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专题报告\年度保障\KPI Monitor\"/>
    </mc:Choice>
  </mc:AlternateContent>
  <xr:revisionPtr revIDLastSave="0" documentId="13_ncr:1_{30F741C9-8BA6-4D1A-B153-D4F22FE40E4D}" xr6:coauthVersionLast="47" xr6:coauthVersionMax="47" xr10:uidLastSave="{00000000-0000-0000-0000-000000000000}"/>
  <bookViews>
    <workbookView xWindow="-120" yWindow="-120" windowWidth="29040" windowHeight="15840" tabRatio="712" firstSheet="5" activeTab="5" xr2:uid="{00000000-000D-0000-FFFF-FFFF00000000}"/>
  </bookViews>
  <sheets>
    <sheet name="Plan" sheetId="1" r:id="rId1"/>
    <sheet name="PS Core" sheetId="2" state="hidden" r:id="rId2"/>
    <sheet name="CS Core" sheetId="3" state="hidden" r:id="rId3"/>
    <sheet name="IP" sheetId="4" state="hidden" r:id="rId4"/>
    <sheet name="TX" sheetId="5" state="hidden" r:id="rId5"/>
    <sheet name="NPM (NY)" sheetId="29" r:id="rId6"/>
    <sheet name="RAN-BSC" sheetId="6" r:id="rId7"/>
    <sheet name="RAN-RNC" sheetId="9" r:id="rId8"/>
    <sheet name="Outer_data" sheetId="30" state="hidden" r:id="rId9"/>
    <sheet name="Outer_kpi" sheetId="26" state="hidden" r:id="rId10"/>
    <sheet name="2G KPI " sheetId="35" state="hidden" r:id="rId11"/>
    <sheet name="4G LIC" sheetId="39" state="hidden" r:id="rId12"/>
    <sheet name="4G KPI" sheetId="37" state="hidden" r:id="rId13"/>
    <sheet name="NPM" sheetId="7" state="hidden" r:id="rId14"/>
    <sheet name="VAS" sheetId="8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9" hidden="1">Outer_kpi!$A$1:$T$1</definedName>
    <definedName name="ExternalData_1" localSheetId="10" hidden="1">'2G KPI '!$A$1:$AW$13</definedName>
    <definedName name="ExternalData_2" localSheetId="12" hidden="1">'4G KPI'!$A$1:$X$11</definedName>
    <definedName name="ExternalData_2" localSheetId="8" hidden="1">Outer_data!$A$1:$S$233</definedName>
    <definedName name="ExternalData_3" localSheetId="11" hidden="1">'4G LIC'!$A$1:$O$11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9" l="1"/>
  <c r="D1" i="29"/>
  <c r="C49" i="29"/>
  <c r="D37" i="29"/>
  <c r="D38" i="29"/>
  <c r="C38" i="29"/>
  <c r="C35" i="29"/>
  <c r="C36" i="29"/>
  <c r="C37" i="29"/>
  <c r="D35" i="29"/>
  <c r="D3" i="29"/>
  <c r="C3" i="29"/>
  <c r="D16" i="29"/>
  <c r="C16" i="29"/>
  <c r="L1" i="9"/>
  <c r="L1" i="6"/>
  <c r="A3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A4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A5" i="26"/>
  <c r="B5" i="26"/>
  <c r="C5" i="26"/>
  <c r="D5" i="26"/>
  <c r="E5" i="26"/>
  <c r="T5" i="26" s="1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A6" i="26"/>
  <c r="B6" i="26"/>
  <c r="C6" i="26"/>
  <c r="D6" i="26"/>
  <c r="E6" i="26"/>
  <c r="T6" i="26" s="1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A7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A8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A9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A10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A11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A12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A13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A14" i="26"/>
  <c r="B14" i="26"/>
  <c r="C14" i="26"/>
  <c r="D14" i="26"/>
  <c r="E14" i="26"/>
  <c r="T14" i="26" s="1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A15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A16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A17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A18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A19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A20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A22" i="26"/>
  <c r="B22" i="26"/>
  <c r="C22" i="26"/>
  <c r="D22" i="26"/>
  <c r="E22" i="26"/>
  <c r="T22" i="26" s="1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A30" i="26"/>
  <c r="B30" i="26"/>
  <c r="C30" i="26"/>
  <c r="D30" i="26"/>
  <c r="E30" i="26"/>
  <c r="T30" i="26" s="1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A38" i="26"/>
  <c r="B38" i="26"/>
  <c r="C38" i="26"/>
  <c r="D38" i="26"/>
  <c r="E38" i="26"/>
  <c r="T38" i="26" s="1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A46" i="26"/>
  <c r="B46" i="26"/>
  <c r="C46" i="26"/>
  <c r="D46" i="26"/>
  <c r="E46" i="26"/>
  <c r="T46" i="26" s="1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A51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A52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A53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A54" i="26"/>
  <c r="B54" i="26"/>
  <c r="C54" i="26"/>
  <c r="D54" i="26"/>
  <c r="E54" i="26"/>
  <c r="T54" i="26" s="1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A55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A56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A57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A58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A59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A60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A61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A62" i="26"/>
  <c r="B62" i="26"/>
  <c r="C62" i="26"/>
  <c r="D62" i="26"/>
  <c r="E62" i="26"/>
  <c r="T62" i="26" s="1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A63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A64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A65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A66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A67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A68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A69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A70" i="26"/>
  <c r="B70" i="26"/>
  <c r="C70" i="26"/>
  <c r="D70" i="26"/>
  <c r="E70" i="26"/>
  <c r="T70" i="26" s="1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A71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A72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A73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A74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A75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A76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A77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A78" i="26"/>
  <c r="B78" i="26"/>
  <c r="C78" i="26"/>
  <c r="D78" i="26"/>
  <c r="E78" i="26"/>
  <c r="T78" i="26" s="1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A79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A80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A81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A82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A83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A84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A85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A86" i="26"/>
  <c r="B86" i="26"/>
  <c r="C86" i="26"/>
  <c r="D86" i="26"/>
  <c r="E86" i="26"/>
  <c r="T86" i="26" s="1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A87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A88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A89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A90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A91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A92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A93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A94" i="26"/>
  <c r="B94" i="26"/>
  <c r="C94" i="26"/>
  <c r="D94" i="26"/>
  <c r="E94" i="26"/>
  <c r="T94" i="26" s="1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A95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A96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A97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A98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A99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A100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A101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A102" i="26"/>
  <c r="B102" i="26"/>
  <c r="C102" i="26"/>
  <c r="D102" i="26"/>
  <c r="E102" i="26"/>
  <c r="T102" i="26" s="1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A103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A104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A105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A106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A107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A108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A109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A110" i="26"/>
  <c r="B110" i="26"/>
  <c r="C110" i="26"/>
  <c r="D110" i="26"/>
  <c r="E110" i="26"/>
  <c r="T110" i="26" s="1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A111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A112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A113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A114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A115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A116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A117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A118" i="26"/>
  <c r="B118" i="26"/>
  <c r="C118" i="26"/>
  <c r="D118" i="26"/>
  <c r="E118" i="26"/>
  <c r="T118" i="26" s="1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A119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A120" i="26"/>
  <c r="B120" i="26"/>
  <c r="C120" i="26"/>
  <c r="D120" i="26"/>
  <c r="E120" i="26"/>
  <c r="F120" i="26"/>
  <c r="G120" i="26"/>
  <c r="H120" i="26"/>
  <c r="I120" i="26"/>
  <c r="J120" i="26"/>
  <c r="K120" i="26"/>
  <c r="L120" i="26"/>
  <c r="M120" i="26"/>
  <c r="N120" i="26"/>
  <c r="O120" i="26"/>
  <c r="P120" i="26"/>
  <c r="Q120" i="26"/>
  <c r="R120" i="26"/>
  <c r="S120" i="26"/>
  <c r="A121" i="26"/>
  <c r="B121" i="26"/>
  <c r="C121" i="26"/>
  <c r="D121" i="26"/>
  <c r="E121" i="26"/>
  <c r="F121" i="26"/>
  <c r="G121" i="26"/>
  <c r="H121" i="26"/>
  <c r="I121" i="26"/>
  <c r="J121" i="26"/>
  <c r="K121" i="26"/>
  <c r="L121" i="26"/>
  <c r="M121" i="26"/>
  <c r="N121" i="26"/>
  <c r="O121" i="26"/>
  <c r="P121" i="26"/>
  <c r="Q121" i="26"/>
  <c r="R121" i="26"/>
  <c r="S121" i="26"/>
  <c r="A122" i="26"/>
  <c r="B122" i="26"/>
  <c r="C122" i="26"/>
  <c r="D122" i="26"/>
  <c r="E122" i="26"/>
  <c r="F122" i="26"/>
  <c r="G122" i="26"/>
  <c r="H122" i="26"/>
  <c r="I122" i="26"/>
  <c r="J122" i="26"/>
  <c r="K122" i="26"/>
  <c r="L122" i="26"/>
  <c r="M122" i="26"/>
  <c r="N122" i="26"/>
  <c r="O122" i="26"/>
  <c r="P122" i="26"/>
  <c r="Q122" i="26"/>
  <c r="R122" i="26"/>
  <c r="S122" i="26"/>
  <c r="A123" i="26"/>
  <c r="B123" i="26"/>
  <c r="C123" i="26"/>
  <c r="D123" i="26"/>
  <c r="E123" i="26"/>
  <c r="F123" i="26"/>
  <c r="G123" i="26"/>
  <c r="H123" i="26"/>
  <c r="I123" i="26"/>
  <c r="J123" i="26"/>
  <c r="K123" i="26"/>
  <c r="L123" i="26"/>
  <c r="M123" i="26"/>
  <c r="N123" i="26"/>
  <c r="O123" i="26"/>
  <c r="P123" i="26"/>
  <c r="Q123" i="26"/>
  <c r="R123" i="26"/>
  <c r="S123" i="26"/>
  <c r="A124" i="26"/>
  <c r="B124" i="26"/>
  <c r="C124" i="26"/>
  <c r="D124" i="26"/>
  <c r="E124" i="26"/>
  <c r="F124" i="26"/>
  <c r="G124" i="26"/>
  <c r="H124" i="26"/>
  <c r="I124" i="26"/>
  <c r="J124" i="26"/>
  <c r="K124" i="26"/>
  <c r="L124" i="26"/>
  <c r="M124" i="26"/>
  <c r="N124" i="26"/>
  <c r="O124" i="26"/>
  <c r="P124" i="26"/>
  <c r="Q124" i="26"/>
  <c r="R124" i="26"/>
  <c r="S124" i="26"/>
  <c r="A125" i="26"/>
  <c r="B125" i="26"/>
  <c r="C125" i="26"/>
  <c r="D125" i="26"/>
  <c r="E125" i="26"/>
  <c r="F125" i="26"/>
  <c r="G125" i="26"/>
  <c r="H125" i="26"/>
  <c r="I125" i="26"/>
  <c r="J125" i="26"/>
  <c r="K125" i="26"/>
  <c r="L125" i="26"/>
  <c r="M125" i="26"/>
  <c r="N125" i="26"/>
  <c r="O125" i="26"/>
  <c r="P125" i="26"/>
  <c r="Q125" i="26"/>
  <c r="R125" i="26"/>
  <c r="S125" i="26"/>
  <c r="A126" i="26"/>
  <c r="B126" i="26"/>
  <c r="C126" i="26"/>
  <c r="D126" i="26"/>
  <c r="E126" i="26"/>
  <c r="T126" i="26" s="1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A127" i="26"/>
  <c r="B127" i="26"/>
  <c r="C127" i="26"/>
  <c r="D127" i="26"/>
  <c r="E127" i="26"/>
  <c r="F127" i="26"/>
  <c r="G127" i="26"/>
  <c r="H127" i="26"/>
  <c r="I127" i="26"/>
  <c r="J127" i="26"/>
  <c r="K127" i="26"/>
  <c r="L127" i="26"/>
  <c r="M127" i="26"/>
  <c r="N127" i="26"/>
  <c r="O127" i="26"/>
  <c r="P127" i="26"/>
  <c r="Q127" i="26"/>
  <c r="R127" i="26"/>
  <c r="S127" i="26"/>
  <c r="A128" i="26"/>
  <c r="B128" i="26"/>
  <c r="C128" i="26"/>
  <c r="D128" i="26"/>
  <c r="E128" i="26"/>
  <c r="F128" i="26"/>
  <c r="G128" i="26"/>
  <c r="H128" i="26"/>
  <c r="I128" i="26"/>
  <c r="J128" i="26"/>
  <c r="K128" i="26"/>
  <c r="L128" i="26"/>
  <c r="M128" i="26"/>
  <c r="N128" i="26"/>
  <c r="O128" i="26"/>
  <c r="P128" i="26"/>
  <c r="Q128" i="26"/>
  <c r="R128" i="26"/>
  <c r="S128" i="26"/>
  <c r="A129" i="26"/>
  <c r="B129" i="26"/>
  <c r="C129" i="26"/>
  <c r="D129" i="26"/>
  <c r="E129" i="26"/>
  <c r="F129" i="26"/>
  <c r="G129" i="26"/>
  <c r="H129" i="26"/>
  <c r="I129" i="26"/>
  <c r="J129" i="26"/>
  <c r="K129" i="26"/>
  <c r="L129" i="26"/>
  <c r="M129" i="26"/>
  <c r="N129" i="26"/>
  <c r="O129" i="26"/>
  <c r="P129" i="26"/>
  <c r="Q129" i="26"/>
  <c r="R129" i="26"/>
  <c r="S129" i="26"/>
  <c r="A130" i="26"/>
  <c r="B130" i="26"/>
  <c r="C130" i="26"/>
  <c r="D130" i="26"/>
  <c r="E130" i="26"/>
  <c r="F130" i="26"/>
  <c r="G130" i="26"/>
  <c r="H130" i="26"/>
  <c r="I130" i="26"/>
  <c r="J130" i="26"/>
  <c r="K130" i="26"/>
  <c r="L130" i="26"/>
  <c r="M130" i="26"/>
  <c r="N130" i="26"/>
  <c r="O130" i="26"/>
  <c r="P130" i="26"/>
  <c r="Q130" i="26"/>
  <c r="R130" i="26"/>
  <c r="S130" i="26"/>
  <c r="A131" i="26"/>
  <c r="B131" i="26"/>
  <c r="C131" i="26"/>
  <c r="D131" i="26"/>
  <c r="E131" i="26"/>
  <c r="F131" i="26"/>
  <c r="G131" i="26"/>
  <c r="H131" i="26"/>
  <c r="I131" i="26"/>
  <c r="J131" i="26"/>
  <c r="K131" i="26"/>
  <c r="L131" i="26"/>
  <c r="M131" i="26"/>
  <c r="N131" i="26"/>
  <c r="O131" i="26"/>
  <c r="P131" i="26"/>
  <c r="Q131" i="26"/>
  <c r="R131" i="26"/>
  <c r="S131" i="26"/>
  <c r="A132" i="26"/>
  <c r="B132" i="26"/>
  <c r="C132" i="26"/>
  <c r="D132" i="26"/>
  <c r="E132" i="26"/>
  <c r="F132" i="26"/>
  <c r="G132" i="26"/>
  <c r="H132" i="26"/>
  <c r="I132" i="26"/>
  <c r="J132" i="26"/>
  <c r="K132" i="26"/>
  <c r="L132" i="26"/>
  <c r="M132" i="26"/>
  <c r="N132" i="26"/>
  <c r="O132" i="26"/>
  <c r="P132" i="26"/>
  <c r="Q132" i="26"/>
  <c r="R132" i="26"/>
  <c r="S132" i="26"/>
  <c r="A133" i="26"/>
  <c r="B133" i="26"/>
  <c r="C133" i="26"/>
  <c r="D133" i="26"/>
  <c r="E133" i="26"/>
  <c r="F133" i="26"/>
  <c r="G133" i="26"/>
  <c r="H133" i="26"/>
  <c r="I133" i="26"/>
  <c r="J133" i="26"/>
  <c r="K133" i="26"/>
  <c r="L133" i="26"/>
  <c r="M133" i="26"/>
  <c r="N133" i="26"/>
  <c r="O133" i="26"/>
  <c r="P133" i="26"/>
  <c r="Q133" i="26"/>
  <c r="R133" i="26"/>
  <c r="S133" i="26"/>
  <c r="A134" i="26"/>
  <c r="B134" i="26"/>
  <c r="C134" i="26"/>
  <c r="D134" i="26"/>
  <c r="E134" i="26"/>
  <c r="T134" i="26" s="1"/>
  <c r="F134" i="26"/>
  <c r="G134" i="26"/>
  <c r="H134" i="26"/>
  <c r="I134" i="26"/>
  <c r="J134" i="26"/>
  <c r="K134" i="26"/>
  <c r="L134" i="26"/>
  <c r="M134" i="26"/>
  <c r="N134" i="26"/>
  <c r="O134" i="26"/>
  <c r="P134" i="26"/>
  <c r="Q134" i="26"/>
  <c r="R134" i="26"/>
  <c r="S134" i="26"/>
  <c r="A135" i="26"/>
  <c r="B135" i="26"/>
  <c r="C135" i="26"/>
  <c r="D135" i="26"/>
  <c r="E135" i="26"/>
  <c r="F135" i="26"/>
  <c r="G135" i="26"/>
  <c r="H135" i="26"/>
  <c r="I135" i="26"/>
  <c r="J135" i="26"/>
  <c r="K135" i="26"/>
  <c r="L135" i="26"/>
  <c r="M135" i="26"/>
  <c r="N135" i="26"/>
  <c r="O135" i="26"/>
  <c r="P135" i="26"/>
  <c r="Q135" i="26"/>
  <c r="R135" i="26"/>
  <c r="S135" i="26"/>
  <c r="A136" i="26"/>
  <c r="B136" i="26"/>
  <c r="C136" i="26"/>
  <c r="D136" i="26"/>
  <c r="E136" i="26"/>
  <c r="F136" i="26"/>
  <c r="G136" i="26"/>
  <c r="H136" i="26"/>
  <c r="I136" i="26"/>
  <c r="J136" i="26"/>
  <c r="K136" i="26"/>
  <c r="L136" i="26"/>
  <c r="M136" i="26"/>
  <c r="N136" i="26"/>
  <c r="O136" i="26"/>
  <c r="P136" i="26"/>
  <c r="Q136" i="26"/>
  <c r="R136" i="26"/>
  <c r="S136" i="26"/>
  <c r="A137" i="26"/>
  <c r="B137" i="26"/>
  <c r="C137" i="26"/>
  <c r="D137" i="26"/>
  <c r="E137" i="26"/>
  <c r="F137" i="26"/>
  <c r="G137" i="26"/>
  <c r="H137" i="26"/>
  <c r="I137" i="26"/>
  <c r="J137" i="26"/>
  <c r="K137" i="26"/>
  <c r="L137" i="26"/>
  <c r="M137" i="26"/>
  <c r="N137" i="26"/>
  <c r="O137" i="26"/>
  <c r="P137" i="26"/>
  <c r="Q137" i="26"/>
  <c r="R137" i="26"/>
  <c r="S137" i="26"/>
  <c r="A138" i="26"/>
  <c r="B138" i="26"/>
  <c r="C138" i="26"/>
  <c r="D138" i="26"/>
  <c r="E138" i="26"/>
  <c r="F138" i="26"/>
  <c r="G138" i="26"/>
  <c r="H138" i="26"/>
  <c r="I138" i="26"/>
  <c r="J138" i="26"/>
  <c r="K138" i="26"/>
  <c r="L138" i="26"/>
  <c r="M138" i="26"/>
  <c r="N138" i="26"/>
  <c r="O138" i="26"/>
  <c r="P138" i="26"/>
  <c r="Q138" i="26"/>
  <c r="R138" i="26"/>
  <c r="S138" i="26"/>
  <c r="A139" i="26"/>
  <c r="B139" i="26"/>
  <c r="C139" i="26"/>
  <c r="D139" i="26"/>
  <c r="E139" i="26"/>
  <c r="F139" i="26"/>
  <c r="G139" i="26"/>
  <c r="H139" i="26"/>
  <c r="I139" i="26"/>
  <c r="J139" i="26"/>
  <c r="K139" i="26"/>
  <c r="L139" i="26"/>
  <c r="M139" i="26"/>
  <c r="N139" i="26"/>
  <c r="O139" i="26"/>
  <c r="P139" i="26"/>
  <c r="Q139" i="26"/>
  <c r="R139" i="26"/>
  <c r="S139" i="26"/>
  <c r="A140" i="26"/>
  <c r="B140" i="26"/>
  <c r="C140" i="26"/>
  <c r="D140" i="26"/>
  <c r="E140" i="26"/>
  <c r="F140" i="26"/>
  <c r="G140" i="26"/>
  <c r="H140" i="26"/>
  <c r="I140" i="26"/>
  <c r="J140" i="26"/>
  <c r="K140" i="26"/>
  <c r="L140" i="26"/>
  <c r="M140" i="26"/>
  <c r="N140" i="26"/>
  <c r="O140" i="26"/>
  <c r="P140" i="26"/>
  <c r="Q140" i="26"/>
  <c r="R140" i="26"/>
  <c r="S140" i="26"/>
  <c r="A141" i="26"/>
  <c r="B141" i="26"/>
  <c r="C141" i="26"/>
  <c r="D141" i="26"/>
  <c r="E141" i="26"/>
  <c r="F141" i="26"/>
  <c r="G141" i="26"/>
  <c r="H141" i="26"/>
  <c r="I141" i="26"/>
  <c r="J141" i="26"/>
  <c r="K141" i="26"/>
  <c r="L141" i="26"/>
  <c r="M141" i="26"/>
  <c r="N141" i="26"/>
  <c r="O141" i="26"/>
  <c r="P141" i="26"/>
  <c r="Q141" i="26"/>
  <c r="R141" i="26"/>
  <c r="S141" i="26"/>
  <c r="A142" i="26"/>
  <c r="B142" i="26"/>
  <c r="C142" i="26"/>
  <c r="D142" i="26"/>
  <c r="E142" i="26"/>
  <c r="T142" i="26" s="1"/>
  <c r="F142" i="26"/>
  <c r="G142" i="26"/>
  <c r="H142" i="26"/>
  <c r="I142" i="26"/>
  <c r="J142" i="26"/>
  <c r="K142" i="26"/>
  <c r="L142" i="26"/>
  <c r="M142" i="26"/>
  <c r="N142" i="26"/>
  <c r="O142" i="26"/>
  <c r="P142" i="26"/>
  <c r="Q142" i="26"/>
  <c r="R142" i="26"/>
  <c r="S142" i="26"/>
  <c r="A143" i="26"/>
  <c r="B143" i="26"/>
  <c r="C143" i="26"/>
  <c r="D143" i="26"/>
  <c r="E143" i="26"/>
  <c r="F143" i="26"/>
  <c r="G143" i="26"/>
  <c r="H143" i="26"/>
  <c r="I143" i="26"/>
  <c r="J143" i="26"/>
  <c r="K143" i="26"/>
  <c r="L143" i="26"/>
  <c r="M143" i="26"/>
  <c r="N143" i="26"/>
  <c r="O143" i="26"/>
  <c r="P143" i="26"/>
  <c r="Q143" i="26"/>
  <c r="R143" i="26"/>
  <c r="S143" i="26"/>
  <c r="A144" i="26"/>
  <c r="B144" i="26"/>
  <c r="C144" i="26"/>
  <c r="D144" i="26"/>
  <c r="E144" i="26"/>
  <c r="F144" i="26"/>
  <c r="G144" i="26"/>
  <c r="H144" i="26"/>
  <c r="I144" i="26"/>
  <c r="J144" i="26"/>
  <c r="K144" i="26"/>
  <c r="L144" i="26"/>
  <c r="M144" i="26"/>
  <c r="N144" i="26"/>
  <c r="O144" i="26"/>
  <c r="P144" i="26"/>
  <c r="Q144" i="26"/>
  <c r="R144" i="26"/>
  <c r="S144" i="26"/>
  <c r="A145" i="26"/>
  <c r="B145" i="26"/>
  <c r="C145" i="26"/>
  <c r="D145" i="26"/>
  <c r="E145" i="26"/>
  <c r="F145" i="26"/>
  <c r="G145" i="26"/>
  <c r="H145" i="26"/>
  <c r="I145" i="26"/>
  <c r="J145" i="26"/>
  <c r="K145" i="26"/>
  <c r="L145" i="26"/>
  <c r="M145" i="26"/>
  <c r="N145" i="26"/>
  <c r="O145" i="26"/>
  <c r="P145" i="26"/>
  <c r="Q145" i="26"/>
  <c r="R145" i="26"/>
  <c r="S145" i="26"/>
  <c r="A146" i="26"/>
  <c r="B146" i="26"/>
  <c r="C146" i="26"/>
  <c r="D146" i="26"/>
  <c r="E146" i="26"/>
  <c r="F146" i="26"/>
  <c r="G146" i="26"/>
  <c r="H146" i="26"/>
  <c r="I146" i="26"/>
  <c r="J146" i="26"/>
  <c r="K146" i="26"/>
  <c r="L146" i="26"/>
  <c r="M146" i="26"/>
  <c r="N146" i="26"/>
  <c r="O146" i="26"/>
  <c r="P146" i="26"/>
  <c r="Q146" i="26"/>
  <c r="R146" i="26"/>
  <c r="S146" i="26"/>
  <c r="A147" i="26"/>
  <c r="B147" i="26"/>
  <c r="C147" i="26"/>
  <c r="D147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A148" i="26"/>
  <c r="B148" i="26"/>
  <c r="C148" i="26"/>
  <c r="D148" i="26"/>
  <c r="E148" i="26"/>
  <c r="F148" i="26"/>
  <c r="G148" i="26"/>
  <c r="H148" i="26"/>
  <c r="I148" i="26"/>
  <c r="J148" i="26"/>
  <c r="K148" i="26"/>
  <c r="L148" i="26"/>
  <c r="M148" i="26"/>
  <c r="N148" i="26"/>
  <c r="O148" i="26"/>
  <c r="P148" i="26"/>
  <c r="Q148" i="26"/>
  <c r="R148" i="26"/>
  <c r="S148" i="26"/>
  <c r="A149" i="26"/>
  <c r="B149" i="26"/>
  <c r="C149" i="26"/>
  <c r="D149" i="26"/>
  <c r="E149" i="26"/>
  <c r="F149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A150" i="26"/>
  <c r="B150" i="26"/>
  <c r="C150" i="26"/>
  <c r="D150" i="26"/>
  <c r="E150" i="26"/>
  <c r="T150" i="26" s="1"/>
  <c r="F150" i="26"/>
  <c r="G150" i="26"/>
  <c r="H150" i="26"/>
  <c r="I150" i="26"/>
  <c r="J150" i="26"/>
  <c r="K150" i="26"/>
  <c r="L150" i="26"/>
  <c r="M150" i="26"/>
  <c r="N150" i="26"/>
  <c r="O150" i="26"/>
  <c r="P150" i="26"/>
  <c r="Q150" i="26"/>
  <c r="R150" i="26"/>
  <c r="S150" i="26"/>
  <c r="A151" i="26"/>
  <c r="B151" i="26"/>
  <c r="C151" i="26"/>
  <c r="D151" i="26"/>
  <c r="E151" i="26"/>
  <c r="F151" i="26"/>
  <c r="G151" i="26"/>
  <c r="H151" i="26"/>
  <c r="I151" i="26"/>
  <c r="J151" i="26"/>
  <c r="K151" i="26"/>
  <c r="L151" i="26"/>
  <c r="M151" i="26"/>
  <c r="N151" i="26"/>
  <c r="O151" i="26"/>
  <c r="P151" i="26"/>
  <c r="Q151" i="26"/>
  <c r="R151" i="26"/>
  <c r="S151" i="26"/>
  <c r="A152" i="26"/>
  <c r="B152" i="26"/>
  <c r="C152" i="26"/>
  <c r="D152" i="26"/>
  <c r="E152" i="26"/>
  <c r="F152" i="26"/>
  <c r="G152" i="26"/>
  <c r="H152" i="26"/>
  <c r="I152" i="26"/>
  <c r="J152" i="26"/>
  <c r="K152" i="26"/>
  <c r="L152" i="26"/>
  <c r="M152" i="26"/>
  <c r="N152" i="26"/>
  <c r="O152" i="26"/>
  <c r="P152" i="26"/>
  <c r="Q152" i="26"/>
  <c r="R152" i="26"/>
  <c r="S152" i="26"/>
  <c r="A153" i="26"/>
  <c r="B153" i="26"/>
  <c r="C153" i="26"/>
  <c r="D153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A154" i="26"/>
  <c r="B154" i="26"/>
  <c r="C154" i="26"/>
  <c r="D154" i="26"/>
  <c r="E154" i="26"/>
  <c r="F154" i="26"/>
  <c r="G154" i="26"/>
  <c r="H154" i="26"/>
  <c r="I154" i="26"/>
  <c r="J154" i="26"/>
  <c r="K154" i="26"/>
  <c r="L154" i="26"/>
  <c r="M154" i="26"/>
  <c r="N154" i="26"/>
  <c r="O154" i="26"/>
  <c r="P154" i="26"/>
  <c r="Q154" i="26"/>
  <c r="R154" i="26"/>
  <c r="S154" i="26"/>
  <c r="A155" i="26"/>
  <c r="B155" i="26"/>
  <c r="C155" i="26"/>
  <c r="D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A156" i="26"/>
  <c r="B156" i="26"/>
  <c r="C156" i="26"/>
  <c r="D156" i="26"/>
  <c r="E156" i="26"/>
  <c r="F156" i="26"/>
  <c r="G156" i="26"/>
  <c r="H156" i="26"/>
  <c r="I156" i="26"/>
  <c r="J156" i="26"/>
  <c r="K156" i="26"/>
  <c r="L156" i="26"/>
  <c r="M156" i="26"/>
  <c r="N156" i="26"/>
  <c r="O156" i="26"/>
  <c r="P156" i="26"/>
  <c r="Q156" i="26"/>
  <c r="R156" i="26"/>
  <c r="S156" i="26"/>
  <c r="A157" i="26"/>
  <c r="B157" i="26"/>
  <c r="C157" i="26"/>
  <c r="D157" i="26"/>
  <c r="E157" i="26"/>
  <c r="F157" i="26"/>
  <c r="G157" i="26"/>
  <c r="H157" i="26"/>
  <c r="I157" i="26"/>
  <c r="J157" i="26"/>
  <c r="K157" i="26"/>
  <c r="L157" i="26"/>
  <c r="M157" i="26"/>
  <c r="N157" i="26"/>
  <c r="O157" i="26"/>
  <c r="P157" i="26"/>
  <c r="Q157" i="26"/>
  <c r="R157" i="26"/>
  <c r="S157" i="26"/>
  <c r="A158" i="26"/>
  <c r="B158" i="26"/>
  <c r="C158" i="26"/>
  <c r="D158" i="26"/>
  <c r="E158" i="26"/>
  <c r="T158" i="26" s="1"/>
  <c r="F158" i="26"/>
  <c r="G158" i="26"/>
  <c r="H158" i="26"/>
  <c r="I158" i="26"/>
  <c r="J158" i="26"/>
  <c r="K158" i="26"/>
  <c r="L158" i="26"/>
  <c r="M158" i="26"/>
  <c r="N158" i="26"/>
  <c r="O158" i="26"/>
  <c r="P158" i="26"/>
  <c r="Q158" i="26"/>
  <c r="R158" i="26"/>
  <c r="S158" i="26"/>
  <c r="A159" i="26"/>
  <c r="B159" i="26"/>
  <c r="C159" i="26"/>
  <c r="D159" i="26"/>
  <c r="E159" i="26"/>
  <c r="F159" i="26"/>
  <c r="G159" i="26"/>
  <c r="H159" i="26"/>
  <c r="I159" i="26"/>
  <c r="J159" i="26"/>
  <c r="K159" i="26"/>
  <c r="L159" i="26"/>
  <c r="M159" i="26"/>
  <c r="N159" i="26"/>
  <c r="O159" i="26"/>
  <c r="P159" i="26"/>
  <c r="Q159" i="26"/>
  <c r="R159" i="26"/>
  <c r="S159" i="26"/>
  <c r="A160" i="26"/>
  <c r="B160" i="26"/>
  <c r="C160" i="26"/>
  <c r="D160" i="26"/>
  <c r="E160" i="26"/>
  <c r="F160" i="26"/>
  <c r="G160" i="26"/>
  <c r="H160" i="26"/>
  <c r="I160" i="26"/>
  <c r="J160" i="26"/>
  <c r="K160" i="26"/>
  <c r="L160" i="26"/>
  <c r="M160" i="26"/>
  <c r="N160" i="26"/>
  <c r="O160" i="26"/>
  <c r="P160" i="26"/>
  <c r="Q160" i="26"/>
  <c r="R160" i="26"/>
  <c r="S160" i="26"/>
  <c r="A161" i="26"/>
  <c r="B161" i="26"/>
  <c r="C161" i="26"/>
  <c r="D161" i="26"/>
  <c r="E161" i="26"/>
  <c r="F161" i="26"/>
  <c r="G161" i="26"/>
  <c r="H161" i="26"/>
  <c r="I161" i="26"/>
  <c r="J161" i="26"/>
  <c r="K161" i="26"/>
  <c r="L161" i="26"/>
  <c r="M161" i="26"/>
  <c r="N161" i="26"/>
  <c r="O161" i="26"/>
  <c r="P161" i="26"/>
  <c r="Q161" i="26"/>
  <c r="R161" i="26"/>
  <c r="S161" i="26"/>
  <c r="A162" i="26"/>
  <c r="B162" i="26"/>
  <c r="C162" i="26"/>
  <c r="D162" i="26"/>
  <c r="E162" i="26"/>
  <c r="F162" i="26"/>
  <c r="G162" i="26"/>
  <c r="H162" i="26"/>
  <c r="I162" i="26"/>
  <c r="J162" i="26"/>
  <c r="K162" i="26"/>
  <c r="L162" i="26"/>
  <c r="M162" i="26"/>
  <c r="N162" i="26"/>
  <c r="O162" i="26"/>
  <c r="P162" i="26"/>
  <c r="Q162" i="26"/>
  <c r="R162" i="26"/>
  <c r="S162" i="26"/>
  <c r="A163" i="26"/>
  <c r="B163" i="26"/>
  <c r="C163" i="26"/>
  <c r="D163" i="26"/>
  <c r="E163" i="26"/>
  <c r="F163" i="26"/>
  <c r="G163" i="26"/>
  <c r="H163" i="26"/>
  <c r="I163" i="26"/>
  <c r="J163" i="26"/>
  <c r="K163" i="26"/>
  <c r="L163" i="26"/>
  <c r="M163" i="26"/>
  <c r="N163" i="26"/>
  <c r="O163" i="26"/>
  <c r="P163" i="26"/>
  <c r="Q163" i="26"/>
  <c r="R163" i="26"/>
  <c r="S163" i="26"/>
  <c r="A164" i="26"/>
  <c r="B164" i="26"/>
  <c r="C164" i="26"/>
  <c r="D164" i="26"/>
  <c r="E164" i="26"/>
  <c r="F164" i="26"/>
  <c r="G164" i="26"/>
  <c r="H164" i="26"/>
  <c r="I164" i="26"/>
  <c r="J164" i="26"/>
  <c r="K164" i="26"/>
  <c r="L164" i="26"/>
  <c r="M164" i="26"/>
  <c r="N164" i="26"/>
  <c r="O164" i="26"/>
  <c r="P164" i="26"/>
  <c r="Q164" i="26"/>
  <c r="R164" i="26"/>
  <c r="S164" i="26"/>
  <c r="A165" i="26"/>
  <c r="B165" i="26"/>
  <c r="C165" i="26"/>
  <c r="D165" i="26"/>
  <c r="E165" i="26"/>
  <c r="F165" i="26"/>
  <c r="G165" i="26"/>
  <c r="H165" i="26"/>
  <c r="I165" i="26"/>
  <c r="J165" i="26"/>
  <c r="K165" i="26"/>
  <c r="L165" i="26"/>
  <c r="M165" i="26"/>
  <c r="N165" i="26"/>
  <c r="O165" i="26"/>
  <c r="P165" i="26"/>
  <c r="Q165" i="26"/>
  <c r="R165" i="26"/>
  <c r="S165" i="26"/>
  <c r="A166" i="26"/>
  <c r="B166" i="26"/>
  <c r="C166" i="26"/>
  <c r="D166" i="26"/>
  <c r="E166" i="26"/>
  <c r="T166" i="26" s="1"/>
  <c r="F166" i="26"/>
  <c r="G166" i="26"/>
  <c r="H166" i="26"/>
  <c r="I166" i="26"/>
  <c r="J166" i="26"/>
  <c r="K166" i="26"/>
  <c r="L166" i="26"/>
  <c r="M166" i="26"/>
  <c r="N166" i="26"/>
  <c r="O166" i="26"/>
  <c r="P166" i="26"/>
  <c r="Q166" i="26"/>
  <c r="R166" i="26"/>
  <c r="S166" i="26"/>
  <c r="A167" i="26"/>
  <c r="B167" i="26"/>
  <c r="C167" i="26"/>
  <c r="D167" i="26"/>
  <c r="E167" i="26"/>
  <c r="F167" i="26"/>
  <c r="G167" i="26"/>
  <c r="H167" i="26"/>
  <c r="I167" i="26"/>
  <c r="J167" i="26"/>
  <c r="K167" i="26"/>
  <c r="L167" i="26"/>
  <c r="M167" i="26"/>
  <c r="N167" i="26"/>
  <c r="O167" i="26"/>
  <c r="P167" i="26"/>
  <c r="Q167" i="26"/>
  <c r="R167" i="26"/>
  <c r="S167" i="26"/>
  <c r="A168" i="26"/>
  <c r="B168" i="26"/>
  <c r="C168" i="26"/>
  <c r="D168" i="26"/>
  <c r="E168" i="26"/>
  <c r="F168" i="26"/>
  <c r="G168" i="26"/>
  <c r="H168" i="26"/>
  <c r="I168" i="26"/>
  <c r="J168" i="26"/>
  <c r="K168" i="26"/>
  <c r="L168" i="26"/>
  <c r="M168" i="26"/>
  <c r="N168" i="26"/>
  <c r="O168" i="26"/>
  <c r="P168" i="26"/>
  <c r="Q168" i="26"/>
  <c r="R168" i="26"/>
  <c r="S168" i="26"/>
  <c r="A169" i="26"/>
  <c r="B169" i="26"/>
  <c r="C169" i="26"/>
  <c r="D169" i="26"/>
  <c r="E169" i="26"/>
  <c r="F169" i="26"/>
  <c r="G169" i="26"/>
  <c r="H169" i="26"/>
  <c r="I169" i="26"/>
  <c r="J169" i="26"/>
  <c r="K169" i="26"/>
  <c r="L169" i="26"/>
  <c r="M169" i="26"/>
  <c r="N169" i="26"/>
  <c r="O169" i="26"/>
  <c r="P169" i="26"/>
  <c r="Q169" i="26"/>
  <c r="R169" i="26"/>
  <c r="S169" i="26"/>
  <c r="A170" i="26"/>
  <c r="B170" i="26"/>
  <c r="C170" i="26"/>
  <c r="D170" i="26"/>
  <c r="E170" i="26"/>
  <c r="F170" i="26"/>
  <c r="G170" i="26"/>
  <c r="H170" i="26"/>
  <c r="I170" i="26"/>
  <c r="J170" i="26"/>
  <c r="K170" i="26"/>
  <c r="L170" i="26"/>
  <c r="M170" i="26"/>
  <c r="N170" i="26"/>
  <c r="O170" i="26"/>
  <c r="P170" i="26"/>
  <c r="Q170" i="26"/>
  <c r="R170" i="26"/>
  <c r="S170" i="26"/>
  <c r="A171" i="26"/>
  <c r="B171" i="26"/>
  <c r="C171" i="26"/>
  <c r="D171" i="26"/>
  <c r="E171" i="26"/>
  <c r="F171" i="26"/>
  <c r="G171" i="26"/>
  <c r="H171" i="26"/>
  <c r="I171" i="26"/>
  <c r="J171" i="26"/>
  <c r="K171" i="26"/>
  <c r="L171" i="26"/>
  <c r="M171" i="26"/>
  <c r="N171" i="26"/>
  <c r="O171" i="26"/>
  <c r="P171" i="26"/>
  <c r="Q171" i="26"/>
  <c r="R171" i="26"/>
  <c r="S171" i="26"/>
  <c r="A172" i="26"/>
  <c r="B172" i="26"/>
  <c r="C172" i="26"/>
  <c r="D172" i="26"/>
  <c r="E172" i="26"/>
  <c r="F172" i="26"/>
  <c r="G172" i="26"/>
  <c r="H172" i="26"/>
  <c r="I172" i="26"/>
  <c r="J172" i="26"/>
  <c r="K172" i="26"/>
  <c r="L172" i="26"/>
  <c r="M172" i="26"/>
  <c r="N172" i="26"/>
  <c r="O172" i="26"/>
  <c r="P172" i="26"/>
  <c r="Q172" i="26"/>
  <c r="R172" i="26"/>
  <c r="S172" i="26"/>
  <c r="A173" i="26"/>
  <c r="B173" i="26"/>
  <c r="C173" i="26"/>
  <c r="D173" i="26"/>
  <c r="E173" i="26"/>
  <c r="F173" i="26"/>
  <c r="G173" i="26"/>
  <c r="H173" i="26"/>
  <c r="I173" i="26"/>
  <c r="J173" i="26"/>
  <c r="K173" i="26"/>
  <c r="L173" i="26"/>
  <c r="M173" i="26"/>
  <c r="N173" i="26"/>
  <c r="O173" i="26"/>
  <c r="P173" i="26"/>
  <c r="Q173" i="26"/>
  <c r="R173" i="26"/>
  <c r="S173" i="26"/>
  <c r="A174" i="26"/>
  <c r="B174" i="26"/>
  <c r="C174" i="26"/>
  <c r="D174" i="26"/>
  <c r="E174" i="26"/>
  <c r="T174" i="26" s="1"/>
  <c r="F174" i="26"/>
  <c r="G174" i="26"/>
  <c r="H174" i="26"/>
  <c r="I174" i="26"/>
  <c r="J174" i="26"/>
  <c r="K174" i="26"/>
  <c r="L174" i="26"/>
  <c r="M174" i="26"/>
  <c r="N174" i="26"/>
  <c r="O174" i="26"/>
  <c r="P174" i="26"/>
  <c r="Q174" i="26"/>
  <c r="R174" i="26"/>
  <c r="S174" i="26"/>
  <c r="A175" i="26"/>
  <c r="B175" i="26"/>
  <c r="C175" i="26"/>
  <c r="D175" i="26"/>
  <c r="E175" i="26"/>
  <c r="F175" i="26"/>
  <c r="G175" i="26"/>
  <c r="H175" i="26"/>
  <c r="I175" i="26"/>
  <c r="J175" i="26"/>
  <c r="K175" i="26"/>
  <c r="L175" i="26"/>
  <c r="M175" i="26"/>
  <c r="N175" i="26"/>
  <c r="O175" i="26"/>
  <c r="P175" i="26"/>
  <c r="Q175" i="26"/>
  <c r="R175" i="26"/>
  <c r="S175" i="26"/>
  <c r="A176" i="26"/>
  <c r="B176" i="26"/>
  <c r="C176" i="26"/>
  <c r="D176" i="26"/>
  <c r="E176" i="26"/>
  <c r="F176" i="26"/>
  <c r="G176" i="26"/>
  <c r="H176" i="26"/>
  <c r="I176" i="26"/>
  <c r="J176" i="26"/>
  <c r="K176" i="26"/>
  <c r="L176" i="26"/>
  <c r="M176" i="26"/>
  <c r="N176" i="26"/>
  <c r="O176" i="26"/>
  <c r="P176" i="26"/>
  <c r="Q176" i="26"/>
  <c r="R176" i="26"/>
  <c r="S176" i="26"/>
  <c r="A177" i="26"/>
  <c r="B177" i="26"/>
  <c r="C177" i="26"/>
  <c r="D177" i="26"/>
  <c r="E177" i="26"/>
  <c r="F177" i="26"/>
  <c r="G177" i="26"/>
  <c r="H177" i="26"/>
  <c r="I177" i="26"/>
  <c r="J177" i="26"/>
  <c r="K177" i="26"/>
  <c r="L177" i="26"/>
  <c r="M177" i="26"/>
  <c r="N177" i="26"/>
  <c r="O177" i="26"/>
  <c r="P177" i="26"/>
  <c r="Q177" i="26"/>
  <c r="R177" i="26"/>
  <c r="S177" i="26"/>
  <c r="A178" i="26"/>
  <c r="B178" i="26"/>
  <c r="C178" i="26"/>
  <c r="D178" i="26"/>
  <c r="E178" i="26"/>
  <c r="F178" i="26"/>
  <c r="G178" i="26"/>
  <c r="H178" i="26"/>
  <c r="I178" i="26"/>
  <c r="J178" i="26"/>
  <c r="K178" i="26"/>
  <c r="L178" i="26"/>
  <c r="M178" i="26"/>
  <c r="N178" i="26"/>
  <c r="O178" i="26"/>
  <c r="P178" i="26"/>
  <c r="Q178" i="26"/>
  <c r="R178" i="26"/>
  <c r="S178" i="26"/>
  <c r="A179" i="26"/>
  <c r="B179" i="26"/>
  <c r="C179" i="26"/>
  <c r="D179" i="26"/>
  <c r="E179" i="26"/>
  <c r="F179" i="26"/>
  <c r="G179" i="26"/>
  <c r="H179" i="26"/>
  <c r="I179" i="26"/>
  <c r="J179" i="26"/>
  <c r="K179" i="26"/>
  <c r="L179" i="26"/>
  <c r="M179" i="26"/>
  <c r="N179" i="26"/>
  <c r="O179" i="26"/>
  <c r="P179" i="26"/>
  <c r="Q179" i="26"/>
  <c r="R179" i="26"/>
  <c r="S179" i="26"/>
  <c r="A180" i="26"/>
  <c r="B180" i="26"/>
  <c r="C180" i="26"/>
  <c r="D180" i="26"/>
  <c r="E180" i="26"/>
  <c r="F180" i="26"/>
  <c r="G180" i="26"/>
  <c r="H180" i="26"/>
  <c r="I180" i="26"/>
  <c r="J180" i="26"/>
  <c r="K180" i="26"/>
  <c r="L180" i="26"/>
  <c r="M180" i="26"/>
  <c r="N180" i="26"/>
  <c r="O180" i="26"/>
  <c r="P180" i="26"/>
  <c r="Q180" i="26"/>
  <c r="R180" i="26"/>
  <c r="S180" i="26"/>
  <c r="A181" i="26"/>
  <c r="B181" i="26"/>
  <c r="C181" i="26"/>
  <c r="D181" i="26"/>
  <c r="E181" i="26"/>
  <c r="F181" i="26"/>
  <c r="G181" i="26"/>
  <c r="H181" i="26"/>
  <c r="I181" i="26"/>
  <c r="J181" i="26"/>
  <c r="K181" i="26"/>
  <c r="L181" i="26"/>
  <c r="M181" i="26"/>
  <c r="N181" i="26"/>
  <c r="O181" i="26"/>
  <c r="P181" i="26"/>
  <c r="Q181" i="26"/>
  <c r="R181" i="26"/>
  <c r="S181" i="26"/>
  <c r="A182" i="26"/>
  <c r="B182" i="26"/>
  <c r="C182" i="26"/>
  <c r="D182" i="26"/>
  <c r="E182" i="26"/>
  <c r="T182" i="26" s="1"/>
  <c r="F182" i="26"/>
  <c r="G182" i="26"/>
  <c r="H182" i="26"/>
  <c r="I182" i="26"/>
  <c r="J182" i="26"/>
  <c r="K182" i="26"/>
  <c r="L182" i="26"/>
  <c r="M182" i="26"/>
  <c r="N182" i="26"/>
  <c r="O182" i="26"/>
  <c r="P182" i="26"/>
  <c r="Q182" i="26"/>
  <c r="R182" i="26"/>
  <c r="S182" i="26"/>
  <c r="A183" i="26"/>
  <c r="B183" i="26"/>
  <c r="C183" i="26"/>
  <c r="D183" i="26"/>
  <c r="E183" i="26"/>
  <c r="F183" i="26"/>
  <c r="G183" i="26"/>
  <c r="H183" i="26"/>
  <c r="I183" i="26"/>
  <c r="J183" i="26"/>
  <c r="K183" i="26"/>
  <c r="L183" i="26"/>
  <c r="M183" i="26"/>
  <c r="N183" i="26"/>
  <c r="O183" i="26"/>
  <c r="P183" i="26"/>
  <c r="Q183" i="26"/>
  <c r="R183" i="26"/>
  <c r="S183" i="26"/>
  <c r="A184" i="26"/>
  <c r="B184" i="26"/>
  <c r="C184" i="26"/>
  <c r="D184" i="26"/>
  <c r="E184" i="26"/>
  <c r="F184" i="26"/>
  <c r="G184" i="26"/>
  <c r="H184" i="26"/>
  <c r="I184" i="26"/>
  <c r="J184" i="26"/>
  <c r="K184" i="26"/>
  <c r="L184" i="26"/>
  <c r="M184" i="26"/>
  <c r="N184" i="26"/>
  <c r="O184" i="26"/>
  <c r="P184" i="26"/>
  <c r="Q184" i="26"/>
  <c r="R184" i="26"/>
  <c r="S184" i="26"/>
  <c r="A185" i="26"/>
  <c r="B185" i="26"/>
  <c r="C185" i="26"/>
  <c r="D185" i="26"/>
  <c r="E185" i="26"/>
  <c r="F185" i="26"/>
  <c r="G185" i="26"/>
  <c r="H185" i="26"/>
  <c r="I185" i="26"/>
  <c r="J185" i="26"/>
  <c r="K185" i="26"/>
  <c r="L185" i="26"/>
  <c r="M185" i="26"/>
  <c r="N185" i="26"/>
  <c r="O185" i="26"/>
  <c r="P185" i="26"/>
  <c r="Q185" i="26"/>
  <c r="R185" i="26"/>
  <c r="S185" i="26"/>
  <c r="A186" i="26"/>
  <c r="B186" i="26"/>
  <c r="C186" i="26"/>
  <c r="D186" i="26"/>
  <c r="E186" i="26"/>
  <c r="F186" i="26"/>
  <c r="G186" i="26"/>
  <c r="H186" i="26"/>
  <c r="I186" i="26"/>
  <c r="J186" i="26"/>
  <c r="K186" i="26"/>
  <c r="L186" i="26"/>
  <c r="M186" i="26"/>
  <c r="N186" i="26"/>
  <c r="O186" i="26"/>
  <c r="P186" i="26"/>
  <c r="Q186" i="26"/>
  <c r="R186" i="26"/>
  <c r="S186" i="26"/>
  <c r="A187" i="26"/>
  <c r="B187" i="26"/>
  <c r="C187" i="26"/>
  <c r="D187" i="26"/>
  <c r="E187" i="26"/>
  <c r="T187" i="26" s="1"/>
  <c r="F187" i="26"/>
  <c r="G187" i="26"/>
  <c r="H187" i="26"/>
  <c r="I187" i="26"/>
  <c r="J187" i="26"/>
  <c r="K187" i="26"/>
  <c r="L187" i="26"/>
  <c r="M187" i="26"/>
  <c r="N187" i="26"/>
  <c r="O187" i="26"/>
  <c r="P187" i="26"/>
  <c r="Q187" i="26"/>
  <c r="R187" i="26"/>
  <c r="S187" i="26"/>
  <c r="A188" i="26"/>
  <c r="B188" i="26"/>
  <c r="C188" i="26"/>
  <c r="D188" i="26"/>
  <c r="E188" i="26"/>
  <c r="F188" i="26"/>
  <c r="G188" i="26"/>
  <c r="H188" i="26"/>
  <c r="I188" i="26"/>
  <c r="J188" i="26"/>
  <c r="K188" i="26"/>
  <c r="L188" i="26"/>
  <c r="M188" i="26"/>
  <c r="N188" i="26"/>
  <c r="O188" i="26"/>
  <c r="P188" i="26"/>
  <c r="Q188" i="26"/>
  <c r="R188" i="26"/>
  <c r="S188" i="26"/>
  <c r="A189" i="26"/>
  <c r="B189" i="26"/>
  <c r="C189" i="26"/>
  <c r="D189" i="26"/>
  <c r="E189" i="26"/>
  <c r="F189" i="26"/>
  <c r="G189" i="26"/>
  <c r="H189" i="26"/>
  <c r="I189" i="26"/>
  <c r="J189" i="26"/>
  <c r="K189" i="26"/>
  <c r="L189" i="26"/>
  <c r="M189" i="26"/>
  <c r="N189" i="26"/>
  <c r="O189" i="26"/>
  <c r="P189" i="26"/>
  <c r="Q189" i="26"/>
  <c r="R189" i="26"/>
  <c r="S189" i="26"/>
  <c r="A190" i="26"/>
  <c r="B190" i="26"/>
  <c r="C190" i="26"/>
  <c r="D190" i="26"/>
  <c r="E190" i="26"/>
  <c r="T190" i="26" s="1"/>
  <c r="F190" i="26"/>
  <c r="G190" i="26"/>
  <c r="H190" i="26"/>
  <c r="I190" i="26"/>
  <c r="J190" i="26"/>
  <c r="K190" i="26"/>
  <c r="L190" i="26"/>
  <c r="M190" i="26"/>
  <c r="N190" i="26"/>
  <c r="O190" i="26"/>
  <c r="P190" i="26"/>
  <c r="Q190" i="26"/>
  <c r="R190" i="26"/>
  <c r="S190" i="26"/>
  <c r="A191" i="26"/>
  <c r="B191" i="26"/>
  <c r="C191" i="26"/>
  <c r="D191" i="26"/>
  <c r="E191" i="26"/>
  <c r="F191" i="26"/>
  <c r="G191" i="26"/>
  <c r="H191" i="26"/>
  <c r="I191" i="26"/>
  <c r="J191" i="26"/>
  <c r="K191" i="26"/>
  <c r="L191" i="26"/>
  <c r="M191" i="26"/>
  <c r="N191" i="26"/>
  <c r="O191" i="26"/>
  <c r="P191" i="26"/>
  <c r="Q191" i="26"/>
  <c r="R191" i="26"/>
  <c r="S191" i="26"/>
  <c r="A192" i="26"/>
  <c r="B192" i="26"/>
  <c r="C192" i="26"/>
  <c r="D192" i="26"/>
  <c r="E192" i="26"/>
  <c r="F192" i="26"/>
  <c r="G192" i="26"/>
  <c r="H192" i="26"/>
  <c r="I192" i="26"/>
  <c r="J192" i="26"/>
  <c r="K192" i="26"/>
  <c r="L192" i="26"/>
  <c r="M192" i="26"/>
  <c r="N192" i="26"/>
  <c r="O192" i="26"/>
  <c r="P192" i="26"/>
  <c r="Q192" i="26"/>
  <c r="R192" i="26"/>
  <c r="S192" i="26"/>
  <c r="A193" i="26"/>
  <c r="B193" i="26"/>
  <c r="C193" i="26"/>
  <c r="D193" i="26"/>
  <c r="E193" i="26"/>
  <c r="F193" i="26"/>
  <c r="G193" i="26"/>
  <c r="H193" i="26"/>
  <c r="I193" i="26"/>
  <c r="J193" i="26"/>
  <c r="K193" i="26"/>
  <c r="L193" i="26"/>
  <c r="M193" i="26"/>
  <c r="N193" i="26"/>
  <c r="O193" i="26"/>
  <c r="P193" i="26"/>
  <c r="Q193" i="26"/>
  <c r="R193" i="26"/>
  <c r="S193" i="26"/>
  <c r="A194" i="26"/>
  <c r="B194" i="26"/>
  <c r="C194" i="26"/>
  <c r="D194" i="26"/>
  <c r="E194" i="26"/>
  <c r="F194" i="26"/>
  <c r="G194" i="26"/>
  <c r="H194" i="26"/>
  <c r="I194" i="26"/>
  <c r="J194" i="26"/>
  <c r="K194" i="26"/>
  <c r="L194" i="26"/>
  <c r="M194" i="26"/>
  <c r="N194" i="26"/>
  <c r="O194" i="26"/>
  <c r="P194" i="26"/>
  <c r="Q194" i="26"/>
  <c r="R194" i="26"/>
  <c r="S194" i="26"/>
  <c r="A195" i="26"/>
  <c r="B195" i="26"/>
  <c r="C195" i="26"/>
  <c r="D195" i="26"/>
  <c r="E195" i="26"/>
  <c r="T195" i="26" s="1"/>
  <c r="F195" i="26"/>
  <c r="G195" i="26"/>
  <c r="H195" i="26"/>
  <c r="I195" i="26"/>
  <c r="J195" i="26"/>
  <c r="K195" i="26"/>
  <c r="L195" i="26"/>
  <c r="M195" i="26"/>
  <c r="N195" i="26"/>
  <c r="O195" i="26"/>
  <c r="P195" i="26"/>
  <c r="Q195" i="26"/>
  <c r="R195" i="26"/>
  <c r="S195" i="26"/>
  <c r="A196" i="26"/>
  <c r="B196" i="26"/>
  <c r="C196" i="26"/>
  <c r="D196" i="26"/>
  <c r="E196" i="26"/>
  <c r="F196" i="26"/>
  <c r="G196" i="26"/>
  <c r="H196" i="26"/>
  <c r="I196" i="26"/>
  <c r="J196" i="26"/>
  <c r="K196" i="26"/>
  <c r="L196" i="26"/>
  <c r="M196" i="26"/>
  <c r="N196" i="26"/>
  <c r="O196" i="26"/>
  <c r="P196" i="26"/>
  <c r="Q196" i="26"/>
  <c r="R196" i="26"/>
  <c r="S196" i="26"/>
  <c r="A197" i="26"/>
  <c r="B197" i="26"/>
  <c r="C197" i="26"/>
  <c r="D197" i="26"/>
  <c r="E197" i="26"/>
  <c r="F197" i="26"/>
  <c r="G197" i="26"/>
  <c r="H197" i="26"/>
  <c r="I197" i="26"/>
  <c r="J197" i="26"/>
  <c r="K197" i="26"/>
  <c r="L197" i="26"/>
  <c r="M197" i="26"/>
  <c r="N197" i="26"/>
  <c r="O197" i="26"/>
  <c r="P197" i="26"/>
  <c r="Q197" i="26"/>
  <c r="R197" i="26"/>
  <c r="S197" i="26"/>
  <c r="A198" i="26"/>
  <c r="B198" i="26"/>
  <c r="C198" i="26"/>
  <c r="D198" i="26"/>
  <c r="E198" i="26"/>
  <c r="T198" i="26" s="1"/>
  <c r="F198" i="26"/>
  <c r="G198" i="26"/>
  <c r="H198" i="26"/>
  <c r="I198" i="26"/>
  <c r="J198" i="26"/>
  <c r="K198" i="26"/>
  <c r="L198" i="26"/>
  <c r="M198" i="26"/>
  <c r="N198" i="26"/>
  <c r="O198" i="26"/>
  <c r="P198" i="26"/>
  <c r="Q198" i="26"/>
  <c r="R198" i="26"/>
  <c r="S198" i="26"/>
  <c r="A199" i="26"/>
  <c r="B199" i="26"/>
  <c r="C199" i="26"/>
  <c r="D199" i="26"/>
  <c r="E199" i="26"/>
  <c r="F199" i="26"/>
  <c r="G199" i="26"/>
  <c r="H199" i="26"/>
  <c r="I199" i="26"/>
  <c r="J199" i="26"/>
  <c r="K199" i="26"/>
  <c r="L199" i="26"/>
  <c r="M199" i="26"/>
  <c r="N199" i="26"/>
  <c r="O199" i="26"/>
  <c r="P199" i="26"/>
  <c r="Q199" i="26"/>
  <c r="R199" i="26"/>
  <c r="S199" i="26"/>
  <c r="A200" i="26"/>
  <c r="B200" i="26"/>
  <c r="C200" i="26"/>
  <c r="D200" i="26"/>
  <c r="E200" i="26"/>
  <c r="F200" i="26"/>
  <c r="G200" i="26"/>
  <c r="H200" i="26"/>
  <c r="I200" i="26"/>
  <c r="J200" i="26"/>
  <c r="K200" i="26"/>
  <c r="L200" i="26"/>
  <c r="M200" i="26"/>
  <c r="N200" i="26"/>
  <c r="O200" i="26"/>
  <c r="P200" i="26"/>
  <c r="Q200" i="26"/>
  <c r="R200" i="26"/>
  <c r="S200" i="26"/>
  <c r="A201" i="26"/>
  <c r="B201" i="26"/>
  <c r="C201" i="26"/>
  <c r="D201" i="26"/>
  <c r="E201" i="26"/>
  <c r="F201" i="26"/>
  <c r="G201" i="26"/>
  <c r="H201" i="26"/>
  <c r="I201" i="26"/>
  <c r="J201" i="26"/>
  <c r="K201" i="26"/>
  <c r="L201" i="26"/>
  <c r="M201" i="26"/>
  <c r="N201" i="26"/>
  <c r="O201" i="26"/>
  <c r="P201" i="26"/>
  <c r="Q201" i="26"/>
  <c r="R201" i="26"/>
  <c r="S201" i="26"/>
  <c r="A202" i="26"/>
  <c r="B202" i="26"/>
  <c r="C202" i="26"/>
  <c r="D202" i="26"/>
  <c r="E202" i="26"/>
  <c r="F202" i="26"/>
  <c r="G202" i="26"/>
  <c r="H202" i="26"/>
  <c r="I202" i="26"/>
  <c r="J202" i="26"/>
  <c r="K202" i="26"/>
  <c r="L202" i="26"/>
  <c r="M202" i="26"/>
  <c r="N202" i="26"/>
  <c r="O202" i="26"/>
  <c r="P202" i="26"/>
  <c r="Q202" i="26"/>
  <c r="R202" i="26"/>
  <c r="S202" i="26"/>
  <c r="A203" i="26"/>
  <c r="B203" i="26"/>
  <c r="C203" i="26"/>
  <c r="D203" i="26"/>
  <c r="E203" i="26"/>
  <c r="T203" i="26" s="1"/>
  <c r="F203" i="26"/>
  <c r="G203" i="26"/>
  <c r="H203" i="26"/>
  <c r="I203" i="26"/>
  <c r="J203" i="26"/>
  <c r="K203" i="26"/>
  <c r="L203" i="26"/>
  <c r="M203" i="26"/>
  <c r="N203" i="26"/>
  <c r="O203" i="26"/>
  <c r="P203" i="26"/>
  <c r="Q203" i="26"/>
  <c r="R203" i="26"/>
  <c r="S203" i="26"/>
  <c r="A204" i="26"/>
  <c r="B204" i="26"/>
  <c r="C204" i="26"/>
  <c r="D204" i="26"/>
  <c r="E204" i="26"/>
  <c r="F204" i="26"/>
  <c r="G204" i="26"/>
  <c r="H204" i="26"/>
  <c r="I204" i="26"/>
  <c r="J204" i="26"/>
  <c r="K204" i="26"/>
  <c r="L204" i="26"/>
  <c r="M204" i="26"/>
  <c r="N204" i="26"/>
  <c r="O204" i="26"/>
  <c r="P204" i="26"/>
  <c r="Q204" i="26"/>
  <c r="R204" i="26"/>
  <c r="S204" i="26"/>
  <c r="A205" i="26"/>
  <c r="B205" i="26"/>
  <c r="C205" i="26"/>
  <c r="D205" i="26"/>
  <c r="E205" i="26"/>
  <c r="F205" i="26"/>
  <c r="G205" i="26"/>
  <c r="H205" i="26"/>
  <c r="I205" i="26"/>
  <c r="J205" i="26"/>
  <c r="K205" i="26"/>
  <c r="L205" i="26"/>
  <c r="M205" i="26"/>
  <c r="N205" i="26"/>
  <c r="O205" i="26"/>
  <c r="P205" i="26"/>
  <c r="Q205" i="26"/>
  <c r="R205" i="26"/>
  <c r="S205" i="26"/>
  <c r="A206" i="26"/>
  <c r="B206" i="26"/>
  <c r="C206" i="26"/>
  <c r="D206" i="26"/>
  <c r="E206" i="26"/>
  <c r="T206" i="26" s="1"/>
  <c r="F206" i="26"/>
  <c r="G206" i="26"/>
  <c r="H206" i="26"/>
  <c r="I206" i="26"/>
  <c r="J206" i="26"/>
  <c r="K206" i="26"/>
  <c r="L206" i="26"/>
  <c r="M206" i="26"/>
  <c r="N206" i="26"/>
  <c r="O206" i="26"/>
  <c r="P206" i="26"/>
  <c r="Q206" i="26"/>
  <c r="R206" i="26"/>
  <c r="S206" i="26"/>
  <c r="A207" i="26"/>
  <c r="B207" i="26"/>
  <c r="C207" i="26"/>
  <c r="D207" i="26"/>
  <c r="E207" i="26"/>
  <c r="F207" i="26"/>
  <c r="G207" i="26"/>
  <c r="H207" i="26"/>
  <c r="I207" i="26"/>
  <c r="J207" i="26"/>
  <c r="K207" i="26"/>
  <c r="L207" i="26"/>
  <c r="M207" i="26"/>
  <c r="N207" i="26"/>
  <c r="O207" i="26"/>
  <c r="P207" i="26"/>
  <c r="Q207" i="26"/>
  <c r="R207" i="26"/>
  <c r="S207" i="26"/>
  <c r="A208" i="26"/>
  <c r="B208" i="26"/>
  <c r="C208" i="26"/>
  <c r="D208" i="26"/>
  <c r="E208" i="26"/>
  <c r="F208" i="26"/>
  <c r="G208" i="26"/>
  <c r="H208" i="26"/>
  <c r="I208" i="26"/>
  <c r="J208" i="26"/>
  <c r="K208" i="26"/>
  <c r="L208" i="26"/>
  <c r="M208" i="26"/>
  <c r="N208" i="26"/>
  <c r="O208" i="26"/>
  <c r="P208" i="26"/>
  <c r="Q208" i="26"/>
  <c r="R208" i="26"/>
  <c r="S208" i="26"/>
  <c r="A209" i="26"/>
  <c r="B209" i="26"/>
  <c r="C209" i="26"/>
  <c r="D209" i="26"/>
  <c r="E209" i="26"/>
  <c r="F209" i="26"/>
  <c r="G209" i="26"/>
  <c r="H209" i="26"/>
  <c r="I209" i="26"/>
  <c r="J209" i="26"/>
  <c r="K209" i="26"/>
  <c r="L209" i="26"/>
  <c r="M209" i="26"/>
  <c r="N209" i="26"/>
  <c r="O209" i="26"/>
  <c r="P209" i="26"/>
  <c r="Q209" i="26"/>
  <c r="R209" i="26"/>
  <c r="S209" i="26"/>
  <c r="A210" i="26"/>
  <c r="B210" i="26"/>
  <c r="C210" i="26"/>
  <c r="D210" i="26"/>
  <c r="E210" i="26"/>
  <c r="F210" i="26"/>
  <c r="G210" i="26"/>
  <c r="H210" i="26"/>
  <c r="I210" i="26"/>
  <c r="J210" i="26"/>
  <c r="K210" i="26"/>
  <c r="L210" i="26"/>
  <c r="M210" i="26"/>
  <c r="N210" i="26"/>
  <c r="O210" i="26"/>
  <c r="P210" i="26"/>
  <c r="Q210" i="26"/>
  <c r="R210" i="26"/>
  <c r="S210" i="26"/>
  <c r="A211" i="26"/>
  <c r="B211" i="26"/>
  <c r="C211" i="26"/>
  <c r="D211" i="26"/>
  <c r="E211" i="26"/>
  <c r="T211" i="26" s="1"/>
  <c r="F211" i="26"/>
  <c r="G211" i="26"/>
  <c r="H211" i="26"/>
  <c r="I211" i="26"/>
  <c r="J211" i="26"/>
  <c r="K211" i="26"/>
  <c r="L211" i="26"/>
  <c r="M211" i="26"/>
  <c r="N211" i="26"/>
  <c r="O211" i="26"/>
  <c r="P211" i="26"/>
  <c r="Q211" i="26"/>
  <c r="R211" i="26"/>
  <c r="S211" i="26"/>
  <c r="A212" i="26"/>
  <c r="B212" i="26"/>
  <c r="C212" i="26"/>
  <c r="D212" i="26"/>
  <c r="E212" i="26"/>
  <c r="F212" i="26"/>
  <c r="G212" i="26"/>
  <c r="H212" i="26"/>
  <c r="I212" i="26"/>
  <c r="J212" i="26"/>
  <c r="K212" i="26"/>
  <c r="L212" i="26"/>
  <c r="M212" i="26"/>
  <c r="N212" i="26"/>
  <c r="O212" i="26"/>
  <c r="P212" i="26"/>
  <c r="Q212" i="26"/>
  <c r="R212" i="26"/>
  <c r="S212" i="26"/>
  <c r="A213" i="26"/>
  <c r="B213" i="26"/>
  <c r="C213" i="26"/>
  <c r="D213" i="26"/>
  <c r="E213" i="26"/>
  <c r="F213" i="26"/>
  <c r="G213" i="26"/>
  <c r="H213" i="26"/>
  <c r="I213" i="26"/>
  <c r="J213" i="26"/>
  <c r="K213" i="26"/>
  <c r="L213" i="26"/>
  <c r="M213" i="26"/>
  <c r="N213" i="26"/>
  <c r="O213" i="26"/>
  <c r="P213" i="26"/>
  <c r="Q213" i="26"/>
  <c r="R213" i="26"/>
  <c r="S213" i="26"/>
  <c r="A214" i="26"/>
  <c r="B214" i="26"/>
  <c r="C214" i="26"/>
  <c r="D214" i="26"/>
  <c r="E214" i="26"/>
  <c r="T214" i="26" s="1"/>
  <c r="F214" i="26"/>
  <c r="G214" i="26"/>
  <c r="H214" i="26"/>
  <c r="I214" i="26"/>
  <c r="J214" i="26"/>
  <c r="K214" i="26"/>
  <c r="L214" i="26"/>
  <c r="M214" i="26"/>
  <c r="N214" i="26"/>
  <c r="O214" i="26"/>
  <c r="P214" i="26"/>
  <c r="Q214" i="26"/>
  <c r="R214" i="26"/>
  <c r="S214" i="26"/>
  <c r="A215" i="26"/>
  <c r="B215" i="26"/>
  <c r="C215" i="26"/>
  <c r="D215" i="26"/>
  <c r="E215" i="26"/>
  <c r="F215" i="26"/>
  <c r="G215" i="26"/>
  <c r="H215" i="26"/>
  <c r="I215" i="26"/>
  <c r="J215" i="26"/>
  <c r="K215" i="26"/>
  <c r="L215" i="26"/>
  <c r="M215" i="26"/>
  <c r="N215" i="26"/>
  <c r="O215" i="26"/>
  <c r="P215" i="26"/>
  <c r="Q215" i="26"/>
  <c r="R215" i="26"/>
  <c r="S215" i="26"/>
  <c r="A216" i="26"/>
  <c r="B216" i="26"/>
  <c r="C216" i="26"/>
  <c r="D216" i="26"/>
  <c r="E216" i="26"/>
  <c r="F216" i="26"/>
  <c r="G216" i="26"/>
  <c r="H216" i="26"/>
  <c r="I216" i="26"/>
  <c r="J216" i="26"/>
  <c r="K216" i="26"/>
  <c r="L216" i="26"/>
  <c r="M216" i="26"/>
  <c r="N216" i="26"/>
  <c r="O216" i="26"/>
  <c r="P216" i="26"/>
  <c r="Q216" i="26"/>
  <c r="R216" i="26"/>
  <c r="S216" i="26"/>
  <c r="A217" i="26"/>
  <c r="B217" i="26"/>
  <c r="C217" i="26"/>
  <c r="D217" i="26"/>
  <c r="E217" i="26"/>
  <c r="F217" i="26"/>
  <c r="G217" i="26"/>
  <c r="H217" i="26"/>
  <c r="I217" i="26"/>
  <c r="J217" i="26"/>
  <c r="K217" i="26"/>
  <c r="L217" i="26"/>
  <c r="M217" i="26"/>
  <c r="N217" i="26"/>
  <c r="O217" i="26"/>
  <c r="P217" i="26"/>
  <c r="Q217" i="26"/>
  <c r="R217" i="26"/>
  <c r="S217" i="26"/>
  <c r="A218" i="26"/>
  <c r="B218" i="26"/>
  <c r="C218" i="26"/>
  <c r="D218" i="26"/>
  <c r="E218" i="26"/>
  <c r="F218" i="26"/>
  <c r="G218" i="26"/>
  <c r="H218" i="26"/>
  <c r="I218" i="26"/>
  <c r="J218" i="26"/>
  <c r="K218" i="26"/>
  <c r="L218" i="26"/>
  <c r="M218" i="26"/>
  <c r="N218" i="26"/>
  <c r="O218" i="26"/>
  <c r="P218" i="26"/>
  <c r="Q218" i="26"/>
  <c r="R218" i="26"/>
  <c r="S218" i="26"/>
  <c r="A219" i="26"/>
  <c r="B219" i="26"/>
  <c r="C219" i="26"/>
  <c r="D219" i="26"/>
  <c r="E219" i="26"/>
  <c r="T219" i="26" s="1"/>
  <c r="F219" i="26"/>
  <c r="G219" i="26"/>
  <c r="H219" i="26"/>
  <c r="I219" i="26"/>
  <c r="J219" i="26"/>
  <c r="K219" i="26"/>
  <c r="L219" i="26"/>
  <c r="M219" i="26"/>
  <c r="N219" i="26"/>
  <c r="O219" i="26"/>
  <c r="P219" i="26"/>
  <c r="Q219" i="26"/>
  <c r="R219" i="26"/>
  <c r="S219" i="26"/>
  <c r="A220" i="26"/>
  <c r="B220" i="26"/>
  <c r="C220" i="26"/>
  <c r="D220" i="26"/>
  <c r="E220" i="26"/>
  <c r="F220" i="26"/>
  <c r="G220" i="26"/>
  <c r="H220" i="26"/>
  <c r="I220" i="26"/>
  <c r="J220" i="26"/>
  <c r="K220" i="26"/>
  <c r="L220" i="26"/>
  <c r="M220" i="26"/>
  <c r="N220" i="26"/>
  <c r="O220" i="26"/>
  <c r="P220" i="26"/>
  <c r="Q220" i="26"/>
  <c r="R220" i="26"/>
  <c r="S220" i="26"/>
  <c r="A221" i="26"/>
  <c r="B221" i="26"/>
  <c r="C221" i="26"/>
  <c r="D221" i="26"/>
  <c r="E221" i="26"/>
  <c r="F221" i="26"/>
  <c r="G221" i="26"/>
  <c r="H221" i="26"/>
  <c r="I221" i="26"/>
  <c r="J221" i="26"/>
  <c r="K221" i="26"/>
  <c r="L221" i="26"/>
  <c r="M221" i="26"/>
  <c r="N221" i="26"/>
  <c r="O221" i="26"/>
  <c r="P221" i="26"/>
  <c r="Q221" i="26"/>
  <c r="R221" i="26"/>
  <c r="S221" i="26"/>
  <c r="A222" i="26"/>
  <c r="B222" i="26"/>
  <c r="C222" i="26"/>
  <c r="D222" i="26"/>
  <c r="E222" i="26"/>
  <c r="T222" i="26" s="1"/>
  <c r="F222" i="26"/>
  <c r="G222" i="26"/>
  <c r="H222" i="26"/>
  <c r="I222" i="26"/>
  <c r="J222" i="26"/>
  <c r="K222" i="26"/>
  <c r="L222" i="26"/>
  <c r="M222" i="26"/>
  <c r="N222" i="26"/>
  <c r="O222" i="26"/>
  <c r="P222" i="26"/>
  <c r="Q222" i="26"/>
  <c r="R222" i="26"/>
  <c r="S222" i="26"/>
  <c r="A223" i="26"/>
  <c r="B223" i="26"/>
  <c r="C223" i="26"/>
  <c r="D223" i="26"/>
  <c r="E223" i="26"/>
  <c r="F223" i="26"/>
  <c r="G223" i="26"/>
  <c r="H223" i="26"/>
  <c r="I223" i="26"/>
  <c r="J223" i="26"/>
  <c r="K223" i="26"/>
  <c r="L223" i="26"/>
  <c r="M223" i="26"/>
  <c r="N223" i="26"/>
  <c r="O223" i="26"/>
  <c r="P223" i="26"/>
  <c r="Q223" i="26"/>
  <c r="R223" i="26"/>
  <c r="S223" i="26"/>
  <c r="A224" i="26"/>
  <c r="B224" i="26"/>
  <c r="C224" i="26"/>
  <c r="D224" i="26"/>
  <c r="E224" i="26"/>
  <c r="F224" i="26"/>
  <c r="G224" i="26"/>
  <c r="H224" i="26"/>
  <c r="I224" i="26"/>
  <c r="J224" i="26"/>
  <c r="K224" i="26"/>
  <c r="L224" i="26"/>
  <c r="M224" i="26"/>
  <c r="N224" i="26"/>
  <c r="O224" i="26"/>
  <c r="P224" i="26"/>
  <c r="Q224" i="26"/>
  <c r="R224" i="26"/>
  <c r="S224" i="26"/>
  <c r="A225" i="26"/>
  <c r="B225" i="26"/>
  <c r="C225" i="26"/>
  <c r="D225" i="26"/>
  <c r="E225" i="26"/>
  <c r="F225" i="26"/>
  <c r="G225" i="26"/>
  <c r="H225" i="26"/>
  <c r="I225" i="26"/>
  <c r="J225" i="26"/>
  <c r="K225" i="26"/>
  <c r="L225" i="26"/>
  <c r="M225" i="26"/>
  <c r="N225" i="26"/>
  <c r="O225" i="26"/>
  <c r="P225" i="26"/>
  <c r="Q225" i="26"/>
  <c r="R225" i="26"/>
  <c r="S225" i="26"/>
  <c r="A226" i="26"/>
  <c r="B226" i="26"/>
  <c r="C226" i="26"/>
  <c r="D226" i="26"/>
  <c r="E226" i="26"/>
  <c r="F226" i="26"/>
  <c r="G226" i="26"/>
  <c r="H226" i="26"/>
  <c r="I226" i="26"/>
  <c r="J226" i="26"/>
  <c r="K226" i="26"/>
  <c r="L226" i="26"/>
  <c r="M226" i="26"/>
  <c r="N226" i="26"/>
  <c r="O226" i="26"/>
  <c r="P226" i="26"/>
  <c r="Q226" i="26"/>
  <c r="R226" i="26"/>
  <c r="S226" i="26"/>
  <c r="A227" i="26"/>
  <c r="B227" i="26"/>
  <c r="C227" i="26"/>
  <c r="D227" i="26"/>
  <c r="E227" i="26"/>
  <c r="T227" i="26" s="1"/>
  <c r="F227" i="26"/>
  <c r="G227" i="26"/>
  <c r="H227" i="26"/>
  <c r="I227" i="26"/>
  <c r="J227" i="26"/>
  <c r="K227" i="26"/>
  <c r="L227" i="26"/>
  <c r="M227" i="26"/>
  <c r="N227" i="26"/>
  <c r="O227" i="26"/>
  <c r="P227" i="26"/>
  <c r="Q227" i="26"/>
  <c r="R227" i="26"/>
  <c r="S227" i="26"/>
  <c r="A228" i="26"/>
  <c r="B228" i="26"/>
  <c r="C228" i="26"/>
  <c r="D228" i="26"/>
  <c r="E228" i="26"/>
  <c r="F228" i="26"/>
  <c r="G228" i="26"/>
  <c r="H228" i="26"/>
  <c r="I228" i="26"/>
  <c r="J228" i="26"/>
  <c r="K228" i="26"/>
  <c r="L228" i="26"/>
  <c r="M228" i="26"/>
  <c r="N228" i="26"/>
  <c r="O228" i="26"/>
  <c r="P228" i="26"/>
  <c r="Q228" i="26"/>
  <c r="R228" i="26"/>
  <c r="S228" i="26"/>
  <c r="A229" i="26"/>
  <c r="B229" i="26"/>
  <c r="C229" i="26"/>
  <c r="D229" i="26"/>
  <c r="E229" i="26"/>
  <c r="F229" i="26"/>
  <c r="G229" i="26"/>
  <c r="H229" i="26"/>
  <c r="I229" i="26"/>
  <c r="J229" i="26"/>
  <c r="K229" i="26"/>
  <c r="L229" i="26"/>
  <c r="M229" i="26"/>
  <c r="N229" i="26"/>
  <c r="O229" i="26"/>
  <c r="P229" i="26"/>
  <c r="Q229" i="26"/>
  <c r="R229" i="26"/>
  <c r="S229" i="26"/>
  <c r="A230" i="26"/>
  <c r="B230" i="26"/>
  <c r="C230" i="26"/>
  <c r="D230" i="26"/>
  <c r="E230" i="26"/>
  <c r="T230" i="26" s="1"/>
  <c r="F230" i="26"/>
  <c r="G230" i="26"/>
  <c r="H230" i="26"/>
  <c r="I230" i="26"/>
  <c r="J230" i="26"/>
  <c r="K230" i="26"/>
  <c r="L230" i="26"/>
  <c r="M230" i="26"/>
  <c r="N230" i="26"/>
  <c r="O230" i="26"/>
  <c r="P230" i="26"/>
  <c r="Q230" i="26"/>
  <c r="R230" i="26"/>
  <c r="S230" i="26"/>
  <c r="A231" i="26"/>
  <c r="B231" i="26"/>
  <c r="C231" i="26"/>
  <c r="D231" i="26"/>
  <c r="E231" i="26"/>
  <c r="F231" i="26"/>
  <c r="G231" i="26"/>
  <c r="H231" i="26"/>
  <c r="I231" i="26"/>
  <c r="J231" i="26"/>
  <c r="K231" i="26"/>
  <c r="L231" i="26"/>
  <c r="M231" i="26"/>
  <c r="N231" i="26"/>
  <c r="O231" i="26"/>
  <c r="P231" i="26"/>
  <c r="Q231" i="26"/>
  <c r="R231" i="26"/>
  <c r="S231" i="26"/>
  <c r="A232" i="26"/>
  <c r="B232" i="26"/>
  <c r="C232" i="26"/>
  <c r="D232" i="26"/>
  <c r="E232" i="26"/>
  <c r="F232" i="26"/>
  <c r="G232" i="26"/>
  <c r="H232" i="26"/>
  <c r="I232" i="26"/>
  <c r="J232" i="26"/>
  <c r="K232" i="26"/>
  <c r="L232" i="26"/>
  <c r="M232" i="26"/>
  <c r="N232" i="26"/>
  <c r="O232" i="26"/>
  <c r="P232" i="26"/>
  <c r="Q232" i="26"/>
  <c r="R232" i="26"/>
  <c r="S232" i="26"/>
  <c r="A233" i="26"/>
  <c r="B233" i="26"/>
  <c r="C233" i="26"/>
  <c r="D233" i="26"/>
  <c r="E233" i="26"/>
  <c r="F233" i="26"/>
  <c r="G233" i="26"/>
  <c r="H233" i="26"/>
  <c r="I233" i="26"/>
  <c r="J233" i="26"/>
  <c r="K233" i="26"/>
  <c r="L233" i="26"/>
  <c r="M233" i="26"/>
  <c r="N233" i="26"/>
  <c r="O233" i="26"/>
  <c r="P233" i="26"/>
  <c r="Q233" i="26"/>
  <c r="R233" i="26"/>
  <c r="S233" i="26"/>
  <c r="B2" i="26"/>
  <c r="C2" i="26"/>
  <c r="D2" i="26"/>
  <c r="E2" i="26"/>
  <c r="T2" i="26" s="1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A2" i="26"/>
  <c r="C41" i="29"/>
  <c r="C42" i="29"/>
  <c r="C43" i="29"/>
  <c r="C44" i="29"/>
  <c r="C45" i="29"/>
  <c r="C46" i="29"/>
  <c r="C47" i="29"/>
  <c r="C48" i="29"/>
  <c r="C40" i="29"/>
  <c r="C30" i="29"/>
  <c r="D30" i="29"/>
  <c r="C31" i="29"/>
  <c r="D31" i="29"/>
  <c r="C32" i="29"/>
  <c r="D32" i="29"/>
  <c r="C33" i="29"/>
  <c r="D33" i="29"/>
  <c r="C34" i="29"/>
  <c r="D34" i="29"/>
  <c r="D36" i="29"/>
  <c r="D29" i="29"/>
  <c r="C29" i="29"/>
  <c r="C17" i="29"/>
  <c r="D17" i="29"/>
  <c r="C18" i="29"/>
  <c r="D18" i="29"/>
  <c r="C19" i="29"/>
  <c r="D19" i="29"/>
  <c r="C20" i="29"/>
  <c r="D20" i="29"/>
  <c r="C21" i="29"/>
  <c r="D21" i="29"/>
  <c r="C22" i="29"/>
  <c r="D22" i="29"/>
  <c r="C23" i="29"/>
  <c r="D23" i="29"/>
  <c r="C24" i="29"/>
  <c r="D24" i="29"/>
  <c r="C25" i="29"/>
  <c r="D25" i="29"/>
  <c r="C26" i="29"/>
  <c r="D26" i="29"/>
  <c r="C27" i="29"/>
  <c r="D27" i="29"/>
  <c r="C4" i="29"/>
  <c r="D4" i="29"/>
  <c r="C5" i="29"/>
  <c r="D5" i="29"/>
  <c r="C6" i="29"/>
  <c r="D6" i="29"/>
  <c r="C7" i="29"/>
  <c r="D7" i="29"/>
  <c r="C8" i="29"/>
  <c r="D8" i="29"/>
  <c r="C9" i="29"/>
  <c r="D9" i="29"/>
  <c r="C10" i="29"/>
  <c r="D10" i="29"/>
  <c r="C11" i="29"/>
  <c r="D11" i="29"/>
  <c r="C12" i="29"/>
  <c r="D12" i="29"/>
  <c r="C13" i="29"/>
  <c r="D13" i="29"/>
  <c r="C14" i="29"/>
  <c r="D14" i="29"/>
  <c r="T179" i="26" l="1"/>
  <c r="T171" i="26"/>
  <c r="T163" i="26"/>
  <c r="T155" i="26"/>
  <c r="T147" i="26"/>
  <c r="T139" i="26"/>
  <c r="T131" i="26"/>
  <c r="T123" i="26"/>
  <c r="T115" i="26"/>
  <c r="T107" i="26"/>
  <c r="T99" i="26"/>
  <c r="T91" i="26"/>
  <c r="T83" i="26"/>
  <c r="T75" i="26"/>
  <c r="T67" i="26"/>
  <c r="T59" i="26"/>
  <c r="T51" i="26"/>
  <c r="T43" i="26"/>
  <c r="T35" i="26"/>
  <c r="T27" i="26"/>
  <c r="T19" i="26"/>
  <c r="T11" i="26"/>
  <c r="T3" i="26"/>
  <c r="T232" i="26"/>
  <c r="T224" i="26"/>
  <c r="T216" i="26"/>
  <c r="T208" i="26"/>
  <c r="T200" i="26"/>
  <c r="T192" i="26"/>
  <c r="T184" i="26"/>
  <c r="T176" i="26"/>
  <c r="T168" i="26"/>
  <c r="T160" i="26"/>
  <c r="T152" i="26"/>
  <c r="T144" i="26"/>
  <c r="T136" i="26"/>
  <c r="T128" i="26"/>
  <c r="T120" i="26"/>
  <c r="T112" i="26"/>
  <c r="T104" i="26"/>
  <c r="T96" i="26"/>
  <c r="T88" i="26"/>
  <c r="T80" i="26"/>
  <c r="T72" i="26"/>
  <c r="T64" i="26"/>
  <c r="T56" i="26"/>
  <c r="T48" i="26"/>
  <c r="T40" i="26"/>
  <c r="T32" i="26"/>
  <c r="T24" i="26"/>
  <c r="T16" i="26"/>
  <c r="T8" i="26"/>
  <c r="T229" i="26"/>
  <c r="T221" i="26"/>
  <c r="T213" i="26"/>
  <c r="T205" i="26"/>
  <c r="T197" i="26"/>
  <c r="T189" i="26"/>
  <c r="T181" i="26"/>
  <c r="T173" i="26"/>
  <c r="T165" i="26"/>
  <c r="T157" i="26"/>
  <c r="T149" i="26"/>
  <c r="T141" i="26"/>
  <c r="T133" i="26"/>
  <c r="T125" i="26"/>
  <c r="T117" i="26"/>
  <c r="T109" i="26"/>
  <c r="T101" i="26"/>
  <c r="T93" i="26"/>
  <c r="T85" i="26"/>
  <c r="T77" i="26"/>
  <c r="T69" i="26"/>
  <c r="T61" i="26"/>
  <c r="T53" i="26"/>
  <c r="T45" i="26"/>
  <c r="T37" i="26"/>
  <c r="T29" i="26"/>
  <c r="T21" i="26"/>
  <c r="T13" i="26"/>
  <c r="T10" i="26"/>
  <c r="T231" i="26"/>
  <c r="T223" i="26"/>
  <c r="T215" i="26"/>
  <c r="T207" i="26"/>
  <c r="T199" i="26"/>
  <c r="T191" i="26"/>
  <c r="T183" i="26"/>
  <c r="T175" i="26"/>
  <c r="T167" i="26"/>
  <c r="T159" i="26"/>
  <c r="T151" i="26"/>
  <c r="T143" i="26"/>
  <c r="T135" i="26"/>
  <c r="T127" i="26"/>
  <c r="T119" i="26"/>
  <c r="T111" i="26"/>
  <c r="T103" i="26"/>
  <c r="T95" i="26"/>
  <c r="T87" i="26"/>
  <c r="T79" i="26"/>
  <c r="T71" i="26"/>
  <c r="T63" i="26"/>
  <c r="T55" i="26"/>
  <c r="T47" i="26"/>
  <c r="T39" i="26"/>
  <c r="T31" i="26"/>
  <c r="T23" i="26"/>
  <c r="T15" i="26"/>
  <c r="T7" i="26"/>
  <c r="T228" i="26"/>
  <c r="T226" i="26"/>
  <c r="T220" i="26"/>
  <c r="T218" i="26"/>
  <c r="T212" i="26"/>
  <c r="T210" i="26"/>
  <c r="T204" i="26"/>
  <c r="T202" i="26"/>
  <c r="T196" i="26"/>
  <c r="T194" i="26"/>
  <c r="T188" i="26"/>
  <c r="T186" i="26"/>
  <c r="T180" i="26"/>
  <c r="T178" i="26"/>
  <c r="T172" i="26"/>
  <c r="T170" i="26"/>
  <c r="T164" i="26"/>
  <c r="T162" i="26"/>
  <c r="T156" i="26"/>
  <c r="T154" i="26"/>
  <c r="T148" i="26"/>
  <c r="T146" i="26"/>
  <c r="T140" i="26"/>
  <c r="T138" i="26"/>
  <c r="T132" i="26"/>
  <c r="T130" i="26"/>
  <c r="T124" i="26"/>
  <c r="T122" i="26"/>
  <c r="T116" i="26"/>
  <c r="T114" i="26"/>
  <c r="T108" i="26"/>
  <c r="T106" i="26"/>
  <c r="T100" i="26"/>
  <c r="T98" i="26"/>
  <c r="T92" i="26"/>
  <c r="T90" i="26"/>
  <c r="T84" i="26"/>
  <c r="T82" i="26"/>
  <c r="T76" i="26"/>
  <c r="T74" i="26"/>
  <c r="T68" i="26"/>
  <c r="T66" i="26"/>
  <c r="T60" i="26"/>
  <c r="T58" i="26"/>
  <c r="T52" i="26"/>
  <c r="T50" i="26"/>
  <c r="T44" i="26"/>
  <c r="T42" i="26"/>
  <c r="T36" i="26"/>
  <c r="T34" i="26"/>
  <c r="T28" i="26"/>
  <c r="T26" i="26"/>
  <c r="T20" i="26"/>
  <c r="T18" i="26"/>
  <c r="T12" i="26"/>
  <c r="T4" i="26"/>
  <c r="T233" i="26"/>
  <c r="T225" i="26"/>
  <c r="T217" i="26"/>
  <c r="T209" i="26"/>
  <c r="T201" i="26"/>
  <c r="T193" i="26"/>
  <c r="T185" i="26"/>
  <c r="T177" i="26"/>
  <c r="T169" i="26"/>
  <c r="T161" i="26"/>
  <c r="T153" i="26"/>
  <c r="T145" i="26"/>
  <c r="T137" i="26"/>
  <c r="T129" i="26"/>
  <c r="T121" i="26"/>
  <c r="T113" i="26"/>
  <c r="T105" i="26"/>
  <c r="T97" i="26"/>
  <c r="T89" i="26"/>
  <c r="T81" i="26"/>
  <c r="T73" i="26"/>
  <c r="T65" i="26"/>
  <c r="T57" i="26"/>
  <c r="T49" i="26"/>
  <c r="T41" i="26"/>
  <c r="T33" i="26"/>
  <c r="T25" i="26"/>
  <c r="T17" i="26"/>
  <c r="T9" i="26"/>
  <c r="F3" i="6"/>
  <c r="F2" i="9"/>
  <c r="G13" i="8"/>
  <c r="G12" i="8"/>
  <c r="G11" i="8"/>
  <c r="G10" i="8"/>
  <c r="G9" i="8"/>
  <c r="G8" i="8"/>
  <c r="G7" i="8"/>
  <c r="G6" i="8"/>
  <c r="G5" i="8"/>
  <c r="G4" i="8"/>
  <c r="U28" i="4"/>
  <c r="S28" i="4"/>
  <c r="O28" i="4"/>
  <c r="N28" i="4"/>
  <c r="L28" i="4"/>
  <c r="M28" i="4" s="1"/>
  <c r="I28" i="4"/>
  <c r="G28" i="4"/>
  <c r="U27" i="4"/>
  <c r="S27" i="4"/>
  <c r="O27" i="4"/>
  <c r="N27" i="4"/>
  <c r="L27" i="4"/>
  <c r="M27" i="4" s="1"/>
  <c r="I27" i="4"/>
  <c r="G27" i="4"/>
  <c r="U26" i="4"/>
  <c r="S26" i="4"/>
  <c r="O26" i="4"/>
  <c r="N26" i="4"/>
  <c r="L26" i="4"/>
  <c r="M26" i="4" s="1"/>
  <c r="I26" i="4"/>
  <c r="G26" i="4"/>
  <c r="U25" i="4"/>
  <c r="S25" i="4"/>
  <c r="O25" i="4"/>
  <c r="N25" i="4"/>
  <c r="L25" i="4"/>
  <c r="M25" i="4" s="1"/>
  <c r="I25" i="4"/>
  <c r="G25" i="4"/>
  <c r="U24" i="4"/>
  <c r="S24" i="4"/>
  <c r="O24" i="4"/>
  <c r="N24" i="4"/>
  <c r="L24" i="4"/>
  <c r="M24" i="4" s="1"/>
  <c r="I24" i="4"/>
  <c r="G24" i="4"/>
  <c r="U23" i="4"/>
  <c r="S23" i="4"/>
  <c r="O23" i="4"/>
  <c r="N23" i="4"/>
  <c r="L23" i="4"/>
  <c r="M23" i="4" s="1"/>
  <c r="I23" i="4"/>
  <c r="G23" i="4"/>
  <c r="U22" i="4"/>
  <c r="S22" i="4"/>
  <c r="O22" i="4"/>
  <c r="N22" i="4"/>
  <c r="L22" i="4"/>
  <c r="M22" i="4" s="1"/>
  <c r="I22" i="4"/>
  <c r="G22" i="4"/>
  <c r="U21" i="4"/>
  <c r="S21" i="4"/>
  <c r="O21" i="4"/>
  <c r="N21" i="4"/>
  <c r="L21" i="4"/>
  <c r="M21" i="4" s="1"/>
  <c r="I21" i="4"/>
  <c r="G21" i="4"/>
  <c r="N20" i="4"/>
  <c r="L20" i="4"/>
  <c r="U19" i="4"/>
  <c r="S19" i="4"/>
  <c r="N19" i="4"/>
  <c r="O19" i="4" s="1"/>
  <c r="L19" i="4"/>
  <c r="M19" i="4" s="1"/>
  <c r="I19" i="4"/>
  <c r="G19" i="4"/>
  <c r="U18" i="4"/>
  <c r="S18" i="4"/>
  <c r="N18" i="4"/>
  <c r="O18" i="4" s="1"/>
  <c r="L18" i="4"/>
  <c r="M18" i="4" s="1"/>
  <c r="I18" i="4"/>
  <c r="G18" i="4"/>
  <c r="U17" i="4"/>
  <c r="S17" i="4"/>
  <c r="N17" i="4"/>
  <c r="O17" i="4" s="1"/>
  <c r="L17" i="4"/>
  <c r="M17" i="4" s="1"/>
  <c r="I17" i="4"/>
  <c r="G17" i="4"/>
  <c r="U16" i="4"/>
  <c r="S16" i="4"/>
  <c r="N16" i="4"/>
  <c r="O16" i="4" s="1"/>
  <c r="L16" i="4"/>
  <c r="M16" i="4" s="1"/>
  <c r="I16" i="4"/>
  <c r="G16" i="4"/>
  <c r="U15" i="4"/>
  <c r="S15" i="4"/>
  <c r="N15" i="4"/>
  <c r="O15" i="4" s="1"/>
  <c r="L15" i="4"/>
  <c r="M15" i="4" s="1"/>
  <c r="I15" i="4"/>
  <c r="G15" i="4"/>
  <c r="U14" i="4"/>
  <c r="S14" i="4"/>
  <c r="N14" i="4"/>
  <c r="O14" i="4" s="1"/>
  <c r="L14" i="4"/>
  <c r="M14" i="4" s="1"/>
  <c r="I14" i="4"/>
  <c r="G14" i="4"/>
  <c r="U13" i="4"/>
  <c r="S13" i="4"/>
  <c r="N13" i="4"/>
  <c r="O13" i="4" s="1"/>
  <c r="L13" i="4"/>
  <c r="M13" i="4" s="1"/>
  <c r="I13" i="4"/>
  <c r="G13" i="4"/>
  <c r="U12" i="4"/>
  <c r="S12" i="4"/>
  <c r="N12" i="4"/>
  <c r="O12" i="4" s="1"/>
  <c r="L12" i="4"/>
  <c r="M12" i="4" s="1"/>
  <c r="I12" i="4"/>
  <c r="G12" i="4"/>
  <c r="U11" i="4"/>
  <c r="S11" i="4"/>
  <c r="N11" i="4"/>
  <c r="O11" i="4" s="1"/>
  <c r="L11" i="4"/>
  <c r="M11" i="4" s="1"/>
  <c r="I11" i="4"/>
  <c r="G11" i="4"/>
  <c r="U10" i="4"/>
  <c r="S10" i="4"/>
  <c r="N10" i="4"/>
  <c r="O10" i="4" s="1"/>
  <c r="L10" i="4"/>
  <c r="M10" i="4" s="1"/>
  <c r="I10" i="4"/>
  <c r="G10" i="4"/>
  <c r="U9" i="4"/>
  <c r="S9" i="4"/>
  <c r="N9" i="4"/>
  <c r="O9" i="4" s="1"/>
  <c r="L9" i="4"/>
  <c r="M9" i="4" s="1"/>
  <c r="I9" i="4"/>
  <c r="G9" i="4"/>
  <c r="U8" i="4"/>
  <c r="S8" i="4"/>
  <c r="N8" i="4"/>
  <c r="O8" i="4" s="1"/>
  <c r="L8" i="4"/>
  <c r="M8" i="4" s="1"/>
  <c r="I8" i="4"/>
  <c r="G8" i="4"/>
  <c r="U7" i="4"/>
  <c r="S7" i="4"/>
  <c r="N7" i="4"/>
  <c r="O7" i="4" s="1"/>
  <c r="L7" i="4"/>
  <c r="M7" i="4" s="1"/>
  <c r="I7" i="4"/>
  <c r="G7" i="4"/>
  <c r="U6" i="4"/>
  <c r="S6" i="4"/>
  <c r="N6" i="4"/>
  <c r="O6" i="4" s="1"/>
  <c r="L6" i="4"/>
  <c r="M6" i="4" s="1"/>
  <c r="I6" i="4"/>
  <c r="G6" i="4"/>
  <c r="U5" i="4"/>
  <c r="S5" i="4"/>
  <c r="N5" i="4"/>
  <c r="O5" i="4" s="1"/>
  <c r="L5" i="4"/>
  <c r="M5" i="4" s="1"/>
  <c r="I5" i="4"/>
  <c r="G5" i="4"/>
  <c r="U4" i="4"/>
  <c r="S4" i="4"/>
  <c r="N4" i="4"/>
  <c r="O4" i="4" s="1"/>
  <c r="L4" i="4"/>
  <c r="M4" i="4" s="1"/>
  <c r="I4" i="4"/>
  <c r="G4" i="4"/>
  <c r="G34" i="2"/>
  <c r="G33" i="2"/>
  <c r="G32" i="2"/>
  <c r="G31" i="2"/>
  <c r="G30" i="2"/>
  <c r="G29" i="2"/>
  <c r="G28" i="2"/>
  <c r="G27" i="2"/>
  <c r="G26" i="2"/>
  <c r="G25" i="2"/>
  <c r="G24" i="2"/>
  <c r="G23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" i="9" l="1"/>
  <c r="I5" i="9" s="1"/>
  <c r="F55" i="9"/>
  <c r="G55" i="9" s="1"/>
  <c r="F7" i="9"/>
  <c r="G7" i="9" s="1"/>
  <c r="H12" i="9"/>
  <c r="I12" i="9" s="1"/>
  <c r="F70" i="9"/>
  <c r="G70" i="9" s="1"/>
  <c r="F30" i="9"/>
  <c r="G30" i="9" s="1"/>
  <c r="F6" i="9"/>
  <c r="G6" i="9" s="1"/>
  <c r="H75" i="9"/>
  <c r="I75" i="9" s="1"/>
  <c r="H35" i="9"/>
  <c r="I35" i="9" s="1"/>
  <c r="H27" i="9"/>
  <c r="I27" i="9" s="1"/>
  <c r="H19" i="9"/>
  <c r="I19" i="9" s="1"/>
  <c r="H11" i="9"/>
  <c r="I11" i="9" s="1"/>
  <c r="F77" i="9"/>
  <c r="G77" i="9" s="1"/>
  <c r="F69" i="9"/>
  <c r="G69" i="9" s="1"/>
  <c r="F61" i="9"/>
  <c r="G61" i="9" s="1"/>
  <c r="F53" i="9"/>
  <c r="G53" i="9" s="1"/>
  <c r="F45" i="9"/>
  <c r="G45" i="9" s="1"/>
  <c r="F37" i="9"/>
  <c r="G37" i="9" s="1"/>
  <c r="F29" i="9"/>
  <c r="G29" i="9" s="1"/>
  <c r="F21" i="9"/>
  <c r="G21" i="9" s="1"/>
  <c r="F13" i="9"/>
  <c r="G13" i="9" s="1"/>
  <c r="F5" i="9"/>
  <c r="G5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10" i="9"/>
  <c r="I10" i="9" s="1"/>
  <c r="F71" i="9"/>
  <c r="G71" i="9" s="1"/>
  <c r="F23" i="9"/>
  <c r="G23" i="9" s="1"/>
  <c r="H60" i="9"/>
  <c r="I60" i="9" s="1"/>
  <c r="H28" i="9"/>
  <c r="I28" i="9" s="1"/>
  <c r="F54" i="9"/>
  <c r="G54" i="9" s="1"/>
  <c r="F14" i="9"/>
  <c r="G14" i="9" s="1"/>
  <c r="H67" i="9"/>
  <c r="I67" i="9" s="1"/>
  <c r="F68" i="9"/>
  <c r="G68" i="9" s="1"/>
  <c r="F60" i="9"/>
  <c r="G60" i="9" s="1"/>
  <c r="F52" i="9"/>
  <c r="G52" i="9" s="1"/>
  <c r="F44" i="9"/>
  <c r="G44" i="9" s="1"/>
  <c r="F36" i="9"/>
  <c r="G36" i="9" s="1"/>
  <c r="F28" i="9"/>
  <c r="G28" i="9" s="1"/>
  <c r="F20" i="9"/>
  <c r="G20" i="9" s="1"/>
  <c r="F12" i="9"/>
  <c r="G12" i="9" s="1"/>
  <c r="H81" i="9"/>
  <c r="I81" i="9" s="1"/>
  <c r="H73" i="9"/>
  <c r="I73" i="9" s="1"/>
  <c r="H65" i="9"/>
  <c r="I65" i="9" s="1"/>
  <c r="H57" i="9"/>
  <c r="I57" i="9" s="1"/>
  <c r="H49" i="9"/>
  <c r="I49" i="9" s="1"/>
  <c r="H41" i="9"/>
  <c r="I41" i="9" s="1"/>
  <c r="H33" i="9"/>
  <c r="I33" i="9" s="1"/>
  <c r="H25" i="9"/>
  <c r="I25" i="9" s="1"/>
  <c r="H17" i="9"/>
  <c r="I17" i="9" s="1"/>
  <c r="H9" i="9"/>
  <c r="I9" i="9" s="1"/>
  <c r="F47" i="9"/>
  <c r="G47" i="9" s="1"/>
  <c r="H76" i="9"/>
  <c r="I76" i="9" s="1"/>
  <c r="H20" i="9"/>
  <c r="I20" i="9" s="1"/>
  <c r="F62" i="9"/>
  <c r="G62" i="9" s="1"/>
  <c r="F22" i="9"/>
  <c r="G22" i="9" s="1"/>
  <c r="H59" i="9"/>
  <c r="I59" i="9" s="1"/>
  <c r="F76" i="9"/>
  <c r="G76" i="9" s="1"/>
  <c r="H4" i="9"/>
  <c r="I4" i="9" s="1"/>
  <c r="F75" i="9"/>
  <c r="G75" i="9" s="1"/>
  <c r="F67" i="9"/>
  <c r="G67" i="9" s="1"/>
  <c r="F59" i="9"/>
  <c r="G59" i="9" s="1"/>
  <c r="F51" i="9"/>
  <c r="G51" i="9" s="1"/>
  <c r="F43" i="9"/>
  <c r="G43" i="9" s="1"/>
  <c r="F35" i="9"/>
  <c r="G35" i="9" s="1"/>
  <c r="F27" i="9"/>
  <c r="G27" i="9" s="1"/>
  <c r="F19" i="9"/>
  <c r="G19" i="9" s="1"/>
  <c r="F11" i="9"/>
  <c r="G11" i="9" s="1"/>
  <c r="H80" i="9"/>
  <c r="I80" i="9" s="1"/>
  <c r="H72" i="9"/>
  <c r="I72" i="9" s="1"/>
  <c r="H64" i="9"/>
  <c r="I64" i="9" s="1"/>
  <c r="H56" i="9"/>
  <c r="I56" i="9" s="1"/>
  <c r="H48" i="9"/>
  <c r="I48" i="9" s="1"/>
  <c r="H40" i="9"/>
  <c r="I40" i="9" s="1"/>
  <c r="H32" i="9"/>
  <c r="I32" i="9" s="1"/>
  <c r="H24" i="9"/>
  <c r="I24" i="9" s="1"/>
  <c r="H16" i="9"/>
  <c r="I16" i="9" s="1"/>
  <c r="H8" i="9"/>
  <c r="I8" i="9" s="1"/>
  <c r="F31" i="9"/>
  <c r="G31" i="9" s="1"/>
  <c r="H36" i="9"/>
  <c r="I36" i="9" s="1"/>
  <c r="F46" i="9"/>
  <c r="G46" i="9" s="1"/>
  <c r="H43" i="9"/>
  <c r="I43" i="9" s="1"/>
  <c r="F4" i="9"/>
  <c r="G4" i="9" s="1"/>
  <c r="F74" i="9"/>
  <c r="G74" i="9" s="1"/>
  <c r="F66" i="9"/>
  <c r="G66" i="9" s="1"/>
  <c r="F58" i="9"/>
  <c r="G58" i="9" s="1"/>
  <c r="F50" i="9"/>
  <c r="G50" i="9" s="1"/>
  <c r="F42" i="9"/>
  <c r="G42" i="9" s="1"/>
  <c r="F34" i="9"/>
  <c r="G34" i="9" s="1"/>
  <c r="F26" i="9"/>
  <c r="G26" i="9" s="1"/>
  <c r="F18" i="9"/>
  <c r="G18" i="9" s="1"/>
  <c r="F10" i="9"/>
  <c r="G10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5" i="9"/>
  <c r="I15" i="9" s="1"/>
  <c r="H7" i="9"/>
  <c r="I7" i="9" s="1"/>
  <c r="F63" i="9"/>
  <c r="G63" i="9" s="1"/>
  <c r="F15" i="9"/>
  <c r="G15" i="9" s="1"/>
  <c r="H44" i="9"/>
  <c r="I44" i="9" s="1"/>
  <c r="F38" i="9"/>
  <c r="G38" i="9" s="1"/>
  <c r="H51" i="9"/>
  <c r="I51" i="9" s="1"/>
  <c r="F81" i="9"/>
  <c r="G81" i="9" s="1"/>
  <c r="F73" i="9"/>
  <c r="G73" i="9" s="1"/>
  <c r="F65" i="9"/>
  <c r="G65" i="9" s="1"/>
  <c r="F57" i="9"/>
  <c r="G57" i="9" s="1"/>
  <c r="F49" i="9"/>
  <c r="G49" i="9" s="1"/>
  <c r="F41" i="9"/>
  <c r="G41" i="9" s="1"/>
  <c r="F33" i="9"/>
  <c r="G33" i="9" s="1"/>
  <c r="F25" i="9"/>
  <c r="G25" i="9" s="1"/>
  <c r="F17" i="9"/>
  <c r="G17" i="9" s="1"/>
  <c r="F9" i="9"/>
  <c r="G9" i="9" s="1"/>
  <c r="H78" i="9"/>
  <c r="I78" i="9" s="1"/>
  <c r="H70" i="9"/>
  <c r="I70" i="9" s="1"/>
  <c r="H62" i="9"/>
  <c r="I62" i="9" s="1"/>
  <c r="H54" i="9"/>
  <c r="I54" i="9" s="1"/>
  <c r="H46" i="9"/>
  <c r="I46" i="9" s="1"/>
  <c r="H38" i="9"/>
  <c r="I38" i="9" s="1"/>
  <c r="H30" i="9"/>
  <c r="I30" i="9" s="1"/>
  <c r="H22" i="9"/>
  <c r="I22" i="9" s="1"/>
  <c r="H14" i="9"/>
  <c r="I14" i="9" s="1"/>
  <c r="H6" i="9"/>
  <c r="I6" i="9" s="1"/>
  <c r="F79" i="9"/>
  <c r="G79" i="9" s="1"/>
  <c r="F39" i="9"/>
  <c r="G39" i="9" s="1"/>
  <c r="H68" i="9"/>
  <c r="I68" i="9" s="1"/>
  <c r="H52" i="9"/>
  <c r="I52" i="9" s="1"/>
  <c r="F78" i="9"/>
  <c r="G78" i="9" s="1"/>
  <c r="F80" i="9"/>
  <c r="G80" i="9" s="1"/>
  <c r="F72" i="9"/>
  <c r="G72" i="9" s="1"/>
  <c r="F64" i="9"/>
  <c r="G64" i="9" s="1"/>
  <c r="F56" i="9"/>
  <c r="G56" i="9" s="1"/>
  <c r="F48" i="9"/>
  <c r="G48" i="9" s="1"/>
  <c r="F40" i="9"/>
  <c r="G40" i="9" s="1"/>
  <c r="F32" i="9"/>
  <c r="G32" i="9" s="1"/>
  <c r="F24" i="9"/>
  <c r="G24" i="9" s="1"/>
  <c r="F16" i="9"/>
  <c r="G16" i="9" s="1"/>
  <c r="F8" i="9"/>
  <c r="G8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13" i="9"/>
  <c r="I13" i="9" s="1"/>
  <c r="F60" i="6"/>
  <c r="G60" i="6" s="1"/>
  <c r="F52" i="6"/>
  <c r="G52" i="6" s="1"/>
  <c r="F44" i="6"/>
  <c r="G44" i="6" s="1"/>
  <c r="F36" i="6"/>
  <c r="G36" i="6" s="1"/>
  <c r="F28" i="6"/>
  <c r="G28" i="6" s="1"/>
  <c r="F20" i="6"/>
  <c r="G20" i="6" s="1"/>
  <c r="F12" i="6"/>
  <c r="G12" i="6" s="1"/>
  <c r="H5" i="6"/>
  <c r="I5" i="6" s="1"/>
  <c r="H59" i="6"/>
  <c r="I59" i="6" s="1"/>
  <c r="H51" i="6"/>
  <c r="I51" i="6" s="1"/>
  <c r="H43" i="6"/>
  <c r="I43" i="6" s="1"/>
  <c r="H35" i="6"/>
  <c r="I35" i="6" s="1"/>
  <c r="H27" i="6"/>
  <c r="I27" i="6" s="1"/>
  <c r="H19" i="6"/>
  <c r="I19" i="6" s="1"/>
  <c r="H11" i="6"/>
  <c r="I11" i="6" s="1"/>
  <c r="F59" i="6"/>
  <c r="G59" i="6" s="1"/>
  <c r="F51" i="6"/>
  <c r="G51" i="6" s="1"/>
  <c r="F43" i="6"/>
  <c r="G43" i="6" s="1"/>
  <c r="F35" i="6"/>
  <c r="G35" i="6" s="1"/>
  <c r="F27" i="6"/>
  <c r="G27" i="6" s="1"/>
  <c r="F19" i="6"/>
  <c r="G19" i="6" s="1"/>
  <c r="F11" i="6"/>
  <c r="G11" i="6" s="1"/>
  <c r="H66" i="6"/>
  <c r="I66" i="6" s="1"/>
  <c r="H58" i="6"/>
  <c r="I58" i="6" s="1"/>
  <c r="H50" i="6"/>
  <c r="I50" i="6" s="1"/>
  <c r="H42" i="6"/>
  <c r="I42" i="6" s="1"/>
  <c r="H34" i="6"/>
  <c r="I34" i="6" s="1"/>
  <c r="H26" i="6"/>
  <c r="I26" i="6" s="1"/>
  <c r="H18" i="6"/>
  <c r="I18" i="6" s="1"/>
  <c r="H10" i="6"/>
  <c r="I10" i="6" s="1"/>
  <c r="F66" i="6"/>
  <c r="G66" i="6" s="1"/>
  <c r="F58" i="6"/>
  <c r="G58" i="6" s="1"/>
  <c r="F50" i="6"/>
  <c r="G50" i="6" s="1"/>
  <c r="F42" i="6"/>
  <c r="G42" i="6" s="1"/>
  <c r="F34" i="6"/>
  <c r="G34" i="6" s="1"/>
  <c r="F26" i="6"/>
  <c r="G26" i="6" s="1"/>
  <c r="F18" i="6"/>
  <c r="G18" i="6" s="1"/>
  <c r="F10" i="6"/>
  <c r="G10" i="6" s="1"/>
  <c r="H65" i="6"/>
  <c r="I65" i="6" s="1"/>
  <c r="H57" i="6"/>
  <c r="I57" i="6" s="1"/>
  <c r="H49" i="6"/>
  <c r="I49" i="6" s="1"/>
  <c r="H41" i="6"/>
  <c r="I41" i="6" s="1"/>
  <c r="H33" i="6"/>
  <c r="I33" i="6" s="1"/>
  <c r="H25" i="6"/>
  <c r="I25" i="6" s="1"/>
  <c r="H17" i="6"/>
  <c r="I17" i="6" s="1"/>
  <c r="H9" i="6"/>
  <c r="I9" i="6" s="1"/>
  <c r="F65" i="6"/>
  <c r="G65" i="6" s="1"/>
  <c r="F57" i="6"/>
  <c r="G57" i="6" s="1"/>
  <c r="F49" i="6"/>
  <c r="G49" i="6" s="1"/>
  <c r="F41" i="6"/>
  <c r="G41" i="6" s="1"/>
  <c r="F33" i="6"/>
  <c r="G33" i="6" s="1"/>
  <c r="F25" i="6"/>
  <c r="G25" i="6" s="1"/>
  <c r="F17" i="6"/>
  <c r="G17" i="6" s="1"/>
  <c r="F9" i="6"/>
  <c r="G9" i="6" s="1"/>
  <c r="H64" i="6"/>
  <c r="I64" i="6" s="1"/>
  <c r="H56" i="6"/>
  <c r="I56" i="6" s="1"/>
  <c r="H48" i="6"/>
  <c r="I48" i="6" s="1"/>
  <c r="H40" i="6"/>
  <c r="I40" i="6" s="1"/>
  <c r="H32" i="6"/>
  <c r="I32" i="6" s="1"/>
  <c r="H24" i="6"/>
  <c r="I24" i="6" s="1"/>
  <c r="H16" i="6"/>
  <c r="I16" i="6" s="1"/>
  <c r="H8" i="6"/>
  <c r="I8" i="6" s="1"/>
  <c r="F64" i="6"/>
  <c r="G64" i="6" s="1"/>
  <c r="F56" i="6"/>
  <c r="G56" i="6" s="1"/>
  <c r="F48" i="6"/>
  <c r="G48" i="6" s="1"/>
  <c r="F40" i="6"/>
  <c r="G40" i="6" s="1"/>
  <c r="F32" i="6"/>
  <c r="G32" i="6" s="1"/>
  <c r="F24" i="6"/>
  <c r="G24" i="6" s="1"/>
  <c r="F16" i="6"/>
  <c r="G16" i="6" s="1"/>
  <c r="F8" i="6"/>
  <c r="G8" i="6" s="1"/>
  <c r="H63" i="6"/>
  <c r="I63" i="6" s="1"/>
  <c r="H55" i="6"/>
  <c r="I55" i="6" s="1"/>
  <c r="H47" i="6"/>
  <c r="I47" i="6" s="1"/>
  <c r="H39" i="6"/>
  <c r="I39" i="6" s="1"/>
  <c r="H31" i="6"/>
  <c r="I31" i="6" s="1"/>
  <c r="H23" i="6"/>
  <c r="I23" i="6" s="1"/>
  <c r="H15" i="6"/>
  <c r="I15" i="6" s="1"/>
  <c r="H7" i="6"/>
  <c r="I7" i="6" s="1"/>
  <c r="F63" i="6"/>
  <c r="G63" i="6" s="1"/>
  <c r="F55" i="6"/>
  <c r="G55" i="6" s="1"/>
  <c r="F47" i="6"/>
  <c r="G47" i="6" s="1"/>
  <c r="F39" i="6"/>
  <c r="G39" i="6" s="1"/>
  <c r="F31" i="6"/>
  <c r="G31" i="6" s="1"/>
  <c r="F23" i="6"/>
  <c r="G23" i="6" s="1"/>
  <c r="F15" i="6"/>
  <c r="G15" i="6" s="1"/>
  <c r="F7" i="6"/>
  <c r="G7" i="6" s="1"/>
  <c r="H62" i="6"/>
  <c r="I62" i="6" s="1"/>
  <c r="H54" i="6"/>
  <c r="I54" i="6" s="1"/>
  <c r="H46" i="6"/>
  <c r="I46" i="6" s="1"/>
  <c r="H38" i="6"/>
  <c r="I38" i="6" s="1"/>
  <c r="H30" i="6"/>
  <c r="I30" i="6" s="1"/>
  <c r="H22" i="6"/>
  <c r="I22" i="6" s="1"/>
  <c r="H14" i="6"/>
  <c r="I14" i="6" s="1"/>
  <c r="H6" i="6"/>
  <c r="I6" i="6" s="1"/>
  <c r="F62" i="6"/>
  <c r="G62" i="6" s="1"/>
  <c r="F54" i="6"/>
  <c r="G54" i="6" s="1"/>
  <c r="F46" i="6"/>
  <c r="G46" i="6" s="1"/>
  <c r="F38" i="6"/>
  <c r="G38" i="6" s="1"/>
  <c r="F30" i="6"/>
  <c r="G30" i="6" s="1"/>
  <c r="F22" i="6"/>
  <c r="G22" i="6" s="1"/>
  <c r="F14" i="6"/>
  <c r="G14" i="6" s="1"/>
  <c r="F6" i="6"/>
  <c r="G6" i="6" s="1"/>
  <c r="H61" i="6"/>
  <c r="I61" i="6" s="1"/>
  <c r="H53" i="6"/>
  <c r="I53" i="6" s="1"/>
  <c r="H45" i="6"/>
  <c r="I45" i="6" s="1"/>
  <c r="H37" i="6"/>
  <c r="I37" i="6" s="1"/>
  <c r="H29" i="6"/>
  <c r="I29" i="6" s="1"/>
  <c r="H21" i="6"/>
  <c r="I21" i="6" s="1"/>
  <c r="H13" i="6"/>
  <c r="I13" i="6" s="1"/>
  <c r="F61" i="6"/>
  <c r="G61" i="6" s="1"/>
  <c r="F53" i="6"/>
  <c r="G53" i="6" s="1"/>
  <c r="F45" i="6"/>
  <c r="G45" i="6" s="1"/>
  <c r="F37" i="6"/>
  <c r="G37" i="6" s="1"/>
  <c r="F29" i="6"/>
  <c r="G29" i="6" s="1"/>
  <c r="F21" i="6"/>
  <c r="G21" i="6" s="1"/>
  <c r="F13" i="6"/>
  <c r="G13" i="6" s="1"/>
  <c r="F5" i="6"/>
  <c r="G5" i="6" s="1"/>
  <c r="H60" i="6"/>
  <c r="I60" i="6" s="1"/>
  <c r="H52" i="6"/>
  <c r="I52" i="6" s="1"/>
  <c r="H44" i="6"/>
  <c r="I44" i="6" s="1"/>
  <c r="H36" i="6"/>
  <c r="I36" i="6" s="1"/>
  <c r="H28" i="6"/>
  <c r="I28" i="6" s="1"/>
  <c r="H20" i="6"/>
  <c r="I20" i="6" s="1"/>
  <c r="H12" i="6"/>
  <c r="I1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MUTUNDA KAZADI JEFF (A)</author>
  </authors>
  <commentList>
    <comment ref="C4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Interface GI for PGW</t>
        </r>
      </text>
    </comment>
    <comment ref="H4" authorId="0" shapeId="0" xr:uid="{00000000-0006-0000-0300-000002000000}">
      <text>
        <r>
          <rPr>
            <b/>
            <sz val="9"/>
            <rFont val="Tahoma"/>
            <family val="2"/>
          </rPr>
          <t>MUTUNDA KAZADI JEFF (A):</t>
        </r>
        <r>
          <rPr>
            <sz val="9"/>
            <rFont val="Tahoma"/>
            <family val="2"/>
          </rPr>
          <t xml:space="preserve">
Link apdate to 10 Gbps</t>
        </r>
      </text>
    </comment>
    <comment ref="N4" authorId="0" shapeId="0" xr:uid="{00000000-0006-0000-0300-000003000000}">
      <text>
        <r>
          <rPr>
            <b/>
            <sz val="9"/>
            <rFont val="Tahoma"/>
            <family val="2"/>
          </rPr>
          <t>MUTUNDA KAZADI JEFF (A):</t>
        </r>
        <r>
          <rPr>
            <sz val="9"/>
            <rFont val="Tahoma"/>
            <family val="2"/>
          </rPr>
          <t xml:space="preserve">
Link apdate to 10 Gbps</t>
        </r>
      </text>
    </comment>
    <comment ref="C6" authorId="0" shapeId="0" xr:uid="{00000000-0006-0000-0300-000004000000}">
      <text>
        <r>
          <rPr>
            <b/>
            <sz val="9"/>
            <rFont val="Tahoma"/>
            <family val="2"/>
          </rPr>
          <t>Interface for GU for RAN</t>
        </r>
      </text>
    </comment>
    <comment ref="C9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>BB ZTE link 1</t>
        </r>
      </text>
    </comment>
    <comment ref="C10" authorId="0" shapeId="0" xr:uid="{00000000-0006-0000-0300-000006000000}">
      <text>
        <r>
          <rPr>
            <b/>
            <sz val="9"/>
            <rFont val="Tahoma"/>
            <family val="2"/>
          </rPr>
          <t>BB Aviate Link 1</t>
        </r>
      </text>
    </comment>
    <comment ref="C12" authorId="0" shapeId="0" xr:uid="{00000000-0006-0000-0300-000007000000}">
      <text>
        <r>
          <rPr>
            <b/>
            <sz val="9"/>
            <color rgb="FF000000"/>
            <rFont val="Tahoma"/>
            <family val="2"/>
          </rPr>
          <t>BB ZTE link 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C7205-D84B-40D0-941D-FA31EEF5A6B4}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  <connection id="2" xr16:uid="{A39367EC-5622-4598-AD57-7DF42B96EDE4}" keepAlive="1" name="查询 - sheet1 (2)" description="与工作簿中“sheet1 (2)”查询的连接。" type="5" refreshedVersion="7" background="1" saveData="1">
    <dbPr connection="Provider=Microsoft.Mashup.OleDb.1;Data Source=$Workbook$;Location=&quot;sheet1 (2)&quot;;Extended Properties=&quot;&quot;" command="SELECT * FROM [sheet1 (2)]"/>
  </connection>
  <connection id="3" xr16:uid="{C13D62C7-CEFC-412C-BC3A-EB0C569CB839}" keepAlive="1" name="查询 - sheet1 (3)" description="与工作簿中“sheet1 (3)”查询的连接。" type="5" refreshedVersion="7" background="1" saveData="1">
    <dbPr connection="Provider=Microsoft.Mashup.OleDb.1;Data Source=$Workbook$;Location=&quot;sheet1 (3)&quot;;Extended Properties=&quot;&quot;" command="SELECT * FROM [sheet1 (3)]"/>
  </connection>
  <connection id="4" xr16:uid="{DFA3C362-88A3-4C22-BF0D-A513E781DB2D}" keepAlive="1" name="查询 - sheet1 (4)" description="与工作簿中“sheet1 (4)”查询的连接。" type="5" refreshedVersion="7" background="1" saveData="1">
    <dbPr connection="Provider=Microsoft.Mashup.OleDb.1;Data Source=$Workbook$;Location=&quot;sheet1 (4)&quot;;Extended Properties=&quot;&quot;" command="SELECT * FROM [sheet1 (4)]"/>
  </connection>
  <connection id="5" xr16:uid="{F1F0BD26-7D3F-423E-B300-F22DA9D4F36E}" keepAlive="1" name="查询 - sheet1 (5)" description="与工作簿中“sheet1 (5)”查询的连接。" type="5" refreshedVersion="7" background="1" saveData="1">
    <dbPr connection="Provider=Microsoft.Mashup.OleDb.1;Data Source=$Workbook$;Location=&quot;sheet1 (5)&quot;;Extended Properties=&quot;&quot;" command="SELECT * FROM [sheet1 (5)]"/>
  </connection>
  <connection id="6" xr16:uid="{C5E8E322-9D7D-4DD3-BC0F-39EAE88DE714}" keepAlive="1" name="查询 - sheet1 (6)" description="与工作簿中“sheet1 (6)”查询的连接。" type="5" refreshedVersion="7" background="1" saveData="1">
    <dbPr connection="Provider=Microsoft.Mashup.OleDb.1;Data Source=$Workbook$;Location=&quot;sheet1 (6)&quot;;Extended Properties=&quot;&quot;" command="SELECT * FROM [sheet1 (6)]"/>
  </connection>
</connections>
</file>

<file path=xl/sharedStrings.xml><?xml version="1.0" encoding="utf-8"?>
<sst xmlns="http://schemas.openxmlformats.org/spreadsheetml/2006/main" count="2649" uniqueCount="545">
  <si>
    <t>Data</t>
  </si>
  <si>
    <t>Time</t>
  </si>
  <si>
    <t>Action</t>
  </si>
  <si>
    <t>Assurance Team on NOC</t>
  </si>
  <si>
    <t>Final Health check</t>
  </si>
  <si>
    <t>First Assurance report sent per Domain</t>
  </si>
  <si>
    <t>Assurance report sent per Domain</t>
  </si>
  <si>
    <t>4:00 ~ 20:00</t>
  </si>
  <si>
    <t>Standby in NOC/Troubleshooting/Emergency handling</t>
  </si>
  <si>
    <t>Assurance summarize report sent</t>
  </si>
  <si>
    <t>3:00 ~ 8:00</t>
  </si>
  <si>
    <t>PS KPI</t>
  </si>
  <si>
    <t>UTILIZATION</t>
  </si>
  <si>
    <t>Current</t>
  </si>
  <si>
    <t xml:space="preserve">Utilization </t>
  </si>
  <si>
    <t xml:space="preserve">Status </t>
  </si>
  <si>
    <t>License</t>
  </si>
  <si>
    <t>Normal/Not Normal</t>
  </si>
  <si>
    <t>SAU</t>
  </si>
  <si>
    <t>2G</t>
  </si>
  <si>
    <t>BZV</t>
  </si>
  <si>
    <t>Normal</t>
  </si>
  <si>
    <t>PNR</t>
  </si>
  <si>
    <t>3G</t>
  </si>
  <si>
    <t>4G</t>
  </si>
  <si>
    <t>PDP</t>
  </si>
  <si>
    <t>SGi</t>
  </si>
  <si>
    <t>Througput</t>
  </si>
  <si>
    <t>PERFORMANCE</t>
  </si>
  <si>
    <t>Success Rate</t>
  </si>
  <si>
    <t>Baseline</t>
  </si>
  <si>
    <t>Attach</t>
  </si>
  <si>
    <t>Nodes</t>
  </si>
  <si>
    <t>Major Link</t>
  </si>
  <si>
    <t>Interface</t>
  </si>
  <si>
    <t>Brand</t>
  </si>
  <si>
    <t>Maximum traffic BH for main links</t>
  </si>
  <si>
    <t xml:space="preserve">Expected traffic encreased 40% for main link </t>
  </si>
  <si>
    <t xml:space="preserve">   Utilization    24-Dec-2020  1:00:00 PM</t>
  </si>
  <si>
    <t xml:space="preserve">Name </t>
  </si>
  <si>
    <t xml:space="preserve">Max </t>
  </si>
  <si>
    <t>max In %</t>
  </si>
  <si>
    <t>max Out %</t>
  </si>
  <si>
    <t>Max  ( Mbps)</t>
  </si>
  <si>
    <t>Current in Used</t>
  </si>
  <si>
    <t>Current out Used</t>
  </si>
  <si>
    <t>max Out</t>
  </si>
  <si>
    <t>STATUS</t>
  </si>
  <si>
    <t>BZV-NDC-ER-1</t>
  </si>
  <si>
    <t>to BZV-PS-01</t>
  </si>
  <si>
    <t>xe-0/0/3</t>
  </si>
  <si>
    <t xml:space="preserve">Juniper </t>
  </si>
  <si>
    <t>ae0</t>
  </si>
  <si>
    <t>to BZV-GU-01</t>
  </si>
  <si>
    <t>xe-0/0/2</t>
  </si>
  <si>
    <t>BZV-SRX-3</t>
  </si>
  <si>
    <t>to BZV-NDC-ER-1</t>
  </si>
  <si>
    <t>xe-0/0/0</t>
  </si>
  <si>
    <t>to BZV-NDC-ER-2</t>
  </si>
  <si>
    <t>xe-0/0/4</t>
  </si>
  <si>
    <t>BZV-NE8000-CR-1</t>
  </si>
  <si>
    <t>to PNR-2-CR-1 BB Link1 ZTE</t>
  </si>
  <si>
    <t>xe-0/0/3.2500</t>
  </si>
  <si>
    <t>to PNR-2-CR-1 BB Aviate 1</t>
  </si>
  <si>
    <t>ge-1/1/9</t>
  </si>
  <si>
    <t>to PNR-2-CR-1 BB CGT</t>
  </si>
  <si>
    <t>xe-1/2/0</t>
  </si>
  <si>
    <t>BZV-NE8000-CR-2</t>
  </si>
  <si>
    <t>to PNR-2-CR-2 BB Link2 ZTE</t>
  </si>
  <si>
    <t>xe-1/2/0.1700</t>
  </si>
  <si>
    <t>to PNR-2-CR-2 BB Aviate 2</t>
  </si>
  <si>
    <t>BZV-6-ER-ISP</t>
  </si>
  <si>
    <t>to DRC Orange FCB</t>
  </si>
  <si>
    <t>xe-2/0/3.1650</t>
  </si>
  <si>
    <t>To Orion</t>
  </si>
  <si>
    <t>ge-0/1/3.777</t>
  </si>
  <si>
    <t>to FACEBOOK-FNA</t>
  </si>
  <si>
    <t>ae0.0</t>
  </si>
  <si>
    <t>to GOOGLE-CACHE</t>
  </si>
  <si>
    <t>xe-2/0/1.0</t>
  </si>
  <si>
    <t>PNR-NE40-ISP-01</t>
  </si>
  <si>
    <t>To Ghana MOMO</t>
  </si>
  <si>
    <t>0/1/6.3906</t>
  </si>
  <si>
    <t xml:space="preserve">Huawei </t>
  </si>
  <si>
    <t>to  Nigeria 3800</t>
  </si>
  <si>
    <t>GE0/4/0.3800</t>
  </si>
  <si>
    <t xml:space="preserve">to Nigeria  </t>
  </si>
  <si>
    <t>GE0/4/0.3976</t>
  </si>
  <si>
    <t>PNR-NE40-ISP-02</t>
  </si>
  <si>
    <t>to Ivory Coast</t>
  </si>
  <si>
    <t>xg0/4/0.3961</t>
  </si>
  <si>
    <t>PNR-NE40-ER-01</t>
  </si>
  <si>
    <t>to PNR-PS-01</t>
  </si>
  <si>
    <t>Eth-Trunk2</t>
  </si>
  <si>
    <t>to PNR-GU-01</t>
  </si>
  <si>
    <t>Eth-Trunk3</t>
  </si>
  <si>
    <t>to PNR-ASA</t>
  </si>
  <si>
    <t>Eth-Trunk16</t>
  </si>
  <si>
    <t>to PNR-S9300-CSW-01</t>
  </si>
  <si>
    <t>GE2/1/0</t>
  </si>
  <si>
    <t>PNR-NE40-ER-02</t>
  </si>
  <si>
    <t>to PNR-PS-02</t>
  </si>
  <si>
    <t>to PNR-GU-02</t>
  </si>
  <si>
    <t>to PNR-S9300-CSW-02</t>
  </si>
  <si>
    <t>Node</t>
  </si>
  <si>
    <t>Interface_Name</t>
  </si>
  <si>
    <t>Max (Mbps)</t>
  </si>
  <si>
    <t>Max Out</t>
  </si>
  <si>
    <t>Max In</t>
  </si>
  <si>
    <t>Status</t>
  </si>
  <si>
    <t>BZZBSC1</t>
  </si>
  <si>
    <t>A-Interface_1 CP_UP</t>
  </si>
  <si>
    <t>A-Interface_2 CP_UP</t>
  </si>
  <si>
    <t>Gb-Interface_1
CBC-Interface</t>
  </si>
  <si>
    <t>Gb-Interface_2</t>
  </si>
  <si>
    <t>Abis-Interface_1_GU-SW</t>
  </si>
  <si>
    <t>Abis-Interface_2_GU-SW</t>
  </si>
  <si>
    <t>Abis-IPRAN_1_HW</t>
  </si>
  <si>
    <t>Abis-IPRAN_2_HW</t>
  </si>
  <si>
    <t>Abis-IPRAN_1_ZTE</t>
  </si>
  <si>
    <t>Abis-IPRAN_2_ZTE</t>
  </si>
  <si>
    <t>BZZBSC2</t>
  </si>
  <si>
    <t>BZZBSC3</t>
  </si>
  <si>
    <t>A-Interface_1 CP</t>
  </si>
  <si>
    <t>A-Interface_2 CP</t>
  </si>
  <si>
    <t>A-Interface_1 UP</t>
  </si>
  <si>
    <t>A-Interface_2 UP</t>
  </si>
  <si>
    <t>PNZBSC1</t>
  </si>
  <si>
    <t>PNZBSC2</t>
  </si>
  <si>
    <t>PNZBSC3</t>
  </si>
  <si>
    <t>BZZRNC1</t>
  </si>
  <si>
    <t>Iub-IPRAN_3_HW</t>
  </si>
  <si>
    <t>Iub-IPRAN_4_HW</t>
  </si>
  <si>
    <t>Iub-IPRAN_1_HW</t>
  </si>
  <si>
    <t>Iub-IPRAN_2_HW</t>
  </si>
  <si>
    <t>IuCS-Interface_1 CP_UP</t>
  </si>
  <si>
    <t>IuCS-Interface_2 CP_UP</t>
  </si>
  <si>
    <t>Iub-IPRAN_1_ZTE</t>
  </si>
  <si>
    <t>Iub-IPRAN_2_ZTE</t>
  </si>
  <si>
    <t>IuPS-Interface_1 UP</t>
  </si>
  <si>
    <t>IuPS-Interface_2 UP</t>
  </si>
  <si>
    <t>IuPS-Interface_1 CP</t>
  </si>
  <si>
    <t>IuPS-Interface_2 CP</t>
  </si>
  <si>
    <t>IuPS-Interface_3 UP</t>
  </si>
  <si>
    <t>IuPS-Interface_4 UP</t>
  </si>
  <si>
    <t>BZZRNC2</t>
  </si>
  <si>
    <t>PNZRNC1</t>
  </si>
  <si>
    <t>Iub-Interface_1_GU-SW</t>
  </si>
  <si>
    <t>Iub-Interface_2_GU-SW</t>
  </si>
  <si>
    <t>IuCS-Interface_1 UP</t>
  </si>
  <si>
    <t>IuCS-Interface_2 UP</t>
  </si>
  <si>
    <t>IuCS-Interface_1 CP</t>
  </si>
  <si>
    <t>IuCS-Interface_2 CP</t>
  </si>
  <si>
    <t>IuPS-Interface_1 UP
CBC-Interface</t>
  </si>
  <si>
    <t>PNZRNC2</t>
  </si>
  <si>
    <t>BZZRNC3</t>
  </si>
  <si>
    <t>PNZRNC3</t>
  </si>
  <si>
    <t>Index</t>
  </si>
  <si>
    <t>Start Time</t>
  </si>
  <si>
    <t>End Time</t>
  </si>
  <si>
    <t>Query Granularity</t>
  </si>
  <si>
    <t>SubNetworkID</t>
  </si>
  <si>
    <t>ManagedElementID</t>
  </si>
  <si>
    <t>ManagedElementID Name</t>
  </si>
  <si>
    <t>Location Name</t>
  </si>
  <si>
    <t>SubSystem</t>
  </si>
  <si>
    <t>SubSystem Name</t>
  </si>
  <si>
    <t>Unit</t>
  </si>
  <si>
    <t>Unit Name</t>
  </si>
  <si>
    <t>LogicalEthPort</t>
  </si>
  <si>
    <t>LogicalEthPort Name</t>
  </si>
  <si>
    <t>C380260006:Physical bandwidth(Mbps)</t>
  </si>
  <si>
    <t>C380260007:Mean receiving bit rate(bps)</t>
  </si>
  <si>
    <t>C380260008:Max receiving bit rate(bps)</t>
  </si>
  <si>
    <t>C380260009:Mean sending bit rate(bps)</t>
  </si>
  <si>
    <t>C380260010:Max sending bit rate(bps)</t>
  </si>
  <si>
    <t>KEY</t>
  </si>
  <si>
    <t>PNRNC2(304)</t>
  </si>
  <si>
    <t/>
  </si>
  <si>
    <t>SubSystem(V4)(3)</t>
  </si>
  <si>
    <t>Unit(V4)(18)</t>
  </si>
  <si>
    <t>ETHERNET PORT(V4)(4)</t>
  </si>
  <si>
    <t>ETHERNET PORT(V4)(2)</t>
  </si>
  <si>
    <t>ETHERNET PORT(V4)(3)</t>
  </si>
  <si>
    <t>ETHERNET PORT(V4)(1)</t>
  </si>
  <si>
    <t>Unit(V4)(23)</t>
  </si>
  <si>
    <t>Unit(V4)(24)</t>
  </si>
  <si>
    <t>Unit(V4)(25)</t>
  </si>
  <si>
    <t>Unit(V4)(17)</t>
  </si>
  <si>
    <t>Unit(V4)(26)</t>
  </si>
  <si>
    <t>BZRNC1(301)</t>
  </si>
  <si>
    <t>BZZBSC1(201)</t>
  </si>
  <si>
    <t>BZZRNC3(305)</t>
  </si>
  <si>
    <t>BZZBSC2(202)</t>
  </si>
  <si>
    <t>BZZBSC3(205)</t>
  </si>
  <si>
    <t>PNRNC1(303)</t>
  </si>
  <si>
    <t>PNRRNC3(306)</t>
  </si>
  <si>
    <t>PNZBSC1(203)</t>
  </si>
  <si>
    <t>PNZBSC2(204)</t>
  </si>
  <si>
    <t>BZRNC2(302)</t>
  </si>
  <si>
    <t>PNZBSC3(206)</t>
  </si>
  <si>
    <t>NPM Capacity DashBoard (2020-12-24 11:00)</t>
  </si>
  <si>
    <t>Technology</t>
  </si>
  <si>
    <t>Department</t>
  </si>
  <si>
    <t>SDCCH Capacity utilization</t>
  </si>
  <si>
    <t>HR100 TCH Capacity utilization</t>
  </si>
  <si>
    <t>Comment</t>
  </si>
  <si>
    <t>1_BRAZZAVILLE</t>
  </si>
  <si>
    <t>1_POOL</t>
  </si>
  <si>
    <t>2_KOUILOU</t>
  </si>
  <si>
    <t>2_POINTE_NOIRE</t>
  </si>
  <si>
    <t>3_LIKOUALA</t>
  </si>
  <si>
    <t>3_SANGHA</t>
  </si>
  <si>
    <t>4_CUVETTE</t>
  </si>
  <si>
    <t>4_CUVETTE_OUEST</t>
  </si>
  <si>
    <t>4_PLATEAUX</t>
  </si>
  <si>
    <t>5_BOUENZA</t>
  </si>
  <si>
    <t>5_LEKOUMOU</t>
  </si>
  <si>
    <t>5_NIARI</t>
  </si>
  <si>
    <t>Average Cell TCP Utilization Ratio(%)</t>
  </si>
  <si>
    <t>Average non-HSDPA TCP Utilization Ratio(%)</t>
  </si>
  <si>
    <t>1-BRAZZAVILLE-3G</t>
  </si>
  <si>
    <t>1-POOL-3G</t>
  </si>
  <si>
    <t>2-KOUILOU-3G</t>
  </si>
  <si>
    <t>2-POINTE_NOIRE-3G</t>
  </si>
  <si>
    <t>3-LIKOUALA-3G</t>
  </si>
  <si>
    <t>3-SANGHA-3G</t>
  </si>
  <si>
    <t>4-CUVETTE-3G</t>
  </si>
  <si>
    <t>4-CUVETTE_OUEST-3G</t>
  </si>
  <si>
    <t>4-PLATEAUX-3G</t>
  </si>
  <si>
    <t>5-BOUENZA-3G</t>
  </si>
  <si>
    <t>5-LEKOUMOU-3G</t>
  </si>
  <si>
    <t>5-NIARI-3G</t>
  </si>
  <si>
    <t>DL PRB Utilization</t>
  </si>
  <si>
    <t>UL PRB Utilization</t>
  </si>
  <si>
    <t>1-BRAZZAVILLE-FDD</t>
  </si>
  <si>
    <t>2-POINTE_NOIRE-FDD</t>
  </si>
  <si>
    <t>3-LIKOUALA-FDD</t>
  </si>
  <si>
    <t>3-SANGHA-FDD</t>
  </si>
  <si>
    <t>4-CUVETTE-FDD</t>
  </si>
  <si>
    <t>4-PLATEAUX-FDD</t>
  </si>
  <si>
    <t>5-BOUENZA-FDD</t>
  </si>
  <si>
    <t>5-LEKOUMOU-FDD</t>
  </si>
  <si>
    <t>5-NIARI-FDD</t>
  </si>
  <si>
    <t>License Utilization</t>
  </si>
  <si>
    <t>Services</t>
  </si>
  <si>
    <t>Major Site</t>
  </si>
  <si>
    <t>Max</t>
  </si>
  <si>
    <t>Utilization 24-Dec 2PM</t>
  </si>
  <si>
    <t>VAS CLOUD</t>
  </si>
  <si>
    <t>IM</t>
  </si>
  <si>
    <t>SMS</t>
  </si>
  <si>
    <t>USSD</t>
  </si>
  <si>
    <t>LEAP</t>
  </si>
  <si>
    <t>DBILL</t>
  </si>
  <si>
    <t>15Minute(s)</t>
  </si>
  <si>
    <t>NPM Capacity DashBoard</t>
  </si>
  <si>
    <t>Object Group</t>
  </si>
  <si>
    <t>902266:Availability Rate (TCH_PDCH Channel)_MAPS</t>
  </si>
  <si>
    <t>306015:SDCCH total traffic number(erl)</t>
  </si>
  <si>
    <t>306024:TCH total traffic number(erl)</t>
  </si>
  <si>
    <t>900017:ZTE_Half Rate Utilization</t>
  </si>
  <si>
    <t>901690:PS Traffic(MB)</t>
  </si>
  <si>
    <t>900771:Aggregate DL Data (MB)</t>
  </si>
  <si>
    <t>900772:Aggregate UL Data (MB)</t>
  </si>
  <si>
    <t>994531:2G Call Setup Success Rate (CS) (Excluding Timeout)_MTN</t>
  </si>
  <si>
    <t>306009:Handover success rate(%)</t>
  </si>
  <si>
    <t>900800:TCH_Drop_MTN_MSP</t>
  </si>
  <si>
    <t>902293:SDCCH Capacity utilization</t>
  </si>
  <si>
    <t>902292:HR100 TCH Capacity utilization</t>
  </si>
  <si>
    <t>902279:Throughput User (PS DL)_MAPS</t>
  </si>
  <si>
    <t>902280:Throughput User (PS UL)_MAPS</t>
  </si>
  <si>
    <t>901960:Total Paging Discards</t>
  </si>
  <si>
    <t>C900060130:Number of healthy TRXs</t>
  </si>
  <si>
    <t>C901080030:Number of TRXs</t>
  </si>
  <si>
    <t>992903:Assignment Success Rate (SDCCH) (Excluding Timeout)_MTN</t>
  </si>
  <si>
    <t>C900060009:Number of SDCCH allocation failure for assignment</t>
  </si>
  <si>
    <t>992894:TCH Assignment Success Rate(Maps)</t>
  </si>
  <si>
    <t>901763:TCH Assignment Failure number(Maps)</t>
  </si>
  <si>
    <t>900312:1-SDCCH drop(%)</t>
  </si>
  <si>
    <t>C901070050:Number of SDCCH drops</t>
  </si>
  <si>
    <t>306002:SDCCH in congestion rate(%)</t>
  </si>
  <si>
    <t>306013:SDCCH overflow total number</t>
  </si>
  <si>
    <t>306005:TCH in congestion rate(exclude handover)(%)</t>
  </si>
  <si>
    <t>306018:TCH overflow total number(exclude handover)</t>
  </si>
  <si>
    <t>900051:Handover out success rate(%)_20130819</t>
  </si>
  <si>
    <t>900245:inter-cell handover out failure Times</t>
  </si>
  <si>
    <t>306007:TCH in call drop rate(exclude handover)(%)</t>
  </si>
  <si>
    <t>306023:TCH dropped call total number</t>
  </si>
  <si>
    <t>900622:RQ-DL0-4</t>
  </si>
  <si>
    <t>900623:RQ-UL0-4</t>
  </si>
  <si>
    <t>900616:CSDLAVARA-RXLEVE</t>
  </si>
  <si>
    <t>900615:CSULAVARA-RXLEVE</t>
  </si>
  <si>
    <t>900101:Idle band 1(nb)</t>
  </si>
  <si>
    <t>900102:Idle band 2(nb)</t>
  </si>
  <si>
    <t>900103:Idle band 3(nb)</t>
  </si>
  <si>
    <t>900104:idle band 4(nb)</t>
  </si>
  <si>
    <t>900105:Idle band 5(nb)</t>
  </si>
  <si>
    <t>C901080003:Maximum number of busy SDCCHs</t>
  </si>
  <si>
    <t>C900090004:Number of SDCCH</t>
  </si>
  <si>
    <t>C901080033:Maximum number of busy TCHs</t>
  </si>
  <si>
    <t>C900090003:Number of TCH</t>
  </si>
  <si>
    <t>Product</t>
  </si>
  <si>
    <t>901735:Cell Availability</t>
  </si>
  <si>
    <t>900222:LTE Total PS Traffic</t>
  </si>
  <si>
    <t>341089:[LTE]DL E-UTRAN IP Throughput (Excluding the last TTI)(Mbps)</t>
  </si>
  <si>
    <t>310005:[FDD]Maximum RRC-Connected User Number</t>
  </si>
  <si>
    <t>310500:[FDD]RRC Establishment Success Rate</t>
  </si>
  <si>
    <t>310501:[FDD]E-RAB Setup Success Rate</t>
  </si>
  <si>
    <t>900217:E-RAB Drop Rate_MTN</t>
  </si>
  <si>
    <t>902230:CSFB prepare success Rate</t>
  </si>
  <si>
    <t>310252:[FDD]DL PRB Utilization Rate</t>
  </si>
  <si>
    <t>310251:[FDD]UL PRB Utilization Rate</t>
  </si>
  <si>
    <t>C373312712:Number of Successful Outgoing inter-RAT(LTE-&gt;UTRAN) Handover Execution</t>
  </si>
  <si>
    <t>310004:[FDD]RRC Drop Rate</t>
  </si>
  <si>
    <t>340018:[LTE]Success Rate of Intra-RAT Intra-frequency Cell Outgoing Handover</t>
  </si>
  <si>
    <t>901943:Call Setup Success Rate(Include S1)</t>
  </si>
  <si>
    <t>C373424610:PRB Number Used on Downlink Channel</t>
  </si>
  <si>
    <t>C373424611:PRB Number Available on Downlink Channel</t>
  </si>
  <si>
    <t>C373424608:PRB Number Used on Uplink Channel</t>
  </si>
  <si>
    <t>C373424609:PRB Number Available on Uplink Channel</t>
  </si>
  <si>
    <t>LTE FDD</t>
  </si>
  <si>
    <t>340190:[LTE]RRC Connection License Utilization Rate</t>
  </si>
  <si>
    <t>310462:[LTE]Average of S1 Throughput on Downlink(Mbps)</t>
  </si>
  <si>
    <t>310461:[LTE]Average of S1 Throughput on Uplink(Mbps)</t>
  </si>
  <si>
    <t>310467:[LTE]Maximum of S1 Throughput on Uplink(Mbps)</t>
  </si>
  <si>
    <t>310468:[LTE]Maximum of S1 Throughput on Downlink(Mbps)</t>
  </si>
  <si>
    <t>310553:[LTE]CPU Peak Utilization Rate</t>
  </si>
  <si>
    <t>310554:[LTE]CPU Average Utilization Rate</t>
  </si>
  <si>
    <t>340719:[LTE]Rate of eNB DL Gtpu Loss Packet</t>
  </si>
  <si>
    <t>340720:[LTE]Rate of eNB DL Gtpu Out Of Order Packet</t>
  </si>
  <si>
    <t>201-3-23-1</t>
  </si>
  <si>
    <t>201-3-24-1</t>
  </si>
  <si>
    <t>201-3-23-3</t>
  </si>
  <si>
    <t>201-3-24-3</t>
  </si>
  <si>
    <t>201-3-25-1</t>
  </si>
  <si>
    <t>201-3-26-1</t>
  </si>
  <si>
    <t>201-3-25-3</t>
  </si>
  <si>
    <t>201-3-26-3</t>
  </si>
  <si>
    <t>201-3-25-4</t>
  </si>
  <si>
    <t>201-3-26-4</t>
  </si>
  <si>
    <t>202-3-23-1</t>
  </si>
  <si>
    <t>202-3-24-1</t>
  </si>
  <si>
    <t>202-3-23-3</t>
  </si>
  <si>
    <t>202-3-24-3</t>
  </si>
  <si>
    <t>202-3-25-1</t>
  </si>
  <si>
    <t>202-3-26-1</t>
  </si>
  <si>
    <t>202-3-25-3</t>
  </si>
  <si>
    <t>202-3-26-3</t>
  </si>
  <si>
    <t>202-3-25-4</t>
  </si>
  <si>
    <t>202-3-26-4</t>
  </si>
  <si>
    <t>203-3-24-1</t>
  </si>
  <si>
    <t>203-3-25-1</t>
  </si>
  <si>
    <t>203-3-24-2</t>
  </si>
  <si>
    <t>203-3-23-3</t>
  </si>
  <si>
    <t>203-3-24-3</t>
  </si>
  <si>
    <t>203-3-26-1</t>
  </si>
  <si>
    <t>203-3-25-3</t>
  </si>
  <si>
    <t>203-3-26-3</t>
  </si>
  <si>
    <t>204-3-24-1</t>
  </si>
  <si>
    <t>205-3-25-1</t>
  </si>
  <si>
    <t>205-3-23-1</t>
  </si>
  <si>
    <t>205-3-25-3</t>
  </si>
  <si>
    <t>205-3-23-3</t>
  </si>
  <si>
    <t>205-3-23-4</t>
  </si>
  <si>
    <t>205-3-24-4</t>
  </si>
  <si>
    <t>205-3-24-1</t>
  </si>
  <si>
    <t>205-3-24-2</t>
  </si>
  <si>
    <t>205-3-25-2</t>
  </si>
  <si>
    <t>205-3-24-3</t>
  </si>
  <si>
    <t>206-3-25-1</t>
  </si>
  <si>
    <t>206-3-23-1</t>
  </si>
  <si>
    <t>206-3-25-3</t>
  </si>
  <si>
    <t>206-3-23-3</t>
  </si>
  <si>
    <t>206-3-24-1</t>
  </si>
  <si>
    <t>206-3-24-2</t>
  </si>
  <si>
    <t>206-3-25-2</t>
  </si>
  <si>
    <t>206-3-24-3</t>
  </si>
  <si>
    <t>301-3-17-1</t>
  </si>
  <si>
    <t>301-3-18-1</t>
  </si>
  <si>
    <t>301-3-17-3</t>
  </si>
  <si>
    <t>301-3-18-3</t>
  </si>
  <si>
    <t>301-3-23-1</t>
  </si>
  <si>
    <t>301-3-24-1</t>
  </si>
  <si>
    <t>301-3-23-3</t>
  </si>
  <si>
    <t>301-3-24-3</t>
  </si>
  <si>
    <t>301-3-25-1</t>
  </si>
  <si>
    <t>301-3-26-1</t>
  </si>
  <si>
    <t>301-3-25-2</t>
  </si>
  <si>
    <t>301-3-26-2</t>
  </si>
  <si>
    <t>301-3-25-3</t>
  </si>
  <si>
    <t>301-3-26-3</t>
  </si>
  <si>
    <t>302-3-17-1</t>
  </si>
  <si>
    <t>302-3-18-1</t>
  </si>
  <si>
    <t>302-3-17-3</t>
  </si>
  <si>
    <t>302-3-18-3</t>
  </si>
  <si>
    <t>302-3-23-1</t>
  </si>
  <si>
    <t>302-3-24-1</t>
  </si>
  <si>
    <t>302-3-23-3</t>
  </si>
  <si>
    <t>302-3-24-3</t>
  </si>
  <si>
    <t>302-3-25-1</t>
  </si>
  <si>
    <t>302-3-26-1</t>
  </si>
  <si>
    <t>302-3-25-2</t>
  </si>
  <si>
    <t>302-3-26-2</t>
  </si>
  <si>
    <t>302-3-25-3</t>
  </si>
  <si>
    <t>302-3-26-3</t>
  </si>
  <si>
    <t>303-3-17-1</t>
  </si>
  <si>
    <t>303-3-18-1</t>
  </si>
  <si>
    <t>303-3-17-3</t>
  </si>
  <si>
    <t>303-3-18-3</t>
  </si>
  <si>
    <t>303-3-23-1</t>
  </si>
  <si>
    <t>303-3-24-1</t>
  </si>
  <si>
    <t>303-3-23-2</t>
  </si>
  <si>
    <t>303-3-24-2</t>
  </si>
  <si>
    <t>303-3-25-1</t>
  </si>
  <si>
    <t>303-3-26-1</t>
  </si>
  <si>
    <t>303-3-25-2</t>
  </si>
  <si>
    <t>303-3-26-2</t>
  </si>
  <si>
    <t>304-3-17-1</t>
  </si>
  <si>
    <t>304-3-18-1</t>
  </si>
  <si>
    <t>304-3-17-3</t>
  </si>
  <si>
    <t>304-3-18-3</t>
  </si>
  <si>
    <t>304-3-23-1</t>
  </si>
  <si>
    <t>304-3-24-1</t>
  </si>
  <si>
    <t>304-3-23-2</t>
  </si>
  <si>
    <t>304-3-24-2</t>
  </si>
  <si>
    <t>304-3-25-1</t>
  </si>
  <si>
    <t>304-3-26-1</t>
  </si>
  <si>
    <t>304-3-25-2</t>
  </si>
  <si>
    <t>304-3-26-2</t>
  </si>
  <si>
    <t>305-3-23-1</t>
  </si>
  <si>
    <t>305-3-24-1</t>
  </si>
  <si>
    <t>305-3-23-3</t>
  </si>
  <si>
    <t>305-3-24-3</t>
  </si>
  <si>
    <t>305-3-23-2</t>
  </si>
  <si>
    <t>305-3-24-2</t>
  </si>
  <si>
    <t>305-3-25-1</t>
  </si>
  <si>
    <t>305-3-26-1</t>
  </si>
  <si>
    <t>305-3-25-2</t>
  </si>
  <si>
    <t>305-3-26-2</t>
  </si>
  <si>
    <t>306-3-23-1</t>
  </si>
  <si>
    <t>306-3-24-1</t>
  </si>
  <si>
    <t>306-3-23-3</t>
  </si>
  <si>
    <t>306-3-24-3</t>
  </si>
  <si>
    <t>306-3-25-2</t>
  </si>
  <si>
    <t>306-3-26-2</t>
  </si>
  <si>
    <t>306-3-25-1</t>
  </si>
  <si>
    <t>306-3-26-1</t>
  </si>
  <si>
    <t>6019</t>
  </si>
  <si>
    <t>42739</t>
  </si>
  <si>
    <t>37262</t>
  </si>
  <si>
    <t>400</t>
  </si>
  <si>
    <t>1</t>
  </si>
  <si>
    <t>2519</t>
  </si>
  <si>
    <t>274</t>
  </si>
  <si>
    <t>0</t>
  </si>
  <si>
    <t>1978</t>
  </si>
  <si>
    <t>1576</t>
  </si>
  <si>
    <t>3640</t>
  </si>
  <si>
    <t>3</t>
  </si>
  <si>
    <t>20916</t>
  </si>
  <si>
    <t>22208</t>
  </si>
  <si>
    <t>219</t>
  </si>
  <si>
    <t>1402</t>
  </si>
  <si>
    <t>1398</t>
  </si>
  <si>
    <t>2506</t>
  </si>
  <si>
    <t>2649</t>
  </si>
  <si>
    <t>578</t>
  </si>
  <si>
    <t>3455</t>
  </si>
  <si>
    <t>3833</t>
  </si>
  <si>
    <t>224</t>
  </si>
  <si>
    <t>1337</t>
  </si>
  <si>
    <t>1414</t>
  </si>
  <si>
    <t>410</t>
  </si>
  <si>
    <t>2308</t>
  </si>
  <si>
    <t>2606</t>
  </si>
  <si>
    <t>566</t>
  </si>
  <si>
    <t>3583</t>
  </si>
  <si>
    <t>3660</t>
  </si>
  <si>
    <t>1419</t>
  </si>
  <si>
    <t>1346</t>
  </si>
  <si>
    <t>468</t>
  </si>
  <si>
    <t>2447</t>
  </si>
  <si>
    <t>2921</t>
  </si>
  <si>
    <t>1-BRAZZAVILLE-FD</t>
  </si>
  <si>
    <t>1-POOL-FD</t>
  </si>
  <si>
    <t>2-POINTE_NOIRE-FD</t>
  </si>
  <si>
    <t>3-LIKOUALA-FD</t>
  </si>
  <si>
    <t>3-SANGHA-FD</t>
  </si>
  <si>
    <t>4-CUVETTE-FD</t>
  </si>
  <si>
    <t>5-BOUENZA-FD</t>
  </si>
  <si>
    <t>5-LEKOUMOU-FD</t>
  </si>
  <si>
    <t>5-NIARI-FD</t>
  </si>
  <si>
    <t>4-PLATEAUX-FD</t>
    <phoneticPr fontId="31" type="noConversion"/>
  </si>
  <si>
    <t>1-BRAZZAVILLE-LTE</t>
  </si>
  <si>
    <t>1-POOL-LTE</t>
  </si>
  <si>
    <t>2-POINTE_NOIRE-LTE</t>
  </si>
  <si>
    <t>3-LIKOUALA-LTE</t>
  </si>
  <si>
    <t>3-SANGHA-LTE</t>
  </si>
  <si>
    <t>4-CUVETTE-LTE</t>
  </si>
  <si>
    <t>4-PLATEAUX-LTE</t>
  </si>
  <si>
    <t>5-BOUENZA-LTE</t>
  </si>
  <si>
    <t>5-LEKOUMOU-LTE</t>
  </si>
  <si>
    <t>5-NIARI-LTE</t>
  </si>
  <si>
    <t>0.562</t>
  </si>
  <si>
    <t>12</t>
  </si>
  <si>
    <t>13</t>
  </si>
  <si>
    <t>8755</t>
  </si>
  <si>
    <t>2747</t>
  </si>
  <si>
    <t>0.1761</t>
  </si>
  <si>
    <t>437</t>
  </si>
  <si>
    <t>92</t>
  </si>
  <si>
    <t>0.3488</t>
  </si>
  <si>
    <t>225</t>
  </si>
  <si>
    <t>60</t>
  </si>
  <si>
    <t>0.6167</t>
  </si>
  <si>
    <t>3628</t>
  </si>
  <si>
    <t>6</t>
  </si>
  <si>
    <t>3997</t>
  </si>
  <si>
    <t>1793</t>
  </si>
  <si>
    <t>0.44170000000000004</t>
  </si>
  <si>
    <t>316</t>
  </si>
  <si>
    <t>67</t>
  </si>
  <si>
    <t>0.5625</t>
  </si>
  <si>
    <t>350</t>
  </si>
  <si>
    <t>138</t>
  </si>
  <si>
    <t>0.5563</t>
  </si>
  <si>
    <t>616</t>
  </si>
  <si>
    <t>144</t>
  </si>
  <si>
    <t>0.2767</t>
  </si>
  <si>
    <t>2</t>
  </si>
  <si>
    <t>220</t>
  </si>
  <si>
    <t>53</t>
  </si>
  <si>
    <t>0.3784</t>
  </si>
  <si>
    <t>385</t>
  </si>
  <si>
    <t>0.3728</t>
  </si>
  <si>
    <t>691</t>
  </si>
  <si>
    <t>174</t>
  </si>
  <si>
    <t>0.41850000000000004</t>
  </si>
  <si>
    <t>215</t>
  </si>
  <si>
    <t>72</t>
  </si>
  <si>
    <t>0.34369999999999995</t>
  </si>
  <si>
    <t>460</t>
  </si>
  <si>
    <t>127</t>
  </si>
  <si>
    <t>4-PLATEAUX-FD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</si>
</sst>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mm\-yyyy"/>
    <numFmt numFmtId="177" formatCode="0.00_);[Red]\(0.00\)"/>
  </numFmts>
  <fonts count="33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6"/>
      <name val="Arial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sz val="11"/>
      <color theme="1"/>
      <name val="Times New Roman"/>
      <family val="1"/>
    </font>
    <font>
      <sz val="9"/>
      <name val="Tahoma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26" fillId="0" borderId="0"/>
    <xf numFmtId="0" fontId="30" fillId="0" borderId="0">
      <alignment vertical="center"/>
    </xf>
  </cellStyleXfs>
  <cellXfs count="192">
    <xf numFmtId="0" fontId="0" fillId="0" borderId="0" xfId="0">
      <alignment vertical="center"/>
    </xf>
    <xf numFmtId="0" fontId="0" fillId="0" borderId="0" xfId="0" applyFill="1" applyAlignment="1"/>
    <xf numFmtId="0" fontId="2" fillId="2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/>
    <xf numFmtId="9" fontId="8" fillId="8" borderId="1" xfId="1" applyFont="1" applyFill="1" applyBorder="1" applyAlignment="1"/>
    <xf numFmtId="176" fontId="1" fillId="9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6" fillId="6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/>
    <xf numFmtId="10" fontId="7" fillId="10" borderId="1" xfId="1" applyNumberFormat="1" applyFont="1" applyFill="1" applyBorder="1" applyAlignment="1"/>
    <xf numFmtId="0" fontId="7" fillId="9" borderId="1" xfId="0" applyNumberFormat="1" applyFont="1" applyFill="1" applyBorder="1" applyAlignment="1">
      <alignment horizontal="center"/>
    </xf>
    <xf numFmtId="0" fontId="6" fillId="6" borderId="1" xfId="0" applyNumberFormat="1" applyFont="1" applyFill="1" applyBorder="1" applyAlignment="1"/>
    <xf numFmtId="0" fontId="6" fillId="6" borderId="1" xfId="0" applyNumberFormat="1" applyFont="1" applyFill="1" applyBorder="1" applyAlignment="1">
      <alignment horizontal="center" wrapText="1"/>
    </xf>
    <xf numFmtId="0" fontId="6" fillId="6" borderId="1" xfId="0" applyNumberFormat="1" applyFont="1" applyFill="1" applyBorder="1" applyAlignment="1">
      <alignment wrapText="1"/>
    </xf>
    <xf numFmtId="10" fontId="10" fillId="10" borderId="1" xfId="1" applyNumberFormat="1" applyFont="1" applyFill="1" applyBorder="1" applyAlignment="1">
      <alignment vertical="center"/>
    </xf>
    <xf numFmtId="0" fontId="7" fillId="9" borderId="1" xfId="0" applyNumberFormat="1" applyFont="1" applyFill="1" applyBorder="1" applyAlignment="1"/>
    <xf numFmtId="0" fontId="11" fillId="0" borderId="0" xfId="0" applyFont="1" applyFill="1" applyAlignment="1"/>
    <xf numFmtId="0" fontId="12" fillId="11" borderId="0" xfId="0" applyFont="1" applyFill="1" applyAlignment="1">
      <alignment horizont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/>
    <xf numFmtId="0" fontId="15" fillId="0" borderId="0" xfId="0" applyFont="1" applyFill="1" applyAlignment="1"/>
    <xf numFmtId="177" fontId="7" fillId="0" borderId="1" xfId="2" applyNumberFormat="1" applyFont="1" applyFill="1" applyBorder="1" applyAlignment="1"/>
    <xf numFmtId="10" fontId="8" fillId="8" borderId="1" xfId="1" applyNumberFormat="1" applyFont="1" applyFill="1" applyBorder="1" applyAlignment="1"/>
    <xf numFmtId="49" fontId="6" fillId="0" borderId="1" xfId="0" applyNumberFormat="1" applyFont="1" applyFill="1" applyBorder="1" applyAlignment="1">
      <alignment wrapText="1"/>
    </xf>
    <xf numFmtId="0" fontId="7" fillId="9" borderId="1" xfId="2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right"/>
    </xf>
    <xf numFmtId="0" fontId="7" fillId="9" borderId="1" xfId="2" applyNumberFormat="1" applyFont="1" applyFill="1" applyBorder="1" applyAlignment="1"/>
    <xf numFmtId="0" fontId="11" fillId="0" borderId="0" xfId="0" applyFont="1" applyFill="1" applyAlignment="1"/>
    <xf numFmtId="0" fontId="7" fillId="0" borderId="0" xfId="0" applyFont="1" applyFill="1" applyBorder="1" applyAlignment="1"/>
    <xf numFmtId="0" fontId="7" fillId="2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/>
    </xf>
    <xf numFmtId="0" fontId="4" fillId="3" borderId="2" xfId="0" applyFont="1" applyFill="1" applyBorder="1" applyAlignment="1">
      <alignment vertical="center"/>
    </xf>
    <xf numFmtId="0" fontId="7" fillId="0" borderId="13" xfId="0" applyFont="1" applyFill="1" applyBorder="1" applyAlignment="1"/>
    <xf numFmtId="0" fontId="7" fillId="0" borderId="10" xfId="0" applyFont="1" applyFill="1" applyBorder="1" applyAlignment="1"/>
    <xf numFmtId="0" fontId="7" fillId="9" borderId="1" xfId="0" applyFont="1" applyFill="1" applyBorder="1" applyAlignment="1"/>
    <xf numFmtId="1" fontId="7" fillId="0" borderId="1" xfId="0" applyNumberFormat="1" applyFont="1" applyFill="1" applyBorder="1" applyAlignment="1"/>
    <xf numFmtId="1" fontId="18" fillId="8" borderId="1" xfId="0" applyNumberFormat="1" applyFont="1" applyFill="1" applyBorder="1" applyAlignment="1"/>
    <xf numFmtId="1" fontId="19" fillId="0" borderId="1" xfId="0" applyNumberFormat="1" applyFont="1" applyFill="1" applyBorder="1" applyAlignment="1"/>
    <xf numFmtId="0" fontId="7" fillId="0" borderId="1" xfId="0" applyFont="1" applyFill="1" applyBorder="1" applyAlignment="1"/>
    <xf numFmtId="0" fontId="7" fillId="5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/>
    <xf numFmtId="1" fontId="20" fillId="0" borderId="1" xfId="0" applyNumberFormat="1" applyFont="1" applyFill="1" applyBorder="1" applyAlignment="1"/>
    <xf numFmtId="0" fontId="7" fillId="5" borderId="1" xfId="0" applyFont="1" applyFill="1" applyBorder="1" applyAlignment="1"/>
    <xf numFmtId="0" fontId="21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1" fontId="18" fillId="8" borderId="14" xfId="0" applyNumberFormat="1" applyFont="1" applyFill="1" applyBorder="1" applyAlignment="1"/>
    <xf numFmtId="1" fontId="18" fillId="0" borderId="0" xfId="0" applyNumberFormat="1" applyFont="1" applyFill="1" applyBorder="1" applyAlignment="1"/>
    <xf numFmtId="1" fontId="20" fillId="14" borderId="1" xfId="0" applyNumberFormat="1" applyFont="1" applyFill="1" applyBorder="1" applyAlignment="1"/>
    <xf numFmtId="1" fontId="18" fillId="0" borderId="0" xfId="0" applyNumberFormat="1" applyFont="1" applyFill="1" applyBorder="1" applyAlignment="1">
      <alignment horizontal="center" vertical="center"/>
    </xf>
    <xf numFmtId="1" fontId="19" fillId="14" borderId="1" xfId="0" applyNumberFormat="1" applyFont="1" applyFill="1" applyBorder="1" applyAlignment="1"/>
    <xf numFmtId="0" fontId="24" fillId="0" borderId="0" xfId="0" applyFont="1" applyFill="1" applyBorder="1" applyAlignment="1"/>
    <xf numFmtId="0" fontId="6" fillId="6" borderId="0" xfId="0" applyFont="1" applyFill="1" applyBorder="1" applyAlignment="1">
      <alignment vertical="center"/>
    </xf>
    <xf numFmtId="0" fontId="25" fillId="6" borderId="17" xfId="0" applyFont="1" applyFill="1" applyBorder="1" applyAlignment="1">
      <alignment horizontal="center" vertical="center"/>
    </xf>
    <xf numFmtId="0" fontId="25" fillId="6" borderId="18" xfId="0" applyFont="1" applyFill="1" applyBorder="1" applyAlignment="1">
      <alignment horizontal="center" vertical="center"/>
    </xf>
    <xf numFmtId="0" fontId="25" fillId="6" borderId="19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9" fontId="21" fillId="8" borderId="1" xfId="1" applyFont="1" applyFill="1" applyBorder="1" applyAlignment="1"/>
    <xf numFmtId="9" fontId="21" fillId="8" borderId="14" xfId="1" applyFont="1" applyFill="1" applyBorder="1" applyAlignment="1"/>
    <xf numFmtId="0" fontId="7" fillId="9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0" borderId="23" xfId="0" applyFont="1" applyFill="1" applyBorder="1" applyAlignment="1"/>
    <xf numFmtId="1" fontId="7" fillId="9" borderId="25" xfId="0" applyNumberFormat="1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0" borderId="28" xfId="0" applyFont="1" applyFill="1" applyBorder="1" applyAlignment="1"/>
    <xf numFmtId="1" fontId="7" fillId="9" borderId="36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20" fontId="6" fillId="6" borderId="40" xfId="0" applyNumberFormat="1" applyFont="1" applyFill="1" applyBorder="1" applyAlignment="1">
      <alignment horizontal="center" vertical="center"/>
    </xf>
    <xf numFmtId="9" fontId="7" fillId="7" borderId="23" xfId="1" applyFont="1" applyFill="1" applyBorder="1" applyAlignment="1">
      <alignment horizontal="center"/>
    </xf>
    <xf numFmtId="10" fontId="7" fillId="0" borderId="23" xfId="1" applyNumberFormat="1" applyFont="1" applyFill="1" applyBorder="1" applyAlignment="1"/>
    <xf numFmtId="10" fontId="7" fillId="0" borderId="24" xfId="1" applyNumberFormat="1" applyFont="1" applyFill="1" applyBorder="1" applyAlignment="1">
      <alignment horizontal="right"/>
    </xf>
    <xf numFmtId="10" fontId="7" fillId="0" borderId="28" xfId="1" applyNumberFormat="1" applyFont="1" applyFill="1" applyBorder="1" applyAlignment="1"/>
    <xf numFmtId="9" fontId="7" fillId="7" borderId="44" xfId="1" applyFont="1" applyFill="1" applyBorder="1" applyAlignment="1">
      <alignment horizontal="center"/>
    </xf>
    <xf numFmtId="1" fontId="7" fillId="0" borderId="16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0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 vertical="center"/>
    </xf>
    <xf numFmtId="5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3" applyFont="1">
      <alignment vertical="center"/>
    </xf>
    <xf numFmtId="0" fontId="5" fillId="6" borderId="1" xfId="3" applyFont="1" applyFill="1" applyBorder="1" applyAlignment="1">
      <alignment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1" fillId="0" borderId="0" xfId="3" applyFont="1" applyAlignment="1">
      <alignment vertical="center" wrapText="1"/>
    </xf>
    <xf numFmtId="0" fontId="1" fillId="0" borderId="1" xfId="3" applyFont="1" applyBorder="1" applyAlignment="1"/>
    <xf numFmtId="10" fontId="1" fillId="10" borderId="1" xfId="1" applyNumberFormat="1" applyFont="1" applyFill="1" applyBorder="1" applyAlignment="1"/>
    <xf numFmtId="0" fontId="1" fillId="9" borderId="1" xfId="3" applyFont="1" applyFill="1" applyBorder="1" applyAlignment="1">
      <alignment horizontal="center"/>
    </xf>
    <xf numFmtId="0" fontId="1" fillId="0" borderId="0" xfId="3" applyFont="1" applyAlignment="1"/>
    <xf numFmtId="0" fontId="1" fillId="0" borderId="0" xfId="3" applyFont="1" applyAlignment="1">
      <alignment horizontal="center" vertical="center" wrapText="1"/>
    </xf>
    <xf numFmtId="0" fontId="5" fillId="6" borderId="1" xfId="3" applyFont="1" applyFill="1" applyBorder="1" applyAlignment="1"/>
    <xf numFmtId="0" fontId="5" fillId="6" borderId="1" xfId="3" applyFont="1" applyFill="1" applyBorder="1" applyAlignment="1">
      <alignment horizontal="center" wrapText="1"/>
    </xf>
    <xf numFmtId="0" fontId="5" fillId="6" borderId="1" xfId="3" applyFont="1" applyFill="1" applyBorder="1" applyAlignment="1">
      <alignment wrapText="1"/>
    </xf>
    <xf numFmtId="0" fontId="1" fillId="0" borderId="0" xfId="3" applyFont="1" applyAlignment="1">
      <alignment horizontal="center"/>
    </xf>
    <xf numFmtId="0" fontId="1" fillId="9" borderId="1" xfId="3" applyFont="1" applyFill="1" applyBorder="1" applyAlignment="1"/>
    <xf numFmtId="0" fontId="12" fillId="14" borderId="0" xfId="0" applyFont="1" applyFill="1" applyAlignment="1">
      <alignment horizontal="center" wrapText="1"/>
    </xf>
    <xf numFmtId="20" fontId="6" fillId="6" borderId="29" xfId="0" applyNumberFormat="1" applyFont="1" applyFill="1" applyBorder="1" applyAlignment="1">
      <alignment horizontal="center" vertical="center"/>
    </xf>
    <xf numFmtId="20" fontId="6" fillId="6" borderId="30" xfId="0" applyNumberFormat="1" applyFont="1" applyFill="1" applyBorder="1" applyAlignment="1">
      <alignment horizontal="center" vertical="center"/>
    </xf>
    <xf numFmtId="20" fontId="6" fillId="6" borderId="15" xfId="0" applyNumberFormat="1" applyFont="1" applyFill="1" applyBorder="1" applyAlignment="1">
      <alignment horizontal="center" vertical="center"/>
    </xf>
    <xf numFmtId="20" fontId="6" fillId="6" borderId="4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/>
    </xf>
    <xf numFmtId="17" fontId="17" fillId="9" borderId="11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17" fontId="17" fillId="13" borderId="11" xfId="0" applyNumberFormat="1" applyFont="1" applyFill="1" applyBorder="1" applyAlignment="1">
      <alignment horizontal="center"/>
    </xf>
    <xf numFmtId="0" fontId="17" fillId="13" borderId="11" xfId="0" applyFont="1" applyFill="1" applyBorder="1" applyAlignment="1">
      <alignment horizontal="center"/>
    </xf>
    <xf numFmtId="18" fontId="17" fillId="0" borderId="0" xfId="0" applyNumberFormat="1" applyFont="1" applyFill="1" applyBorder="1" applyAlignment="1">
      <alignment horizontal="center"/>
    </xf>
    <xf numFmtId="18" fontId="17" fillId="0" borderId="0" xfId="0" applyNumberFormat="1" applyFont="1" applyFill="1" applyBorder="1" applyAlignment="1">
      <alignment vertical="center"/>
    </xf>
    <xf numFmtId="0" fontId="6" fillId="1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right" vertical="center"/>
    </xf>
    <xf numFmtId="0" fontId="7" fillId="9" borderId="10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center" vertical="center"/>
    </xf>
    <xf numFmtId="1" fontId="18" fillId="8" borderId="8" xfId="0" applyNumberFormat="1" applyFont="1" applyFill="1" applyBorder="1" applyAlignment="1">
      <alignment horizontal="center" vertical="center"/>
    </xf>
    <xf numFmtId="1" fontId="18" fillId="8" borderId="10" xfId="0" applyNumberFormat="1" applyFont="1" applyFill="1" applyBorder="1" applyAlignment="1">
      <alignment horizontal="center" vertical="center"/>
    </xf>
    <xf numFmtId="1" fontId="18" fillId="8" borderId="15" xfId="0" applyNumberFormat="1" applyFont="1" applyFill="1" applyBorder="1" applyAlignment="1">
      <alignment horizontal="center" vertical="center"/>
    </xf>
    <xf numFmtId="1" fontId="18" fillId="8" borderId="16" xfId="0" applyNumberFormat="1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32" fillId="0" borderId="14" xfId="3" applyFont="1" applyBorder="1" applyAlignment="1">
      <alignment horizontal="center" vertical="center"/>
    </xf>
    <xf numFmtId="0" fontId="32" fillId="0" borderId="45" xfId="3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/>
    </xf>
  </cellXfs>
  <cellStyles count="4">
    <cellStyle name="Normal 2" xfId="2" xr:uid="{00000000-0005-0000-0000-00002A000000}"/>
    <cellStyle name="百分比" xfId="1" builtinId="5"/>
    <cellStyle name="常规" xfId="0" builtinId="0"/>
    <cellStyle name="常规 2" xfId="3" xr:uid="{48A16AD9-7F3E-4880-9806-C763A5387646}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G%20KP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G%20KP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G%20KP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G%20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ex or Counter"/>
    </sheetNames>
    <sheetDataSet>
      <sheetData sheetId="0">
        <row r="1">
          <cell r="E1" t="str">
            <v>Object Group</v>
          </cell>
          <cell r="F1" t="str">
            <v>900810:Cell Availability</v>
          </cell>
          <cell r="G1" t="str">
            <v>300532:Cell Traffic Volume, CS(Erl)</v>
          </cell>
          <cell r="H1" t="str">
            <v>900854:Cell DL Traffic Volume, PS(FP)(GB)</v>
          </cell>
          <cell r="I1" t="str">
            <v>900857:Cell UL Traffic Volume, PS(FP)(GB)</v>
          </cell>
          <cell r="J1" t="str">
            <v>900858:3G Call Setup Success Rate (CS)_MTN</v>
          </cell>
          <cell r="K1" t="str">
            <v>902273:3G Data Call Setup Success Rate_MAPs</v>
          </cell>
          <cell r="L1" t="str">
            <v>902270:3G Voice Drop Call Rate_MAPs</v>
          </cell>
          <cell r="M1" t="str">
            <v>902271:3G Data Drop Call Rate_MAPs</v>
          </cell>
          <cell r="N1" t="str">
            <v>900859:Throughput User (PS HSDPA MAC-HS)_MTN (Mbps)0218</v>
          </cell>
          <cell r="O1" t="str">
            <v>900860:Thoughput User(PS HSUPA MAC-ES)_MTN(Mbps)</v>
          </cell>
          <cell r="P1" t="str">
            <v>300824:Average Cell TCP Utilization Ratio(%)</v>
          </cell>
          <cell r="Q1" t="str">
            <v>300829:Average non-HSDPA TCP Utilization Ratio(%)</v>
          </cell>
        </row>
        <row r="2">
          <cell r="B2" t="str">
            <v>2021-12-25 18:45:00</v>
          </cell>
          <cell r="E2" t="str">
            <v>1-BRAZZAVILLE-3G</v>
          </cell>
          <cell r="F2">
            <v>1</v>
          </cell>
          <cell r="G2">
            <v>2943.0133000000001</v>
          </cell>
          <cell r="H2">
            <v>223.30540350000001</v>
          </cell>
          <cell r="I2">
            <v>44.979965499999999</v>
          </cell>
          <cell r="J2">
            <v>0.99790000000000001</v>
          </cell>
          <cell r="K2">
            <v>0.99560000000000004</v>
          </cell>
          <cell r="L2">
            <v>5.0000000000000001E-4</v>
          </cell>
          <cell r="M2">
            <v>2.3999999999999998E-3</v>
          </cell>
          <cell r="N2">
            <v>0.95019410000000004</v>
          </cell>
          <cell r="O2">
            <v>0.13323189999999999</v>
          </cell>
          <cell r="P2">
            <v>0.30930000000000002</v>
          </cell>
          <cell r="Q2">
            <v>0.1457</v>
          </cell>
        </row>
        <row r="3">
          <cell r="E3" t="str">
            <v>1-POOL-3G</v>
          </cell>
          <cell r="F3">
            <v>1</v>
          </cell>
          <cell r="G3">
            <v>29.0456</v>
          </cell>
          <cell r="H3">
            <v>6.0926868000000001</v>
          </cell>
          <cell r="I3">
            <v>0.94740950000000002</v>
          </cell>
          <cell r="J3">
            <v>0.99709999999999999</v>
          </cell>
          <cell r="K3">
            <v>0.99809999999999999</v>
          </cell>
          <cell r="L3">
            <v>0</v>
          </cell>
          <cell r="M3">
            <v>6.0999999999999995E-3</v>
          </cell>
          <cell r="N3">
            <v>1.7012967999999999</v>
          </cell>
          <cell r="O3">
            <v>0.1499539</v>
          </cell>
          <cell r="P3">
            <v>0.16839999999999999</v>
          </cell>
          <cell r="Q3">
            <v>9.0399999999999994E-2</v>
          </cell>
        </row>
        <row r="4">
          <cell r="E4" t="str">
            <v>2-KOUILOU-3G</v>
          </cell>
          <cell r="F4">
            <v>1</v>
          </cell>
          <cell r="G4">
            <v>6.9550000000000001</v>
          </cell>
          <cell r="H4">
            <v>3.2003360999999999</v>
          </cell>
          <cell r="I4">
            <v>0.45413959999999998</v>
          </cell>
          <cell r="J4">
            <v>1</v>
          </cell>
          <cell r="K4">
            <v>0.99629999999999996</v>
          </cell>
          <cell r="L4">
            <v>0</v>
          </cell>
          <cell r="M4">
            <v>2.0999999999999999E-3</v>
          </cell>
          <cell r="N4">
            <v>1.6839656000000001</v>
          </cell>
          <cell r="O4">
            <v>0.15787090000000001</v>
          </cell>
          <cell r="P4">
            <v>0.1011</v>
          </cell>
          <cell r="Q4">
            <v>5.2600000000000001E-2</v>
          </cell>
        </row>
        <row r="5">
          <cell r="E5" t="str">
            <v>2-POINTE_NOIRE-3G</v>
          </cell>
          <cell r="F5">
            <v>1</v>
          </cell>
          <cell r="G5">
            <v>1213.1556</v>
          </cell>
          <cell r="H5">
            <v>95.110496499999996</v>
          </cell>
          <cell r="I5">
            <v>18.4052875</v>
          </cell>
          <cell r="J5">
            <v>0.99879999999999991</v>
          </cell>
          <cell r="K5">
            <v>0.99739999999999995</v>
          </cell>
          <cell r="L5">
            <v>0</v>
          </cell>
          <cell r="M5">
            <v>3.2000000000000002E-3</v>
          </cell>
          <cell r="N5">
            <v>1.2181082000000001</v>
          </cell>
          <cell r="O5">
            <v>0.13194629999999999</v>
          </cell>
          <cell r="P5">
            <v>0.21879999999999999</v>
          </cell>
          <cell r="Q5">
            <v>0.1193</v>
          </cell>
        </row>
        <row r="6">
          <cell r="E6" t="str">
            <v>3-LIKOUALA-3G</v>
          </cell>
          <cell r="F6">
            <v>1</v>
          </cell>
          <cell r="G6">
            <v>26.553599999999999</v>
          </cell>
          <cell r="H6">
            <v>3.8284164000000001</v>
          </cell>
          <cell r="I6">
            <v>0.66180150000000004</v>
          </cell>
          <cell r="J6">
            <v>0.99680000000000002</v>
          </cell>
          <cell r="K6">
            <v>0.99790000000000001</v>
          </cell>
          <cell r="L6">
            <v>0</v>
          </cell>
          <cell r="M6">
            <v>3.5999999999999999E-3</v>
          </cell>
          <cell r="N6">
            <v>1.3944338000000001</v>
          </cell>
          <cell r="O6">
            <v>0.1399888</v>
          </cell>
          <cell r="P6">
            <v>0.22140000000000001</v>
          </cell>
          <cell r="Q6">
            <v>0.1288</v>
          </cell>
        </row>
        <row r="7">
          <cell r="E7" t="str">
            <v>3-SANGHA-3G</v>
          </cell>
          <cell r="F7">
            <v>1</v>
          </cell>
          <cell r="G7">
            <v>102.9208</v>
          </cell>
          <cell r="H7">
            <v>8.2185918999999998</v>
          </cell>
          <cell r="I7">
            <v>1.5068106999999999</v>
          </cell>
          <cell r="J7">
            <v>0.99930000000000008</v>
          </cell>
          <cell r="K7">
            <v>0.99760000000000004</v>
          </cell>
          <cell r="L7">
            <v>0</v>
          </cell>
          <cell r="M7">
            <v>2.5999999999999999E-3</v>
          </cell>
          <cell r="N7">
            <v>1.1422279</v>
          </cell>
          <cell r="O7">
            <v>0.12658910000000001</v>
          </cell>
          <cell r="P7">
            <v>0.2238</v>
          </cell>
          <cell r="Q7">
            <v>0.1244</v>
          </cell>
        </row>
        <row r="8">
          <cell r="E8" t="str">
            <v>4-CUVETTE-3G</v>
          </cell>
          <cell r="F8">
            <v>1</v>
          </cell>
          <cell r="G8">
            <v>90.825299999999999</v>
          </cell>
          <cell r="H8">
            <v>7.9509021999999998</v>
          </cell>
          <cell r="I8">
            <v>1.8213041000000001</v>
          </cell>
          <cell r="J8">
            <v>0.99950000000000006</v>
          </cell>
          <cell r="K8">
            <v>0.99659999999999993</v>
          </cell>
          <cell r="L8">
            <v>0</v>
          </cell>
          <cell r="M8">
            <v>7.0999999999999995E-3</v>
          </cell>
          <cell r="N8">
            <v>1.3035098000000001</v>
          </cell>
          <cell r="O8">
            <v>0.18360409999999999</v>
          </cell>
          <cell r="P8">
            <v>0.18659999999999999</v>
          </cell>
          <cell r="Q8">
            <v>0.1115</v>
          </cell>
        </row>
        <row r="9">
          <cell r="E9" t="str">
            <v>4-CUVETTE_OUEST-3G</v>
          </cell>
          <cell r="F9">
            <v>1</v>
          </cell>
          <cell r="G9">
            <v>12.724399999999999</v>
          </cell>
          <cell r="H9">
            <v>2.0522866</v>
          </cell>
          <cell r="I9">
            <v>0.4329132</v>
          </cell>
          <cell r="J9">
            <v>1</v>
          </cell>
          <cell r="K9">
            <v>0.99659999999999993</v>
          </cell>
          <cell r="L9">
            <v>0</v>
          </cell>
          <cell r="M9">
            <v>5.5000000000000005E-3</v>
          </cell>
          <cell r="N9">
            <v>1.1920896999999999</v>
          </cell>
          <cell r="O9">
            <v>0.1506692</v>
          </cell>
          <cell r="P9">
            <v>0.14099999999999999</v>
          </cell>
          <cell r="Q9">
            <v>8.09E-2</v>
          </cell>
        </row>
        <row r="10">
          <cell r="E10" t="str">
            <v>4-PLATEAUX-3G</v>
          </cell>
          <cell r="F10">
            <v>1</v>
          </cell>
          <cell r="G10">
            <v>21.9297</v>
          </cell>
          <cell r="H10">
            <v>2.8985706000000002</v>
          </cell>
          <cell r="I10">
            <v>0.37369940000000001</v>
          </cell>
          <cell r="J10">
            <v>1</v>
          </cell>
          <cell r="K10">
            <v>0.99639999999999995</v>
          </cell>
          <cell r="L10">
            <v>0</v>
          </cell>
          <cell r="M10">
            <v>3.7000000000000002E-3</v>
          </cell>
          <cell r="N10">
            <v>2.3753787000000002</v>
          </cell>
          <cell r="O10">
            <v>0.12839539999999999</v>
          </cell>
          <cell r="P10">
            <v>9.7299999999999998E-2</v>
          </cell>
          <cell r="Q10">
            <v>6.6100000000000006E-2</v>
          </cell>
        </row>
        <row r="11">
          <cell r="E11" t="str">
            <v>5-BOUENZA-3G</v>
          </cell>
          <cell r="F11">
            <v>1</v>
          </cell>
          <cell r="G11">
            <v>93.505799999999994</v>
          </cell>
          <cell r="H11">
            <v>9.8714943000000002</v>
          </cell>
          <cell r="I11">
            <v>1.6940440999999999</v>
          </cell>
          <cell r="J11">
            <v>0.99879999999999991</v>
          </cell>
          <cell r="K11">
            <v>0.99780000000000002</v>
          </cell>
          <cell r="L11">
            <v>0</v>
          </cell>
          <cell r="M11">
            <v>4.4000000000000003E-3</v>
          </cell>
          <cell r="N11">
            <v>1.3418329</v>
          </cell>
          <cell r="O11">
            <v>0.13032530000000001</v>
          </cell>
          <cell r="P11">
            <v>0.20499999999999999</v>
          </cell>
          <cell r="Q11">
            <v>0.11810000000000001</v>
          </cell>
        </row>
        <row r="12">
          <cell r="E12" t="str">
            <v>5-LEKOUMOU-3G</v>
          </cell>
          <cell r="F12">
            <v>1</v>
          </cell>
          <cell r="G12">
            <v>15.1408</v>
          </cell>
          <cell r="H12">
            <v>2.0772979999999999</v>
          </cell>
          <cell r="I12">
            <v>0.33481329999999998</v>
          </cell>
          <cell r="J12">
            <v>0.996</v>
          </cell>
          <cell r="K12">
            <v>0.99529999999999996</v>
          </cell>
          <cell r="L12">
            <v>0</v>
          </cell>
          <cell r="M12">
            <v>1.8E-3</v>
          </cell>
          <cell r="N12">
            <v>2.2045219</v>
          </cell>
          <cell r="O12">
            <v>0.13932829999999999</v>
          </cell>
          <cell r="P12">
            <v>0.1072</v>
          </cell>
          <cell r="Q12">
            <v>6.5199999999999994E-2</v>
          </cell>
        </row>
        <row r="13">
          <cell r="E13" t="str">
            <v>5-NIARI-3G</v>
          </cell>
          <cell r="F13">
            <v>1</v>
          </cell>
          <cell r="G13">
            <v>69.952200000000005</v>
          </cell>
          <cell r="H13">
            <v>6.9961757999999996</v>
          </cell>
          <cell r="I13">
            <v>1.3188047000000001</v>
          </cell>
          <cell r="J13">
            <v>0.99819999999999998</v>
          </cell>
          <cell r="K13">
            <v>0.99569999999999992</v>
          </cell>
          <cell r="L13">
            <v>0</v>
          </cell>
          <cell r="M13">
            <v>3.5999999999999999E-3</v>
          </cell>
          <cell r="N13">
            <v>1.9445725</v>
          </cell>
          <cell r="O13">
            <v>0.15336710000000001</v>
          </cell>
          <cell r="P13">
            <v>0.15029999999999999</v>
          </cell>
          <cell r="Q13">
            <v>9.3299999999999994E-2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ex or Counter"/>
    </sheetNames>
    <sheetDataSet>
      <sheetData sheetId="0">
        <row r="1">
          <cell r="E1" t="str">
            <v>Object Group</v>
          </cell>
          <cell r="F1" t="str">
            <v>902266:Availability Rate (TCH_PDCH Channel)_MAPS</v>
          </cell>
          <cell r="G1" t="str">
            <v>306015:SDCCH total traffic number(erl)</v>
          </cell>
          <cell r="H1" t="str">
            <v>306024:TCH total traffic number(erl)</v>
          </cell>
          <cell r="I1" t="str">
            <v>900017:ZTE_Half Rate Utilization</v>
          </cell>
          <cell r="J1" t="str">
            <v>901690:PS Traffic(MB)</v>
          </cell>
          <cell r="K1" t="str">
            <v>900771:Aggregate DL Data (MB)</v>
          </cell>
          <cell r="L1" t="str">
            <v>900772:Aggregate UL Data (MB)</v>
          </cell>
          <cell r="M1" t="str">
            <v>994531:2G Call Setup Success Rate (CS) (Excluding Timeout)_MTN</v>
          </cell>
          <cell r="N1" t="str">
            <v>306009:Handover success rate(%)</v>
          </cell>
          <cell r="O1" t="str">
            <v>900800:TCH_Drop_MTN_MSP</v>
          </cell>
          <cell r="P1" t="str">
            <v>902293:SDCCH Capacity utilization</v>
          </cell>
          <cell r="Q1" t="str">
            <v>902292:HR100 TCH Capacity utilization</v>
          </cell>
        </row>
        <row r="2">
          <cell r="E2" t="str">
            <v>1_BRAZZAVILLE</v>
          </cell>
          <cell r="F2">
            <v>1</v>
          </cell>
          <cell r="G2">
            <v>2131.9467</v>
          </cell>
          <cell r="H2">
            <v>3702.5933</v>
          </cell>
          <cell r="I2">
            <v>0.98459999999999992</v>
          </cell>
          <cell r="J2">
            <v>12129.033799999999</v>
          </cell>
          <cell r="K2">
            <v>9228.6322</v>
          </cell>
          <cell r="L2">
            <v>2899.5990000000002</v>
          </cell>
          <cell r="M2">
            <v>0.99629999999999996</v>
          </cell>
          <cell r="N2">
            <v>0.98170000000000002</v>
          </cell>
          <cell r="O2">
            <v>1.5E-3</v>
          </cell>
          <cell r="P2">
            <v>0.47420000000000001</v>
          </cell>
          <cell r="Q2">
            <v>0.33710000000000001</v>
          </cell>
        </row>
        <row r="3">
          <cell r="E3" t="str">
            <v>1_POOL</v>
          </cell>
          <cell r="F3">
            <v>1</v>
          </cell>
          <cell r="G3">
            <v>102.4731</v>
          </cell>
          <cell r="H3">
            <v>246.9417</v>
          </cell>
          <cell r="I3">
            <v>0.98780000000000001</v>
          </cell>
          <cell r="J3">
            <v>640.67870000000005</v>
          </cell>
          <cell r="K3">
            <v>486.01620000000003</v>
          </cell>
          <cell r="L3">
            <v>154.03200000000001</v>
          </cell>
          <cell r="M3">
            <v>0.99439999999999995</v>
          </cell>
          <cell r="N3">
            <v>0.99269999999999992</v>
          </cell>
          <cell r="O3">
            <v>1.1000000000000001E-3</v>
          </cell>
          <cell r="P3">
            <v>0.48829999999999996</v>
          </cell>
          <cell r="Q3">
            <v>0.34139999999999998</v>
          </cell>
        </row>
        <row r="4">
          <cell r="E4" t="str">
            <v>2_KOUILOU</v>
          </cell>
          <cell r="F4">
            <v>1</v>
          </cell>
          <cell r="G4">
            <v>22.6081</v>
          </cell>
          <cell r="H4">
            <v>50.902500000000003</v>
          </cell>
          <cell r="I4">
            <v>0.91969999999999996</v>
          </cell>
          <cell r="J4">
            <v>357.23869999999999</v>
          </cell>
          <cell r="K4">
            <v>283.10910000000001</v>
          </cell>
          <cell r="L4">
            <v>72.416899999999998</v>
          </cell>
          <cell r="M4">
            <v>0.99750000000000005</v>
          </cell>
          <cell r="N4">
            <v>0.99370000000000003</v>
          </cell>
          <cell r="O4">
            <v>7.000000000000001E-4</v>
          </cell>
          <cell r="P4">
            <v>0.20170000000000002</v>
          </cell>
          <cell r="Q4">
            <v>0.15010000000000001</v>
          </cell>
        </row>
        <row r="5">
          <cell r="E5" t="str">
            <v>2_POINTE_NOIRE</v>
          </cell>
          <cell r="F5">
            <v>0.99750000000000005</v>
          </cell>
          <cell r="G5">
            <v>777.56079999999997</v>
          </cell>
          <cell r="H5">
            <v>1293.4139</v>
          </cell>
          <cell r="I5">
            <v>0.97730000000000006</v>
          </cell>
          <cell r="J5">
            <v>6841.6115</v>
          </cell>
          <cell r="K5">
            <v>5182.3329999999996</v>
          </cell>
          <cell r="L5">
            <v>1658.1672000000001</v>
          </cell>
          <cell r="M5">
            <v>0.99769999999999992</v>
          </cell>
          <cell r="N5">
            <v>0.99019999999999997</v>
          </cell>
          <cell r="O5">
            <v>1.2999999999999999E-3</v>
          </cell>
          <cell r="P5">
            <v>0.39679999999999999</v>
          </cell>
          <cell r="Q5">
            <v>0.21859999999999999</v>
          </cell>
        </row>
        <row r="6">
          <cell r="E6" t="str">
            <v>3_LIKOUALA</v>
          </cell>
          <cell r="F6">
            <v>1</v>
          </cell>
          <cell r="G6">
            <v>65.845600000000005</v>
          </cell>
          <cell r="H6">
            <v>132.92670000000001</v>
          </cell>
          <cell r="I6">
            <v>0.98909999999999998</v>
          </cell>
          <cell r="J6">
            <v>379.05220000000003</v>
          </cell>
          <cell r="K6">
            <v>278.01240000000001</v>
          </cell>
          <cell r="L6">
            <v>99.866699999999994</v>
          </cell>
          <cell r="M6">
            <v>0.99230000000000007</v>
          </cell>
          <cell r="N6">
            <v>0.99750000000000005</v>
          </cell>
          <cell r="O6">
            <v>1.7000000000000001E-3</v>
          </cell>
          <cell r="P6">
            <v>0.4551</v>
          </cell>
          <cell r="Q6">
            <v>0.32549999999999996</v>
          </cell>
        </row>
        <row r="7">
          <cell r="E7" t="str">
            <v>3_SANGHA</v>
          </cell>
          <cell r="F7">
            <v>1</v>
          </cell>
          <cell r="G7">
            <v>92.372200000000007</v>
          </cell>
          <cell r="H7">
            <v>239.00309999999999</v>
          </cell>
          <cell r="I7">
            <v>0.98480000000000001</v>
          </cell>
          <cell r="J7">
            <v>455.16770000000002</v>
          </cell>
          <cell r="K7">
            <v>343.73770000000002</v>
          </cell>
          <cell r="L7">
            <v>110.2574</v>
          </cell>
          <cell r="M7">
            <v>0.99860000000000004</v>
          </cell>
          <cell r="N7">
            <v>0.99430000000000007</v>
          </cell>
          <cell r="O7">
            <v>5.9999999999999995E-4</v>
          </cell>
          <cell r="P7">
            <v>0.34720000000000001</v>
          </cell>
          <cell r="Q7">
            <v>0.28989999999999999</v>
          </cell>
        </row>
        <row r="8">
          <cell r="E8" t="str">
            <v>4_CUVETTE</v>
          </cell>
          <cell r="F8">
            <v>1</v>
          </cell>
          <cell r="G8">
            <v>118.6194</v>
          </cell>
          <cell r="H8">
            <v>312.08359999999999</v>
          </cell>
          <cell r="I8">
            <v>0.98459999999999992</v>
          </cell>
          <cell r="J8">
            <v>518.07529999999997</v>
          </cell>
          <cell r="K8">
            <v>368.0813</v>
          </cell>
          <cell r="L8">
            <v>148.7482</v>
          </cell>
          <cell r="M8">
            <v>0.99760000000000004</v>
          </cell>
          <cell r="N8">
            <v>0.99560000000000004</v>
          </cell>
          <cell r="O8">
            <v>5.0000000000000001E-4</v>
          </cell>
          <cell r="P8">
            <v>0.35170000000000001</v>
          </cell>
          <cell r="Q8">
            <v>0.25890000000000002</v>
          </cell>
        </row>
        <row r="9">
          <cell r="E9" t="str">
            <v>4_CUVETTE_OUEST</v>
          </cell>
          <cell r="F9">
            <v>1</v>
          </cell>
          <cell r="G9">
            <v>34.302799999999998</v>
          </cell>
          <cell r="H9">
            <v>88.599699999999999</v>
          </cell>
          <cell r="I9">
            <v>0.97260000000000002</v>
          </cell>
          <cell r="J9">
            <v>312.73239999999998</v>
          </cell>
          <cell r="K9">
            <v>243.47739999999999</v>
          </cell>
          <cell r="L9">
            <v>68.055199999999999</v>
          </cell>
          <cell r="M9">
            <v>0.99790000000000001</v>
          </cell>
          <cell r="N9">
            <v>0.99670000000000003</v>
          </cell>
          <cell r="O9">
            <v>4.0000000000000002E-4</v>
          </cell>
          <cell r="P9">
            <v>0.3478</v>
          </cell>
          <cell r="Q9">
            <v>0.23899999999999999</v>
          </cell>
        </row>
        <row r="10">
          <cell r="E10" t="str">
            <v>4_PLATEAUX</v>
          </cell>
          <cell r="F10">
            <v>1</v>
          </cell>
          <cell r="G10">
            <v>69.177499999999995</v>
          </cell>
          <cell r="H10">
            <v>176.5889</v>
          </cell>
          <cell r="I10">
            <v>0.98419999999999996</v>
          </cell>
          <cell r="J10">
            <v>470.32729999999998</v>
          </cell>
          <cell r="K10">
            <v>381.39550000000003</v>
          </cell>
          <cell r="L10">
            <v>87.373000000000005</v>
          </cell>
          <cell r="M10">
            <v>0.99569999999999992</v>
          </cell>
          <cell r="N10">
            <v>0.99569999999999992</v>
          </cell>
          <cell r="O10">
            <v>1.6000000000000001E-3</v>
          </cell>
          <cell r="P10">
            <v>0.38390000000000002</v>
          </cell>
          <cell r="Q10">
            <v>0.25750000000000001</v>
          </cell>
        </row>
        <row r="11">
          <cell r="E11" t="str">
            <v>5_BOUENZA</v>
          </cell>
          <cell r="F11">
            <v>1</v>
          </cell>
          <cell r="G11">
            <v>156.75110000000001</v>
          </cell>
          <cell r="H11">
            <v>384.91079999999999</v>
          </cell>
          <cell r="I11">
            <v>0.9909</v>
          </cell>
          <cell r="J11">
            <v>756.92660000000001</v>
          </cell>
          <cell r="K11">
            <v>579.05650000000003</v>
          </cell>
          <cell r="L11">
            <v>177.4819</v>
          </cell>
          <cell r="M11">
            <v>0.998</v>
          </cell>
          <cell r="N11">
            <v>0.99480000000000002</v>
          </cell>
          <cell r="O11">
            <v>1.1999999999999999E-3</v>
          </cell>
          <cell r="P11">
            <v>0.44009999999999999</v>
          </cell>
          <cell r="Q11">
            <v>0.35310000000000002</v>
          </cell>
        </row>
        <row r="12">
          <cell r="E12" t="str">
            <v>5_LEKOUMOU</v>
          </cell>
          <cell r="F12">
            <v>1</v>
          </cell>
          <cell r="G12">
            <v>32.721899999999998</v>
          </cell>
          <cell r="H12">
            <v>77.944699999999997</v>
          </cell>
          <cell r="I12">
            <v>0.97970000000000002</v>
          </cell>
          <cell r="J12">
            <v>242.8853</v>
          </cell>
          <cell r="K12">
            <v>187.47389999999999</v>
          </cell>
          <cell r="L12">
            <v>54.291499999999999</v>
          </cell>
          <cell r="M12">
            <v>0.99719999999999998</v>
          </cell>
          <cell r="N12">
            <v>0.99590000000000001</v>
          </cell>
          <cell r="O12">
            <v>8.0000000000000004E-4</v>
          </cell>
          <cell r="P12">
            <v>0.31709999999999999</v>
          </cell>
          <cell r="Q12">
            <v>0.2311</v>
          </cell>
        </row>
        <row r="13">
          <cell r="E13" t="str">
            <v>5_NIARI</v>
          </cell>
          <cell r="F13">
            <v>1</v>
          </cell>
          <cell r="G13">
            <v>87.129400000000004</v>
          </cell>
          <cell r="H13">
            <v>163.24690000000001</v>
          </cell>
          <cell r="I13">
            <v>0.97160000000000002</v>
          </cell>
          <cell r="J13">
            <v>638.26969999999994</v>
          </cell>
          <cell r="K13">
            <v>483.33539999999999</v>
          </cell>
          <cell r="L13">
            <v>153.85570000000001</v>
          </cell>
          <cell r="M13">
            <v>0.99790000000000001</v>
          </cell>
          <cell r="N13">
            <v>0.99390000000000001</v>
          </cell>
          <cell r="O13">
            <v>4.0000000000000002E-4</v>
          </cell>
          <cell r="P13">
            <v>0.40210000000000001</v>
          </cell>
          <cell r="Q13">
            <v>0.2059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ex or Counter"/>
      <sheetName val="Sheet2"/>
    </sheetNames>
    <sheetDataSet>
      <sheetData sheetId="0">
        <row r="1">
          <cell r="E1" t="str">
            <v>Object Group</v>
          </cell>
          <cell r="F1" t="str">
            <v>Product</v>
          </cell>
          <cell r="G1" t="str">
            <v>901735:Cell Availability</v>
          </cell>
          <cell r="H1" t="str">
            <v>900222:LTE Total PS Traffic</v>
          </cell>
          <cell r="I1" t="str">
            <v>341089:[LTE]DL E-UTRAN IP Throughput (Excluding the last TTI)(Mbps)</v>
          </cell>
          <cell r="J1" t="str">
            <v>310005:[FDD]Maximum RRC-Connected User Number</v>
          </cell>
          <cell r="K1" t="str">
            <v>310500:[FDD]RRC Establishment Success Rate</v>
          </cell>
          <cell r="L1" t="str">
            <v>310501:[FDD]E-RAB Setup Success Rate</v>
          </cell>
          <cell r="M1" t="str">
            <v>900217:E-RAB Drop Rate_MTN</v>
          </cell>
          <cell r="N1" t="str">
            <v>902230:CSFB prepare success Rate</v>
          </cell>
          <cell r="O1" t="str">
            <v>310252:[FDD]DL PRB Utilization Rate</v>
          </cell>
          <cell r="P1" t="str">
            <v>310251:[FDD]UL PRB Utilization Rate</v>
          </cell>
        </row>
        <row r="2">
          <cell r="E2" t="str">
            <v>5-BOUENZA-FD</v>
          </cell>
          <cell r="F2" t="str">
            <v>LTE FDD</v>
          </cell>
          <cell r="G2">
            <v>1</v>
          </cell>
          <cell r="H2">
            <v>10.6584</v>
          </cell>
          <cell r="I2">
            <v>23.61</v>
          </cell>
          <cell r="J2">
            <v>699</v>
          </cell>
          <cell r="K2">
            <v>0.9998999999999999</v>
          </cell>
          <cell r="L2">
            <v>0.99870000000000003</v>
          </cell>
          <cell r="M2">
            <v>2.9999999999999997E-4</v>
          </cell>
          <cell r="N2">
            <v>1</v>
          </cell>
          <cell r="O2">
            <v>0.111</v>
          </cell>
          <cell r="P2">
            <v>8.2799999999999999E-2</v>
          </cell>
        </row>
        <row r="3">
          <cell r="E3" t="str">
            <v>1-BRAZZAVILLE-FD</v>
          </cell>
          <cell r="F3" t="str">
            <v>LTE FDD</v>
          </cell>
          <cell r="G3">
            <v>1</v>
          </cell>
          <cell r="H3">
            <v>740.49480000000005</v>
          </cell>
          <cell r="I3">
            <v>6.12</v>
          </cell>
          <cell r="J3">
            <v>38187</v>
          </cell>
          <cell r="K3">
            <v>0.99930000000000008</v>
          </cell>
          <cell r="L3">
            <v>0.99909999999999999</v>
          </cell>
          <cell r="M3">
            <v>5.9999999999999995E-4</v>
          </cell>
          <cell r="N3">
            <v>0.99970000000000003</v>
          </cell>
          <cell r="O3">
            <v>0.29749999999999999</v>
          </cell>
          <cell r="P3">
            <v>0.15629999999999999</v>
          </cell>
        </row>
        <row r="4">
          <cell r="E4" t="str">
            <v>4-CUVETTE-FD</v>
          </cell>
          <cell r="F4" t="str">
            <v>LTE FDD</v>
          </cell>
          <cell r="G4">
            <v>1</v>
          </cell>
          <cell r="H4">
            <v>12.1944</v>
          </cell>
          <cell r="I4">
            <v>9.69</v>
          </cell>
          <cell r="J4">
            <v>604</v>
          </cell>
          <cell r="K4">
            <v>0.99980000000000002</v>
          </cell>
          <cell r="L4">
            <v>0.99930000000000008</v>
          </cell>
          <cell r="M4">
            <v>4.0000000000000002E-4</v>
          </cell>
          <cell r="N4">
            <v>0.99939999999999996</v>
          </cell>
          <cell r="O4">
            <v>0.14380000000000001</v>
          </cell>
          <cell r="P4">
            <v>0.10550000000000001</v>
          </cell>
        </row>
        <row r="5">
          <cell r="E5" t="str">
            <v>5-LEKOUMOU-FD</v>
          </cell>
          <cell r="F5" t="str">
            <v>LTE FDD</v>
          </cell>
          <cell r="G5">
            <v>1</v>
          </cell>
          <cell r="H5">
            <v>1.0823</v>
          </cell>
          <cell r="I5">
            <v>58.43</v>
          </cell>
          <cell r="J5">
            <v>86</v>
          </cell>
          <cell r="K5">
            <v>0.99959999999999993</v>
          </cell>
          <cell r="L5">
            <v>1</v>
          </cell>
          <cell r="M5">
            <v>0</v>
          </cell>
          <cell r="N5">
            <v>1</v>
          </cell>
          <cell r="O5">
            <v>3.9599999999999996E-2</v>
          </cell>
          <cell r="P5">
            <v>6.2400000000000004E-2</v>
          </cell>
        </row>
        <row r="6">
          <cell r="E6" t="str">
            <v>3-LIKOUALA-FD</v>
          </cell>
          <cell r="F6" t="str">
            <v>LTE FDD</v>
          </cell>
          <cell r="G6">
            <v>1</v>
          </cell>
          <cell r="H6">
            <v>2.7309999999999999</v>
          </cell>
          <cell r="I6">
            <v>20.010000000000002</v>
          </cell>
          <cell r="J6">
            <v>107</v>
          </cell>
          <cell r="K6">
            <v>1</v>
          </cell>
          <cell r="L6">
            <v>0.99909999999999999</v>
          </cell>
          <cell r="M6">
            <v>0</v>
          </cell>
          <cell r="N6">
            <v>1</v>
          </cell>
          <cell r="O6">
            <v>0.20519999999999999</v>
          </cell>
          <cell r="P6">
            <v>0.1867</v>
          </cell>
        </row>
        <row r="7">
          <cell r="E7" t="str">
            <v>5-NIARI-FD</v>
          </cell>
          <cell r="F7" t="str">
            <v>LTE FDD</v>
          </cell>
          <cell r="G7">
            <v>1</v>
          </cell>
          <cell r="H7">
            <v>13.2629</v>
          </cell>
          <cell r="I7">
            <v>12.54</v>
          </cell>
          <cell r="J7">
            <v>600</v>
          </cell>
          <cell r="K7">
            <v>0.99970000000000003</v>
          </cell>
          <cell r="L7">
            <v>0.99739999999999995</v>
          </cell>
          <cell r="M7">
            <v>1E-4</v>
          </cell>
          <cell r="N7">
            <v>1</v>
          </cell>
          <cell r="O7">
            <v>0.12909999999999999</v>
          </cell>
          <cell r="P7">
            <v>0.1103</v>
          </cell>
        </row>
        <row r="8">
          <cell r="E8" t="str">
            <v>4-PLATEAUX-FD</v>
          </cell>
          <cell r="F8" t="str">
            <v>LTE FDD</v>
          </cell>
          <cell r="G8">
            <v>1</v>
          </cell>
          <cell r="H8">
            <v>1.9645999999999999</v>
          </cell>
          <cell r="I8">
            <v>31.66</v>
          </cell>
          <cell r="J8">
            <v>99</v>
          </cell>
          <cell r="K8">
            <v>0.99919999999999998</v>
          </cell>
          <cell r="L8">
            <v>0.99950000000000006</v>
          </cell>
          <cell r="M8">
            <v>0</v>
          </cell>
          <cell r="N8">
            <v>1</v>
          </cell>
          <cell r="O8">
            <v>7.980000000000001E-2</v>
          </cell>
          <cell r="P8">
            <v>6.5199999999999994E-2</v>
          </cell>
        </row>
        <row r="9">
          <cell r="E9" t="str">
            <v>2-POINTE_NOIRE-FD</v>
          </cell>
          <cell r="F9" t="str">
            <v>LTE FDD</v>
          </cell>
          <cell r="G9">
            <v>1</v>
          </cell>
          <cell r="H9">
            <v>263.89769999999999</v>
          </cell>
          <cell r="I9">
            <v>12.83</v>
          </cell>
          <cell r="J9">
            <v>16219</v>
          </cell>
          <cell r="K9">
            <v>0.99950000000000006</v>
          </cell>
          <cell r="L9">
            <v>0.98939999999999995</v>
          </cell>
          <cell r="M9">
            <v>2.0000000000000001E-4</v>
          </cell>
          <cell r="N9">
            <v>0.9998999999999999</v>
          </cell>
          <cell r="O9">
            <v>0.1769</v>
          </cell>
          <cell r="P9">
            <v>0.12029999999999999</v>
          </cell>
        </row>
        <row r="10">
          <cell r="E10" t="str">
            <v>1-POOL-FD</v>
          </cell>
          <cell r="F10" t="str">
            <v>LTE FDD</v>
          </cell>
          <cell r="G10">
            <v>1</v>
          </cell>
          <cell r="H10">
            <v>3.0908000000000002</v>
          </cell>
          <cell r="I10">
            <v>5.36</v>
          </cell>
          <cell r="J10">
            <v>90</v>
          </cell>
          <cell r="K10">
            <v>0.998</v>
          </cell>
          <cell r="L10">
            <v>0.99909999999999999</v>
          </cell>
          <cell r="M10">
            <v>2.2000000000000001E-3</v>
          </cell>
          <cell r="N10">
            <v>1</v>
          </cell>
          <cell r="O10">
            <v>0.41799999999999998</v>
          </cell>
          <cell r="P10">
            <v>0.24059999999999998</v>
          </cell>
        </row>
        <row r="11">
          <cell r="E11" t="str">
            <v>3-SANGHA-FD</v>
          </cell>
          <cell r="F11" t="str">
            <v>LTE FDD</v>
          </cell>
          <cell r="G11">
            <v>1</v>
          </cell>
          <cell r="H11">
            <v>15.258699999999999</v>
          </cell>
          <cell r="I11">
            <v>18.61</v>
          </cell>
          <cell r="J11">
            <v>895</v>
          </cell>
          <cell r="K11">
            <v>0.99980000000000002</v>
          </cell>
          <cell r="L11">
            <v>0.99950000000000006</v>
          </cell>
          <cell r="M11">
            <v>2.0000000000000001E-4</v>
          </cell>
          <cell r="N11">
            <v>1</v>
          </cell>
          <cell r="O11">
            <v>0.18710000000000002</v>
          </cell>
          <cell r="P11">
            <v>0.12050000000000001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ex or Counter"/>
    </sheetNames>
    <sheetDataSet>
      <sheetData sheetId="0">
        <row r="1">
          <cell r="E1" t="str">
            <v>Object Group</v>
          </cell>
          <cell r="F1" t="str">
            <v>Product</v>
          </cell>
          <cell r="G1" t="str">
            <v>340190:[LTE]RRC Connection License Utilization Rate</v>
          </cell>
        </row>
        <row r="2">
          <cell r="E2" t="str">
            <v>5-NIARI-LTE</v>
          </cell>
          <cell r="F2" t="str">
            <v>LTE FDD</v>
          </cell>
          <cell r="G2">
            <v>7.8799999999999995E-2</v>
          </cell>
        </row>
        <row r="3">
          <cell r="E3" t="str">
            <v>3-SANGHA-LTE</v>
          </cell>
          <cell r="F3" t="str">
            <v>LTE FDD</v>
          </cell>
          <cell r="G3">
            <v>0.11869999999999999</v>
          </cell>
        </row>
        <row r="4">
          <cell r="E4" t="str">
            <v>4-CUVETTE-LTE</v>
          </cell>
          <cell r="F4" t="str">
            <v>LTE FDD</v>
          </cell>
          <cell r="G4">
            <v>9.4100000000000003E-2</v>
          </cell>
        </row>
        <row r="5">
          <cell r="E5" t="str">
            <v>4-PLATEAUX-LTE</v>
          </cell>
          <cell r="F5" t="str">
            <v>LTE FDD</v>
          </cell>
          <cell r="G5">
            <v>3.7100000000000001E-2</v>
          </cell>
        </row>
        <row r="6">
          <cell r="E6" t="str">
            <v>1-POOL-LTE</v>
          </cell>
          <cell r="F6" t="str">
            <v>LTE FDD</v>
          </cell>
          <cell r="G6">
            <v>9.11E-2</v>
          </cell>
        </row>
        <row r="7">
          <cell r="E7" t="str">
            <v>3-LIKOUALA-LTE</v>
          </cell>
          <cell r="F7" t="str">
            <v>LTE FDD</v>
          </cell>
          <cell r="G7">
            <v>0.10890000000000001</v>
          </cell>
        </row>
        <row r="8">
          <cell r="E8" t="str">
            <v>5-BOUENZA-LTE</v>
          </cell>
          <cell r="F8" t="str">
            <v>LTE FDD</v>
          </cell>
          <cell r="G8">
            <v>6.7599999999999993E-2</v>
          </cell>
        </row>
        <row r="9">
          <cell r="E9" t="str">
            <v>1-BRAZZAVILLE-LTE</v>
          </cell>
          <cell r="F9" t="str">
            <v>LTE FDD</v>
          </cell>
          <cell r="G9">
            <v>0.16170000000000001</v>
          </cell>
        </row>
        <row r="10">
          <cell r="E10" t="str">
            <v>5-LEKOUMOU-LTE</v>
          </cell>
          <cell r="F10" t="str">
            <v>LTE FDD</v>
          </cell>
          <cell r="G10">
            <v>3.3300000000000003E-2</v>
          </cell>
        </row>
        <row r="11">
          <cell r="E11" t="str">
            <v>2-POINTE_NOIRE-LTE</v>
          </cell>
          <cell r="F11" t="str">
            <v>LTE FDD</v>
          </cell>
          <cell r="G11">
            <v>0.1056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B65C32F-F466-480B-9356-9CC1F9B168EF}" autoFormatId="16" applyNumberFormats="0" applyBorderFormats="0" applyFontFormats="0" applyPatternFormats="0" applyAlignmentFormats="0" applyWidthHeightFormats="0">
  <queryTableRefresh nextId="20">
    <queryTableFields count="19">
      <queryTableField id="1" name="Index" tableColumnId="1"/>
      <queryTableField id="2" name="Start Time" tableColumnId="2"/>
      <queryTableField id="3" name="End Time" tableColumnId="3"/>
      <queryTableField id="4" name="Query Granularity" tableColumnId="4"/>
      <queryTableField id="5" name="SubNetworkID" tableColumnId="5"/>
      <queryTableField id="6" name="ManagedElementID" tableColumnId="6"/>
      <queryTableField id="7" name="ManagedElementID Name" tableColumnId="7"/>
      <queryTableField id="8" name="Location Name" tableColumnId="8"/>
      <queryTableField id="9" name="SubSystem" tableColumnId="9"/>
      <queryTableField id="10" name="SubSystem Name" tableColumnId="10"/>
      <queryTableField id="11" name="Unit" tableColumnId="11"/>
      <queryTableField id="12" name="Unit Name" tableColumnId="12"/>
      <queryTableField id="13" name="LogicalEthPort" tableColumnId="13"/>
      <queryTableField id="14" name="LogicalEthPort Name" tableColumnId="14"/>
      <queryTableField id="15" name="C380260006:Physical bandwidth(Mbps)" tableColumnId="15"/>
      <queryTableField id="16" name="C380260007:Mean receiving bit rate(bps)" tableColumnId="16"/>
      <queryTableField id="17" name="C380260008:Max receiving bit rate(bps)" tableColumnId="17"/>
      <queryTableField id="18" name="C380260009:Mean sending bit rate(bps)" tableColumnId="18"/>
      <queryTableField id="19" name="C380260010:Max sending bit rate(bps)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ADA7816-A75F-408B-8F86-98C95FA47FC9}" autoFormatId="16" applyNumberFormats="0" applyBorderFormats="0" applyFontFormats="0" applyPatternFormats="0" applyAlignmentFormats="0" applyWidthHeightFormats="0">
  <queryTableRefresh nextId="50">
    <queryTableFields count="49">
      <queryTableField id="1" name="Index" tableColumnId="1"/>
      <queryTableField id="2" name="Start Time" tableColumnId="2"/>
      <queryTableField id="3" name="End Time" tableColumnId="3"/>
      <queryTableField id="4" name="Query Granularity" tableColumnId="4"/>
      <queryTableField id="5" name="Object Group" tableColumnId="5"/>
      <queryTableField id="6" name="902266:Availability Rate (TCH_PDCH Channel)_MAPS" tableColumnId="6"/>
      <queryTableField id="7" name="306015:SDCCH total traffic number(erl)" tableColumnId="7"/>
      <queryTableField id="8" name="306024:TCH total traffic number(erl)" tableColumnId="8"/>
      <queryTableField id="9" name="900017:ZTE_Half Rate Utilization" tableColumnId="9"/>
      <queryTableField id="10" name="901690:PS Traffic(MB)" tableColumnId="10"/>
      <queryTableField id="11" name="900771:Aggregate DL Data (MB)" tableColumnId="11"/>
      <queryTableField id="12" name="900772:Aggregate UL Data (MB)" tableColumnId="12"/>
      <queryTableField id="13" name="994531:2G Call Setup Success Rate (CS) (Excluding Timeout)_MTN" tableColumnId="13"/>
      <queryTableField id="14" name="306009:Handover success rate(%)" tableColumnId="14"/>
      <queryTableField id="15" name="900800:TCH_Drop_MTN_MSP" tableColumnId="15"/>
      <queryTableField id="16" name="902293:SDCCH Capacity utilization" tableColumnId="16"/>
      <queryTableField id="17" name="902292:HR100 TCH Capacity utilization" tableColumnId="17"/>
      <queryTableField id="18" name="902279:Throughput User (PS DL)_MAPS" tableColumnId="18"/>
      <queryTableField id="19" name="902280:Throughput User (PS UL)_MAPS" tableColumnId="19"/>
      <queryTableField id="20" name="901960:Total Paging Discards" tableColumnId="20"/>
      <queryTableField id="21" name="C900060130:Number of healthy TRXs" tableColumnId="21"/>
      <queryTableField id="22" name="C901080030:Number of TRXs" tableColumnId="22"/>
      <queryTableField id="23" name="992903:Assignment Success Rate (SDCCH) (Excluding Timeout)_MTN" tableColumnId="23"/>
      <queryTableField id="24" name="C900060009:Number of SDCCH allocation failure for assignment" tableColumnId="24"/>
      <queryTableField id="25" name="992894:TCH Assignment Success Rate(Maps)" tableColumnId="25"/>
      <queryTableField id="26" name="901763:TCH Assignment Failure number(Maps)" tableColumnId="26"/>
      <queryTableField id="27" name="900312:1-SDCCH drop(%)" tableColumnId="27"/>
      <queryTableField id="28" name="C901070050:Number of SDCCH drops" tableColumnId="28"/>
      <queryTableField id="29" name="306002:SDCCH in congestion rate(%)" tableColumnId="29"/>
      <queryTableField id="30" name="306013:SDCCH overflow total number" tableColumnId="30"/>
      <queryTableField id="31" name="306005:TCH in congestion rate(exclude handover)(%)" tableColumnId="31"/>
      <queryTableField id="32" name="306018:TCH overflow total number(exclude handover)" tableColumnId="32"/>
      <queryTableField id="33" name="900051:Handover out success rate(%)_20130819" tableColumnId="33"/>
      <queryTableField id="34" name="900245:inter-cell handover out failure Times" tableColumnId="34"/>
      <queryTableField id="35" name="306007:TCH in call drop rate(exclude handover)(%)" tableColumnId="35"/>
      <queryTableField id="36" name="306023:TCH dropped call total number" tableColumnId="36"/>
      <queryTableField id="37" name="900622:RQ-DL0-4" tableColumnId="37"/>
      <queryTableField id="38" name="900623:RQ-UL0-4" tableColumnId="38"/>
      <queryTableField id="39" name="900616:CSDLAVARA-RXLEVE" tableColumnId="39"/>
      <queryTableField id="40" name="900615:CSULAVARA-RXLEVE" tableColumnId="40"/>
      <queryTableField id="41" name="900101:Idle band 1(nb)" tableColumnId="41"/>
      <queryTableField id="42" name="900102:Idle band 2(nb)" tableColumnId="42"/>
      <queryTableField id="43" name="900103:Idle band 3(nb)" tableColumnId="43"/>
      <queryTableField id="44" name="900104:idle band 4(nb)" tableColumnId="44"/>
      <queryTableField id="45" name="900105:Idle band 5(nb)" tableColumnId="45"/>
      <queryTableField id="46" name="C901080003:Maximum number of busy SDCCHs" tableColumnId="46"/>
      <queryTableField id="47" name="C900090004:Number of SDCCH" tableColumnId="47"/>
      <queryTableField id="48" name="C901080033:Maximum number of busy TCHs" tableColumnId="48"/>
      <queryTableField id="49" name="C900090003:Number of TCH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E771F997-925C-4DC4-8B8B-33359758253D}" autoFormatId="16" applyNumberFormats="0" applyBorderFormats="0" applyFontFormats="0" applyPatternFormats="0" applyAlignmentFormats="0" applyWidthHeightFormats="0">
  <queryTableRefresh nextId="16">
    <queryTableFields count="15">
      <queryTableField id="1" name="Index" tableColumnId="1"/>
      <queryTableField id="2" name="Start Time" tableColumnId="2"/>
      <queryTableField id="3" name="End Time" tableColumnId="3"/>
      <queryTableField id="4" name="Query Granularity" tableColumnId="4"/>
      <queryTableField id="5" name="Object Group" tableColumnId="5"/>
      <queryTableField id="6" name="Product" tableColumnId="6"/>
      <queryTableField id="7" name="340190:[LTE]RRC Connection License Utilization Rate" tableColumnId="7"/>
      <queryTableField id="8" name="310462:[LTE]Average of S1 Throughput on Downlink(Mbps)" tableColumnId="8"/>
      <queryTableField id="9" name="310461:[LTE]Average of S1 Throughput on Uplink(Mbps)" tableColumnId="9"/>
      <queryTableField id="10" name="310467:[LTE]Maximum of S1 Throughput on Uplink(Mbps)" tableColumnId="10"/>
      <queryTableField id="11" name="310468:[LTE]Maximum of S1 Throughput on Downlink(Mbps)" tableColumnId="11"/>
      <queryTableField id="12" name="310553:[LTE]CPU Peak Utilization Rate" tableColumnId="12"/>
      <queryTableField id="13" name="310554:[LTE]CPU Average Utilization Rate" tableColumnId="13"/>
      <queryTableField id="14" name="340719:[LTE]Rate of eNB DL Gtpu Loss Packet" tableColumnId="14"/>
      <queryTableField id="15" name="340720:[LTE]Rate of eNB DL Gtpu Out Of Order Packet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25EA57F-395C-4DC4-A965-CEB977AF894E}" autoFormatId="16" applyNumberFormats="0" applyBorderFormats="0" applyFontFormats="0" applyPatternFormats="0" applyAlignmentFormats="0" applyWidthHeightFormats="0">
  <queryTableRefresh nextId="25">
    <queryTableFields count="24">
      <queryTableField id="1" name="Index" tableColumnId="1"/>
      <queryTableField id="2" name="Start Time" tableColumnId="2"/>
      <queryTableField id="3" name="End Time" tableColumnId="3"/>
      <queryTableField id="4" name="Query Granularity" tableColumnId="4"/>
      <queryTableField id="5" name="Object Group" tableColumnId="5"/>
      <queryTableField id="6" name="Product" tableColumnId="6"/>
      <queryTableField id="7" name="901735:Cell Availability" tableColumnId="7"/>
      <queryTableField id="8" name="900222:LTE Total PS Traffic" tableColumnId="8"/>
      <queryTableField id="9" name="341089:[LTE]DL E-UTRAN IP Throughput (Excluding the last TTI)(Mbps)" tableColumnId="9"/>
      <queryTableField id="10" name="310005:[FDD]Maximum RRC-Connected User Number" tableColumnId="10"/>
      <queryTableField id="11" name="310500:[FDD]RRC Establishment Success Rate" tableColumnId="11"/>
      <queryTableField id="12" name="310501:[FDD]E-RAB Setup Success Rate" tableColumnId="12"/>
      <queryTableField id="13" name="900217:E-RAB Drop Rate_MTN" tableColumnId="13"/>
      <queryTableField id="14" name="902230:CSFB prepare success Rate" tableColumnId="14"/>
      <queryTableField id="15" name="310252:[FDD]DL PRB Utilization Rate" tableColumnId="15"/>
      <queryTableField id="16" name="310251:[FDD]UL PRB Utilization Rate" tableColumnId="16"/>
      <queryTableField id="17" name="C373312712:Number of Successful Outgoing inter-RAT(LTE-&gt;UTRAN) Handover Execution" tableColumnId="17"/>
      <queryTableField id="18" name="310004:[FDD]RRC Drop Rate" tableColumnId="18"/>
      <queryTableField id="19" name="340018:[LTE]Success Rate of Intra-RAT Intra-frequency Cell Outgoing Handover" tableColumnId="19"/>
      <queryTableField id="20" name="901943:Call Setup Success Rate(Include S1)" tableColumnId="20"/>
      <queryTableField id="21" name="C373424610:PRB Number Used on Downlink Channel" tableColumnId="21"/>
      <queryTableField id="22" name="C373424611:PRB Number Available on Downlink Channel" tableColumnId="22"/>
      <queryTableField id="23" name="C373424608:PRB Number Used on Uplink Channel" tableColumnId="23"/>
      <queryTableField id="24" name="C373424609:PRB Number Available on Uplink Channel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A7B63-691E-416E-B221-582C8478ABFA}" name="sheet1__2" displayName="sheet1__2" ref="A1:S233" tableType="queryTable" totalsRowShown="0">
  <tableColumns count="19">
    <tableColumn id="1" xr3:uid="{9F6B821B-5854-4EFC-89AC-A891D8A168C6}" uniqueName="1" name="Index" queryTableFieldId="1"/>
    <tableColumn id="2" xr3:uid="{4DFF1FD3-F48A-4C08-BF15-ED4E9F254249}" uniqueName="2" name="Start Time" queryTableFieldId="2" dataDxfId="30"/>
    <tableColumn id="3" xr3:uid="{FD4D9398-CF43-435B-816A-461641F0BC70}" uniqueName="3" name="End Time" queryTableFieldId="3" dataDxfId="29"/>
    <tableColumn id="4" xr3:uid="{8D414299-0684-4361-A97D-A6424C8CE8CB}" uniqueName="4" name="Query Granularity" queryTableFieldId="4" dataDxfId="28"/>
    <tableColumn id="5" xr3:uid="{D4F961B1-F877-4C2D-BECC-558C222D351A}" uniqueName="5" name="SubNetworkID" queryTableFieldId="5"/>
    <tableColumn id="6" xr3:uid="{628B549A-D42A-4065-B133-50141453BA8D}" uniqueName="6" name="ManagedElementID" queryTableFieldId="6"/>
    <tableColumn id="7" xr3:uid="{5EAB0FDE-B60D-48BE-87B2-A914F655ADC2}" uniqueName="7" name="ManagedElementID Name" queryTableFieldId="7" dataDxfId="27"/>
    <tableColumn id="8" xr3:uid="{27579F74-76A7-4D33-9AF2-6E7B6D806C4D}" uniqueName="8" name="Location Name" queryTableFieldId="8" dataDxfId="26"/>
    <tableColumn id="9" xr3:uid="{BD4C7A2E-B2C4-420B-8B28-FC49BCCCA66E}" uniqueName="9" name="SubSystem" queryTableFieldId="9"/>
    <tableColumn id="10" xr3:uid="{CA6ABBA0-AAD6-480C-88F0-16A5F4BB4240}" uniqueName="10" name="SubSystem Name" queryTableFieldId="10" dataDxfId="25"/>
    <tableColumn id="11" xr3:uid="{104E6908-9270-4397-8DB3-9A6E8F64C814}" uniqueName="11" name="Unit" queryTableFieldId="11"/>
    <tableColumn id="12" xr3:uid="{20D91DE0-8691-492B-8D80-6F9F70D62709}" uniqueName="12" name="Unit Name" queryTableFieldId="12" dataDxfId="24"/>
    <tableColumn id="13" xr3:uid="{116A29EF-7B91-403C-9737-519C416D427F}" uniqueName="13" name="LogicalEthPort" queryTableFieldId="13"/>
    <tableColumn id="14" xr3:uid="{E040558E-3411-4223-99B4-7EA7A505B82D}" uniqueName="14" name="LogicalEthPort Name" queryTableFieldId="14" dataDxfId="23"/>
    <tableColumn id="15" xr3:uid="{C954C871-DC15-4950-8B06-60489DA2DAF0}" uniqueName="15" name="C380260006:Physical bandwidth(Mbps)" queryTableFieldId="15"/>
    <tableColumn id="16" xr3:uid="{12746E05-6238-43D1-96BF-0FB874189C51}" uniqueName="16" name="C380260007:Mean receiving bit rate(bps)" queryTableFieldId="16"/>
    <tableColumn id="17" xr3:uid="{F388F594-71C5-4B25-84B7-3ED3F42381AB}" uniqueName="17" name="C380260008:Max receiving bit rate(bps)" queryTableFieldId="17"/>
    <tableColumn id="18" xr3:uid="{B7966F0F-EC52-4C43-99CD-0D89DC781A06}" uniqueName="18" name="C380260009:Mean sending bit rate(bps)" queryTableFieldId="18"/>
    <tableColumn id="19" xr3:uid="{5B247C11-141A-4A64-A2BD-A8E764D86A2B}" uniqueName="19" name="C380260010:Max sending bit rate(bps)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5FD76-8C3E-4693-B0DF-112D1A7D3373}" name="sheet1__3" displayName="sheet1__3" ref="A1:AW13" tableType="queryTable" totalsRowShown="0">
  <autoFilter ref="A1:AW13" xr:uid="{9835FD76-8C3E-4693-B0DF-112D1A7D3373}"/>
  <tableColumns count="49">
    <tableColumn id="1" xr3:uid="{543FA3C0-9214-4839-BD62-B7516674E0EC}" uniqueName="1" name="Index" queryTableFieldId="1"/>
    <tableColumn id="2" xr3:uid="{0DAB042D-6D02-4C8E-938B-29062A30DC34}" uniqueName="2" name="Start Time" queryTableFieldId="2" dataDxfId="22"/>
    <tableColumn id="3" xr3:uid="{0A2CBFBC-F89B-4412-BEFB-5CE502EC2654}" uniqueName="3" name="End Time" queryTableFieldId="3" dataDxfId="21"/>
    <tableColumn id="4" xr3:uid="{7C836003-B401-41FF-8781-C6320F6DA033}" uniqueName="4" name="Query Granularity" queryTableFieldId="4" dataDxfId="20"/>
    <tableColumn id="5" xr3:uid="{9F930673-2D94-4E05-AAA2-58C17B32E597}" uniqueName="5" name="Object Group" queryTableFieldId="5" dataDxfId="19"/>
    <tableColumn id="6" xr3:uid="{80B5C214-3109-45C0-BE29-EFCEBBA8725C}" uniqueName="6" name="902266:Availability Rate (TCH_PDCH Channel)_MAPS" queryTableFieldId="6"/>
    <tableColumn id="7" xr3:uid="{578DA547-937E-4B24-A25D-D9AB634F2DCC}" uniqueName="7" name="306015:SDCCH total traffic number(erl)" queryTableFieldId="7"/>
    <tableColumn id="8" xr3:uid="{A84DDDE0-21B2-446B-9222-101495F4E0D6}" uniqueName="8" name="306024:TCH total traffic number(erl)" queryTableFieldId="8"/>
    <tableColumn id="9" xr3:uid="{D6E591F9-C3F1-44E8-91B4-30F2BEDAFD6E}" uniqueName="9" name="900017:ZTE_Half Rate Utilization" queryTableFieldId="9" dataDxfId="18"/>
    <tableColumn id="10" xr3:uid="{DA9E2794-9CA8-4A6D-BB7C-DA58525E5E32}" uniqueName="10" name="901690:PS Traffic(MB)" queryTableFieldId="10"/>
    <tableColumn id="11" xr3:uid="{448E811A-069A-4771-A834-C6A73AFB808A}" uniqueName="11" name="900771:Aggregate DL Data (MB)" queryTableFieldId="11"/>
    <tableColumn id="12" xr3:uid="{19C398BC-9F16-4B5A-996F-6789593D59BF}" uniqueName="12" name="900772:Aggregate UL Data (MB)" queryTableFieldId="12"/>
    <tableColumn id="13" xr3:uid="{2C6C84C9-E410-42DA-802D-114EAAF32014}" uniqueName="13" name="994531:2G Call Setup Success Rate (CS) (Excluding Timeout)_MTN" queryTableFieldId="13"/>
    <tableColumn id="14" xr3:uid="{FBE74574-9B78-447C-AF3F-CD690AA0E0AA}" uniqueName="14" name="306009:Handover success rate(%)" queryTableFieldId="14"/>
    <tableColumn id="15" xr3:uid="{EB6039CC-EFE8-4BCF-B8FA-54B0FEF58B8A}" uniqueName="15" name="900800:TCH_Drop_MTN_MSP" queryTableFieldId="15"/>
    <tableColumn id="16" xr3:uid="{68524971-EBC9-4878-82AB-3E6094A0D7D0}" uniqueName="16" name="902293:SDCCH Capacity utilization" queryTableFieldId="16"/>
    <tableColumn id="17" xr3:uid="{CC0476A3-D9F6-4D86-9566-0F8868343C48}" uniqueName="17" name="902292:HR100 TCH Capacity utilization" queryTableFieldId="17"/>
    <tableColumn id="18" xr3:uid="{0A359545-C7AD-45C6-A857-CAE22F65D843}" uniqueName="18" name="902279:Throughput User (PS DL)_MAPS" queryTableFieldId="18"/>
    <tableColumn id="19" xr3:uid="{020A8C29-E5D6-475B-816C-CF4EC514EE00}" uniqueName="19" name="902280:Throughput User (PS UL)_MAPS" queryTableFieldId="19"/>
    <tableColumn id="20" xr3:uid="{3A708ED5-9E99-4A90-99B6-4B52096F7798}" uniqueName="20" name="901960:Total Paging Discards" queryTableFieldId="20"/>
    <tableColumn id="21" xr3:uid="{F1827F67-FB29-4644-9A99-8B4606205F10}" uniqueName="21" name="C900060130:Number of healthy TRXs" queryTableFieldId="21" dataDxfId="17"/>
    <tableColumn id="22" xr3:uid="{E99A57A4-A7C8-4666-84EF-C242D09F0D34}" uniqueName="22" name="C901080030:Number of TRXs" queryTableFieldId="22" dataDxfId="16"/>
    <tableColumn id="23" xr3:uid="{F200EC12-6740-49E2-BB47-F7E8A01A9BA9}" uniqueName="23" name="992903:Assignment Success Rate (SDCCH) (Excluding Timeout)_MTN" queryTableFieldId="23"/>
    <tableColumn id="24" xr3:uid="{20528FEA-4A04-4085-8836-834564C252F8}" uniqueName="24" name="C900060009:Number of SDCCH allocation failure for assignment" queryTableFieldId="24" dataDxfId="15"/>
    <tableColumn id="25" xr3:uid="{A6B65C0F-65D3-48EC-8078-5ED25DB328FC}" uniqueName="25" name="992894:TCH Assignment Success Rate(Maps)" queryTableFieldId="25"/>
    <tableColumn id="26" xr3:uid="{F86A8652-9D81-46F6-8257-E8C4096F618C}" uniqueName="26" name="901763:TCH Assignment Failure number(Maps)" queryTableFieldId="26"/>
    <tableColumn id="27" xr3:uid="{611833FB-D438-4F2C-A6EB-CAD7AF285953}" uniqueName="27" name="900312:1-SDCCH drop(%)" queryTableFieldId="27"/>
    <tableColumn id="28" xr3:uid="{6EE380A2-6DA5-4237-80E4-D666CA02E398}" uniqueName="28" name="C901070050:Number of SDCCH drops" queryTableFieldId="28" dataDxfId="14"/>
    <tableColumn id="29" xr3:uid="{E83F83EE-F9A2-4326-9F0F-D07A089D4676}" uniqueName="29" name="306002:SDCCH in congestion rate(%)" queryTableFieldId="29"/>
    <tableColumn id="30" xr3:uid="{3D469312-67AD-4EAA-81B1-1AF8189E2C64}" uniqueName="30" name="306013:SDCCH overflow total number" queryTableFieldId="30"/>
    <tableColumn id="31" xr3:uid="{CE8E024E-2478-49C1-A3AF-DA678D01D2B0}" uniqueName="31" name="306005:TCH in congestion rate(exclude handover)(%)" queryTableFieldId="31"/>
    <tableColumn id="32" xr3:uid="{70C0D19E-694F-43C6-8B4E-46BC9F268E3C}" uniqueName="32" name="306018:TCH overflow total number(exclude handover)" queryTableFieldId="32"/>
    <tableColumn id="33" xr3:uid="{E8BC5B20-FBFE-4879-BC09-65322DBC86FC}" uniqueName="33" name="900051:Handover out success rate(%)_20130819" queryTableFieldId="33"/>
    <tableColumn id="34" xr3:uid="{4D1656FB-2A2A-428A-89CA-8F0C12154927}" uniqueName="34" name="900245:inter-cell handover out failure Times" queryTableFieldId="34"/>
    <tableColumn id="35" xr3:uid="{50D9AA19-2439-455F-AEBD-DF2ADDD93404}" uniqueName="35" name="306007:TCH in call drop rate(exclude handover)(%)" queryTableFieldId="35"/>
    <tableColumn id="36" xr3:uid="{4498280C-0B5B-4190-876A-91FEA5243593}" uniqueName="36" name="306023:TCH dropped call total number" queryTableFieldId="36"/>
    <tableColumn id="37" xr3:uid="{451CA31A-EDE8-4656-8C56-894C3EDAFB3D}" uniqueName="37" name="900622:RQ-DL0-4" queryTableFieldId="37"/>
    <tableColumn id="38" xr3:uid="{C72BB92E-F6D6-4842-A1EA-98AEB173EE50}" uniqueName="38" name="900623:RQ-UL0-4" queryTableFieldId="38"/>
    <tableColumn id="39" xr3:uid="{AD3A2EDE-6C54-430E-85F8-2A79005AB72C}" uniqueName="39" name="900616:CSDLAVARA-RXLEVE" queryTableFieldId="39"/>
    <tableColumn id="40" xr3:uid="{D40514CA-225F-44F9-BF59-12FF74957B76}" uniqueName="40" name="900615:CSULAVARA-RXLEVE" queryTableFieldId="40"/>
    <tableColumn id="41" xr3:uid="{2886A9F2-191E-4418-A42D-74764433167D}" uniqueName="41" name="900101:Idle band 1(nb)" queryTableFieldId="41"/>
    <tableColumn id="42" xr3:uid="{F2343085-AB38-43DC-A900-92AF4A3B6560}" uniqueName="42" name="900102:Idle band 2(nb)" queryTableFieldId="42"/>
    <tableColumn id="43" xr3:uid="{3C009541-3A09-4FEE-90BF-32F843F77FA4}" uniqueName="43" name="900103:Idle band 3(nb)" queryTableFieldId="43"/>
    <tableColumn id="44" xr3:uid="{E2C48581-BD29-4079-81D5-51D9DD840A03}" uniqueName="44" name="900104:idle band 4(nb)" queryTableFieldId="44"/>
    <tableColumn id="45" xr3:uid="{6E9C5FC2-DED7-41EC-8320-8CA7148BB577}" uniqueName="45" name="900105:Idle band 5(nb)" queryTableFieldId="45"/>
    <tableColumn id="46" xr3:uid="{5826C28C-A99C-48C9-AA68-B55980507863}" uniqueName="46" name="C901080003:Maximum number of busy SDCCHs" queryTableFieldId="46" dataDxfId="13"/>
    <tableColumn id="47" xr3:uid="{68171FF3-8494-44CF-8D5D-2A20DFAA0577}" uniqueName="47" name="C900090004:Number of SDCCH" queryTableFieldId="47" dataDxfId="12"/>
    <tableColumn id="48" xr3:uid="{ED80B5AE-798A-408F-8A6E-E4B86EA45DB7}" uniqueName="48" name="C901080033:Maximum number of busy TCHs" queryTableFieldId="48" dataDxfId="11"/>
    <tableColumn id="49" xr3:uid="{21EB8736-323F-4D77-9395-B228AFD5AE70}" uniqueName="49" name="C900090003:Number of TCH" queryTableFieldId="49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BDB3D4-E2E3-415E-BAEE-124C19776494}" name="sheet1__6" displayName="sheet1__6" ref="A1:O11" tableType="queryTable" totalsRowShown="0">
  <autoFilter ref="A1:O11" xr:uid="{6FBDB3D4-E2E3-415E-BAEE-124C19776494}"/>
  <tableColumns count="15">
    <tableColumn id="1" xr3:uid="{63B5FAF2-11A8-4AD4-9548-298E08441212}" uniqueName="1" name="Index" queryTableFieldId="1"/>
    <tableColumn id="2" xr3:uid="{53D0FD39-63E8-42AF-B816-3713F30C8668}" uniqueName="2" name="Start Time" queryTableFieldId="2" dataDxfId="9"/>
    <tableColumn id="3" xr3:uid="{449E6F25-F130-4996-8139-5FFF70284BF3}" uniqueName="3" name="End Time" queryTableFieldId="3" dataDxfId="8"/>
    <tableColumn id="4" xr3:uid="{3B7EBFF3-39E9-4283-AA1E-57155CD1C2BB}" uniqueName="4" name="Query Granularity" queryTableFieldId="4" dataDxfId="7"/>
    <tableColumn id="5" xr3:uid="{7090E3B0-D522-4773-9067-CE7D171FF774}" uniqueName="5" name="Object Group" queryTableFieldId="5" dataDxfId="6"/>
    <tableColumn id="6" xr3:uid="{D1FA447E-D24E-4504-A80A-33EDF227F63B}" uniqueName="6" name="Product" queryTableFieldId="6" dataDxfId="5"/>
    <tableColumn id="7" xr3:uid="{FCAF2E99-173F-41EC-BF4E-C04D5169C04F}" uniqueName="7" name="340190:[LTE]RRC Connection License Utilization Rate" queryTableFieldId="7"/>
    <tableColumn id="8" xr3:uid="{1D88612F-D322-46C0-AC92-CF8E4D6A519C}" uniqueName="8" name="310462:[LTE]Average of S1 Throughput on Downlink(Mbps)" queryTableFieldId="8"/>
    <tableColumn id="9" xr3:uid="{C757C12D-7FA8-4500-A39A-8048E0719773}" uniqueName="9" name="310461:[LTE]Average of S1 Throughput on Uplink(Mbps)" queryTableFieldId="9"/>
    <tableColumn id="10" xr3:uid="{9D6E966E-7F78-4AB1-ABB2-AA119BD83CBD}" uniqueName="10" name="310467:[LTE]Maximum of S1 Throughput on Uplink(Mbps)" queryTableFieldId="10"/>
    <tableColumn id="11" xr3:uid="{6678505A-9C99-492D-AFF1-F445AE08EDA2}" uniqueName="11" name="310468:[LTE]Maximum of S1 Throughput on Downlink(Mbps)" queryTableFieldId="11"/>
    <tableColumn id="12" xr3:uid="{604796BA-690E-49D8-B998-2E467C9C006E}" uniqueName="12" name="310553:[LTE]CPU Peak Utilization Rate" queryTableFieldId="12"/>
    <tableColumn id="13" xr3:uid="{110F0F0A-DB4D-4BCF-AFD6-D7610D750A23}" uniqueName="13" name="310554:[LTE]CPU Average Utilization Rate" queryTableFieldId="13"/>
    <tableColumn id="14" xr3:uid="{C336C3A9-D49F-4DC8-9B31-BC70CDA70E41}" uniqueName="14" name="340719:[LTE]Rate of eNB DL Gtpu Loss Packet" queryTableFieldId="14"/>
    <tableColumn id="15" xr3:uid="{41F9F1E8-9955-43AD-A0EA-365909F6C7EF}" uniqueName="15" name="340720:[LTE]Rate of eNB DL Gtpu Out Of Order Packet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D3A3AF-20BF-40B1-91FE-D7BFE94209EF}" name="sheet1__5" displayName="sheet1__5" ref="A1:X11" tableType="queryTable" totalsRowShown="0">
  <autoFilter ref="A1:X11" xr:uid="{04D3A3AF-20BF-40B1-91FE-D7BFE94209EF}"/>
  <tableColumns count="24">
    <tableColumn id="1" xr3:uid="{779751BF-FD8F-4166-99E5-3EF012D81732}" uniqueName="1" name="Index" queryTableFieldId="1"/>
    <tableColumn id="2" xr3:uid="{C1D051F7-4E30-4758-A9BD-41372F9B153C}" uniqueName="2" name="Start Time" queryTableFieldId="2" dataDxfId="4"/>
    <tableColumn id="3" xr3:uid="{73250503-B3AA-44DA-8296-706C45397BAE}" uniqueName="3" name="End Time" queryTableFieldId="3" dataDxfId="3"/>
    <tableColumn id="4" xr3:uid="{9D2E3FA2-DD8E-4704-BC6F-FAAA7BE9C691}" uniqueName="4" name="Query Granularity" queryTableFieldId="4" dataDxfId="2"/>
    <tableColumn id="5" xr3:uid="{D895C7B8-DB6D-4701-A3D4-01A03C829ABB}" uniqueName="5" name="Object Group" queryTableFieldId="5" dataDxfId="1"/>
    <tableColumn id="6" xr3:uid="{D5227979-A136-48C2-A480-31E01A3BB3CF}" uniqueName="6" name="Product" queryTableFieldId="6" dataDxfId="0"/>
    <tableColumn id="7" xr3:uid="{4E81909F-F69E-4B47-9977-6EE63AFC49B1}" uniqueName="7" name="901735:Cell Availability" queryTableFieldId="7"/>
    <tableColumn id="8" xr3:uid="{E7221FA5-7BAC-4C47-88DD-876857CFA30F}" uniqueName="8" name="900222:LTE Total PS Traffic" queryTableFieldId="8"/>
    <tableColumn id="9" xr3:uid="{C0980928-2121-4CC9-A9AA-5F28006D8DD6}" uniqueName="9" name="341089:[LTE]DL E-UTRAN IP Throughput (Excluding the last TTI)(Mbps)" queryTableFieldId="9"/>
    <tableColumn id="10" xr3:uid="{9DD0A180-DEA7-4F4F-979F-A23458BD143B}" uniqueName="10" name="310005:[FDD]Maximum RRC-Connected User Number" queryTableFieldId="10"/>
    <tableColumn id="11" xr3:uid="{A3C9CF74-B668-412B-B6EB-D08F0E5A8ED3}" uniqueName="11" name="310500:[FDD]RRC Establishment Success Rate" queryTableFieldId="11"/>
    <tableColumn id="12" xr3:uid="{A8F57DCB-F236-42A4-B28A-168FB163A9E4}" uniqueName="12" name="310501:[FDD]E-RAB Setup Success Rate" queryTableFieldId="12"/>
    <tableColumn id="13" xr3:uid="{08192073-3CA9-46A4-968C-BDA4CD96FDF8}" uniqueName="13" name="900217:E-RAB Drop Rate_MTN" queryTableFieldId="13"/>
    <tableColumn id="14" xr3:uid="{9A72109C-C3E2-4389-BCFD-6F0B38E26899}" uniqueName="14" name="902230:CSFB prepare success Rate" queryTableFieldId="14"/>
    <tableColumn id="15" xr3:uid="{0BE018A7-A64F-4206-A2DF-8100CADC7465}" uniqueName="15" name="310252:[FDD]DL PRB Utilization Rate" queryTableFieldId="15"/>
    <tableColumn id="16" xr3:uid="{2694AAA7-37A9-4153-BE0E-1BC02C77051F}" uniqueName="16" name="310251:[FDD]UL PRB Utilization Rate" queryTableFieldId="16"/>
    <tableColumn id="17" xr3:uid="{06AFAA4C-960E-41AD-9D4B-C539A19C1A80}" uniqueName="17" name="C373312712:Number of Successful Outgoing inter-RAT(LTE-&gt;UTRAN) Handover Execution" queryTableFieldId="17"/>
    <tableColumn id="18" xr3:uid="{C869B1E1-EDA8-4B9E-814D-2AC694FBEDA2}" uniqueName="18" name="310004:[FDD]RRC Drop Rate" queryTableFieldId="18"/>
    <tableColumn id="19" xr3:uid="{1C4B45E2-D311-44D2-9BCC-E261822B4D17}" uniqueName="19" name="340018:[LTE]Success Rate of Intra-RAT Intra-frequency Cell Outgoing Handover" queryTableFieldId="19"/>
    <tableColumn id="20" xr3:uid="{0CA9AA69-C3ED-44CF-A75E-9CC545495CF1}" uniqueName="20" name="901943:Call Setup Success Rate(Include S1)" queryTableFieldId="20"/>
    <tableColumn id="21" xr3:uid="{D1496605-EE51-4C15-B9A2-A6BB227496E6}" uniqueName="21" name="C373424610:PRB Number Used on Downlink Channel" queryTableFieldId="21"/>
    <tableColumn id="22" xr3:uid="{9A2F2003-12A6-4704-B44A-618FC1B3E291}" uniqueName="22" name="C373424611:PRB Number Available on Downlink Channel" queryTableFieldId="22"/>
    <tableColumn id="23" xr3:uid="{F92C4ACA-212B-4FEA-8403-EE09957D5575}" uniqueName="23" name="C373424608:PRB Number Used on Uplink Channel" queryTableFieldId="23"/>
    <tableColumn id="24" xr3:uid="{074F401A-BC58-4C83-8C90-A6ED448AA025}" uniqueName="24" name="C373424609:PRB Number Available on Uplink Channel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1.2.3/device/device=3/tab=port/port=81/" TargetMode="External"/><Relationship Id="rId2" Type="http://schemas.openxmlformats.org/officeDocument/2006/relationships/hyperlink" Target="http://10.51.2.3/device/device=3/tab=port/port=126/" TargetMode="External"/><Relationship Id="rId1" Type="http://schemas.openxmlformats.org/officeDocument/2006/relationships/hyperlink" Target="http://10.51.2.3/device/device=14/tab=port/port=3200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4.v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9"/>
  <sheetViews>
    <sheetView zoomScale="80" zoomScaleNormal="80" workbookViewId="0">
      <selection activeCell="C51" sqref="C51"/>
    </sheetView>
  </sheetViews>
  <sheetFormatPr defaultColWidth="9.875" defaultRowHeight="13.5" x14ac:dyDescent="0.15"/>
  <cols>
    <col min="2" max="2" width="11.875" style="110" customWidth="1"/>
    <col min="3" max="3" width="18.875" style="110" bestFit="1" customWidth="1"/>
    <col min="4" max="4" width="50.875" customWidth="1"/>
  </cols>
  <sheetData>
    <row r="1" spans="2:4" ht="27.95" customHeight="1" x14ac:dyDescent="0.15">
      <c r="B1" s="111" t="s">
        <v>0</v>
      </c>
      <c r="C1" s="111" t="s">
        <v>1</v>
      </c>
      <c r="D1" s="111" t="s">
        <v>2</v>
      </c>
    </row>
    <row r="2" spans="2:4" ht="14.25" x14ac:dyDescent="0.15">
      <c r="B2" s="112">
        <v>44189</v>
      </c>
      <c r="C2" s="113">
        <v>0.75</v>
      </c>
      <c r="D2" s="114" t="s">
        <v>3</v>
      </c>
    </row>
    <row r="3" spans="2:4" ht="14.25" x14ac:dyDescent="0.15">
      <c r="B3" s="112">
        <v>44189</v>
      </c>
      <c r="C3" s="113">
        <v>0.79166666666666696</v>
      </c>
      <c r="D3" s="114" t="s">
        <v>4</v>
      </c>
    </row>
    <row r="4" spans="2:4" ht="14.25" x14ac:dyDescent="0.15">
      <c r="B4" s="112">
        <v>44189</v>
      </c>
      <c r="C4" s="113">
        <v>0.83333333333333304</v>
      </c>
      <c r="D4" s="114" t="s">
        <v>5</v>
      </c>
    </row>
    <row r="5" spans="2:4" ht="14.25" x14ac:dyDescent="0.15">
      <c r="B5" s="112">
        <v>44189</v>
      </c>
      <c r="C5" s="113">
        <v>0.875</v>
      </c>
      <c r="D5" s="114" t="s">
        <v>6</v>
      </c>
    </row>
    <row r="6" spans="2:4" ht="14.25" x14ac:dyDescent="0.15">
      <c r="B6" s="112">
        <v>44189</v>
      </c>
      <c r="C6" s="113">
        <v>0.91666666666666696</v>
      </c>
      <c r="D6" s="114" t="s">
        <v>6</v>
      </c>
    </row>
    <row r="7" spans="2:4" ht="14.25" x14ac:dyDescent="0.15">
      <c r="B7" s="112">
        <v>44189</v>
      </c>
      <c r="C7" s="113">
        <v>0.95833333333333304</v>
      </c>
      <c r="D7" s="114" t="s">
        <v>6</v>
      </c>
    </row>
    <row r="8" spans="2:4" ht="14.25" x14ac:dyDescent="0.15">
      <c r="B8" s="112">
        <v>44190</v>
      </c>
      <c r="C8" s="113">
        <v>0</v>
      </c>
      <c r="D8" s="114" t="s">
        <v>6</v>
      </c>
    </row>
    <row r="9" spans="2:4" ht="14.25" x14ac:dyDescent="0.15">
      <c r="B9" s="112">
        <v>44190</v>
      </c>
      <c r="C9" s="113">
        <v>4.1666666666666699E-2</v>
      </c>
      <c r="D9" s="114" t="s">
        <v>6</v>
      </c>
    </row>
    <row r="10" spans="2:4" ht="14.25" x14ac:dyDescent="0.15">
      <c r="B10" s="112">
        <v>44190</v>
      </c>
      <c r="C10" s="113">
        <v>8.3333333333333301E-2</v>
      </c>
      <c r="D10" s="114" t="s">
        <v>6</v>
      </c>
    </row>
    <row r="11" spans="2:4" ht="14.25" x14ac:dyDescent="0.15">
      <c r="B11" s="112">
        <v>44190</v>
      </c>
      <c r="C11" s="113">
        <v>0.125</v>
      </c>
      <c r="D11" s="114" t="s">
        <v>6</v>
      </c>
    </row>
    <row r="12" spans="2:4" ht="14.25" x14ac:dyDescent="0.15">
      <c r="B12" s="112">
        <v>44190</v>
      </c>
      <c r="C12" s="115" t="s">
        <v>7</v>
      </c>
      <c r="D12" s="114" t="s">
        <v>8</v>
      </c>
    </row>
    <row r="13" spans="2:4" ht="14.25" x14ac:dyDescent="0.15">
      <c r="B13" s="112">
        <v>44190</v>
      </c>
      <c r="C13" s="113">
        <v>0.91666666666666696</v>
      </c>
      <c r="D13" s="114" t="s">
        <v>6</v>
      </c>
    </row>
    <row r="14" spans="2:4" ht="14.25" x14ac:dyDescent="0.15">
      <c r="B14" s="112">
        <v>44190</v>
      </c>
      <c r="C14" s="113">
        <v>0.95833333333333304</v>
      </c>
      <c r="D14" s="114" t="s">
        <v>6</v>
      </c>
    </row>
    <row r="15" spans="2:4" ht="14.25" x14ac:dyDescent="0.15">
      <c r="B15" s="112">
        <v>44191</v>
      </c>
      <c r="C15" s="113">
        <v>0</v>
      </c>
      <c r="D15" s="114" t="s">
        <v>6</v>
      </c>
    </row>
    <row r="16" spans="2:4" ht="14.25" x14ac:dyDescent="0.15">
      <c r="B16" s="112">
        <v>44191</v>
      </c>
      <c r="C16" s="113">
        <v>4.1666666666666699E-2</v>
      </c>
      <c r="D16" s="114" t="s">
        <v>6</v>
      </c>
    </row>
    <row r="17" spans="2:4" ht="14.25" x14ac:dyDescent="0.15">
      <c r="B17" s="112">
        <v>44191</v>
      </c>
      <c r="C17" s="113">
        <v>8.3333333333333301E-2</v>
      </c>
      <c r="D17" s="114" t="s">
        <v>6</v>
      </c>
    </row>
    <row r="18" spans="2:4" ht="14.25" x14ac:dyDescent="0.15">
      <c r="B18" s="112">
        <v>44191</v>
      </c>
      <c r="C18" s="113">
        <v>0.125</v>
      </c>
      <c r="D18" s="114" t="s">
        <v>9</v>
      </c>
    </row>
    <row r="19" spans="2:4" ht="14.25" x14ac:dyDescent="0.15">
      <c r="B19" s="112">
        <v>44191</v>
      </c>
      <c r="C19" s="115" t="s">
        <v>10</v>
      </c>
      <c r="D19" s="114" t="s">
        <v>8</v>
      </c>
    </row>
  </sheetData>
  <phoneticPr fontId="3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33"/>
  <sheetViews>
    <sheetView topLeftCell="C1" workbookViewId="0">
      <selection activeCell="T2" sqref="T2"/>
    </sheetView>
  </sheetViews>
  <sheetFormatPr defaultColWidth="9" defaultRowHeight="14.25" x14ac:dyDescent="0.15"/>
  <cols>
    <col min="1" max="15" width="9" style="28"/>
    <col min="16" max="16" width="12.5" style="28" customWidth="1"/>
    <col min="17" max="17" width="13.125" style="28" bestFit="1" customWidth="1"/>
    <col min="18" max="18" width="13.375" style="28" bestFit="1" customWidth="1"/>
    <col min="19" max="16384" width="9" style="28"/>
  </cols>
  <sheetData>
    <row r="1" spans="1:20" ht="71.25" x14ac:dyDescent="0.2">
      <c r="A1" s="29" t="s">
        <v>157</v>
      </c>
      <c r="B1" s="29" t="s">
        <v>158</v>
      </c>
      <c r="C1" s="29" t="s">
        <v>159</v>
      </c>
      <c r="D1" s="29" t="s">
        <v>160</v>
      </c>
      <c r="E1" s="29" t="s">
        <v>161</v>
      </c>
      <c r="F1" s="29" t="s">
        <v>162</v>
      </c>
      <c r="G1" s="29" t="s">
        <v>163</v>
      </c>
      <c r="H1" s="29" t="s">
        <v>164</v>
      </c>
      <c r="I1" s="29" t="s">
        <v>165</v>
      </c>
      <c r="J1" s="29" t="s">
        <v>166</v>
      </c>
      <c r="K1" s="29" t="s">
        <v>167</v>
      </c>
      <c r="L1" s="29" t="s">
        <v>168</v>
      </c>
      <c r="M1" s="29" t="s">
        <v>169</v>
      </c>
      <c r="N1" s="29" t="s">
        <v>170</v>
      </c>
      <c r="O1" s="29" t="s">
        <v>171</v>
      </c>
      <c r="P1" s="29" t="s">
        <v>172</v>
      </c>
      <c r="Q1" s="132" t="s">
        <v>173</v>
      </c>
      <c r="R1" s="29" t="s">
        <v>174</v>
      </c>
      <c r="S1" s="132" t="s">
        <v>175</v>
      </c>
      <c r="T1" s="28" t="s">
        <v>176</v>
      </c>
    </row>
    <row r="2" spans="1:20" ht="15" x14ac:dyDescent="0.15">
      <c r="A2" s="30">
        <f>sheet1__2[[#This Row],[Index]]</f>
        <v>1</v>
      </c>
      <c r="B2" s="30">
        <f>sheet1__2[[#This Row],[Start Time]]</f>
        <v>44554.635416666664</v>
      </c>
      <c r="C2" s="30">
        <f>sheet1__2[[#This Row],[End Time]]</f>
        <v>44554.645833333336</v>
      </c>
      <c r="D2" s="30" t="str">
        <f>sheet1__2[[#This Row],[Query Granularity]]</f>
        <v>15Minute(s)</v>
      </c>
      <c r="E2" s="30">
        <f>sheet1__2[[#This Row],[SubNetworkID]]</f>
        <v>302</v>
      </c>
      <c r="F2" s="30">
        <f>sheet1__2[[#This Row],[ManagedElementID]]</f>
        <v>302</v>
      </c>
      <c r="G2" s="30" t="str">
        <f>sheet1__2[[#This Row],[ManagedElementID Name]]</f>
        <v>BZRNC2(302)</v>
      </c>
      <c r="H2" s="30" t="str">
        <f>sheet1__2[[#This Row],[Location Name]]</f>
        <v/>
      </c>
      <c r="I2" s="30">
        <f>sheet1__2[[#This Row],[SubSystem]]</f>
        <v>3</v>
      </c>
      <c r="J2" s="30" t="str">
        <f>sheet1__2[[#This Row],[SubSystem Name]]</f>
        <v>SubSystem(V4)(3)</v>
      </c>
      <c r="K2" s="30">
        <f>sheet1__2[[#This Row],[Unit]]</f>
        <v>18</v>
      </c>
      <c r="L2" s="30" t="str">
        <f>sheet1__2[[#This Row],[Unit Name]]</f>
        <v>Unit(V4)(18)</v>
      </c>
      <c r="M2" s="30">
        <f>sheet1__2[[#This Row],[LogicalEthPort]]</f>
        <v>4</v>
      </c>
      <c r="N2" s="30" t="str">
        <f>sheet1__2[[#This Row],[LogicalEthPort Name]]</f>
        <v>ETHERNET PORT(V4)(4)</v>
      </c>
      <c r="O2" s="30">
        <f>sheet1__2[[#This Row],[C380260006:Physical bandwidth(Mbps)]]</f>
        <v>0</v>
      </c>
      <c r="P2" s="30">
        <f>sheet1__2[[#This Row],[C380260007:Mean receiving bit rate(bps)]]</f>
        <v>0</v>
      </c>
      <c r="Q2" s="30">
        <f>sheet1__2[[#This Row],[C380260008:Max receiving bit rate(bps)]]</f>
        <v>0</v>
      </c>
      <c r="R2" s="30">
        <f>sheet1__2[[#This Row],[C380260009:Mean sending bit rate(bps)]]</f>
        <v>0</v>
      </c>
      <c r="S2" s="30">
        <f>sheet1__2[[#This Row],[C380260010:Max sending bit rate(bps)]]</f>
        <v>0</v>
      </c>
      <c r="T2" s="28" t="str">
        <f>_xlfn.CONCAT(E2,"-",I2,"-",K2,"-",M2)</f>
        <v>302-3-18-4</v>
      </c>
    </row>
    <row r="3" spans="1:20" ht="15" x14ac:dyDescent="0.15">
      <c r="A3" s="30">
        <f>sheet1__2[[#This Row],[Index]]</f>
        <v>2</v>
      </c>
      <c r="B3" s="30">
        <f>sheet1__2[[#This Row],[Start Time]]</f>
        <v>44554.635416666664</v>
      </c>
      <c r="C3" s="30">
        <f>sheet1__2[[#This Row],[End Time]]</f>
        <v>44554.645833333336</v>
      </c>
      <c r="D3" s="30" t="str">
        <f>sheet1__2[[#This Row],[Query Granularity]]</f>
        <v>15Minute(s)</v>
      </c>
      <c r="E3" s="30">
        <f>sheet1__2[[#This Row],[SubNetworkID]]</f>
        <v>302</v>
      </c>
      <c r="F3" s="30">
        <f>sheet1__2[[#This Row],[ManagedElementID]]</f>
        <v>302</v>
      </c>
      <c r="G3" s="30" t="str">
        <f>sheet1__2[[#This Row],[ManagedElementID Name]]</f>
        <v>BZRNC2(302)</v>
      </c>
      <c r="H3" s="30" t="str">
        <f>sheet1__2[[#This Row],[Location Name]]</f>
        <v/>
      </c>
      <c r="I3" s="30">
        <f>sheet1__2[[#This Row],[SubSystem]]</f>
        <v>3</v>
      </c>
      <c r="J3" s="30" t="str">
        <f>sheet1__2[[#This Row],[SubSystem Name]]</f>
        <v>SubSystem(V4)(3)</v>
      </c>
      <c r="K3" s="30">
        <f>sheet1__2[[#This Row],[Unit]]</f>
        <v>18</v>
      </c>
      <c r="L3" s="30" t="str">
        <f>sheet1__2[[#This Row],[Unit Name]]</f>
        <v>Unit(V4)(18)</v>
      </c>
      <c r="M3" s="30">
        <f>sheet1__2[[#This Row],[LogicalEthPort]]</f>
        <v>2</v>
      </c>
      <c r="N3" s="30" t="str">
        <f>sheet1__2[[#This Row],[LogicalEthPort Name]]</f>
        <v>ETHERNET PORT(V4)(2)</v>
      </c>
      <c r="O3" s="30">
        <f>sheet1__2[[#This Row],[C380260006:Physical bandwidth(Mbps)]]</f>
        <v>0</v>
      </c>
      <c r="P3" s="30">
        <f>sheet1__2[[#This Row],[C380260007:Mean receiving bit rate(bps)]]</f>
        <v>0</v>
      </c>
      <c r="Q3" s="30">
        <f>sheet1__2[[#This Row],[C380260008:Max receiving bit rate(bps)]]</f>
        <v>0</v>
      </c>
      <c r="R3" s="30">
        <f>sheet1__2[[#This Row],[C380260009:Mean sending bit rate(bps)]]</f>
        <v>0</v>
      </c>
      <c r="S3" s="30">
        <f>sheet1__2[[#This Row],[C380260010:Max sending bit rate(bps)]]</f>
        <v>0</v>
      </c>
      <c r="T3" s="43" t="str">
        <f t="shared" ref="T3:T66" si="0">_xlfn.CONCAT(E3,"-",I3,"-",K3,"-",M3)</f>
        <v>302-3-18-2</v>
      </c>
    </row>
    <row r="4" spans="1:20" ht="15" x14ac:dyDescent="0.15">
      <c r="A4" s="30">
        <f>sheet1__2[[#This Row],[Index]]</f>
        <v>3</v>
      </c>
      <c r="B4" s="30">
        <f>sheet1__2[[#This Row],[Start Time]]</f>
        <v>44554.635416666664</v>
      </c>
      <c r="C4" s="30">
        <f>sheet1__2[[#This Row],[End Time]]</f>
        <v>44554.645833333336</v>
      </c>
      <c r="D4" s="30" t="str">
        <f>sheet1__2[[#This Row],[Query Granularity]]</f>
        <v>15Minute(s)</v>
      </c>
      <c r="E4" s="30">
        <f>sheet1__2[[#This Row],[SubNetworkID]]</f>
        <v>302</v>
      </c>
      <c r="F4" s="30">
        <f>sheet1__2[[#This Row],[ManagedElementID]]</f>
        <v>302</v>
      </c>
      <c r="G4" s="30" t="str">
        <f>sheet1__2[[#This Row],[ManagedElementID Name]]</f>
        <v>BZRNC2(302)</v>
      </c>
      <c r="H4" s="30" t="str">
        <f>sheet1__2[[#This Row],[Location Name]]</f>
        <v/>
      </c>
      <c r="I4" s="30">
        <f>sheet1__2[[#This Row],[SubSystem]]</f>
        <v>3</v>
      </c>
      <c r="J4" s="30" t="str">
        <f>sheet1__2[[#This Row],[SubSystem Name]]</f>
        <v>SubSystem(V4)(3)</v>
      </c>
      <c r="K4" s="30">
        <f>sheet1__2[[#This Row],[Unit]]</f>
        <v>18</v>
      </c>
      <c r="L4" s="30" t="str">
        <f>sheet1__2[[#This Row],[Unit Name]]</f>
        <v>Unit(V4)(18)</v>
      </c>
      <c r="M4" s="30">
        <f>sheet1__2[[#This Row],[LogicalEthPort]]</f>
        <v>3</v>
      </c>
      <c r="N4" s="30" t="str">
        <f>sheet1__2[[#This Row],[LogicalEthPort Name]]</f>
        <v>ETHERNET PORT(V4)(3)</v>
      </c>
      <c r="O4" s="30">
        <f>sheet1__2[[#This Row],[C380260006:Physical bandwidth(Mbps)]]</f>
        <v>1000</v>
      </c>
      <c r="P4" s="30">
        <f>sheet1__2[[#This Row],[C380260007:Mean receiving bit rate(bps)]]</f>
        <v>1094</v>
      </c>
      <c r="Q4" s="30">
        <f>sheet1__2[[#This Row],[C380260008:Max receiving bit rate(bps)]]</f>
        <v>7216</v>
      </c>
      <c r="R4" s="30">
        <f>sheet1__2[[#This Row],[C380260009:Mean sending bit rate(bps)]]</f>
        <v>247687503</v>
      </c>
      <c r="S4" s="30">
        <f>sheet1__2[[#This Row],[C380260010:Max sending bit rate(bps)]]</f>
        <v>305225856</v>
      </c>
      <c r="T4" s="43" t="str">
        <f t="shared" si="0"/>
        <v>302-3-18-3</v>
      </c>
    </row>
    <row r="5" spans="1:20" ht="15" x14ac:dyDescent="0.15">
      <c r="A5" s="30">
        <f>sheet1__2[[#This Row],[Index]]</f>
        <v>4</v>
      </c>
      <c r="B5" s="30">
        <f>sheet1__2[[#This Row],[Start Time]]</f>
        <v>44554.635416666664</v>
      </c>
      <c r="C5" s="30">
        <f>sheet1__2[[#This Row],[End Time]]</f>
        <v>44554.645833333336</v>
      </c>
      <c r="D5" s="30" t="str">
        <f>sheet1__2[[#This Row],[Query Granularity]]</f>
        <v>15Minute(s)</v>
      </c>
      <c r="E5" s="30">
        <f>sheet1__2[[#This Row],[SubNetworkID]]</f>
        <v>302</v>
      </c>
      <c r="F5" s="30">
        <f>sheet1__2[[#This Row],[ManagedElementID]]</f>
        <v>302</v>
      </c>
      <c r="G5" s="30" t="str">
        <f>sheet1__2[[#This Row],[ManagedElementID Name]]</f>
        <v>BZRNC2(302)</v>
      </c>
      <c r="H5" s="30" t="str">
        <f>sheet1__2[[#This Row],[Location Name]]</f>
        <v/>
      </c>
      <c r="I5" s="30">
        <f>sheet1__2[[#This Row],[SubSystem]]</f>
        <v>3</v>
      </c>
      <c r="J5" s="30" t="str">
        <f>sheet1__2[[#This Row],[SubSystem Name]]</f>
        <v>SubSystem(V4)(3)</v>
      </c>
      <c r="K5" s="30">
        <f>sheet1__2[[#This Row],[Unit]]</f>
        <v>18</v>
      </c>
      <c r="L5" s="30" t="str">
        <f>sheet1__2[[#This Row],[Unit Name]]</f>
        <v>Unit(V4)(18)</v>
      </c>
      <c r="M5" s="30">
        <f>sheet1__2[[#This Row],[LogicalEthPort]]</f>
        <v>1</v>
      </c>
      <c r="N5" s="30" t="str">
        <f>sheet1__2[[#This Row],[LogicalEthPort Name]]</f>
        <v>ETHERNET PORT(V4)(1)</v>
      </c>
      <c r="O5" s="30">
        <f>sheet1__2[[#This Row],[C380260006:Physical bandwidth(Mbps)]]</f>
        <v>1000</v>
      </c>
      <c r="P5" s="30">
        <f>sheet1__2[[#This Row],[C380260007:Mean receiving bit rate(bps)]]</f>
        <v>252</v>
      </c>
      <c r="Q5" s="30">
        <f>sheet1__2[[#This Row],[C380260008:Max receiving bit rate(bps)]]</f>
        <v>3024</v>
      </c>
      <c r="R5" s="30">
        <f>sheet1__2[[#This Row],[C380260009:Mean sending bit rate(bps)]]</f>
        <v>354368559</v>
      </c>
      <c r="S5" s="30">
        <f>sheet1__2[[#This Row],[C380260010:Max sending bit rate(bps)]]</f>
        <v>421629176</v>
      </c>
      <c r="T5" s="43" t="str">
        <f t="shared" si="0"/>
        <v>302-3-18-1</v>
      </c>
    </row>
    <row r="6" spans="1:20" ht="15" x14ac:dyDescent="0.15">
      <c r="A6" s="30">
        <f>sheet1__2[[#This Row],[Index]]</f>
        <v>5</v>
      </c>
      <c r="B6" s="30">
        <f>sheet1__2[[#This Row],[Start Time]]</f>
        <v>44554.635416666664</v>
      </c>
      <c r="C6" s="30">
        <f>sheet1__2[[#This Row],[End Time]]</f>
        <v>44554.645833333336</v>
      </c>
      <c r="D6" s="30" t="str">
        <f>sheet1__2[[#This Row],[Query Granularity]]</f>
        <v>15Minute(s)</v>
      </c>
      <c r="E6" s="30">
        <f>sheet1__2[[#This Row],[SubNetworkID]]</f>
        <v>302</v>
      </c>
      <c r="F6" s="30">
        <f>sheet1__2[[#This Row],[ManagedElementID]]</f>
        <v>302</v>
      </c>
      <c r="G6" s="30" t="str">
        <f>sheet1__2[[#This Row],[ManagedElementID Name]]</f>
        <v>BZRNC2(302)</v>
      </c>
      <c r="H6" s="30" t="str">
        <f>sheet1__2[[#This Row],[Location Name]]</f>
        <v/>
      </c>
      <c r="I6" s="30">
        <f>sheet1__2[[#This Row],[SubSystem]]</f>
        <v>3</v>
      </c>
      <c r="J6" s="30" t="str">
        <f>sheet1__2[[#This Row],[SubSystem Name]]</f>
        <v>SubSystem(V4)(3)</v>
      </c>
      <c r="K6" s="30">
        <f>sheet1__2[[#This Row],[Unit]]</f>
        <v>23</v>
      </c>
      <c r="L6" s="30" t="str">
        <f>sheet1__2[[#This Row],[Unit Name]]</f>
        <v>Unit(V4)(23)</v>
      </c>
      <c r="M6" s="30">
        <f>sheet1__2[[#This Row],[LogicalEthPort]]</f>
        <v>4</v>
      </c>
      <c r="N6" s="30" t="str">
        <f>sheet1__2[[#This Row],[LogicalEthPort Name]]</f>
        <v>ETHERNET PORT(V4)(4)</v>
      </c>
      <c r="O6" s="30">
        <f>sheet1__2[[#This Row],[C380260006:Physical bandwidth(Mbps)]]</f>
        <v>0</v>
      </c>
      <c r="P6" s="30">
        <f>sheet1__2[[#This Row],[C380260007:Mean receiving bit rate(bps)]]</f>
        <v>0</v>
      </c>
      <c r="Q6" s="30">
        <f>sheet1__2[[#This Row],[C380260008:Max receiving bit rate(bps)]]</f>
        <v>0</v>
      </c>
      <c r="R6" s="30">
        <f>sheet1__2[[#This Row],[C380260009:Mean sending bit rate(bps)]]</f>
        <v>0</v>
      </c>
      <c r="S6" s="30">
        <f>sheet1__2[[#This Row],[C380260010:Max sending bit rate(bps)]]</f>
        <v>0</v>
      </c>
      <c r="T6" s="43" t="str">
        <f t="shared" si="0"/>
        <v>302-3-23-4</v>
      </c>
    </row>
    <row r="7" spans="1:20" ht="15" x14ac:dyDescent="0.15">
      <c r="A7" s="30">
        <f>sheet1__2[[#This Row],[Index]]</f>
        <v>6</v>
      </c>
      <c r="B7" s="30">
        <f>sheet1__2[[#This Row],[Start Time]]</f>
        <v>44554.635416666664</v>
      </c>
      <c r="C7" s="30">
        <f>sheet1__2[[#This Row],[End Time]]</f>
        <v>44554.645833333336</v>
      </c>
      <c r="D7" s="30" t="str">
        <f>sheet1__2[[#This Row],[Query Granularity]]</f>
        <v>15Minute(s)</v>
      </c>
      <c r="E7" s="30">
        <f>sheet1__2[[#This Row],[SubNetworkID]]</f>
        <v>302</v>
      </c>
      <c r="F7" s="30">
        <f>sheet1__2[[#This Row],[ManagedElementID]]</f>
        <v>302</v>
      </c>
      <c r="G7" s="30" t="str">
        <f>sheet1__2[[#This Row],[ManagedElementID Name]]</f>
        <v>BZRNC2(302)</v>
      </c>
      <c r="H7" s="30" t="str">
        <f>sheet1__2[[#This Row],[Location Name]]</f>
        <v/>
      </c>
      <c r="I7" s="30">
        <f>sheet1__2[[#This Row],[SubSystem]]</f>
        <v>3</v>
      </c>
      <c r="J7" s="30" t="str">
        <f>sheet1__2[[#This Row],[SubSystem Name]]</f>
        <v>SubSystem(V4)(3)</v>
      </c>
      <c r="K7" s="30">
        <f>sheet1__2[[#This Row],[Unit]]</f>
        <v>23</v>
      </c>
      <c r="L7" s="30" t="str">
        <f>sheet1__2[[#This Row],[Unit Name]]</f>
        <v>Unit(V4)(23)</v>
      </c>
      <c r="M7" s="30">
        <f>sheet1__2[[#This Row],[LogicalEthPort]]</f>
        <v>2</v>
      </c>
      <c r="N7" s="30" t="str">
        <f>sheet1__2[[#This Row],[LogicalEthPort Name]]</f>
        <v>ETHERNET PORT(V4)(2)</v>
      </c>
      <c r="O7" s="30">
        <f>sheet1__2[[#This Row],[C380260006:Physical bandwidth(Mbps)]]</f>
        <v>0</v>
      </c>
      <c r="P7" s="30">
        <f>sheet1__2[[#This Row],[C380260007:Mean receiving bit rate(bps)]]</f>
        <v>0</v>
      </c>
      <c r="Q7" s="30">
        <f>sheet1__2[[#This Row],[C380260008:Max receiving bit rate(bps)]]</f>
        <v>0</v>
      </c>
      <c r="R7" s="30">
        <f>sheet1__2[[#This Row],[C380260009:Mean sending bit rate(bps)]]</f>
        <v>0</v>
      </c>
      <c r="S7" s="30">
        <f>sheet1__2[[#This Row],[C380260010:Max sending bit rate(bps)]]</f>
        <v>0</v>
      </c>
      <c r="T7" s="43" t="str">
        <f t="shared" si="0"/>
        <v>302-3-23-2</v>
      </c>
    </row>
    <row r="8" spans="1:20" ht="15" x14ac:dyDescent="0.15">
      <c r="A8" s="30">
        <f>sheet1__2[[#This Row],[Index]]</f>
        <v>7</v>
      </c>
      <c r="B8" s="30">
        <f>sheet1__2[[#This Row],[Start Time]]</f>
        <v>44554.635416666664</v>
      </c>
      <c r="C8" s="30">
        <f>sheet1__2[[#This Row],[End Time]]</f>
        <v>44554.645833333336</v>
      </c>
      <c r="D8" s="30" t="str">
        <f>sheet1__2[[#This Row],[Query Granularity]]</f>
        <v>15Minute(s)</v>
      </c>
      <c r="E8" s="30">
        <f>sheet1__2[[#This Row],[SubNetworkID]]</f>
        <v>302</v>
      </c>
      <c r="F8" s="30">
        <f>sheet1__2[[#This Row],[ManagedElementID]]</f>
        <v>302</v>
      </c>
      <c r="G8" s="30" t="str">
        <f>sheet1__2[[#This Row],[ManagedElementID Name]]</f>
        <v>BZRNC2(302)</v>
      </c>
      <c r="H8" s="30" t="str">
        <f>sheet1__2[[#This Row],[Location Name]]</f>
        <v/>
      </c>
      <c r="I8" s="30">
        <f>sheet1__2[[#This Row],[SubSystem]]</f>
        <v>3</v>
      </c>
      <c r="J8" s="30" t="str">
        <f>sheet1__2[[#This Row],[SubSystem Name]]</f>
        <v>SubSystem(V4)(3)</v>
      </c>
      <c r="K8" s="30">
        <f>sheet1__2[[#This Row],[Unit]]</f>
        <v>23</v>
      </c>
      <c r="L8" s="30" t="str">
        <f>sheet1__2[[#This Row],[Unit Name]]</f>
        <v>Unit(V4)(23)</v>
      </c>
      <c r="M8" s="30">
        <f>sheet1__2[[#This Row],[LogicalEthPort]]</f>
        <v>3</v>
      </c>
      <c r="N8" s="30" t="str">
        <f>sheet1__2[[#This Row],[LogicalEthPort Name]]</f>
        <v>ETHERNET PORT(V4)(3)</v>
      </c>
      <c r="O8" s="30">
        <f>sheet1__2[[#This Row],[C380260006:Physical bandwidth(Mbps)]]</f>
        <v>1000</v>
      </c>
      <c r="P8" s="30">
        <f>sheet1__2[[#This Row],[C380260007:Mean receiving bit rate(bps)]]</f>
        <v>81</v>
      </c>
      <c r="Q8" s="30">
        <f>sheet1__2[[#This Row],[C380260008:Max receiving bit rate(bps)]]</f>
        <v>2456</v>
      </c>
      <c r="R8" s="30">
        <f>sheet1__2[[#This Row],[C380260009:Mean sending bit rate(bps)]]</f>
        <v>0</v>
      </c>
      <c r="S8" s="30">
        <f>sheet1__2[[#This Row],[C380260010:Max sending bit rate(bps)]]</f>
        <v>0</v>
      </c>
      <c r="T8" s="43" t="str">
        <f t="shared" si="0"/>
        <v>302-3-23-3</v>
      </c>
    </row>
    <row r="9" spans="1:20" ht="15" x14ac:dyDescent="0.15">
      <c r="A9" s="30">
        <f>sheet1__2[[#This Row],[Index]]</f>
        <v>8</v>
      </c>
      <c r="B9" s="30">
        <f>sheet1__2[[#This Row],[Start Time]]</f>
        <v>44554.635416666664</v>
      </c>
      <c r="C9" s="30">
        <f>sheet1__2[[#This Row],[End Time]]</f>
        <v>44554.645833333336</v>
      </c>
      <c r="D9" s="30" t="str">
        <f>sheet1__2[[#This Row],[Query Granularity]]</f>
        <v>15Minute(s)</v>
      </c>
      <c r="E9" s="30">
        <f>sheet1__2[[#This Row],[SubNetworkID]]</f>
        <v>302</v>
      </c>
      <c r="F9" s="30">
        <f>sheet1__2[[#This Row],[ManagedElementID]]</f>
        <v>302</v>
      </c>
      <c r="G9" s="30" t="str">
        <f>sheet1__2[[#This Row],[ManagedElementID Name]]</f>
        <v>BZRNC2(302)</v>
      </c>
      <c r="H9" s="30" t="str">
        <f>sheet1__2[[#This Row],[Location Name]]</f>
        <v/>
      </c>
      <c r="I9" s="30">
        <f>sheet1__2[[#This Row],[SubSystem]]</f>
        <v>3</v>
      </c>
      <c r="J9" s="30" t="str">
        <f>sheet1__2[[#This Row],[SubSystem Name]]</f>
        <v>SubSystem(V4)(3)</v>
      </c>
      <c r="K9" s="30">
        <f>sheet1__2[[#This Row],[Unit]]</f>
        <v>23</v>
      </c>
      <c r="L9" s="30" t="str">
        <f>sheet1__2[[#This Row],[Unit Name]]</f>
        <v>Unit(V4)(23)</v>
      </c>
      <c r="M9" s="30">
        <f>sheet1__2[[#This Row],[LogicalEthPort]]</f>
        <v>1</v>
      </c>
      <c r="N9" s="30" t="str">
        <f>sheet1__2[[#This Row],[LogicalEthPort Name]]</f>
        <v>ETHERNET PORT(V4)(1)</v>
      </c>
      <c r="O9" s="30">
        <f>sheet1__2[[#This Row],[C380260006:Physical bandwidth(Mbps)]]</f>
        <v>1000</v>
      </c>
      <c r="P9" s="30">
        <f>sheet1__2[[#This Row],[C380260007:Mean receiving bit rate(bps)]]</f>
        <v>66614857</v>
      </c>
      <c r="Q9" s="30">
        <f>sheet1__2[[#This Row],[C380260008:Max receiving bit rate(bps)]]</f>
        <v>77175352</v>
      </c>
      <c r="R9" s="30">
        <f>sheet1__2[[#This Row],[C380260009:Mean sending bit rate(bps)]]</f>
        <v>63823008</v>
      </c>
      <c r="S9" s="30">
        <f>sheet1__2[[#This Row],[C380260010:Max sending bit rate(bps)]]</f>
        <v>70178384</v>
      </c>
      <c r="T9" s="43" t="str">
        <f t="shared" si="0"/>
        <v>302-3-23-1</v>
      </c>
    </row>
    <row r="10" spans="1:20" ht="15" x14ac:dyDescent="0.15">
      <c r="A10" s="30">
        <f>sheet1__2[[#This Row],[Index]]</f>
        <v>9</v>
      </c>
      <c r="B10" s="30">
        <f>sheet1__2[[#This Row],[Start Time]]</f>
        <v>44554.635416666664</v>
      </c>
      <c r="C10" s="30">
        <f>sheet1__2[[#This Row],[End Time]]</f>
        <v>44554.645833333336</v>
      </c>
      <c r="D10" s="30" t="str">
        <f>sheet1__2[[#This Row],[Query Granularity]]</f>
        <v>15Minute(s)</v>
      </c>
      <c r="E10" s="30">
        <f>sheet1__2[[#This Row],[SubNetworkID]]</f>
        <v>302</v>
      </c>
      <c r="F10" s="30">
        <f>sheet1__2[[#This Row],[ManagedElementID]]</f>
        <v>302</v>
      </c>
      <c r="G10" s="30" t="str">
        <f>sheet1__2[[#This Row],[ManagedElementID Name]]</f>
        <v>BZRNC2(302)</v>
      </c>
      <c r="H10" s="30" t="str">
        <f>sheet1__2[[#This Row],[Location Name]]</f>
        <v/>
      </c>
      <c r="I10" s="30">
        <f>sheet1__2[[#This Row],[SubSystem]]</f>
        <v>3</v>
      </c>
      <c r="J10" s="30" t="str">
        <f>sheet1__2[[#This Row],[SubSystem Name]]</f>
        <v>SubSystem(V4)(3)</v>
      </c>
      <c r="K10" s="30">
        <f>sheet1__2[[#This Row],[Unit]]</f>
        <v>24</v>
      </c>
      <c r="L10" s="30" t="str">
        <f>sheet1__2[[#This Row],[Unit Name]]</f>
        <v>Unit(V4)(24)</v>
      </c>
      <c r="M10" s="30">
        <f>sheet1__2[[#This Row],[LogicalEthPort]]</f>
        <v>4</v>
      </c>
      <c r="N10" s="30" t="str">
        <f>sheet1__2[[#This Row],[LogicalEthPort Name]]</f>
        <v>ETHERNET PORT(V4)(4)</v>
      </c>
      <c r="O10" s="30">
        <f>sheet1__2[[#This Row],[C380260006:Physical bandwidth(Mbps)]]</f>
        <v>1000</v>
      </c>
      <c r="P10" s="30">
        <f>sheet1__2[[#This Row],[C380260007:Mean receiving bit rate(bps)]]</f>
        <v>82</v>
      </c>
      <c r="Q10" s="30">
        <f>sheet1__2[[#This Row],[C380260008:Max receiving bit rate(bps)]]</f>
        <v>2472</v>
      </c>
      <c r="R10" s="30">
        <f>sheet1__2[[#This Row],[C380260009:Mean sending bit rate(bps)]]</f>
        <v>0</v>
      </c>
      <c r="S10" s="30">
        <f>sheet1__2[[#This Row],[C380260010:Max sending bit rate(bps)]]</f>
        <v>0</v>
      </c>
      <c r="T10" s="43" t="str">
        <f t="shared" si="0"/>
        <v>302-3-24-4</v>
      </c>
    </row>
    <row r="11" spans="1:20" ht="15" x14ac:dyDescent="0.15">
      <c r="A11" s="30">
        <f>sheet1__2[[#This Row],[Index]]</f>
        <v>10</v>
      </c>
      <c r="B11" s="30">
        <f>sheet1__2[[#This Row],[Start Time]]</f>
        <v>44554.635416666664</v>
      </c>
      <c r="C11" s="30">
        <f>sheet1__2[[#This Row],[End Time]]</f>
        <v>44554.645833333336</v>
      </c>
      <c r="D11" s="30" t="str">
        <f>sheet1__2[[#This Row],[Query Granularity]]</f>
        <v>15Minute(s)</v>
      </c>
      <c r="E11" s="30">
        <f>sheet1__2[[#This Row],[SubNetworkID]]</f>
        <v>302</v>
      </c>
      <c r="F11" s="30">
        <f>sheet1__2[[#This Row],[ManagedElementID]]</f>
        <v>302</v>
      </c>
      <c r="G11" s="30" t="str">
        <f>sheet1__2[[#This Row],[ManagedElementID Name]]</f>
        <v>BZRNC2(302)</v>
      </c>
      <c r="H11" s="30" t="str">
        <f>sheet1__2[[#This Row],[Location Name]]</f>
        <v/>
      </c>
      <c r="I11" s="30">
        <f>sheet1__2[[#This Row],[SubSystem]]</f>
        <v>3</v>
      </c>
      <c r="J11" s="30" t="str">
        <f>sheet1__2[[#This Row],[SubSystem Name]]</f>
        <v>SubSystem(V4)(3)</v>
      </c>
      <c r="K11" s="30">
        <f>sheet1__2[[#This Row],[Unit]]</f>
        <v>24</v>
      </c>
      <c r="L11" s="30" t="str">
        <f>sheet1__2[[#This Row],[Unit Name]]</f>
        <v>Unit(V4)(24)</v>
      </c>
      <c r="M11" s="30">
        <f>sheet1__2[[#This Row],[LogicalEthPort]]</f>
        <v>2</v>
      </c>
      <c r="N11" s="30" t="str">
        <f>sheet1__2[[#This Row],[LogicalEthPort Name]]</f>
        <v>ETHERNET PORT(V4)(2)</v>
      </c>
      <c r="O11" s="30">
        <f>sheet1__2[[#This Row],[C380260006:Physical bandwidth(Mbps)]]</f>
        <v>0</v>
      </c>
      <c r="P11" s="30">
        <f>sheet1__2[[#This Row],[C380260007:Mean receiving bit rate(bps)]]</f>
        <v>0</v>
      </c>
      <c r="Q11" s="30">
        <f>sheet1__2[[#This Row],[C380260008:Max receiving bit rate(bps)]]</f>
        <v>0</v>
      </c>
      <c r="R11" s="30">
        <f>sheet1__2[[#This Row],[C380260009:Mean sending bit rate(bps)]]</f>
        <v>0</v>
      </c>
      <c r="S11" s="30">
        <f>sheet1__2[[#This Row],[C380260010:Max sending bit rate(bps)]]</f>
        <v>0</v>
      </c>
      <c r="T11" s="43" t="str">
        <f t="shared" si="0"/>
        <v>302-3-24-2</v>
      </c>
    </row>
    <row r="12" spans="1:20" ht="15" x14ac:dyDescent="0.15">
      <c r="A12" s="30">
        <f>sheet1__2[[#This Row],[Index]]</f>
        <v>11</v>
      </c>
      <c r="B12" s="30">
        <f>sheet1__2[[#This Row],[Start Time]]</f>
        <v>44554.635416666664</v>
      </c>
      <c r="C12" s="30">
        <f>sheet1__2[[#This Row],[End Time]]</f>
        <v>44554.645833333336</v>
      </c>
      <c r="D12" s="30" t="str">
        <f>sheet1__2[[#This Row],[Query Granularity]]</f>
        <v>15Minute(s)</v>
      </c>
      <c r="E12" s="30">
        <f>sheet1__2[[#This Row],[SubNetworkID]]</f>
        <v>302</v>
      </c>
      <c r="F12" s="30">
        <f>sheet1__2[[#This Row],[ManagedElementID]]</f>
        <v>302</v>
      </c>
      <c r="G12" s="30" t="str">
        <f>sheet1__2[[#This Row],[ManagedElementID Name]]</f>
        <v>BZRNC2(302)</v>
      </c>
      <c r="H12" s="30" t="str">
        <f>sheet1__2[[#This Row],[Location Name]]</f>
        <v/>
      </c>
      <c r="I12" s="30">
        <f>sheet1__2[[#This Row],[SubSystem]]</f>
        <v>3</v>
      </c>
      <c r="J12" s="30" t="str">
        <f>sheet1__2[[#This Row],[SubSystem Name]]</f>
        <v>SubSystem(V4)(3)</v>
      </c>
      <c r="K12" s="30">
        <f>sheet1__2[[#This Row],[Unit]]</f>
        <v>24</v>
      </c>
      <c r="L12" s="30" t="str">
        <f>sheet1__2[[#This Row],[Unit Name]]</f>
        <v>Unit(V4)(24)</v>
      </c>
      <c r="M12" s="30">
        <f>sheet1__2[[#This Row],[LogicalEthPort]]</f>
        <v>3</v>
      </c>
      <c r="N12" s="30" t="str">
        <f>sheet1__2[[#This Row],[LogicalEthPort Name]]</f>
        <v>ETHERNET PORT(V4)(3)</v>
      </c>
      <c r="O12" s="30">
        <f>sheet1__2[[#This Row],[C380260006:Physical bandwidth(Mbps)]]</f>
        <v>1000</v>
      </c>
      <c r="P12" s="30">
        <f>sheet1__2[[#This Row],[C380260007:Mean receiving bit rate(bps)]]</f>
        <v>81</v>
      </c>
      <c r="Q12" s="30">
        <f>sheet1__2[[#This Row],[C380260008:Max receiving bit rate(bps)]]</f>
        <v>2456</v>
      </c>
      <c r="R12" s="30">
        <f>sheet1__2[[#This Row],[C380260009:Mean sending bit rate(bps)]]</f>
        <v>0</v>
      </c>
      <c r="S12" s="30">
        <f>sheet1__2[[#This Row],[C380260010:Max sending bit rate(bps)]]</f>
        <v>0</v>
      </c>
      <c r="T12" s="43" t="str">
        <f t="shared" si="0"/>
        <v>302-3-24-3</v>
      </c>
    </row>
    <row r="13" spans="1:20" ht="15" x14ac:dyDescent="0.15">
      <c r="A13" s="30">
        <f>sheet1__2[[#This Row],[Index]]</f>
        <v>12</v>
      </c>
      <c r="B13" s="30">
        <f>sheet1__2[[#This Row],[Start Time]]</f>
        <v>44554.635416666664</v>
      </c>
      <c r="C13" s="30">
        <f>sheet1__2[[#This Row],[End Time]]</f>
        <v>44554.645833333336</v>
      </c>
      <c r="D13" s="30" t="str">
        <f>sheet1__2[[#This Row],[Query Granularity]]</f>
        <v>15Minute(s)</v>
      </c>
      <c r="E13" s="30">
        <f>sheet1__2[[#This Row],[SubNetworkID]]</f>
        <v>302</v>
      </c>
      <c r="F13" s="30">
        <f>sheet1__2[[#This Row],[ManagedElementID]]</f>
        <v>302</v>
      </c>
      <c r="G13" s="30" t="str">
        <f>sheet1__2[[#This Row],[ManagedElementID Name]]</f>
        <v>BZRNC2(302)</v>
      </c>
      <c r="H13" s="30" t="str">
        <f>sheet1__2[[#This Row],[Location Name]]</f>
        <v/>
      </c>
      <c r="I13" s="30">
        <f>sheet1__2[[#This Row],[SubSystem]]</f>
        <v>3</v>
      </c>
      <c r="J13" s="30" t="str">
        <f>sheet1__2[[#This Row],[SubSystem Name]]</f>
        <v>SubSystem(V4)(3)</v>
      </c>
      <c r="K13" s="30">
        <f>sheet1__2[[#This Row],[Unit]]</f>
        <v>24</v>
      </c>
      <c r="L13" s="30" t="str">
        <f>sheet1__2[[#This Row],[Unit Name]]</f>
        <v>Unit(V4)(24)</v>
      </c>
      <c r="M13" s="30">
        <f>sheet1__2[[#This Row],[LogicalEthPort]]</f>
        <v>1</v>
      </c>
      <c r="N13" s="30" t="str">
        <f>sheet1__2[[#This Row],[LogicalEthPort Name]]</f>
        <v>ETHERNET PORT(V4)(1)</v>
      </c>
      <c r="O13" s="30">
        <f>sheet1__2[[#This Row],[C380260006:Physical bandwidth(Mbps)]]</f>
        <v>1000</v>
      </c>
      <c r="P13" s="30">
        <f>sheet1__2[[#This Row],[C380260007:Mean receiving bit rate(bps)]]</f>
        <v>55888835</v>
      </c>
      <c r="Q13" s="30">
        <f>sheet1__2[[#This Row],[C380260008:Max receiving bit rate(bps)]]</f>
        <v>61168744</v>
      </c>
      <c r="R13" s="30">
        <f>sheet1__2[[#This Row],[C380260009:Mean sending bit rate(bps)]]</f>
        <v>55975943</v>
      </c>
      <c r="S13" s="30">
        <f>sheet1__2[[#This Row],[C380260010:Max sending bit rate(bps)]]</f>
        <v>60328960</v>
      </c>
      <c r="T13" s="43" t="str">
        <f t="shared" si="0"/>
        <v>302-3-24-1</v>
      </c>
    </row>
    <row r="14" spans="1:20" ht="15" x14ac:dyDescent="0.15">
      <c r="A14" s="30">
        <f>sheet1__2[[#This Row],[Index]]</f>
        <v>13</v>
      </c>
      <c r="B14" s="30">
        <f>sheet1__2[[#This Row],[Start Time]]</f>
        <v>44554.635416666664</v>
      </c>
      <c r="C14" s="30">
        <f>sheet1__2[[#This Row],[End Time]]</f>
        <v>44554.645833333336</v>
      </c>
      <c r="D14" s="30" t="str">
        <f>sheet1__2[[#This Row],[Query Granularity]]</f>
        <v>15Minute(s)</v>
      </c>
      <c r="E14" s="30">
        <f>sheet1__2[[#This Row],[SubNetworkID]]</f>
        <v>302</v>
      </c>
      <c r="F14" s="30">
        <f>sheet1__2[[#This Row],[ManagedElementID]]</f>
        <v>302</v>
      </c>
      <c r="G14" s="30" t="str">
        <f>sheet1__2[[#This Row],[ManagedElementID Name]]</f>
        <v>BZRNC2(302)</v>
      </c>
      <c r="H14" s="30" t="str">
        <f>sheet1__2[[#This Row],[Location Name]]</f>
        <v/>
      </c>
      <c r="I14" s="30">
        <f>sheet1__2[[#This Row],[SubSystem]]</f>
        <v>3</v>
      </c>
      <c r="J14" s="30" t="str">
        <f>sheet1__2[[#This Row],[SubSystem Name]]</f>
        <v>SubSystem(V4)(3)</v>
      </c>
      <c r="K14" s="30">
        <f>sheet1__2[[#This Row],[Unit]]</f>
        <v>25</v>
      </c>
      <c r="L14" s="30" t="str">
        <f>sheet1__2[[#This Row],[Unit Name]]</f>
        <v>Unit(V4)(25)</v>
      </c>
      <c r="M14" s="30">
        <f>sheet1__2[[#This Row],[LogicalEthPort]]</f>
        <v>4</v>
      </c>
      <c r="N14" s="30" t="str">
        <f>sheet1__2[[#This Row],[LogicalEthPort Name]]</f>
        <v>ETHERNET PORT(V4)(4)</v>
      </c>
      <c r="O14" s="30">
        <f>sheet1__2[[#This Row],[C380260006:Physical bandwidth(Mbps)]]</f>
        <v>0</v>
      </c>
      <c r="P14" s="30">
        <f>sheet1__2[[#This Row],[C380260007:Mean receiving bit rate(bps)]]</f>
        <v>0</v>
      </c>
      <c r="Q14" s="30">
        <f>sheet1__2[[#This Row],[C380260008:Max receiving bit rate(bps)]]</f>
        <v>0</v>
      </c>
      <c r="R14" s="30">
        <f>sheet1__2[[#This Row],[C380260009:Mean sending bit rate(bps)]]</f>
        <v>0</v>
      </c>
      <c r="S14" s="30">
        <f>sheet1__2[[#This Row],[C380260010:Max sending bit rate(bps)]]</f>
        <v>0</v>
      </c>
      <c r="T14" s="43" t="str">
        <f t="shared" si="0"/>
        <v>302-3-25-4</v>
      </c>
    </row>
    <row r="15" spans="1:20" ht="15" x14ac:dyDescent="0.15">
      <c r="A15" s="30">
        <f>sheet1__2[[#This Row],[Index]]</f>
        <v>14</v>
      </c>
      <c r="B15" s="30">
        <f>sheet1__2[[#This Row],[Start Time]]</f>
        <v>44554.635416666664</v>
      </c>
      <c r="C15" s="30">
        <f>sheet1__2[[#This Row],[End Time]]</f>
        <v>44554.645833333336</v>
      </c>
      <c r="D15" s="30" t="str">
        <f>sheet1__2[[#This Row],[Query Granularity]]</f>
        <v>15Minute(s)</v>
      </c>
      <c r="E15" s="30">
        <f>sheet1__2[[#This Row],[SubNetworkID]]</f>
        <v>302</v>
      </c>
      <c r="F15" s="30">
        <f>sheet1__2[[#This Row],[ManagedElementID]]</f>
        <v>302</v>
      </c>
      <c r="G15" s="30" t="str">
        <f>sheet1__2[[#This Row],[ManagedElementID Name]]</f>
        <v>BZRNC2(302)</v>
      </c>
      <c r="H15" s="30" t="str">
        <f>sheet1__2[[#This Row],[Location Name]]</f>
        <v/>
      </c>
      <c r="I15" s="30">
        <f>sheet1__2[[#This Row],[SubSystem]]</f>
        <v>3</v>
      </c>
      <c r="J15" s="30" t="str">
        <f>sheet1__2[[#This Row],[SubSystem Name]]</f>
        <v>SubSystem(V4)(3)</v>
      </c>
      <c r="K15" s="30">
        <f>sheet1__2[[#This Row],[Unit]]</f>
        <v>25</v>
      </c>
      <c r="L15" s="30" t="str">
        <f>sheet1__2[[#This Row],[Unit Name]]</f>
        <v>Unit(V4)(25)</v>
      </c>
      <c r="M15" s="30">
        <f>sheet1__2[[#This Row],[LogicalEthPort]]</f>
        <v>2</v>
      </c>
      <c r="N15" s="30" t="str">
        <f>sheet1__2[[#This Row],[LogicalEthPort Name]]</f>
        <v>ETHERNET PORT(V4)(2)</v>
      </c>
      <c r="O15" s="30">
        <f>sheet1__2[[#This Row],[C380260006:Physical bandwidth(Mbps)]]</f>
        <v>1000</v>
      </c>
      <c r="P15" s="30">
        <f>sheet1__2[[#This Row],[C380260007:Mean receiving bit rate(bps)]]</f>
        <v>2072731</v>
      </c>
      <c r="Q15" s="30">
        <f>sheet1__2[[#This Row],[C380260008:Max receiving bit rate(bps)]]</f>
        <v>2833200</v>
      </c>
      <c r="R15" s="30">
        <f>sheet1__2[[#This Row],[C380260009:Mean sending bit rate(bps)]]</f>
        <v>1583417</v>
      </c>
      <c r="S15" s="30">
        <f>sheet1__2[[#This Row],[C380260010:Max sending bit rate(bps)]]</f>
        <v>1969584</v>
      </c>
      <c r="T15" s="43" t="str">
        <f t="shared" si="0"/>
        <v>302-3-25-2</v>
      </c>
    </row>
    <row r="16" spans="1:20" ht="15" x14ac:dyDescent="0.15">
      <c r="A16" s="30">
        <f>sheet1__2[[#This Row],[Index]]</f>
        <v>15</v>
      </c>
      <c r="B16" s="30">
        <f>sheet1__2[[#This Row],[Start Time]]</f>
        <v>44554.635416666664</v>
      </c>
      <c r="C16" s="30">
        <f>sheet1__2[[#This Row],[End Time]]</f>
        <v>44554.645833333336</v>
      </c>
      <c r="D16" s="30" t="str">
        <f>sheet1__2[[#This Row],[Query Granularity]]</f>
        <v>15Minute(s)</v>
      </c>
      <c r="E16" s="30">
        <f>sheet1__2[[#This Row],[SubNetworkID]]</f>
        <v>302</v>
      </c>
      <c r="F16" s="30">
        <f>sheet1__2[[#This Row],[ManagedElementID]]</f>
        <v>302</v>
      </c>
      <c r="G16" s="30" t="str">
        <f>sheet1__2[[#This Row],[ManagedElementID Name]]</f>
        <v>BZRNC2(302)</v>
      </c>
      <c r="H16" s="30" t="str">
        <f>sheet1__2[[#This Row],[Location Name]]</f>
        <v/>
      </c>
      <c r="I16" s="30">
        <f>sheet1__2[[#This Row],[SubSystem]]</f>
        <v>3</v>
      </c>
      <c r="J16" s="30" t="str">
        <f>sheet1__2[[#This Row],[SubSystem Name]]</f>
        <v>SubSystem(V4)(3)</v>
      </c>
      <c r="K16" s="30">
        <f>sheet1__2[[#This Row],[Unit]]</f>
        <v>25</v>
      </c>
      <c r="L16" s="30" t="str">
        <f>sheet1__2[[#This Row],[Unit Name]]</f>
        <v>Unit(V4)(25)</v>
      </c>
      <c r="M16" s="30">
        <f>sheet1__2[[#This Row],[LogicalEthPort]]</f>
        <v>3</v>
      </c>
      <c r="N16" s="30" t="str">
        <f>sheet1__2[[#This Row],[LogicalEthPort Name]]</f>
        <v>ETHERNET PORT(V4)(3)</v>
      </c>
      <c r="O16" s="30">
        <f>sheet1__2[[#This Row],[C380260006:Physical bandwidth(Mbps)]]</f>
        <v>1000</v>
      </c>
      <c r="P16" s="30">
        <f>sheet1__2[[#This Row],[C380260007:Mean receiving bit rate(bps)]]</f>
        <v>296300978</v>
      </c>
      <c r="Q16" s="30">
        <f>sheet1__2[[#This Row],[C380260008:Max receiving bit rate(bps)]]</f>
        <v>377115688</v>
      </c>
      <c r="R16" s="30">
        <f>sheet1__2[[#This Row],[C380260009:Mean sending bit rate(bps)]]</f>
        <v>41019231</v>
      </c>
      <c r="S16" s="30">
        <f>sheet1__2[[#This Row],[C380260010:Max sending bit rate(bps)]]</f>
        <v>54229392</v>
      </c>
      <c r="T16" s="43" t="str">
        <f t="shared" si="0"/>
        <v>302-3-25-3</v>
      </c>
    </row>
    <row r="17" spans="1:20" ht="15" x14ac:dyDescent="0.15">
      <c r="A17" s="30">
        <f>sheet1__2[[#This Row],[Index]]</f>
        <v>16</v>
      </c>
      <c r="B17" s="30">
        <f>sheet1__2[[#This Row],[Start Time]]</f>
        <v>44554.635416666664</v>
      </c>
      <c r="C17" s="30">
        <f>sheet1__2[[#This Row],[End Time]]</f>
        <v>44554.645833333336</v>
      </c>
      <c r="D17" s="30" t="str">
        <f>sheet1__2[[#This Row],[Query Granularity]]</f>
        <v>15Minute(s)</v>
      </c>
      <c r="E17" s="30">
        <f>sheet1__2[[#This Row],[SubNetworkID]]</f>
        <v>302</v>
      </c>
      <c r="F17" s="30">
        <f>sheet1__2[[#This Row],[ManagedElementID]]</f>
        <v>302</v>
      </c>
      <c r="G17" s="30" t="str">
        <f>sheet1__2[[#This Row],[ManagedElementID Name]]</f>
        <v>BZRNC2(302)</v>
      </c>
      <c r="H17" s="30" t="str">
        <f>sheet1__2[[#This Row],[Location Name]]</f>
        <v/>
      </c>
      <c r="I17" s="30">
        <f>sheet1__2[[#This Row],[SubSystem]]</f>
        <v>3</v>
      </c>
      <c r="J17" s="30" t="str">
        <f>sheet1__2[[#This Row],[SubSystem Name]]</f>
        <v>SubSystem(V4)(3)</v>
      </c>
      <c r="K17" s="30">
        <f>sheet1__2[[#This Row],[Unit]]</f>
        <v>25</v>
      </c>
      <c r="L17" s="30" t="str">
        <f>sheet1__2[[#This Row],[Unit Name]]</f>
        <v>Unit(V4)(25)</v>
      </c>
      <c r="M17" s="30">
        <f>sheet1__2[[#This Row],[LogicalEthPort]]</f>
        <v>1</v>
      </c>
      <c r="N17" s="30" t="str">
        <f>sheet1__2[[#This Row],[LogicalEthPort Name]]</f>
        <v>ETHERNET PORT(V4)(1)</v>
      </c>
      <c r="O17" s="30">
        <f>sheet1__2[[#This Row],[C380260006:Physical bandwidth(Mbps)]]</f>
        <v>1000</v>
      </c>
      <c r="P17" s="30">
        <f>sheet1__2[[#This Row],[C380260007:Mean receiving bit rate(bps)]]</f>
        <v>163267825</v>
      </c>
      <c r="Q17" s="30">
        <f>sheet1__2[[#This Row],[C380260008:Max receiving bit rate(bps)]]</f>
        <v>217661936</v>
      </c>
      <c r="R17" s="30">
        <f>sheet1__2[[#This Row],[C380260009:Mean sending bit rate(bps)]]</f>
        <v>37980684</v>
      </c>
      <c r="S17" s="30">
        <f>sheet1__2[[#This Row],[C380260010:Max sending bit rate(bps)]]</f>
        <v>49785248</v>
      </c>
      <c r="T17" s="43" t="str">
        <f t="shared" si="0"/>
        <v>302-3-25-1</v>
      </c>
    </row>
    <row r="18" spans="1:20" ht="15" x14ac:dyDescent="0.15">
      <c r="A18" s="30">
        <f>sheet1__2[[#This Row],[Index]]</f>
        <v>17</v>
      </c>
      <c r="B18" s="30">
        <f>sheet1__2[[#This Row],[Start Time]]</f>
        <v>44554.635416666664</v>
      </c>
      <c r="C18" s="30">
        <f>sheet1__2[[#This Row],[End Time]]</f>
        <v>44554.645833333336</v>
      </c>
      <c r="D18" s="30" t="str">
        <f>sheet1__2[[#This Row],[Query Granularity]]</f>
        <v>15Minute(s)</v>
      </c>
      <c r="E18" s="30">
        <f>sheet1__2[[#This Row],[SubNetworkID]]</f>
        <v>302</v>
      </c>
      <c r="F18" s="30">
        <f>sheet1__2[[#This Row],[ManagedElementID]]</f>
        <v>302</v>
      </c>
      <c r="G18" s="30" t="str">
        <f>sheet1__2[[#This Row],[ManagedElementID Name]]</f>
        <v>BZRNC2(302)</v>
      </c>
      <c r="H18" s="30" t="str">
        <f>sheet1__2[[#This Row],[Location Name]]</f>
        <v/>
      </c>
      <c r="I18" s="30">
        <f>sheet1__2[[#This Row],[SubSystem]]</f>
        <v>3</v>
      </c>
      <c r="J18" s="30" t="str">
        <f>sheet1__2[[#This Row],[SubSystem Name]]</f>
        <v>SubSystem(V4)(3)</v>
      </c>
      <c r="K18" s="30">
        <f>sheet1__2[[#This Row],[Unit]]</f>
        <v>17</v>
      </c>
      <c r="L18" s="30" t="str">
        <f>sheet1__2[[#This Row],[Unit Name]]</f>
        <v>Unit(V4)(17)</v>
      </c>
      <c r="M18" s="30">
        <f>sheet1__2[[#This Row],[LogicalEthPort]]</f>
        <v>4</v>
      </c>
      <c r="N18" s="30" t="str">
        <f>sheet1__2[[#This Row],[LogicalEthPort Name]]</f>
        <v>ETHERNET PORT(V4)(4)</v>
      </c>
      <c r="O18" s="30">
        <f>sheet1__2[[#This Row],[C380260006:Physical bandwidth(Mbps)]]</f>
        <v>1000</v>
      </c>
      <c r="P18" s="30">
        <f>sheet1__2[[#This Row],[C380260007:Mean receiving bit rate(bps)]]</f>
        <v>1676</v>
      </c>
      <c r="Q18" s="30">
        <f>sheet1__2[[#This Row],[C380260008:Max receiving bit rate(bps)]]</f>
        <v>177048</v>
      </c>
      <c r="R18" s="30">
        <f>sheet1__2[[#This Row],[C380260009:Mean sending bit rate(bps)]]</f>
        <v>841</v>
      </c>
      <c r="S18" s="30">
        <f>sheet1__2[[#This Row],[C380260010:Max sending bit rate(bps)]]</f>
        <v>57264</v>
      </c>
      <c r="T18" s="43" t="str">
        <f t="shared" si="0"/>
        <v>302-3-17-4</v>
      </c>
    </row>
    <row r="19" spans="1:20" ht="15" x14ac:dyDescent="0.15">
      <c r="A19" s="30">
        <f>sheet1__2[[#This Row],[Index]]</f>
        <v>18</v>
      </c>
      <c r="B19" s="30">
        <f>sheet1__2[[#This Row],[Start Time]]</f>
        <v>44554.635416666664</v>
      </c>
      <c r="C19" s="30">
        <f>sheet1__2[[#This Row],[End Time]]</f>
        <v>44554.645833333336</v>
      </c>
      <c r="D19" s="30" t="str">
        <f>sheet1__2[[#This Row],[Query Granularity]]</f>
        <v>15Minute(s)</v>
      </c>
      <c r="E19" s="30">
        <f>sheet1__2[[#This Row],[SubNetworkID]]</f>
        <v>302</v>
      </c>
      <c r="F19" s="30">
        <f>sheet1__2[[#This Row],[ManagedElementID]]</f>
        <v>302</v>
      </c>
      <c r="G19" s="30" t="str">
        <f>sheet1__2[[#This Row],[ManagedElementID Name]]</f>
        <v>BZRNC2(302)</v>
      </c>
      <c r="H19" s="30" t="str">
        <f>sheet1__2[[#This Row],[Location Name]]</f>
        <v/>
      </c>
      <c r="I19" s="30">
        <f>sheet1__2[[#This Row],[SubSystem]]</f>
        <v>3</v>
      </c>
      <c r="J19" s="30" t="str">
        <f>sheet1__2[[#This Row],[SubSystem Name]]</f>
        <v>SubSystem(V4)(3)</v>
      </c>
      <c r="K19" s="30">
        <f>sheet1__2[[#This Row],[Unit]]</f>
        <v>17</v>
      </c>
      <c r="L19" s="30" t="str">
        <f>sheet1__2[[#This Row],[Unit Name]]</f>
        <v>Unit(V4)(17)</v>
      </c>
      <c r="M19" s="30">
        <f>sheet1__2[[#This Row],[LogicalEthPort]]</f>
        <v>2</v>
      </c>
      <c r="N19" s="30" t="str">
        <f>sheet1__2[[#This Row],[LogicalEthPort Name]]</f>
        <v>ETHERNET PORT(V4)(2)</v>
      </c>
      <c r="O19" s="30">
        <f>sheet1__2[[#This Row],[C380260006:Physical bandwidth(Mbps)]]</f>
        <v>100</v>
      </c>
      <c r="P19" s="30">
        <f>sheet1__2[[#This Row],[C380260007:Mean receiving bit rate(bps)]]</f>
        <v>5144</v>
      </c>
      <c r="Q19" s="30">
        <f>sheet1__2[[#This Row],[C380260008:Max receiving bit rate(bps)]]</f>
        <v>125528</v>
      </c>
      <c r="R19" s="30">
        <f>sheet1__2[[#This Row],[C380260009:Mean sending bit rate(bps)]]</f>
        <v>60</v>
      </c>
      <c r="S19" s="30">
        <f>sheet1__2[[#This Row],[C380260010:Max sending bit rate(bps)]]</f>
        <v>512</v>
      </c>
      <c r="T19" s="43" t="str">
        <f t="shared" si="0"/>
        <v>302-3-17-2</v>
      </c>
    </row>
    <row r="20" spans="1:20" ht="15" x14ac:dyDescent="0.15">
      <c r="A20" s="30">
        <f>sheet1__2[[#This Row],[Index]]</f>
        <v>19</v>
      </c>
      <c r="B20" s="30">
        <f>sheet1__2[[#This Row],[Start Time]]</f>
        <v>44554.635416666664</v>
      </c>
      <c r="C20" s="30">
        <f>sheet1__2[[#This Row],[End Time]]</f>
        <v>44554.645833333336</v>
      </c>
      <c r="D20" s="30" t="str">
        <f>sheet1__2[[#This Row],[Query Granularity]]</f>
        <v>15Minute(s)</v>
      </c>
      <c r="E20" s="30">
        <f>sheet1__2[[#This Row],[SubNetworkID]]</f>
        <v>302</v>
      </c>
      <c r="F20" s="30">
        <f>sheet1__2[[#This Row],[ManagedElementID]]</f>
        <v>302</v>
      </c>
      <c r="G20" s="30" t="str">
        <f>sheet1__2[[#This Row],[ManagedElementID Name]]</f>
        <v>BZRNC2(302)</v>
      </c>
      <c r="H20" s="30" t="str">
        <f>sheet1__2[[#This Row],[Location Name]]</f>
        <v/>
      </c>
      <c r="I20" s="30">
        <f>sheet1__2[[#This Row],[SubSystem]]</f>
        <v>3</v>
      </c>
      <c r="J20" s="30" t="str">
        <f>sheet1__2[[#This Row],[SubSystem Name]]</f>
        <v>SubSystem(V4)(3)</v>
      </c>
      <c r="K20" s="30">
        <f>sheet1__2[[#This Row],[Unit]]</f>
        <v>17</v>
      </c>
      <c r="L20" s="30" t="str">
        <f>sheet1__2[[#This Row],[Unit Name]]</f>
        <v>Unit(V4)(17)</v>
      </c>
      <c r="M20" s="30">
        <f>sheet1__2[[#This Row],[LogicalEthPort]]</f>
        <v>3</v>
      </c>
      <c r="N20" s="30" t="str">
        <f>sheet1__2[[#This Row],[LogicalEthPort Name]]</f>
        <v>ETHERNET PORT(V4)(3)</v>
      </c>
      <c r="O20" s="30">
        <f>sheet1__2[[#This Row],[C380260006:Physical bandwidth(Mbps)]]</f>
        <v>1000</v>
      </c>
      <c r="P20" s="30">
        <f>sheet1__2[[#This Row],[C380260007:Mean receiving bit rate(bps)]]</f>
        <v>232327012</v>
      </c>
      <c r="Q20" s="30">
        <f>sheet1__2[[#This Row],[C380260008:Max receiving bit rate(bps)]]</f>
        <v>258202352</v>
      </c>
      <c r="R20" s="30">
        <f>sheet1__2[[#This Row],[C380260009:Mean sending bit rate(bps)]]</f>
        <v>347677438</v>
      </c>
      <c r="S20" s="30">
        <f>sheet1__2[[#This Row],[C380260010:Max sending bit rate(bps)]]</f>
        <v>407872056</v>
      </c>
      <c r="T20" s="43" t="str">
        <f t="shared" si="0"/>
        <v>302-3-17-3</v>
      </c>
    </row>
    <row r="21" spans="1:20" ht="15" x14ac:dyDescent="0.15">
      <c r="A21" s="30">
        <f>sheet1__2[[#This Row],[Index]]</f>
        <v>20</v>
      </c>
      <c r="B21" s="30">
        <f>sheet1__2[[#This Row],[Start Time]]</f>
        <v>44554.635416666664</v>
      </c>
      <c r="C21" s="30">
        <f>sheet1__2[[#This Row],[End Time]]</f>
        <v>44554.645833333336</v>
      </c>
      <c r="D21" s="30" t="str">
        <f>sheet1__2[[#This Row],[Query Granularity]]</f>
        <v>15Minute(s)</v>
      </c>
      <c r="E21" s="30">
        <f>sheet1__2[[#This Row],[SubNetworkID]]</f>
        <v>302</v>
      </c>
      <c r="F21" s="30">
        <f>sheet1__2[[#This Row],[ManagedElementID]]</f>
        <v>302</v>
      </c>
      <c r="G21" s="30" t="str">
        <f>sheet1__2[[#This Row],[ManagedElementID Name]]</f>
        <v>BZRNC2(302)</v>
      </c>
      <c r="H21" s="30" t="str">
        <f>sheet1__2[[#This Row],[Location Name]]</f>
        <v/>
      </c>
      <c r="I21" s="30">
        <f>sheet1__2[[#This Row],[SubSystem]]</f>
        <v>3</v>
      </c>
      <c r="J21" s="30" t="str">
        <f>sheet1__2[[#This Row],[SubSystem Name]]</f>
        <v>SubSystem(V4)(3)</v>
      </c>
      <c r="K21" s="30">
        <f>sheet1__2[[#This Row],[Unit]]</f>
        <v>17</v>
      </c>
      <c r="L21" s="30" t="str">
        <f>sheet1__2[[#This Row],[Unit Name]]</f>
        <v>Unit(V4)(17)</v>
      </c>
      <c r="M21" s="30">
        <f>sheet1__2[[#This Row],[LogicalEthPort]]</f>
        <v>1</v>
      </c>
      <c r="N21" s="30" t="str">
        <f>sheet1__2[[#This Row],[LogicalEthPort Name]]</f>
        <v>ETHERNET PORT(V4)(1)</v>
      </c>
      <c r="O21" s="30">
        <f>sheet1__2[[#This Row],[C380260006:Physical bandwidth(Mbps)]]</f>
        <v>1000</v>
      </c>
      <c r="P21" s="30">
        <f>sheet1__2[[#This Row],[C380260007:Mean receiving bit rate(bps)]]</f>
        <v>237155739</v>
      </c>
      <c r="Q21" s="30">
        <f>sheet1__2[[#This Row],[C380260008:Max receiving bit rate(bps)]]</f>
        <v>260775512</v>
      </c>
      <c r="R21" s="30">
        <f>sheet1__2[[#This Row],[C380260009:Mean sending bit rate(bps)]]</f>
        <v>261699809</v>
      </c>
      <c r="S21" s="30">
        <f>sheet1__2[[#This Row],[C380260010:Max sending bit rate(bps)]]</f>
        <v>322609064</v>
      </c>
      <c r="T21" s="43" t="str">
        <f t="shared" si="0"/>
        <v>302-3-17-1</v>
      </c>
    </row>
    <row r="22" spans="1:20" ht="15" x14ac:dyDescent="0.15">
      <c r="A22" s="30">
        <f>sheet1__2[[#This Row],[Index]]</f>
        <v>21</v>
      </c>
      <c r="B22" s="30">
        <f>sheet1__2[[#This Row],[Start Time]]</f>
        <v>44554.635416666664</v>
      </c>
      <c r="C22" s="30">
        <f>sheet1__2[[#This Row],[End Time]]</f>
        <v>44554.645833333336</v>
      </c>
      <c r="D22" s="30" t="str">
        <f>sheet1__2[[#This Row],[Query Granularity]]</f>
        <v>15Minute(s)</v>
      </c>
      <c r="E22" s="30">
        <f>sheet1__2[[#This Row],[SubNetworkID]]</f>
        <v>302</v>
      </c>
      <c r="F22" s="30">
        <f>sheet1__2[[#This Row],[ManagedElementID]]</f>
        <v>302</v>
      </c>
      <c r="G22" s="30" t="str">
        <f>sheet1__2[[#This Row],[ManagedElementID Name]]</f>
        <v>BZRNC2(302)</v>
      </c>
      <c r="H22" s="30" t="str">
        <f>sheet1__2[[#This Row],[Location Name]]</f>
        <v/>
      </c>
      <c r="I22" s="30">
        <f>sheet1__2[[#This Row],[SubSystem]]</f>
        <v>3</v>
      </c>
      <c r="J22" s="30" t="str">
        <f>sheet1__2[[#This Row],[SubSystem Name]]</f>
        <v>SubSystem(V4)(3)</v>
      </c>
      <c r="K22" s="30">
        <f>sheet1__2[[#This Row],[Unit]]</f>
        <v>26</v>
      </c>
      <c r="L22" s="30" t="str">
        <f>sheet1__2[[#This Row],[Unit Name]]</f>
        <v>Unit(V4)(26)</v>
      </c>
      <c r="M22" s="30">
        <f>sheet1__2[[#This Row],[LogicalEthPort]]</f>
        <v>4</v>
      </c>
      <c r="N22" s="30" t="str">
        <f>sheet1__2[[#This Row],[LogicalEthPort Name]]</f>
        <v>ETHERNET PORT(V4)(4)</v>
      </c>
      <c r="O22" s="30">
        <f>sheet1__2[[#This Row],[C380260006:Physical bandwidth(Mbps)]]</f>
        <v>0</v>
      </c>
      <c r="P22" s="30">
        <f>sheet1__2[[#This Row],[C380260007:Mean receiving bit rate(bps)]]</f>
        <v>0</v>
      </c>
      <c r="Q22" s="30">
        <f>sheet1__2[[#This Row],[C380260008:Max receiving bit rate(bps)]]</f>
        <v>0</v>
      </c>
      <c r="R22" s="30">
        <f>sheet1__2[[#This Row],[C380260009:Mean sending bit rate(bps)]]</f>
        <v>0</v>
      </c>
      <c r="S22" s="30">
        <f>sheet1__2[[#This Row],[C380260010:Max sending bit rate(bps)]]</f>
        <v>0</v>
      </c>
      <c r="T22" s="43" t="str">
        <f t="shared" si="0"/>
        <v>302-3-26-4</v>
      </c>
    </row>
    <row r="23" spans="1:20" ht="15" x14ac:dyDescent="0.15">
      <c r="A23" s="30">
        <f>sheet1__2[[#This Row],[Index]]</f>
        <v>22</v>
      </c>
      <c r="B23" s="30">
        <f>sheet1__2[[#This Row],[Start Time]]</f>
        <v>44554.635416666664</v>
      </c>
      <c r="C23" s="30">
        <f>sheet1__2[[#This Row],[End Time]]</f>
        <v>44554.645833333336</v>
      </c>
      <c r="D23" s="30" t="str">
        <f>sheet1__2[[#This Row],[Query Granularity]]</f>
        <v>15Minute(s)</v>
      </c>
      <c r="E23" s="30">
        <f>sheet1__2[[#This Row],[SubNetworkID]]</f>
        <v>302</v>
      </c>
      <c r="F23" s="30">
        <f>sheet1__2[[#This Row],[ManagedElementID]]</f>
        <v>302</v>
      </c>
      <c r="G23" s="30" t="str">
        <f>sheet1__2[[#This Row],[ManagedElementID Name]]</f>
        <v>BZRNC2(302)</v>
      </c>
      <c r="H23" s="30" t="str">
        <f>sheet1__2[[#This Row],[Location Name]]</f>
        <v/>
      </c>
      <c r="I23" s="30">
        <f>sheet1__2[[#This Row],[SubSystem]]</f>
        <v>3</v>
      </c>
      <c r="J23" s="30" t="str">
        <f>sheet1__2[[#This Row],[SubSystem Name]]</f>
        <v>SubSystem(V4)(3)</v>
      </c>
      <c r="K23" s="30">
        <f>sheet1__2[[#This Row],[Unit]]</f>
        <v>26</v>
      </c>
      <c r="L23" s="30" t="str">
        <f>sheet1__2[[#This Row],[Unit Name]]</f>
        <v>Unit(V4)(26)</v>
      </c>
      <c r="M23" s="30">
        <f>sheet1__2[[#This Row],[LogicalEthPort]]</f>
        <v>2</v>
      </c>
      <c r="N23" s="30" t="str">
        <f>sheet1__2[[#This Row],[LogicalEthPort Name]]</f>
        <v>ETHERNET PORT(V4)(2)</v>
      </c>
      <c r="O23" s="30">
        <f>sheet1__2[[#This Row],[C380260006:Physical bandwidth(Mbps)]]</f>
        <v>1000</v>
      </c>
      <c r="P23" s="30">
        <f>sheet1__2[[#This Row],[C380260007:Mean receiving bit rate(bps)]]</f>
        <v>1329531</v>
      </c>
      <c r="Q23" s="30">
        <f>sheet1__2[[#This Row],[C380260008:Max receiving bit rate(bps)]]</f>
        <v>1720128</v>
      </c>
      <c r="R23" s="30">
        <f>sheet1__2[[#This Row],[C380260009:Mean sending bit rate(bps)]]</f>
        <v>1581099</v>
      </c>
      <c r="S23" s="30">
        <f>sheet1__2[[#This Row],[C380260010:Max sending bit rate(bps)]]</f>
        <v>1982352</v>
      </c>
      <c r="T23" s="43" t="str">
        <f t="shared" si="0"/>
        <v>302-3-26-2</v>
      </c>
    </row>
    <row r="24" spans="1:20" ht="15" x14ac:dyDescent="0.15">
      <c r="A24" s="30">
        <f>sheet1__2[[#This Row],[Index]]</f>
        <v>23</v>
      </c>
      <c r="B24" s="30">
        <f>sheet1__2[[#This Row],[Start Time]]</f>
        <v>44554.635416666664</v>
      </c>
      <c r="C24" s="30">
        <f>sheet1__2[[#This Row],[End Time]]</f>
        <v>44554.645833333336</v>
      </c>
      <c r="D24" s="30" t="str">
        <f>sheet1__2[[#This Row],[Query Granularity]]</f>
        <v>15Minute(s)</v>
      </c>
      <c r="E24" s="30">
        <f>sheet1__2[[#This Row],[SubNetworkID]]</f>
        <v>302</v>
      </c>
      <c r="F24" s="30">
        <f>sheet1__2[[#This Row],[ManagedElementID]]</f>
        <v>302</v>
      </c>
      <c r="G24" s="30" t="str">
        <f>sheet1__2[[#This Row],[ManagedElementID Name]]</f>
        <v>BZRNC2(302)</v>
      </c>
      <c r="H24" s="30" t="str">
        <f>sheet1__2[[#This Row],[Location Name]]</f>
        <v/>
      </c>
      <c r="I24" s="30">
        <f>sheet1__2[[#This Row],[SubSystem]]</f>
        <v>3</v>
      </c>
      <c r="J24" s="30" t="str">
        <f>sheet1__2[[#This Row],[SubSystem Name]]</f>
        <v>SubSystem(V4)(3)</v>
      </c>
      <c r="K24" s="30">
        <f>sheet1__2[[#This Row],[Unit]]</f>
        <v>26</v>
      </c>
      <c r="L24" s="30" t="str">
        <f>sheet1__2[[#This Row],[Unit Name]]</f>
        <v>Unit(V4)(26)</v>
      </c>
      <c r="M24" s="30">
        <f>sheet1__2[[#This Row],[LogicalEthPort]]</f>
        <v>3</v>
      </c>
      <c r="N24" s="30" t="str">
        <f>sheet1__2[[#This Row],[LogicalEthPort Name]]</f>
        <v>ETHERNET PORT(V4)(3)</v>
      </c>
      <c r="O24" s="30">
        <f>sheet1__2[[#This Row],[C380260006:Physical bandwidth(Mbps)]]</f>
        <v>1000</v>
      </c>
      <c r="P24" s="30">
        <f>sheet1__2[[#This Row],[C380260007:Mean receiving bit rate(bps)]]</f>
        <v>163876090</v>
      </c>
      <c r="Q24" s="30">
        <f>sheet1__2[[#This Row],[C380260008:Max receiving bit rate(bps)]]</f>
        <v>232476720</v>
      </c>
      <c r="R24" s="30">
        <f>sheet1__2[[#This Row],[C380260009:Mean sending bit rate(bps)]]</f>
        <v>37047607</v>
      </c>
      <c r="S24" s="30">
        <f>sheet1__2[[#This Row],[C380260010:Max sending bit rate(bps)]]</f>
        <v>50882456</v>
      </c>
      <c r="T24" s="43" t="str">
        <f t="shared" si="0"/>
        <v>302-3-26-3</v>
      </c>
    </row>
    <row r="25" spans="1:20" ht="15" x14ac:dyDescent="0.15">
      <c r="A25" s="30">
        <f>sheet1__2[[#This Row],[Index]]</f>
        <v>24</v>
      </c>
      <c r="B25" s="30">
        <f>sheet1__2[[#This Row],[Start Time]]</f>
        <v>44554.635416666664</v>
      </c>
      <c r="C25" s="30">
        <f>sheet1__2[[#This Row],[End Time]]</f>
        <v>44554.645833333336</v>
      </c>
      <c r="D25" s="30" t="str">
        <f>sheet1__2[[#This Row],[Query Granularity]]</f>
        <v>15Minute(s)</v>
      </c>
      <c r="E25" s="30">
        <f>sheet1__2[[#This Row],[SubNetworkID]]</f>
        <v>302</v>
      </c>
      <c r="F25" s="30">
        <f>sheet1__2[[#This Row],[ManagedElementID]]</f>
        <v>302</v>
      </c>
      <c r="G25" s="30" t="str">
        <f>sheet1__2[[#This Row],[ManagedElementID Name]]</f>
        <v>BZRNC2(302)</v>
      </c>
      <c r="H25" s="30" t="str">
        <f>sheet1__2[[#This Row],[Location Name]]</f>
        <v/>
      </c>
      <c r="I25" s="30">
        <f>sheet1__2[[#This Row],[SubSystem]]</f>
        <v>3</v>
      </c>
      <c r="J25" s="30" t="str">
        <f>sheet1__2[[#This Row],[SubSystem Name]]</f>
        <v>SubSystem(V4)(3)</v>
      </c>
      <c r="K25" s="30">
        <f>sheet1__2[[#This Row],[Unit]]</f>
        <v>26</v>
      </c>
      <c r="L25" s="30" t="str">
        <f>sheet1__2[[#This Row],[Unit Name]]</f>
        <v>Unit(V4)(26)</v>
      </c>
      <c r="M25" s="30">
        <f>sheet1__2[[#This Row],[LogicalEthPort]]</f>
        <v>1</v>
      </c>
      <c r="N25" s="30" t="str">
        <f>sheet1__2[[#This Row],[LogicalEthPort Name]]</f>
        <v>ETHERNET PORT(V4)(1)</v>
      </c>
      <c r="O25" s="30">
        <f>sheet1__2[[#This Row],[C380260006:Physical bandwidth(Mbps)]]</f>
        <v>1000</v>
      </c>
      <c r="P25" s="30">
        <f>sheet1__2[[#This Row],[C380260007:Mean receiving bit rate(bps)]]</f>
        <v>277275924</v>
      </c>
      <c r="Q25" s="30">
        <f>sheet1__2[[#This Row],[C380260008:Max receiving bit rate(bps)]]</f>
        <v>354783120</v>
      </c>
      <c r="R25" s="30">
        <f>sheet1__2[[#This Row],[C380260009:Mean sending bit rate(bps)]]</f>
        <v>39687777</v>
      </c>
      <c r="S25" s="30">
        <f>sheet1__2[[#This Row],[C380260010:Max sending bit rate(bps)]]</f>
        <v>55739840</v>
      </c>
      <c r="T25" s="43" t="str">
        <f t="shared" si="0"/>
        <v>302-3-26-1</v>
      </c>
    </row>
    <row r="26" spans="1:20" ht="15" x14ac:dyDescent="0.15">
      <c r="A26" s="30">
        <f>sheet1__2[[#This Row],[Index]]</f>
        <v>25</v>
      </c>
      <c r="B26" s="30">
        <f>sheet1__2[[#This Row],[Start Time]]</f>
        <v>44554.635416666664</v>
      </c>
      <c r="C26" s="30">
        <f>sheet1__2[[#This Row],[End Time]]</f>
        <v>44554.645833333336</v>
      </c>
      <c r="D26" s="30" t="str">
        <f>sheet1__2[[#This Row],[Query Granularity]]</f>
        <v>15Minute(s)</v>
      </c>
      <c r="E26" s="30">
        <f>sheet1__2[[#This Row],[SubNetworkID]]</f>
        <v>301</v>
      </c>
      <c r="F26" s="30">
        <f>sheet1__2[[#This Row],[ManagedElementID]]</f>
        <v>301</v>
      </c>
      <c r="G26" s="30" t="str">
        <f>sheet1__2[[#This Row],[ManagedElementID Name]]</f>
        <v>BZRNC1(301)</v>
      </c>
      <c r="H26" s="30" t="str">
        <f>sheet1__2[[#This Row],[Location Name]]</f>
        <v/>
      </c>
      <c r="I26" s="30">
        <f>sheet1__2[[#This Row],[SubSystem]]</f>
        <v>3</v>
      </c>
      <c r="J26" s="30" t="str">
        <f>sheet1__2[[#This Row],[SubSystem Name]]</f>
        <v>SubSystem(V4)(3)</v>
      </c>
      <c r="K26" s="30">
        <f>sheet1__2[[#This Row],[Unit]]</f>
        <v>18</v>
      </c>
      <c r="L26" s="30" t="str">
        <f>sheet1__2[[#This Row],[Unit Name]]</f>
        <v>Unit(V4)(18)</v>
      </c>
      <c r="M26" s="30">
        <f>sheet1__2[[#This Row],[LogicalEthPort]]</f>
        <v>4</v>
      </c>
      <c r="N26" s="30" t="str">
        <f>sheet1__2[[#This Row],[LogicalEthPort Name]]</f>
        <v>ETHERNET PORT(V4)(4)</v>
      </c>
      <c r="O26" s="30">
        <f>sheet1__2[[#This Row],[C380260006:Physical bandwidth(Mbps)]]</f>
        <v>0</v>
      </c>
      <c r="P26" s="30">
        <f>sheet1__2[[#This Row],[C380260007:Mean receiving bit rate(bps)]]</f>
        <v>0</v>
      </c>
      <c r="Q26" s="30">
        <f>sheet1__2[[#This Row],[C380260008:Max receiving bit rate(bps)]]</f>
        <v>0</v>
      </c>
      <c r="R26" s="30">
        <f>sheet1__2[[#This Row],[C380260009:Mean sending bit rate(bps)]]</f>
        <v>0</v>
      </c>
      <c r="S26" s="30">
        <f>sheet1__2[[#This Row],[C380260010:Max sending bit rate(bps)]]</f>
        <v>0</v>
      </c>
      <c r="T26" s="43" t="str">
        <f t="shared" si="0"/>
        <v>301-3-18-4</v>
      </c>
    </row>
    <row r="27" spans="1:20" ht="15" x14ac:dyDescent="0.15">
      <c r="A27" s="30">
        <f>sheet1__2[[#This Row],[Index]]</f>
        <v>26</v>
      </c>
      <c r="B27" s="30">
        <f>sheet1__2[[#This Row],[Start Time]]</f>
        <v>44554.635416666664</v>
      </c>
      <c r="C27" s="30">
        <f>sheet1__2[[#This Row],[End Time]]</f>
        <v>44554.645833333336</v>
      </c>
      <c r="D27" s="30" t="str">
        <f>sheet1__2[[#This Row],[Query Granularity]]</f>
        <v>15Minute(s)</v>
      </c>
      <c r="E27" s="30">
        <f>sheet1__2[[#This Row],[SubNetworkID]]</f>
        <v>301</v>
      </c>
      <c r="F27" s="30">
        <f>sheet1__2[[#This Row],[ManagedElementID]]</f>
        <v>301</v>
      </c>
      <c r="G27" s="30" t="str">
        <f>sheet1__2[[#This Row],[ManagedElementID Name]]</f>
        <v>BZRNC1(301)</v>
      </c>
      <c r="H27" s="30" t="str">
        <f>sheet1__2[[#This Row],[Location Name]]</f>
        <v/>
      </c>
      <c r="I27" s="30">
        <f>sheet1__2[[#This Row],[SubSystem]]</f>
        <v>3</v>
      </c>
      <c r="J27" s="30" t="str">
        <f>sheet1__2[[#This Row],[SubSystem Name]]</f>
        <v>SubSystem(V4)(3)</v>
      </c>
      <c r="K27" s="30">
        <f>sheet1__2[[#This Row],[Unit]]</f>
        <v>18</v>
      </c>
      <c r="L27" s="30" t="str">
        <f>sheet1__2[[#This Row],[Unit Name]]</f>
        <v>Unit(V4)(18)</v>
      </c>
      <c r="M27" s="30">
        <f>sheet1__2[[#This Row],[LogicalEthPort]]</f>
        <v>2</v>
      </c>
      <c r="N27" s="30" t="str">
        <f>sheet1__2[[#This Row],[LogicalEthPort Name]]</f>
        <v>ETHERNET PORT(V4)(2)</v>
      </c>
      <c r="O27" s="30">
        <f>sheet1__2[[#This Row],[C380260006:Physical bandwidth(Mbps)]]</f>
        <v>0</v>
      </c>
      <c r="P27" s="30">
        <f>sheet1__2[[#This Row],[C380260007:Mean receiving bit rate(bps)]]</f>
        <v>0</v>
      </c>
      <c r="Q27" s="30">
        <f>sheet1__2[[#This Row],[C380260008:Max receiving bit rate(bps)]]</f>
        <v>0</v>
      </c>
      <c r="R27" s="30">
        <f>sheet1__2[[#This Row],[C380260009:Mean sending bit rate(bps)]]</f>
        <v>0</v>
      </c>
      <c r="S27" s="30">
        <f>sheet1__2[[#This Row],[C380260010:Max sending bit rate(bps)]]</f>
        <v>0</v>
      </c>
      <c r="T27" s="43" t="str">
        <f t="shared" si="0"/>
        <v>301-3-18-2</v>
      </c>
    </row>
    <row r="28" spans="1:20" ht="15" x14ac:dyDescent="0.15">
      <c r="A28" s="30">
        <f>sheet1__2[[#This Row],[Index]]</f>
        <v>27</v>
      </c>
      <c r="B28" s="30">
        <f>sheet1__2[[#This Row],[Start Time]]</f>
        <v>44554.635416666664</v>
      </c>
      <c r="C28" s="30">
        <f>sheet1__2[[#This Row],[End Time]]</f>
        <v>44554.645833333336</v>
      </c>
      <c r="D28" s="30" t="str">
        <f>sheet1__2[[#This Row],[Query Granularity]]</f>
        <v>15Minute(s)</v>
      </c>
      <c r="E28" s="30">
        <f>sheet1__2[[#This Row],[SubNetworkID]]</f>
        <v>301</v>
      </c>
      <c r="F28" s="30">
        <f>sheet1__2[[#This Row],[ManagedElementID]]</f>
        <v>301</v>
      </c>
      <c r="G28" s="30" t="str">
        <f>sheet1__2[[#This Row],[ManagedElementID Name]]</f>
        <v>BZRNC1(301)</v>
      </c>
      <c r="H28" s="30" t="str">
        <f>sheet1__2[[#This Row],[Location Name]]</f>
        <v/>
      </c>
      <c r="I28" s="30">
        <f>sheet1__2[[#This Row],[SubSystem]]</f>
        <v>3</v>
      </c>
      <c r="J28" s="30" t="str">
        <f>sheet1__2[[#This Row],[SubSystem Name]]</f>
        <v>SubSystem(V4)(3)</v>
      </c>
      <c r="K28" s="30">
        <f>sheet1__2[[#This Row],[Unit]]</f>
        <v>18</v>
      </c>
      <c r="L28" s="30" t="str">
        <f>sheet1__2[[#This Row],[Unit Name]]</f>
        <v>Unit(V4)(18)</v>
      </c>
      <c r="M28" s="30">
        <f>sheet1__2[[#This Row],[LogicalEthPort]]</f>
        <v>3</v>
      </c>
      <c r="N28" s="30" t="str">
        <f>sheet1__2[[#This Row],[LogicalEthPort Name]]</f>
        <v>ETHERNET PORT(V4)(3)</v>
      </c>
      <c r="O28" s="30">
        <f>sheet1__2[[#This Row],[C380260006:Physical bandwidth(Mbps)]]</f>
        <v>1000</v>
      </c>
      <c r="P28" s="30">
        <f>sheet1__2[[#This Row],[C380260007:Mean receiving bit rate(bps)]]</f>
        <v>1696</v>
      </c>
      <c r="Q28" s="30">
        <f>sheet1__2[[#This Row],[C380260008:Max receiving bit rate(bps)]]</f>
        <v>6112</v>
      </c>
      <c r="R28" s="30">
        <f>sheet1__2[[#This Row],[C380260009:Mean sending bit rate(bps)]]</f>
        <v>256398736</v>
      </c>
      <c r="S28" s="30">
        <f>sheet1__2[[#This Row],[C380260010:Max sending bit rate(bps)]]</f>
        <v>311189288</v>
      </c>
      <c r="T28" s="43" t="str">
        <f t="shared" si="0"/>
        <v>301-3-18-3</v>
      </c>
    </row>
    <row r="29" spans="1:20" ht="15" x14ac:dyDescent="0.15">
      <c r="A29" s="30">
        <f>sheet1__2[[#This Row],[Index]]</f>
        <v>28</v>
      </c>
      <c r="B29" s="30">
        <f>sheet1__2[[#This Row],[Start Time]]</f>
        <v>44554.635416666664</v>
      </c>
      <c r="C29" s="30">
        <f>sheet1__2[[#This Row],[End Time]]</f>
        <v>44554.645833333336</v>
      </c>
      <c r="D29" s="30" t="str">
        <f>sheet1__2[[#This Row],[Query Granularity]]</f>
        <v>15Minute(s)</v>
      </c>
      <c r="E29" s="30">
        <f>sheet1__2[[#This Row],[SubNetworkID]]</f>
        <v>301</v>
      </c>
      <c r="F29" s="30">
        <f>sheet1__2[[#This Row],[ManagedElementID]]</f>
        <v>301</v>
      </c>
      <c r="G29" s="30" t="str">
        <f>sheet1__2[[#This Row],[ManagedElementID Name]]</f>
        <v>BZRNC1(301)</v>
      </c>
      <c r="H29" s="30" t="str">
        <f>sheet1__2[[#This Row],[Location Name]]</f>
        <v/>
      </c>
      <c r="I29" s="30">
        <f>sheet1__2[[#This Row],[SubSystem]]</f>
        <v>3</v>
      </c>
      <c r="J29" s="30" t="str">
        <f>sheet1__2[[#This Row],[SubSystem Name]]</f>
        <v>SubSystem(V4)(3)</v>
      </c>
      <c r="K29" s="30">
        <f>sheet1__2[[#This Row],[Unit]]</f>
        <v>18</v>
      </c>
      <c r="L29" s="30" t="str">
        <f>sheet1__2[[#This Row],[Unit Name]]</f>
        <v>Unit(V4)(18)</v>
      </c>
      <c r="M29" s="30">
        <f>sheet1__2[[#This Row],[LogicalEthPort]]</f>
        <v>1</v>
      </c>
      <c r="N29" s="30" t="str">
        <f>sheet1__2[[#This Row],[LogicalEthPort Name]]</f>
        <v>ETHERNET PORT(V4)(1)</v>
      </c>
      <c r="O29" s="30">
        <f>sheet1__2[[#This Row],[C380260006:Physical bandwidth(Mbps)]]</f>
        <v>1000</v>
      </c>
      <c r="P29" s="30">
        <f>sheet1__2[[#This Row],[C380260007:Mean receiving bit rate(bps)]]</f>
        <v>249</v>
      </c>
      <c r="Q29" s="30">
        <f>sheet1__2[[#This Row],[C380260008:Max receiving bit rate(bps)]]</f>
        <v>3032</v>
      </c>
      <c r="R29" s="30">
        <f>sheet1__2[[#This Row],[C380260009:Mean sending bit rate(bps)]]</f>
        <v>303607349</v>
      </c>
      <c r="S29" s="30">
        <f>sheet1__2[[#This Row],[C380260010:Max sending bit rate(bps)]]</f>
        <v>366585400</v>
      </c>
      <c r="T29" s="43" t="str">
        <f t="shared" si="0"/>
        <v>301-3-18-1</v>
      </c>
    </row>
    <row r="30" spans="1:20" ht="15" x14ac:dyDescent="0.15">
      <c r="A30" s="30">
        <f>sheet1__2[[#This Row],[Index]]</f>
        <v>29</v>
      </c>
      <c r="B30" s="30">
        <f>sheet1__2[[#This Row],[Start Time]]</f>
        <v>44554.635416666664</v>
      </c>
      <c r="C30" s="30">
        <f>sheet1__2[[#This Row],[End Time]]</f>
        <v>44554.645833333336</v>
      </c>
      <c r="D30" s="30" t="str">
        <f>sheet1__2[[#This Row],[Query Granularity]]</f>
        <v>15Minute(s)</v>
      </c>
      <c r="E30" s="30">
        <f>sheet1__2[[#This Row],[SubNetworkID]]</f>
        <v>301</v>
      </c>
      <c r="F30" s="30">
        <f>sheet1__2[[#This Row],[ManagedElementID]]</f>
        <v>301</v>
      </c>
      <c r="G30" s="30" t="str">
        <f>sheet1__2[[#This Row],[ManagedElementID Name]]</f>
        <v>BZRNC1(301)</v>
      </c>
      <c r="H30" s="30" t="str">
        <f>sheet1__2[[#This Row],[Location Name]]</f>
        <v/>
      </c>
      <c r="I30" s="30">
        <f>sheet1__2[[#This Row],[SubSystem]]</f>
        <v>3</v>
      </c>
      <c r="J30" s="30" t="str">
        <f>sheet1__2[[#This Row],[SubSystem Name]]</f>
        <v>SubSystem(V4)(3)</v>
      </c>
      <c r="K30" s="30">
        <f>sheet1__2[[#This Row],[Unit]]</f>
        <v>23</v>
      </c>
      <c r="L30" s="30" t="str">
        <f>sheet1__2[[#This Row],[Unit Name]]</f>
        <v>Unit(V4)(23)</v>
      </c>
      <c r="M30" s="30">
        <f>sheet1__2[[#This Row],[LogicalEthPort]]</f>
        <v>4</v>
      </c>
      <c r="N30" s="30" t="str">
        <f>sheet1__2[[#This Row],[LogicalEthPort Name]]</f>
        <v>ETHERNET PORT(V4)(4)</v>
      </c>
      <c r="O30" s="30">
        <f>sheet1__2[[#This Row],[C380260006:Physical bandwidth(Mbps)]]</f>
        <v>1000</v>
      </c>
      <c r="P30" s="30">
        <f>sheet1__2[[#This Row],[C380260007:Mean receiving bit rate(bps)]]</f>
        <v>81</v>
      </c>
      <c r="Q30" s="30">
        <f>sheet1__2[[#This Row],[C380260008:Max receiving bit rate(bps)]]</f>
        <v>2456</v>
      </c>
      <c r="R30" s="30">
        <f>sheet1__2[[#This Row],[C380260009:Mean sending bit rate(bps)]]</f>
        <v>0</v>
      </c>
      <c r="S30" s="30">
        <f>sheet1__2[[#This Row],[C380260010:Max sending bit rate(bps)]]</f>
        <v>0</v>
      </c>
      <c r="T30" s="43" t="str">
        <f t="shared" si="0"/>
        <v>301-3-23-4</v>
      </c>
    </row>
    <row r="31" spans="1:20" ht="15" x14ac:dyDescent="0.15">
      <c r="A31" s="30">
        <f>sheet1__2[[#This Row],[Index]]</f>
        <v>30</v>
      </c>
      <c r="B31" s="30">
        <f>sheet1__2[[#This Row],[Start Time]]</f>
        <v>44554.635416666664</v>
      </c>
      <c r="C31" s="30">
        <f>sheet1__2[[#This Row],[End Time]]</f>
        <v>44554.645833333336</v>
      </c>
      <c r="D31" s="30" t="str">
        <f>sheet1__2[[#This Row],[Query Granularity]]</f>
        <v>15Minute(s)</v>
      </c>
      <c r="E31" s="30">
        <f>sheet1__2[[#This Row],[SubNetworkID]]</f>
        <v>301</v>
      </c>
      <c r="F31" s="30">
        <f>sheet1__2[[#This Row],[ManagedElementID]]</f>
        <v>301</v>
      </c>
      <c r="G31" s="30" t="str">
        <f>sheet1__2[[#This Row],[ManagedElementID Name]]</f>
        <v>BZRNC1(301)</v>
      </c>
      <c r="H31" s="30" t="str">
        <f>sheet1__2[[#This Row],[Location Name]]</f>
        <v/>
      </c>
      <c r="I31" s="30">
        <f>sheet1__2[[#This Row],[SubSystem]]</f>
        <v>3</v>
      </c>
      <c r="J31" s="30" t="str">
        <f>sheet1__2[[#This Row],[SubSystem Name]]</f>
        <v>SubSystem(V4)(3)</v>
      </c>
      <c r="K31" s="30">
        <f>sheet1__2[[#This Row],[Unit]]</f>
        <v>23</v>
      </c>
      <c r="L31" s="30" t="str">
        <f>sheet1__2[[#This Row],[Unit Name]]</f>
        <v>Unit(V4)(23)</v>
      </c>
      <c r="M31" s="30">
        <f>sheet1__2[[#This Row],[LogicalEthPort]]</f>
        <v>2</v>
      </c>
      <c r="N31" s="30" t="str">
        <f>sheet1__2[[#This Row],[LogicalEthPort Name]]</f>
        <v>ETHERNET PORT(V4)(2)</v>
      </c>
      <c r="O31" s="30">
        <f>sheet1__2[[#This Row],[C380260006:Physical bandwidth(Mbps)]]</f>
        <v>0</v>
      </c>
      <c r="P31" s="30">
        <f>sheet1__2[[#This Row],[C380260007:Mean receiving bit rate(bps)]]</f>
        <v>0</v>
      </c>
      <c r="Q31" s="30">
        <f>sheet1__2[[#This Row],[C380260008:Max receiving bit rate(bps)]]</f>
        <v>0</v>
      </c>
      <c r="R31" s="30">
        <f>sheet1__2[[#This Row],[C380260009:Mean sending bit rate(bps)]]</f>
        <v>0</v>
      </c>
      <c r="S31" s="30">
        <f>sheet1__2[[#This Row],[C380260010:Max sending bit rate(bps)]]</f>
        <v>0</v>
      </c>
      <c r="T31" s="43" t="str">
        <f t="shared" si="0"/>
        <v>301-3-23-2</v>
      </c>
    </row>
    <row r="32" spans="1:20" ht="15" x14ac:dyDescent="0.15">
      <c r="A32" s="30">
        <f>sheet1__2[[#This Row],[Index]]</f>
        <v>31</v>
      </c>
      <c r="B32" s="30">
        <f>sheet1__2[[#This Row],[Start Time]]</f>
        <v>44554.635416666664</v>
      </c>
      <c r="C32" s="30">
        <f>sheet1__2[[#This Row],[End Time]]</f>
        <v>44554.645833333336</v>
      </c>
      <c r="D32" s="30" t="str">
        <f>sheet1__2[[#This Row],[Query Granularity]]</f>
        <v>15Minute(s)</v>
      </c>
      <c r="E32" s="30">
        <f>sheet1__2[[#This Row],[SubNetworkID]]</f>
        <v>301</v>
      </c>
      <c r="F32" s="30">
        <f>sheet1__2[[#This Row],[ManagedElementID]]</f>
        <v>301</v>
      </c>
      <c r="G32" s="30" t="str">
        <f>sheet1__2[[#This Row],[ManagedElementID Name]]</f>
        <v>BZRNC1(301)</v>
      </c>
      <c r="H32" s="30" t="str">
        <f>sheet1__2[[#This Row],[Location Name]]</f>
        <v/>
      </c>
      <c r="I32" s="30">
        <f>sheet1__2[[#This Row],[SubSystem]]</f>
        <v>3</v>
      </c>
      <c r="J32" s="30" t="str">
        <f>sheet1__2[[#This Row],[SubSystem Name]]</f>
        <v>SubSystem(V4)(3)</v>
      </c>
      <c r="K32" s="30">
        <f>sheet1__2[[#This Row],[Unit]]</f>
        <v>23</v>
      </c>
      <c r="L32" s="30" t="str">
        <f>sheet1__2[[#This Row],[Unit Name]]</f>
        <v>Unit(V4)(23)</v>
      </c>
      <c r="M32" s="30">
        <f>sheet1__2[[#This Row],[LogicalEthPort]]</f>
        <v>3</v>
      </c>
      <c r="N32" s="30" t="str">
        <f>sheet1__2[[#This Row],[LogicalEthPort Name]]</f>
        <v>ETHERNET PORT(V4)(3)</v>
      </c>
      <c r="O32" s="30">
        <f>sheet1__2[[#This Row],[C380260006:Physical bandwidth(Mbps)]]</f>
        <v>1000</v>
      </c>
      <c r="P32" s="30">
        <f>sheet1__2[[#This Row],[C380260007:Mean receiving bit rate(bps)]]</f>
        <v>81</v>
      </c>
      <c r="Q32" s="30">
        <f>sheet1__2[[#This Row],[C380260008:Max receiving bit rate(bps)]]</f>
        <v>2456</v>
      </c>
      <c r="R32" s="30">
        <f>sheet1__2[[#This Row],[C380260009:Mean sending bit rate(bps)]]</f>
        <v>0</v>
      </c>
      <c r="S32" s="30">
        <f>sheet1__2[[#This Row],[C380260010:Max sending bit rate(bps)]]</f>
        <v>0</v>
      </c>
      <c r="T32" s="43" t="str">
        <f t="shared" si="0"/>
        <v>301-3-23-3</v>
      </c>
    </row>
    <row r="33" spans="1:20" ht="15" x14ac:dyDescent="0.15">
      <c r="A33" s="30">
        <f>sheet1__2[[#This Row],[Index]]</f>
        <v>32</v>
      </c>
      <c r="B33" s="30">
        <f>sheet1__2[[#This Row],[Start Time]]</f>
        <v>44554.635416666664</v>
      </c>
      <c r="C33" s="30">
        <f>sheet1__2[[#This Row],[End Time]]</f>
        <v>44554.645833333336</v>
      </c>
      <c r="D33" s="30" t="str">
        <f>sheet1__2[[#This Row],[Query Granularity]]</f>
        <v>15Minute(s)</v>
      </c>
      <c r="E33" s="30">
        <f>sheet1__2[[#This Row],[SubNetworkID]]</f>
        <v>301</v>
      </c>
      <c r="F33" s="30">
        <f>sheet1__2[[#This Row],[ManagedElementID]]</f>
        <v>301</v>
      </c>
      <c r="G33" s="30" t="str">
        <f>sheet1__2[[#This Row],[ManagedElementID Name]]</f>
        <v>BZRNC1(301)</v>
      </c>
      <c r="H33" s="30" t="str">
        <f>sheet1__2[[#This Row],[Location Name]]</f>
        <v/>
      </c>
      <c r="I33" s="30">
        <f>sheet1__2[[#This Row],[SubSystem]]</f>
        <v>3</v>
      </c>
      <c r="J33" s="30" t="str">
        <f>sheet1__2[[#This Row],[SubSystem Name]]</f>
        <v>SubSystem(V4)(3)</v>
      </c>
      <c r="K33" s="30">
        <f>sheet1__2[[#This Row],[Unit]]</f>
        <v>23</v>
      </c>
      <c r="L33" s="30" t="str">
        <f>sheet1__2[[#This Row],[Unit Name]]</f>
        <v>Unit(V4)(23)</v>
      </c>
      <c r="M33" s="30">
        <f>sheet1__2[[#This Row],[LogicalEthPort]]</f>
        <v>1</v>
      </c>
      <c r="N33" s="30" t="str">
        <f>sheet1__2[[#This Row],[LogicalEthPort Name]]</f>
        <v>ETHERNET PORT(V4)(1)</v>
      </c>
      <c r="O33" s="30">
        <f>sheet1__2[[#This Row],[C380260006:Physical bandwidth(Mbps)]]</f>
        <v>1000</v>
      </c>
      <c r="P33" s="30">
        <f>sheet1__2[[#This Row],[C380260007:Mean receiving bit rate(bps)]]</f>
        <v>48665293</v>
      </c>
      <c r="Q33" s="30">
        <f>sheet1__2[[#This Row],[C380260008:Max receiving bit rate(bps)]]</f>
        <v>55417864</v>
      </c>
      <c r="R33" s="30">
        <f>sheet1__2[[#This Row],[C380260009:Mean sending bit rate(bps)]]</f>
        <v>46847741</v>
      </c>
      <c r="S33" s="30">
        <f>sheet1__2[[#This Row],[C380260010:Max sending bit rate(bps)]]</f>
        <v>55974024</v>
      </c>
      <c r="T33" s="43" t="str">
        <f t="shared" si="0"/>
        <v>301-3-23-1</v>
      </c>
    </row>
    <row r="34" spans="1:20" ht="15" x14ac:dyDescent="0.15">
      <c r="A34" s="30">
        <f>sheet1__2[[#This Row],[Index]]</f>
        <v>33</v>
      </c>
      <c r="B34" s="30">
        <f>sheet1__2[[#This Row],[Start Time]]</f>
        <v>44554.635416666664</v>
      </c>
      <c r="C34" s="30">
        <f>sheet1__2[[#This Row],[End Time]]</f>
        <v>44554.645833333336</v>
      </c>
      <c r="D34" s="30" t="str">
        <f>sheet1__2[[#This Row],[Query Granularity]]</f>
        <v>15Minute(s)</v>
      </c>
      <c r="E34" s="30">
        <f>sheet1__2[[#This Row],[SubNetworkID]]</f>
        <v>301</v>
      </c>
      <c r="F34" s="30">
        <f>sheet1__2[[#This Row],[ManagedElementID]]</f>
        <v>301</v>
      </c>
      <c r="G34" s="30" t="str">
        <f>sheet1__2[[#This Row],[ManagedElementID Name]]</f>
        <v>BZRNC1(301)</v>
      </c>
      <c r="H34" s="30" t="str">
        <f>sheet1__2[[#This Row],[Location Name]]</f>
        <v/>
      </c>
      <c r="I34" s="30">
        <f>sheet1__2[[#This Row],[SubSystem]]</f>
        <v>3</v>
      </c>
      <c r="J34" s="30" t="str">
        <f>sheet1__2[[#This Row],[SubSystem Name]]</f>
        <v>SubSystem(V4)(3)</v>
      </c>
      <c r="K34" s="30">
        <f>sheet1__2[[#This Row],[Unit]]</f>
        <v>24</v>
      </c>
      <c r="L34" s="30" t="str">
        <f>sheet1__2[[#This Row],[Unit Name]]</f>
        <v>Unit(V4)(24)</v>
      </c>
      <c r="M34" s="30">
        <f>sheet1__2[[#This Row],[LogicalEthPort]]</f>
        <v>4</v>
      </c>
      <c r="N34" s="30" t="str">
        <f>sheet1__2[[#This Row],[LogicalEthPort Name]]</f>
        <v>ETHERNET PORT(V4)(4)</v>
      </c>
      <c r="O34" s="30">
        <f>sheet1__2[[#This Row],[C380260006:Physical bandwidth(Mbps)]]</f>
        <v>0</v>
      </c>
      <c r="P34" s="30">
        <f>sheet1__2[[#This Row],[C380260007:Mean receiving bit rate(bps)]]</f>
        <v>0</v>
      </c>
      <c r="Q34" s="30">
        <f>sheet1__2[[#This Row],[C380260008:Max receiving bit rate(bps)]]</f>
        <v>0</v>
      </c>
      <c r="R34" s="30">
        <f>sheet1__2[[#This Row],[C380260009:Mean sending bit rate(bps)]]</f>
        <v>0</v>
      </c>
      <c r="S34" s="30">
        <f>sheet1__2[[#This Row],[C380260010:Max sending bit rate(bps)]]</f>
        <v>0</v>
      </c>
      <c r="T34" s="43" t="str">
        <f t="shared" si="0"/>
        <v>301-3-24-4</v>
      </c>
    </row>
    <row r="35" spans="1:20" ht="15" x14ac:dyDescent="0.15">
      <c r="A35" s="30">
        <f>sheet1__2[[#This Row],[Index]]</f>
        <v>34</v>
      </c>
      <c r="B35" s="30">
        <f>sheet1__2[[#This Row],[Start Time]]</f>
        <v>44554.635416666664</v>
      </c>
      <c r="C35" s="30">
        <f>sheet1__2[[#This Row],[End Time]]</f>
        <v>44554.645833333336</v>
      </c>
      <c r="D35" s="30" t="str">
        <f>sheet1__2[[#This Row],[Query Granularity]]</f>
        <v>15Minute(s)</v>
      </c>
      <c r="E35" s="30">
        <f>sheet1__2[[#This Row],[SubNetworkID]]</f>
        <v>301</v>
      </c>
      <c r="F35" s="30">
        <f>sheet1__2[[#This Row],[ManagedElementID]]</f>
        <v>301</v>
      </c>
      <c r="G35" s="30" t="str">
        <f>sheet1__2[[#This Row],[ManagedElementID Name]]</f>
        <v>BZRNC1(301)</v>
      </c>
      <c r="H35" s="30" t="str">
        <f>sheet1__2[[#This Row],[Location Name]]</f>
        <v/>
      </c>
      <c r="I35" s="30">
        <f>sheet1__2[[#This Row],[SubSystem]]</f>
        <v>3</v>
      </c>
      <c r="J35" s="30" t="str">
        <f>sheet1__2[[#This Row],[SubSystem Name]]</f>
        <v>SubSystem(V4)(3)</v>
      </c>
      <c r="K35" s="30">
        <f>sheet1__2[[#This Row],[Unit]]</f>
        <v>24</v>
      </c>
      <c r="L35" s="30" t="str">
        <f>sheet1__2[[#This Row],[Unit Name]]</f>
        <v>Unit(V4)(24)</v>
      </c>
      <c r="M35" s="30">
        <f>sheet1__2[[#This Row],[LogicalEthPort]]</f>
        <v>2</v>
      </c>
      <c r="N35" s="30" t="str">
        <f>sheet1__2[[#This Row],[LogicalEthPort Name]]</f>
        <v>ETHERNET PORT(V4)(2)</v>
      </c>
      <c r="O35" s="30">
        <f>sheet1__2[[#This Row],[C380260006:Physical bandwidth(Mbps)]]</f>
        <v>0</v>
      </c>
      <c r="P35" s="30">
        <f>sheet1__2[[#This Row],[C380260007:Mean receiving bit rate(bps)]]</f>
        <v>0</v>
      </c>
      <c r="Q35" s="30">
        <f>sheet1__2[[#This Row],[C380260008:Max receiving bit rate(bps)]]</f>
        <v>0</v>
      </c>
      <c r="R35" s="30">
        <f>sheet1__2[[#This Row],[C380260009:Mean sending bit rate(bps)]]</f>
        <v>0</v>
      </c>
      <c r="S35" s="30">
        <f>sheet1__2[[#This Row],[C380260010:Max sending bit rate(bps)]]</f>
        <v>0</v>
      </c>
      <c r="T35" s="43" t="str">
        <f t="shared" si="0"/>
        <v>301-3-24-2</v>
      </c>
    </row>
    <row r="36" spans="1:20" ht="15" x14ac:dyDescent="0.15">
      <c r="A36" s="30">
        <f>sheet1__2[[#This Row],[Index]]</f>
        <v>35</v>
      </c>
      <c r="B36" s="30">
        <f>sheet1__2[[#This Row],[Start Time]]</f>
        <v>44554.635416666664</v>
      </c>
      <c r="C36" s="30">
        <f>sheet1__2[[#This Row],[End Time]]</f>
        <v>44554.645833333336</v>
      </c>
      <c r="D36" s="30" t="str">
        <f>sheet1__2[[#This Row],[Query Granularity]]</f>
        <v>15Minute(s)</v>
      </c>
      <c r="E36" s="30">
        <f>sheet1__2[[#This Row],[SubNetworkID]]</f>
        <v>301</v>
      </c>
      <c r="F36" s="30">
        <f>sheet1__2[[#This Row],[ManagedElementID]]</f>
        <v>301</v>
      </c>
      <c r="G36" s="30" t="str">
        <f>sheet1__2[[#This Row],[ManagedElementID Name]]</f>
        <v>BZRNC1(301)</v>
      </c>
      <c r="H36" s="30" t="str">
        <f>sheet1__2[[#This Row],[Location Name]]</f>
        <v/>
      </c>
      <c r="I36" s="30">
        <f>sheet1__2[[#This Row],[SubSystem]]</f>
        <v>3</v>
      </c>
      <c r="J36" s="30" t="str">
        <f>sheet1__2[[#This Row],[SubSystem Name]]</f>
        <v>SubSystem(V4)(3)</v>
      </c>
      <c r="K36" s="30">
        <f>sheet1__2[[#This Row],[Unit]]</f>
        <v>24</v>
      </c>
      <c r="L36" s="30" t="str">
        <f>sheet1__2[[#This Row],[Unit Name]]</f>
        <v>Unit(V4)(24)</v>
      </c>
      <c r="M36" s="30">
        <f>sheet1__2[[#This Row],[LogicalEthPort]]</f>
        <v>3</v>
      </c>
      <c r="N36" s="30" t="str">
        <f>sheet1__2[[#This Row],[LogicalEthPort Name]]</f>
        <v>ETHERNET PORT(V4)(3)</v>
      </c>
      <c r="O36" s="30">
        <f>sheet1__2[[#This Row],[C380260006:Physical bandwidth(Mbps)]]</f>
        <v>1000</v>
      </c>
      <c r="P36" s="30">
        <f>sheet1__2[[#This Row],[C380260007:Mean receiving bit rate(bps)]]</f>
        <v>81</v>
      </c>
      <c r="Q36" s="30">
        <f>sheet1__2[[#This Row],[C380260008:Max receiving bit rate(bps)]]</f>
        <v>2456</v>
      </c>
      <c r="R36" s="30">
        <f>sheet1__2[[#This Row],[C380260009:Mean sending bit rate(bps)]]</f>
        <v>0</v>
      </c>
      <c r="S36" s="30">
        <f>sheet1__2[[#This Row],[C380260010:Max sending bit rate(bps)]]</f>
        <v>0</v>
      </c>
      <c r="T36" s="43" t="str">
        <f t="shared" si="0"/>
        <v>301-3-24-3</v>
      </c>
    </row>
    <row r="37" spans="1:20" ht="15" x14ac:dyDescent="0.15">
      <c r="A37" s="30">
        <f>sheet1__2[[#This Row],[Index]]</f>
        <v>36</v>
      </c>
      <c r="B37" s="30">
        <f>sheet1__2[[#This Row],[Start Time]]</f>
        <v>44554.635416666664</v>
      </c>
      <c r="C37" s="30">
        <f>sheet1__2[[#This Row],[End Time]]</f>
        <v>44554.645833333336</v>
      </c>
      <c r="D37" s="30" t="str">
        <f>sheet1__2[[#This Row],[Query Granularity]]</f>
        <v>15Minute(s)</v>
      </c>
      <c r="E37" s="30">
        <f>sheet1__2[[#This Row],[SubNetworkID]]</f>
        <v>301</v>
      </c>
      <c r="F37" s="30">
        <f>sheet1__2[[#This Row],[ManagedElementID]]</f>
        <v>301</v>
      </c>
      <c r="G37" s="30" t="str">
        <f>sheet1__2[[#This Row],[ManagedElementID Name]]</f>
        <v>BZRNC1(301)</v>
      </c>
      <c r="H37" s="30" t="str">
        <f>sheet1__2[[#This Row],[Location Name]]</f>
        <v/>
      </c>
      <c r="I37" s="30">
        <f>sheet1__2[[#This Row],[SubSystem]]</f>
        <v>3</v>
      </c>
      <c r="J37" s="30" t="str">
        <f>sheet1__2[[#This Row],[SubSystem Name]]</f>
        <v>SubSystem(V4)(3)</v>
      </c>
      <c r="K37" s="30">
        <f>sheet1__2[[#This Row],[Unit]]</f>
        <v>24</v>
      </c>
      <c r="L37" s="30" t="str">
        <f>sheet1__2[[#This Row],[Unit Name]]</f>
        <v>Unit(V4)(24)</v>
      </c>
      <c r="M37" s="30">
        <f>sheet1__2[[#This Row],[LogicalEthPort]]</f>
        <v>1</v>
      </c>
      <c r="N37" s="30" t="str">
        <f>sheet1__2[[#This Row],[LogicalEthPort Name]]</f>
        <v>ETHERNET PORT(V4)(1)</v>
      </c>
      <c r="O37" s="30">
        <f>sheet1__2[[#This Row],[C380260006:Physical bandwidth(Mbps)]]</f>
        <v>1000</v>
      </c>
      <c r="P37" s="30">
        <f>sheet1__2[[#This Row],[C380260007:Mean receiving bit rate(bps)]]</f>
        <v>39270743</v>
      </c>
      <c r="Q37" s="30">
        <f>sheet1__2[[#This Row],[C380260008:Max receiving bit rate(bps)]]</f>
        <v>43159480</v>
      </c>
      <c r="R37" s="30">
        <f>sheet1__2[[#This Row],[C380260009:Mean sending bit rate(bps)]]</f>
        <v>39848736</v>
      </c>
      <c r="S37" s="30">
        <f>sheet1__2[[#This Row],[C380260010:Max sending bit rate(bps)]]</f>
        <v>43977696</v>
      </c>
      <c r="T37" s="43" t="str">
        <f t="shared" si="0"/>
        <v>301-3-24-1</v>
      </c>
    </row>
    <row r="38" spans="1:20" ht="15" x14ac:dyDescent="0.15">
      <c r="A38" s="30">
        <f>sheet1__2[[#This Row],[Index]]</f>
        <v>37</v>
      </c>
      <c r="B38" s="30">
        <f>sheet1__2[[#This Row],[Start Time]]</f>
        <v>44554.635416666664</v>
      </c>
      <c r="C38" s="30">
        <f>sheet1__2[[#This Row],[End Time]]</f>
        <v>44554.645833333336</v>
      </c>
      <c r="D38" s="30" t="str">
        <f>sheet1__2[[#This Row],[Query Granularity]]</f>
        <v>15Minute(s)</v>
      </c>
      <c r="E38" s="30">
        <f>sheet1__2[[#This Row],[SubNetworkID]]</f>
        <v>301</v>
      </c>
      <c r="F38" s="30">
        <f>sheet1__2[[#This Row],[ManagedElementID]]</f>
        <v>301</v>
      </c>
      <c r="G38" s="30" t="str">
        <f>sheet1__2[[#This Row],[ManagedElementID Name]]</f>
        <v>BZRNC1(301)</v>
      </c>
      <c r="H38" s="30" t="str">
        <f>sheet1__2[[#This Row],[Location Name]]</f>
        <v/>
      </c>
      <c r="I38" s="30">
        <f>sheet1__2[[#This Row],[SubSystem]]</f>
        <v>3</v>
      </c>
      <c r="J38" s="30" t="str">
        <f>sheet1__2[[#This Row],[SubSystem Name]]</f>
        <v>SubSystem(V4)(3)</v>
      </c>
      <c r="K38" s="30">
        <f>sheet1__2[[#This Row],[Unit]]</f>
        <v>25</v>
      </c>
      <c r="L38" s="30" t="str">
        <f>sheet1__2[[#This Row],[Unit Name]]</f>
        <v>Unit(V4)(25)</v>
      </c>
      <c r="M38" s="30">
        <f>sheet1__2[[#This Row],[LogicalEthPort]]</f>
        <v>4</v>
      </c>
      <c r="N38" s="30" t="str">
        <f>sheet1__2[[#This Row],[LogicalEthPort Name]]</f>
        <v>ETHERNET PORT(V4)(4)</v>
      </c>
      <c r="O38" s="30">
        <f>sheet1__2[[#This Row],[C380260006:Physical bandwidth(Mbps)]]</f>
        <v>0</v>
      </c>
      <c r="P38" s="30">
        <f>sheet1__2[[#This Row],[C380260007:Mean receiving bit rate(bps)]]</f>
        <v>0</v>
      </c>
      <c r="Q38" s="30">
        <f>sheet1__2[[#This Row],[C380260008:Max receiving bit rate(bps)]]</f>
        <v>0</v>
      </c>
      <c r="R38" s="30">
        <f>sheet1__2[[#This Row],[C380260009:Mean sending bit rate(bps)]]</f>
        <v>0</v>
      </c>
      <c r="S38" s="30">
        <f>sheet1__2[[#This Row],[C380260010:Max sending bit rate(bps)]]</f>
        <v>0</v>
      </c>
      <c r="T38" s="43" t="str">
        <f t="shared" si="0"/>
        <v>301-3-25-4</v>
      </c>
    </row>
    <row r="39" spans="1:20" ht="15" x14ac:dyDescent="0.15">
      <c r="A39" s="30">
        <f>sheet1__2[[#This Row],[Index]]</f>
        <v>38</v>
      </c>
      <c r="B39" s="30">
        <f>sheet1__2[[#This Row],[Start Time]]</f>
        <v>44554.635416666664</v>
      </c>
      <c r="C39" s="30">
        <f>sheet1__2[[#This Row],[End Time]]</f>
        <v>44554.645833333336</v>
      </c>
      <c r="D39" s="30" t="str">
        <f>sheet1__2[[#This Row],[Query Granularity]]</f>
        <v>15Minute(s)</v>
      </c>
      <c r="E39" s="30">
        <f>sheet1__2[[#This Row],[SubNetworkID]]</f>
        <v>301</v>
      </c>
      <c r="F39" s="30">
        <f>sheet1__2[[#This Row],[ManagedElementID]]</f>
        <v>301</v>
      </c>
      <c r="G39" s="30" t="str">
        <f>sheet1__2[[#This Row],[ManagedElementID Name]]</f>
        <v>BZRNC1(301)</v>
      </c>
      <c r="H39" s="30" t="str">
        <f>sheet1__2[[#This Row],[Location Name]]</f>
        <v/>
      </c>
      <c r="I39" s="30">
        <f>sheet1__2[[#This Row],[SubSystem]]</f>
        <v>3</v>
      </c>
      <c r="J39" s="30" t="str">
        <f>sheet1__2[[#This Row],[SubSystem Name]]</f>
        <v>SubSystem(V4)(3)</v>
      </c>
      <c r="K39" s="30">
        <f>sheet1__2[[#This Row],[Unit]]</f>
        <v>25</v>
      </c>
      <c r="L39" s="30" t="str">
        <f>sheet1__2[[#This Row],[Unit Name]]</f>
        <v>Unit(V4)(25)</v>
      </c>
      <c r="M39" s="30">
        <f>sheet1__2[[#This Row],[LogicalEthPort]]</f>
        <v>2</v>
      </c>
      <c r="N39" s="30" t="str">
        <f>sheet1__2[[#This Row],[LogicalEthPort Name]]</f>
        <v>ETHERNET PORT(V4)(2)</v>
      </c>
      <c r="O39" s="30">
        <f>sheet1__2[[#This Row],[C380260006:Physical bandwidth(Mbps)]]</f>
        <v>1000</v>
      </c>
      <c r="P39" s="30">
        <f>sheet1__2[[#This Row],[C380260007:Mean receiving bit rate(bps)]]</f>
        <v>843056</v>
      </c>
      <c r="Q39" s="30">
        <f>sheet1__2[[#This Row],[C380260008:Max receiving bit rate(bps)]]</f>
        <v>1108432</v>
      </c>
      <c r="R39" s="30">
        <f>sheet1__2[[#This Row],[C380260009:Mean sending bit rate(bps)]]</f>
        <v>457864</v>
      </c>
      <c r="S39" s="30">
        <f>sheet1__2[[#This Row],[C380260010:Max sending bit rate(bps)]]</f>
        <v>608112</v>
      </c>
      <c r="T39" s="43" t="str">
        <f t="shared" si="0"/>
        <v>301-3-25-2</v>
      </c>
    </row>
    <row r="40" spans="1:20" ht="15" x14ac:dyDescent="0.15">
      <c r="A40" s="30">
        <f>sheet1__2[[#This Row],[Index]]</f>
        <v>39</v>
      </c>
      <c r="B40" s="30">
        <f>sheet1__2[[#This Row],[Start Time]]</f>
        <v>44554.635416666664</v>
      </c>
      <c r="C40" s="30">
        <f>sheet1__2[[#This Row],[End Time]]</f>
        <v>44554.645833333336</v>
      </c>
      <c r="D40" s="30" t="str">
        <f>sheet1__2[[#This Row],[Query Granularity]]</f>
        <v>15Minute(s)</v>
      </c>
      <c r="E40" s="30">
        <f>sheet1__2[[#This Row],[SubNetworkID]]</f>
        <v>301</v>
      </c>
      <c r="F40" s="30">
        <f>sheet1__2[[#This Row],[ManagedElementID]]</f>
        <v>301</v>
      </c>
      <c r="G40" s="30" t="str">
        <f>sheet1__2[[#This Row],[ManagedElementID Name]]</f>
        <v>BZRNC1(301)</v>
      </c>
      <c r="H40" s="30" t="str">
        <f>sheet1__2[[#This Row],[Location Name]]</f>
        <v/>
      </c>
      <c r="I40" s="30">
        <f>sheet1__2[[#This Row],[SubSystem]]</f>
        <v>3</v>
      </c>
      <c r="J40" s="30" t="str">
        <f>sheet1__2[[#This Row],[SubSystem Name]]</f>
        <v>SubSystem(V4)(3)</v>
      </c>
      <c r="K40" s="30">
        <f>sheet1__2[[#This Row],[Unit]]</f>
        <v>25</v>
      </c>
      <c r="L40" s="30" t="str">
        <f>sheet1__2[[#This Row],[Unit Name]]</f>
        <v>Unit(V4)(25)</v>
      </c>
      <c r="M40" s="30">
        <f>sheet1__2[[#This Row],[LogicalEthPort]]</f>
        <v>3</v>
      </c>
      <c r="N40" s="30" t="str">
        <f>sheet1__2[[#This Row],[LogicalEthPort Name]]</f>
        <v>ETHERNET PORT(V4)(3)</v>
      </c>
      <c r="O40" s="30">
        <f>sheet1__2[[#This Row],[C380260006:Physical bandwidth(Mbps)]]</f>
        <v>1000</v>
      </c>
      <c r="P40" s="30">
        <f>sheet1__2[[#This Row],[C380260007:Mean receiving bit rate(bps)]]</f>
        <v>385677065</v>
      </c>
      <c r="Q40" s="30">
        <f>sheet1__2[[#This Row],[C380260008:Max receiving bit rate(bps)]]</f>
        <v>479187840</v>
      </c>
      <c r="R40" s="30">
        <f>sheet1__2[[#This Row],[C380260009:Mean sending bit rate(bps)]]</f>
        <v>29874959</v>
      </c>
      <c r="S40" s="30">
        <f>sheet1__2[[#This Row],[C380260010:Max sending bit rate(bps)]]</f>
        <v>40446032</v>
      </c>
      <c r="T40" s="43" t="str">
        <f t="shared" si="0"/>
        <v>301-3-25-3</v>
      </c>
    </row>
    <row r="41" spans="1:20" ht="15" x14ac:dyDescent="0.15">
      <c r="A41" s="30">
        <f>sheet1__2[[#This Row],[Index]]</f>
        <v>40</v>
      </c>
      <c r="B41" s="30">
        <f>sheet1__2[[#This Row],[Start Time]]</f>
        <v>44554.635416666664</v>
      </c>
      <c r="C41" s="30">
        <f>sheet1__2[[#This Row],[End Time]]</f>
        <v>44554.645833333336</v>
      </c>
      <c r="D41" s="30" t="str">
        <f>sheet1__2[[#This Row],[Query Granularity]]</f>
        <v>15Minute(s)</v>
      </c>
      <c r="E41" s="30">
        <f>sheet1__2[[#This Row],[SubNetworkID]]</f>
        <v>301</v>
      </c>
      <c r="F41" s="30">
        <f>sheet1__2[[#This Row],[ManagedElementID]]</f>
        <v>301</v>
      </c>
      <c r="G41" s="30" t="str">
        <f>sheet1__2[[#This Row],[ManagedElementID Name]]</f>
        <v>BZRNC1(301)</v>
      </c>
      <c r="H41" s="30" t="str">
        <f>sheet1__2[[#This Row],[Location Name]]</f>
        <v/>
      </c>
      <c r="I41" s="30">
        <f>sheet1__2[[#This Row],[SubSystem]]</f>
        <v>3</v>
      </c>
      <c r="J41" s="30" t="str">
        <f>sheet1__2[[#This Row],[SubSystem Name]]</f>
        <v>SubSystem(V4)(3)</v>
      </c>
      <c r="K41" s="30">
        <f>sheet1__2[[#This Row],[Unit]]</f>
        <v>25</v>
      </c>
      <c r="L41" s="30" t="str">
        <f>sheet1__2[[#This Row],[Unit Name]]</f>
        <v>Unit(V4)(25)</v>
      </c>
      <c r="M41" s="30">
        <f>sheet1__2[[#This Row],[LogicalEthPort]]</f>
        <v>1</v>
      </c>
      <c r="N41" s="30" t="str">
        <f>sheet1__2[[#This Row],[LogicalEthPort Name]]</f>
        <v>ETHERNET PORT(V4)(1)</v>
      </c>
      <c r="O41" s="30">
        <f>sheet1__2[[#This Row],[C380260006:Physical bandwidth(Mbps)]]</f>
        <v>1000</v>
      </c>
      <c r="P41" s="30">
        <f>sheet1__2[[#This Row],[C380260007:Mean receiving bit rate(bps)]]</f>
        <v>580006</v>
      </c>
      <c r="Q41" s="30">
        <f>sheet1__2[[#This Row],[C380260008:Max receiving bit rate(bps)]]</f>
        <v>7974896</v>
      </c>
      <c r="R41" s="30">
        <f>sheet1__2[[#This Row],[C380260009:Mean sending bit rate(bps)]]</f>
        <v>28613916</v>
      </c>
      <c r="S41" s="30">
        <f>sheet1__2[[#This Row],[C380260010:Max sending bit rate(bps)]]</f>
        <v>38914920</v>
      </c>
      <c r="T41" s="43" t="str">
        <f t="shared" si="0"/>
        <v>301-3-25-1</v>
      </c>
    </row>
    <row r="42" spans="1:20" ht="15" x14ac:dyDescent="0.15">
      <c r="A42" s="30">
        <f>sheet1__2[[#This Row],[Index]]</f>
        <v>41</v>
      </c>
      <c r="B42" s="30">
        <f>sheet1__2[[#This Row],[Start Time]]</f>
        <v>44554.635416666664</v>
      </c>
      <c r="C42" s="30">
        <f>sheet1__2[[#This Row],[End Time]]</f>
        <v>44554.645833333336</v>
      </c>
      <c r="D42" s="30" t="str">
        <f>sheet1__2[[#This Row],[Query Granularity]]</f>
        <v>15Minute(s)</v>
      </c>
      <c r="E42" s="30">
        <f>sheet1__2[[#This Row],[SubNetworkID]]</f>
        <v>301</v>
      </c>
      <c r="F42" s="30">
        <f>sheet1__2[[#This Row],[ManagedElementID]]</f>
        <v>301</v>
      </c>
      <c r="G42" s="30" t="str">
        <f>sheet1__2[[#This Row],[ManagedElementID Name]]</f>
        <v>BZRNC1(301)</v>
      </c>
      <c r="H42" s="30" t="str">
        <f>sheet1__2[[#This Row],[Location Name]]</f>
        <v/>
      </c>
      <c r="I42" s="30">
        <f>sheet1__2[[#This Row],[SubSystem]]</f>
        <v>3</v>
      </c>
      <c r="J42" s="30" t="str">
        <f>sheet1__2[[#This Row],[SubSystem Name]]</f>
        <v>SubSystem(V4)(3)</v>
      </c>
      <c r="K42" s="30">
        <f>sheet1__2[[#This Row],[Unit]]</f>
        <v>17</v>
      </c>
      <c r="L42" s="30" t="str">
        <f>sheet1__2[[#This Row],[Unit Name]]</f>
        <v>Unit(V4)(17)</v>
      </c>
      <c r="M42" s="30">
        <f>sheet1__2[[#This Row],[LogicalEthPort]]</f>
        <v>4</v>
      </c>
      <c r="N42" s="30" t="str">
        <f>sheet1__2[[#This Row],[LogicalEthPort Name]]</f>
        <v>ETHERNET PORT(V4)(4)</v>
      </c>
      <c r="O42" s="30">
        <f>sheet1__2[[#This Row],[C380260006:Physical bandwidth(Mbps)]]</f>
        <v>1000</v>
      </c>
      <c r="P42" s="30">
        <f>sheet1__2[[#This Row],[C380260007:Mean receiving bit rate(bps)]]</f>
        <v>7900</v>
      </c>
      <c r="Q42" s="30">
        <f>sheet1__2[[#This Row],[C380260008:Max receiving bit rate(bps)]]</f>
        <v>243536</v>
      </c>
      <c r="R42" s="30">
        <f>sheet1__2[[#This Row],[C380260009:Mean sending bit rate(bps)]]</f>
        <v>1338</v>
      </c>
      <c r="S42" s="30">
        <f>sheet1__2[[#This Row],[C380260010:Max sending bit rate(bps)]]</f>
        <v>63456</v>
      </c>
      <c r="T42" s="43" t="str">
        <f t="shared" si="0"/>
        <v>301-3-17-4</v>
      </c>
    </row>
    <row r="43" spans="1:20" ht="15" x14ac:dyDescent="0.15">
      <c r="A43" s="30">
        <f>sheet1__2[[#This Row],[Index]]</f>
        <v>42</v>
      </c>
      <c r="B43" s="30">
        <f>sheet1__2[[#This Row],[Start Time]]</f>
        <v>44554.635416666664</v>
      </c>
      <c r="C43" s="30">
        <f>sheet1__2[[#This Row],[End Time]]</f>
        <v>44554.645833333336</v>
      </c>
      <c r="D43" s="30" t="str">
        <f>sheet1__2[[#This Row],[Query Granularity]]</f>
        <v>15Minute(s)</v>
      </c>
      <c r="E43" s="30">
        <f>sheet1__2[[#This Row],[SubNetworkID]]</f>
        <v>301</v>
      </c>
      <c r="F43" s="30">
        <f>sheet1__2[[#This Row],[ManagedElementID]]</f>
        <v>301</v>
      </c>
      <c r="G43" s="30" t="str">
        <f>sheet1__2[[#This Row],[ManagedElementID Name]]</f>
        <v>BZRNC1(301)</v>
      </c>
      <c r="H43" s="30" t="str">
        <f>sheet1__2[[#This Row],[Location Name]]</f>
        <v/>
      </c>
      <c r="I43" s="30">
        <f>sheet1__2[[#This Row],[SubSystem]]</f>
        <v>3</v>
      </c>
      <c r="J43" s="30" t="str">
        <f>sheet1__2[[#This Row],[SubSystem Name]]</f>
        <v>SubSystem(V4)(3)</v>
      </c>
      <c r="K43" s="30">
        <f>sheet1__2[[#This Row],[Unit]]</f>
        <v>17</v>
      </c>
      <c r="L43" s="30" t="str">
        <f>sheet1__2[[#This Row],[Unit Name]]</f>
        <v>Unit(V4)(17)</v>
      </c>
      <c r="M43" s="30">
        <f>sheet1__2[[#This Row],[LogicalEthPort]]</f>
        <v>2</v>
      </c>
      <c r="N43" s="30" t="str">
        <f>sheet1__2[[#This Row],[LogicalEthPort Name]]</f>
        <v>ETHERNET PORT(V4)(2)</v>
      </c>
      <c r="O43" s="30">
        <f>sheet1__2[[#This Row],[C380260006:Physical bandwidth(Mbps)]]</f>
        <v>100</v>
      </c>
      <c r="P43" s="30">
        <f>sheet1__2[[#This Row],[C380260007:Mean receiving bit rate(bps)]]</f>
        <v>5142</v>
      </c>
      <c r="Q43" s="30">
        <f>sheet1__2[[#This Row],[C380260008:Max receiving bit rate(bps)]]</f>
        <v>125528</v>
      </c>
      <c r="R43" s="30">
        <f>sheet1__2[[#This Row],[C380260009:Mean sending bit rate(bps)]]</f>
        <v>58</v>
      </c>
      <c r="S43" s="30">
        <f>sheet1__2[[#This Row],[C380260010:Max sending bit rate(bps)]]</f>
        <v>512</v>
      </c>
      <c r="T43" s="43" t="str">
        <f t="shared" si="0"/>
        <v>301-3-17-2</v>
      </c>
    </row>
    <row r="44" spans="1:20" ht="15" x14ac:dyDescent="0.15">
      <c r="A44" s="30">
        <f>sheet1__2[[#This Row],[Index]]</f>
        <v>43</v>
      </c>
      <c r="B44" s="30">
        <f>sheet1__2[[#This Row],[Start Time]]</f>
        <v>44554.635416666664</v>
      </c>
      <c r="C44" s="30">
        <f>sheet1__2[[#This Row],[End Time]]</f>
        <v>44554.645833333336</v>
      </c>
      <c r="D44" s="30" t="str">
        <f>sheet1__2[[#This Row],[Query Granularity]]</f>
        <v>15Minute(s)</v>
      </c>
      <c r="E44" s="30">
        <f>sheet1__2[[#This Row],[SubNetworkID]]</f>
        <v>301</v>
      </c>
      <c r="F44" s="30">
        <f>sheet1__2[[#This Row],[ManagedElementID]]</f>
        <v>301</v>
      </c>
      <c r="G44" s="30" t="str">
        <f>sheet1__2[[#This Row],[ManagedElementID Name]]</f>
        <v>BZRNC1(301)</v>
      </c>
      <c r="H44" s="30" t="str">
        <f>sheet1__2[[#This Row],[Location Name]]</f>
        <v/>
      </c>
      <c r="I44" s="30">
        <f>sheet1__2[[#This Row],[SubSystem]]</f>
        <v>3</v>
      </c>
      <c r="J44" s="30" t="str">
        <f>sheet1__2[[#This Row],[SubSystem Name]]</f>
        <v>SubSystem(V4)(3)</v>
      </c>
      <c r="K44" s="30">
        <f>sheet1__2[[#This Row],[Unit]]</f>
        <v>17</v>
      </c>
      <c r="L44" s="30" t="str">
        <f>sheet1__2[[#This Row],[Unit Name]]</f>
        <v>Unit(V4)(17)</v>
      </c>
      <c r="M44" s="30">
        <f>sheet1__2[[#This Row],[LogicalEthPort]]</f>
        <v>3</v>
      </c>
      <c r="N44" s="30" t="str">
        <f>sheet1__2[[#This Row],[LogicalEthPort Name]]</f>
        <v>ETHERNET PORT(V4)(3)</v>
      </c>
      <c r="O44" s="30">
        <f>sheet1__2[[#This Row],[C380260006:Physical bandwidth(Mbps)]]</f>
        <v>1000</v>
      </c>
      <c r="P44" s="30">
        <f>sheet1__2[[#This Row],[C380260007:Mean receiving bit rate(bps)]]</f>
        <v>173264604</v>
      </c>
      <c r="Q44" s="30">
        <f>sheet1__2[[#This Row],[C380260008:Max receiving bit rate(bps)]]</f>
        <v>189247200</v>
      </c>
      <c r="R44" s="30">
        <f>sheet1__2[[#This Row],[C380260009:Mean sending bit rate(bps)]]</f>
        <v>180004302</v>
      </c>
      <c r="S44" s="30">
        <f>sheet1__2[[#This Row],[C380260010:Max sending bit rate(bps)]]</f>
        <v>236212128</v>
      </c>
      <c r="T44" s="43" t="str">
        <f t="shared" si="0"/>
        <v>301-3-17-3</v>
      </c>
    </row>
    <row r="45" spans="1:20" ht="15" x14ac:dyDescent="0.15">
      <c r="A45" s="30">
        <f>sheet1__2[[#This Row],[Index]]</f>
        <v>44</v>
      </c>
      <c r="B45" s="30">
        <f>sheet1__2[[#This Row],[Start Time]]</f>
        <v>44554.635416666664</v>
      </c>
      <c r="C45" s="30">
        <f>sheet1__2[[#This Row],[End Time]]</f>
        <v>44554.645833333336</v>
      </c>
      <c r="D45" s="30" t="str">
        <f>sheet1__2[[#This Row],[Query Granularity]]</f>
        <v>15Minute(s)</v>
      </c>
      <c r="E45" s="30">
        <f>sheet1__2[[#This Row],[SubNetworkID]]</f>
        <v>301</v>
      </c>
      <c r="F45" s="30">
        <f>sheet1__2[[#This Row],[ManagedElementID]]</f>
        <v>301</v>
      </c>
      <c r="G45" s="30" t="str">
        <f>sheet1__2[[#This Row],[ManagedElementID Name]]</f>
        <v>BZRNC1(301)</v>
      </c>
      <c r="H45" s="30" t="str">
        <f>sheet1__2[[#This Row],[Location Name]]</f>
        <v/>
      </c>
      <c r="I45" s="30">
        <f>sheet1__2[[#This Row],[SubSystem]]</f>
        <v>3</v>
      </c>
      <c r="J45" s="30" t="str">
        <f>sheet1__2[[#This Row],[SubSystem Name]]</f>
        <v>SubSystem(V4)(3)</v>
      </c>
      <c r="K45" s="30">
        <f>sheet1__2[[#This Row],[Unit]]</f>
        <v>17</v>
      </c>
      <c r="L45" s="30" t="str">
        <f>sheet1__2[[#This Row],[Unit Name]]</f>
        <v>Unit(V4)(17)</v>
      </c>
      <c r="M45" s="30">
        <f>sheet1__2[[#This Row],[LogicalEthPort]]</f>
        <v>1</v>
      </c>
      <c r="N45" s="30" t="str">
        <f>sheet1__2[[#This Row],[LogicalEthPort Name]]</f>
        <v>ETHERNET PORT(V4)(1)</v>
      </c>
      <c r="O45" s="30">
        <f>sheet1__2[[#This Row],[C380260006:Physical bandwidth(Mbps)]]</f>
        <v>1000</v>
      </c>
      <c r="P45" s="30">
        <f>sheet1__2[[#This Row],[C380260007:Mean receiving bit rate(bps)]]</f>
        <v>171138494</v>
      </c>
      <c r="Q45" s="30">
        <f>sheet1__2[[#This Row],[C380260008:Max receiving bit rate(bps)]]</f>
        <v>192029208</v>
      </c>
      <c r="R45" s="30">
        <f>sheet1__2[[#This Row],[C380260009:Mean sending bit rate(bps)]]</f>
        <v>278909852</v>
      </c>
      <c r="S45" s="30">
        <f>sheet1__2[[#This Row],[C380260010:Max sending bit rate(bps)]]</f>
        <v>339168928</v>
      </c>
      <c r="T45" s="43" t="str">
        <f t="shared" si="0"/>
        <v>301-3-17-1</v>
      </c>
    </row>
    <row r="46" spans="1:20" ht="15" x14ac:dyDescent="0.15">
      <c r="A46" s="30">
        <f>sheet1__2[[#This Row],[Index]]</f>
        <v>45</v>
      </c>
      <c r="B46" s="30">
        <f>sheet1__2[[#This Row],[Start Time]]</f>
        <v>44554.635416666664</v>
      </c>
      <c r="C46" s="30">
        <f>sheet1__2[[#This Row],[End Time]]</f>
        <v>44554.645833333336</v>
      </c>
      <c r="D46" s="30" t="str">
        <f>sheet1__2[[#This Row],[Query Granularity]]</f>
        <v>15Minute(s)</v>
      </c>
      <c r="E46" s="30">
        <f>sheet1__2[[#This Row],[SubNetworkID]]</f>
        <v>301</v>
      </c>
      <c r="F46" s="30">
        <f>sheet1__2[[#This Row],[ManagedElementID]]</f>
        <v>301</v>
      </c>
      <c r="G46" s="30" t="str">
        <f>sheet1__2[[#This Row],[ManagedElementID Name]]</f>
        <v>BZRNC1(301)</v>
      </c>
      <c r="H46" s="30" t="str">
        <f>sheet1__2[[#This Row],[Location Name]]</f>
        <v/>
      </c>
      <c r="I46" s="30">
        <f>sheet1__2[[#This Row],[SubSystem]]</f>
        <v>3</v>
      </c>
      <c r="J46" s="30" t="str">
        <f>sheet1__2[[#This Row],[SubSystem Name]]</f>
        <v>SubSystem(V4)(3)</v>
      </c>
      <c r="K46" s="30">
        <f>sheet1__2[[#This Row],[Unit]]</f>
        <v>26</v>
      </c>
      <c r="L46" s="30" t="str">
        <f>sheet1__2[[#This Row],[Unit Name]]</f>
        <v>Unit(V4)(26)</v>
      </c>
      <c r="M46" s="30">
        <f>sheet1__2[[#This Row],[LogicalEthPort]]</f>
        <v>4</v>
      </c>
      <c r="N46" s="30" t="str">
        <f>sheet1__2[[#This Row],[LogicalEthPort Name]]</f>
        <v>ETHERNET PORT(V4)(4)</v>
      </c>
      <c r="O46" s="30">
        <f>sheet1__2[[#This Row],[C380260006:Physical bandwidth(Mbps)]]</f>
        <v>0</v>
      </c>
      <c r="P46" s="30">
        <f>sheet1__2[[#This Row],[C380260007:Mean receiving bit rate(bps)]]</f>
        <v>0</v>
      </c>
      <c r="Q46" s="30">
        <f>sheet1__2[[#This Row],[C380260008:Max receiving bit rate(bps)]]</f>
        <v>0</v>
      </c>
      <c r="R46" s="30">
        <f>sheet1__2[[#This Row],[C380260009:Mean sending bit rate(bps)]]</f>
        <v>0</v>
      </c>
      <c r="S46" s="30">
        <f>sheet1__2[[#This Row],[C380260010:Max sending bit rate(bps)]]</f>
        <v>0</v>
      </c>
      <c r="T46" s="43" t="str">
        <f t="shared" si="0"/>
        <v>301-3-26-4</v>
      </c>
    </row>
    <row r="47" spans="1:20" ht="15" x14ac:dyDescent="0.15">
      <c r="A47" s="30">
        <f>sheet1__2[[#This Row],[Index]]</f>
        <v>46</v>
      </c>
      <c r="B47" s="30">
        <f>sheet1__2[[#This Row],[Start Time]]</f>
        <v>44554.635416666664</v>
      </c>
      <c r="C47" s="30">
        <f>sheet1__2[[#This Row],[End Time]]</f>
        <v>44554.645833333336</v>
      </c>
      <c r="D47" s="30" t="str">
        <f>sheet1__2[[#This Row],[Query Granularity]]</f>
        <v>15Minute(s)</v>
      </c>
      <c r="E47" s="30">
        <f>sheet1__2[[#This Row],[SubNetworkID]]</f>
        <v>301</v>
      </c>
      <c r="F47" s="30">
        <f>sheet1__2[[#This Row],[ManagedElementID]]</f>
        <v>301</v>
      </c>
      <c r="G47" s="30" t="str">
        <f>sheet1__2[[#This Row],[ManagedElementID Name]]</f>
        <v>BZRNC1(301)</v>
      </c>
      <c r="H47" s="30" t="str">
        <f>sheet1__2[[#This Row],[Location Name]]</f>
        <v/>
      </c>
      <c r="I47" s="30">
        <f>sheet1__2[[#This Row],[SubSystem]]</f>
        <v>3</v>
      </c>
      <c r="J47" s="30" t="str">
        <f>sheet1__2[[#This Row],[SubSystem Name]]</f>
        <v>SubSystem(V4)(3)</v>
      </c>
      <c r="K47" s="30">
        <f>sheet1__2[[#This Row],[Unit]]</f>
        <v>26</v>
      </c>
      <c r="L47" s="30" t="str">
        <f>sheet1__2[[#This Row],[Unit Name]]</f>
        <v>Unit(V4)(26)</v>
      </c>
      <c r="M47" s="30">
        <f>sheet1__2[[#This Row],[LogicalEthPort]]</f>
        <v>2</v>
      </c>
      <c r="N47" s="30" t="str">
        <f>sheet1__2[[#This Row],[LogicalEthPort Name]]</f>
        <v>ETHERNET PORT(V4)(2)</v>
      </c>
      <c r="O47" s="30">
        <f>sheet1__2[[#This Row],[C380260006:Physical bandwidth(Mbps)]]</f>
        <v>1000</v>
      </c>
      <c r="P47" s="30">
        <f>sheet1__2[[#This Row],[C380260007:Mean receiving bit rate(bps)]]</f>
        <v>2082221</v>
      </c>
      <c r="Q47" s="30">
        <f>sheet1__2[[#This Row],[C380260008:Max receiving bit rate(bps)]]</f>
        <v>2610720</v>
      </c>
      <c r="R47" s="30">
        <f>sheet1__2[[#This Row],[C380260009:Mean sending bit rate(bps)]]</f>
        <v>455767</v>
      </c>
      <c r="S47" s="30">
        <f>sheet1__2[[#This Row],[C380260010:Max sending bit rate(bps)]]</f>
        <v>540864</v>
      </c>
      <c r="T47" s="43" t="str">
        <f t="shared" si="0"/>
        <v>301-3-26-2</v>
      </c>
    </row>
    <row r="48" spans="1:20" ht="15" x14ac:dyDescent="0.15">
      <c r="A48" s="30">
        <f>sheet1__2[[#This Row],[Index]]</f>
        <v>47</v>
      </c>
      <c r="B48" s="30">
        <f>sheet1__2[[#This Row],[Start Time]]</f>
        <v>44554.635416666664</v>
      </c>
      <c r="C48" s="30">
        <f>sheet1__2[[#This Row],[End Time]]</f>
        <v>44554.645833333336</v>
      </c>
      <c r="D48" s="30" t="str">
        <f>sheet1__2[[#This Row],[Query Granularity]]</f>
        <v>15Minute(s)</v>
      </c>
      <c r="E48" s="30">
        <f>sheet1__2[[#This Row],[SubNetworkID]]</f>
        <v>301</v>
      </c>
      <c r="F48" s="30">
        <f>sheet1__2[[#This Row],[ManagedElementID]]</f>
        <v>301</v>
      </c>
      <c r="G48" s="30" t="str">
        <f>sheet1__2[[#This Row],[ManagedElementID Name]]</f>
        <v>BZRNC1(301)</v>
      </c>
      <c r="H48" s="30" t="str">
        <f>sheet1__2[[#This Row],[Location Name]]</f>
        <v/>
      </c>
      <c r="I48" s="30">
        <f>sheet1__2[[#This Row],[SubSystem]]</f>
        <v>3</v>
      </c>
      <c r="J48" s="30" t="str">
        <f>sheet1__2[[#This Row],[SubSystem Name]]</f>
        <v>SubSystem(V4)(3)</v>
      </c>
      <c r="K48" s="30">
        <f>sheet1__2[[#This Row],[Unit]]</f>
        <v>26</v>
      </c>
      <c r="L48" s="30" t="str">
        <f>sheet1__2[[#This Row],[Unit Name]]</f>
        <v>Unit(V4)(26)</v>
      </c>
      <c r="M48" s="30">
        <f>sheet1__2[[#This Row],[LogicalEthPort]]</f>
        <v>3</v>
      </c>
      <c r="N48" s="30" t="str">
        <f>sheet1__2[[#This Row],[LogicalEthPort Name]]</f>
        <v>ETHERNET PORT(V4)(3)</v>
      </c>
      <c r="O48" s="30">
        <f>sheet1__2[[#This Row],[C380260006:Physical bandwidth(Mbps)]]</f>
        <v>1000</v>
      </c>
      <c r="P48" s="30">
        <f>sheet1__2[[#This Row],[C380260007:Mean receiving bit rate(bps)]]</f>
        <v>136484941</v>
      </c>
      <c r="Q48" s="30">
        <f>sheet1__2[[#This Row],[C380260008:Max receiving bit rate(bps)]]</f>
        <v>196897504</v>
      </c>
      <c r="R48" s="30">
        <f>sheet1__2[[#This Row],[C380260009:Mean sending bit rate(bps)]]</f>
        <v>30291702</v>
      </c>
      <c r="S48" s="30">
        <f>sheet1__2[[#This Row],[C380260010:Max sending bit rate(bps)]]</f>
        <v>41607056</v>
      </c>
      <c r="T48" s="43" t="str">
        <f t="shared" si="0"/>
        <v>301-3-26-3</v>
      </c>
    </row>
    <row r="49" spans="1:20" ht="15" x14ac:dyDescent="0.15">
      <c r="A49" s="30">
        <f>sheet1__2[[#This Row],[Index]]</f>
        <v>48</v>
      </c>
      <c r="B49" s="30">
        <f>sheet1__2[[#This Row],[Start Time]]</f>
        <v>44554.635416666664</v>
      </c>
      <c r="C49" s="30">
        <f>sheet1__2[[#This Row],[End Time]]</f>
        <v>44554.645833333336</v>
      </c>
      <c r="D49" s="30" t="str">
        <f>sheet1__2[[#This Row],[Query Granularity]]</f>
        <v>15Minute(s)</v>
      </c>
      <c r="E49" s="30">
        <f>sheet1__2[[#This Row],[SubNetworkID]]</f>
        <v>301</v>
      </c>
      <c r="F49" s="30">
        <f>sheet1__2[[#This Row],[ManagedElementID]]</f>
        <v>301</v>
      </c>
      <c r="G49" s="30" t="str">
        <f>sheet1__2[[#This Row],[ManagedElementID Name]]</f>
        <v>BZRNC1(301)</v>
      </c>
      <c r="H49" s="30" t="str">
        <f>sheet1__2[[#This Row],[Location Name]]</f>
        <v/>
      </c>
      <c r="I49" s="30">
        <f>sheet1__2[[#This Row],[SubSystem]]</f>
        <v>3</v>
      </c>
      <c r="J49" s="30" t="str">
        <f>sheet1__2[[#This Row],[SubSystem Name]]</f>
        <v>SubSystem(V4)(3)</v>
      </c>
      <c r="K49" s="30">
        <f>sheet1__2[[#This Row],[Unit]]</f>
        <v>26</v>
      </c>
      <c r="L49" s="30" t="str">
        <f>sheet1__2[[#This Row],[Unit Name]]</f>
        <v>Unit(V4)(26)</v>
      </c>
      <c r="M49" s="30">
        <f>sheet1__2[[#This Row],[LogicalEthPort]]</f>
        <v>1</v>
      </c>
      <c r="N49" s="30" t="str">
        <f>sheet1__2[[#This Row],[LogicalEthPort Name]]</f>
        <v>ETHERNET PORT(V4)(1)</v>
      </c>
      <c r="O49" s="30">
        <f>sheet1__2[[#This Row],[C380260006:Physical bandwidth(Mbps)]]</f>
        <v>1000</v>
      </c>
      <c r="P49" s="30">
        <f>sheet1__2[[#This Row],[C380260007:Mean receiving bit rate(bps)]]</f>
        <v>251607666</v>
      </c>
      <c r="Q49" s="30">
        <f>sheet1__2[[#This Row],[C380260008:Max receiving bit rate(bps)]]</f>
        <v>319213144</v>
      </c>
      <c r="R49" s="30">
        <f>sheet1__2[[#This Row],[C380260009:Mean sending bit rate(bps)]]</f>
        <v>32442315</v>
      </c>
      <c r="S49" s="30">
        <f>sheet1__2[[#This Row],[C380260010:Max sending bit rate(bps)]]</f>
        <v>43122672</v>
      </c>
      <c r="T49" s="43" t="str">
        <f t="shared" si="0"/>
        <v>301-3-26-1</v>
      </c>
    </row>
    <row r="50" spans="1:20" ht="15" x14ac:dyDescent="0.15">
      <c r="A50" s="30">
        <f>sheet1__2[[#This Row],[Index]]</f>
        <v>49</v>
      </c>
      <c r="B50" s="30">
        <f>sheet1__2[[#This Row],[Start Time]]</f>
        <v>44554.635416666664</v>
      </c>
      <c r="C50" s="30">
        <f>sheet1__2[[#This Row],[End Time]]</f>
        <v>44554.645833333336</v>
      </c>
      <c r="D50" s="30" t="str">
        <f>sheet1__2[[#This Row],[Query Granularity]]</f>
        <v>15Minute(s)</v>
      </c>
      <c r="E50" s="30">
        <f>sheet1__2[[#This Row],[SubNetworkID]]</f>
        <v>201</v>
      </c>
      <c r="F50" s="30">
        <f>sheet1__2[[#This Row],[ManagedElementID]]</f>
        <v>201</v>
      </c>
      <c r="G50" s="30" t="str">
        <f>sheet1__2[[#This Row],[ManagedElementID Name]]</f>
        <v>BZZBSC1(201)</v>
      </c>
      <c r="H50" s="30" t="str">
        <f>sheet1__2[[#This Row],[Location Name]]</f>
        <v/>
      </c>
      <c r="I50" s="30">
        <f>sheet1__2[[#This Row],[SubSystem]]</f>
        <v>3</v>
      </c>
      <c r="J50" s="30" t="str">
        <f>sheet1__2[[#This Row],[SubSystem Name]]</f>
        <v>SubSystem(V4)(3)</v>
      </c>
      <c r="K50" s="30">
        <f>sheet1__2[[#This Row],[Unit]]</f>
        <v>23</v>
      </c>
      <c r="L50" s="30" t="str">
        <f>sheet1__2[[#This Row],[Unit Name]]</f>
        <v>Unit(V4)(23)</v>
      </c>
      <c r="M50" s="30">
        <f>sheet1__2[[#This Row],[LogicalEthPort]]</f>
        <v>4</v>
      </c>
      <c r="N50" s="30" t="str">
        <f>sheet1__2[[#This Row],[LogicalEthPort Name]]</f>
        <v>ETHERNET PORT(V4)(4)</v>
      </c>
      <c r="O50" s="30">
        <f>sheet1__2[[#This Row],[C380260006:Physical bandwidth(Mbps)]]</f>
        <v>0</v>
      </c>
      <c r="P50" s="30">
        <f>sheet1__2[[#This Row],[C380260007:Mean receiving bit rate(bps)]]</f>
        <v>0</v>
      </c>
      <c r="Q50" s="30">
        <f>sheet1__2[[#This Row],[C380260008:Max receiving bit rate(bps)]]</f>
        <v>0</v>
      </c>
      <c r="R50" s="30">
        <f>sheet1__2[[#This Row],[C380260009:Mean sending bit rate(bps)]]</f>
        <v>0</v>
      </c>
      <c r="S50" s="30">
        <f>sheet1__2[[#This Row],[C380260010:Max sending bit rate(bps)]]</f>
        <v>0</v>
      </c>
      <c r="T50" s="43" t="str">
        <f t="shared" si="0"/>
        <v>201-3-23-4</v>
      </c>
    </row>
    <row r="51" spans="1:20" ht="15" x14ac:dyDescent="0.15">
      <c r="A51" s="30">
        <f>sheet1__2[[#This Row],[Index]]</f>
        <v>50</v>
      </c>
      <c r="B51" s="30">
        <f>sheet1__2[[#This Row],[Start Time]]</f>
        <v>44554.635416666664</v>
      </c>
      <c r="C51" s="30">
        <f>sheet1__2[[#This Row],[End Time]]</f>
        <v>44554.645833333336</v>
      </c>
      <c r="D51" s="30" t="str">
        <f>sheet1__2[[#This Row],[Query Granularity]]</f>
        <v>15Minute(s)</v>
      </c>
      <c r="E51" s="30">
        <f>sheet1__2[[#This Row],[SubNetworkID]]</f>
        <v>201</v>
      </c>
      <c r="F51" s="30">
        <f>sheet1__2[[#This Row],[ManagedElementID]]</f>
        <v>201</v>
      </c>
      <c r="G51" s="30" t="str">
        <f>sheet1__2[[#This Row],[ManagedElementID Name]]</f>
        <v>BZZBSC1(201)</v>
      </c>
      <c r="H51" s="30" t="str">
        <f>sheet1__2[[#This Row],[Location Name]]</f>
        <v/>
      </c>
      <c r="I51" s="30">
        <f>sheet1__2[[#This Row],[SubSystem]]</f>
        <v>3</v>
      </c>
      <c r="J51" s="30" t="str">
        <f>sheet1__2[[#This Row],[SubSystem Name]]</f>
        <v>SubSystem(V4)(3)</v>
      </c>
      <c r="K51" s="30">
        <f>sheet1__2[[#This Row],[Unit]]</f>
        <v>23</v>
      </c>
      <c r="L51" s="30" t="str">
        <f>sheet1__2[[#This Row],[Unit Name]]</f>
        <v>Unit(V4)(23)</v>
      </c>
      <c r="M51" s="30">
        <f>sheet1__2[[#This Row],[LogicalEthPort]]</f>
        <v>2</v>
      </c>
      <c r="N51" s="30" t="str">
        <f>sheet1__2[[#This Row],[LogicalEthPort Name]]</f>
        <v>ETHERNET PORT(V4)(2)</v>
      </c>
      <c r="O51" s="30">
        <f>sheet1__2[[#This Row],[C380260006:Physical bandwidth(Mbps)]]</f>
        <v>0</v>
      </c>
      <c r="P51" s="30">
        <f>sheet1__2[[#This Row],[C380260007:Mean receiving bit rate(bps)]]</f>
        <v>0</v>
      </c>
      <c r="Q51" s="30">
        <f>sheet1__2[[#This Row],[C380260008:Max receiving bit rate(bps)]]</f>
        <v>0</v>
      </c>
      <c r="R51" s="30">
        <f>sheet1__2[[#This Row],[C380260009:Mean sending bit rate(bps)]]</f>
        <v>0</v>
      </c>
      <c r="S51" s="30">
        <f>sheet1__2[[#This Row],[C380260010:Max sending bit rate(bps)]]</f>
        <v>0</v>
      </c>
      <c r="T51" s="43" t="str">
        <f t="shared" si="0"/>
        <v>201-3-23-2</v>
      </c>
    </row>
    <row r="52" spans="1:20" ht="15" x14ac:dyDescent="0.15">
      <c r="A52" s="30">
        <f>sheet1__2[[#This Row],[Index]]</f>
        <v>51</v>
      </c>
      <c r="B52" s="30">
        <f>sheet1__2[[#This Row],[Start Time]]</f>
        <v>44554.635416666664</v>
      </c>
      <c r="C52" s="30">
        <f>sheet1__2[[#This Row],[End Time]]</f>
        <v>44554.645833333336</v>
      </c>
      <c r="D52" s="30" t="str">
        <f>sheet1__2[[#This Row],[Query Granularity]]</f>
        <v>15Minute(s)</v>
      </c>
      <c r="E52" s="30">
        <f>sheet1__2[[#This Row],[SubNetworkID]]</f>
        <v>201</v>
      </c>
      <c r="F52" s="30">
        <f>sheet1__2[[#This Row],[ManagedElementID]]</f>
        <v>201</v>
      </c>
      <c r="G52" s="30" t="str">
        <f>sheet1__2[[#This Row],[ManagedElementID Name]]</f>
        <v>BZZBSC1(201)</v>
      </c>
      <c r="H52" s="30" t="str">
        <f>sheet1__2[[#This Row],[Location Name]]</f>
        <v/>
      </c>
      <c r="I52" s="30">
        <f>sheet1__2[[#This Row],[SubSystem]]</f>
        <v>3</v>
      </c>
      <c r="J52" s="30" t="str">
        <f>sheet1__2[[#This Row],[SubSystem Name]]</f>
        <v>SubSystem(V4)(3)</v>
      </c>
      <c r="K52" s="30">
        <f>sheet1__2[[#This Row],[Unit]]</f>
        <v>23</v>
      </c>
      <c r="L52" s="30" t="str">
        <f>sheet1__2[[#This Row],[Unit Name]]</f>
        <v>Unit(V4)(23)</v>
      </c>
      <c r="M52" s="30">
        <f>sheet1__2[[#This Row],[LogicalEthPort]]</f>
        <v>3</v>
      </c>
      <c r="N52" s="30" t="str">
        <f>sheet1__2[[#This Row],[LogicalEthPort Name]]</f>
        <v>ETHERNET PORT(V4)(3)</v>
      </c>
      <c r="O52" s="30">
        <f>sheet1__2[[#This Row],[C380260006:Physical bandwidth(Mbps)]]</f>
        <v>1000</v>
      </c>
      <c r="P52" s="30">
        <f>sheet1__2[[#This Row],[C380260007:Mean receiving bit rate(bps)]]</f>
        <v>14905283</v>
      </c>
      <c r="Q52" s="30">
        <f>sheet1__2[[#This Row],[C380260008:Max receiving bit rate(bps)]]</f>
        <v>20285840</v>
      </c>
      <c r="R52" s="30">
        <f>sheet1__2[[#This Row],[C380260009:Mean sending bit rate(bps)]]</f>
        <v>4939567</v>
      </c>
      <c r="S52" s="30">
        <f>sheet1__2[[#This Row],[C380260010:Max sending bit rate(bps)]]</f>
        <v>5895128</v>
      </c>
      <c r="T52" s="43" t="str">
        <f t="shared" si="0"/>
        <v>201-3-23-3</v>
      </c>
    </row>
    <row r="53" spans="1:20" ht="15" x14ac:dyDescent="0.15">
      <c r="A53" s="30">
        <f>sheet1__2[[#This Row],[Index]]</f>
        <v>52</v>
      </c>
      <c r="B53" s="30">
        <f>sheet1__2[[#This Row],[Start Time]]</f>
        <v>44554.635416666664</v>
      </c>
      <c r="C53" s="30">
        <f>sheet1__2[[#This Row],[End Time]]</f>
        <v>44554.645833333336</v>
      </c>
      <c r="D53" s="30" t="str">
        <f>sheet1__2[[#This Row],[Query Granularity]]</f>
        <v>15Minute(s)</v>
      </c>
      <c r="E53" s="30">
        <f>sheet1__2[[#This Row],[SubNetworkID]]</f>
        <v>201</v>
      </c>
      <c r="F53" s="30">
        <f>sheet1__2[[#This Row],[ManagedElementID]]</f>
        <v>201</v>
      </c>
      <c r="G53" s="30" t="str">
        <f>sheet1__2[[#This Row],[ManagedElementID Name]]</f>
        <v>BZZBSC1(201)</v>
      </c>
      <c r="H53" s="30" t="str">
        <f>sheet1__2[[#This Row],[Location Name]]</f>
        <v/>
      </c>
      <c r="I53" s="30">
        <f>sheet1__2[[#This Row],[SubSystem]]</f>
        <v>3</v>
      </c>
      <c r="J53" s="30" t="str">
        <f>sheet1__2[[#This Row],[SubSystem Name]]</f>
        <v>SubSystem(V4)(3)</v>
      </c>
      <c r="K53" s="30">
        <f>sheet1__2[[#This Row],[Unit]]</f>
        <v>23</v>
      </c>
      <c r="L53" s="30" t="str">
        <f>sheet1__2[[#This Row],[Unit Name]]</f>
        <v>Unit(V4)(23)</v>
      </c>
      <c r="M53" s="30">
        <f>sheet1__2[[#This Row],[LogicalEthPort]]</f>
        <v>1</v>
      </c>
      <c r="N53" s="30" t="str">
        <f>sheet1__2[[#This Row],[LogicalEthPort Name]]</f>
        <v>ETHERNET PORT(V4)(1)</v>
      </c>
      <c r="O53" s="30">
        <f>sheet1__2[[#This Row],[C380260006:Physical bandwidth(Mbps)]]</f>
        <v>1000</v>
      </c>
      <c r="P53" s="30">
        <f>sheet1__2[[#This Row],[C380260007:Mean receiving bit rate(bps)]]</f>
        <v>51441112</v>
      </c>
      <c r="Q53" s="30">
        <f>sheet1__2[[#This Row],[C380260008:Max receiving bit rate(bps)]]</f>
        <v>54569464</v>
      </c>
      <c r="R53" s="30">
        <f>sheet1__2[[#This Row],[C380260009:Mean sending bit rate(bps)]]</f>
        <v>62988315</v>
      </c>
      <c r="S53" s="30">
        <f>sheet1__2[[#This Row],[C380260010:Max sending bit rate(bps)]]</f>
        <v>67107072</v>
      </c>
      <c r="T53" s="43" t="str">
        <f t="shared" si="0"/>
        <v>201-3-23-1</v>
      </c>
    </row>
    <row r="54" spans="1:20" ht="15" x14ac:dyDescent="0.15">
      <c r="A54" s="30">
        <f>sheet1__2[[#This Row],[Index]]</f>
        <v>53</v>
      </c>
      <c r="B54" s="30">
        <f>sheet1__2[[#This Row],[Start Time]]</f>
        <v>44554.635416666664</v>
      </c>
      <c r="C54" s="30">
        <f>sheet1__2[[#This Row],[End Time]]</f>
        <v>44554.645833333336</v>
      </c>
      <c r="D54" s="30" t="str">
        <f>sheet1__2[[#This Row],[Query Granularity]]</f>
        <v>15Minute(s)</v>
      </c>
      <c r="E54" s="30">
        <f>sheet1__2[[#This Row],[SubNetworkID]]</f>
        <v>201</v>
      </c>
      <c r="F54" s="30">
        <f>sheet1__2[[#This Row],[ManagedElementID]]</f>
        <v>201</v>
      </c>
      <c r="G54" s="30" t="str">
        <f>sheet1__2[[#This Row],[ManagedElementID Name]]</f>
        <v>BZZBSC1(201)</v>
      </c>
      <c r="H54" s="30" t="str">
        <f>sheet1__2[[#This Row],[Location Name]]</f>
        <v/>
      </c>
      <c r="I54" s="30">
        <f>sheet1__2[[#This Row],[SubSystem]]</f>
        <v>3</v>
      </c>
      <c r="J54" s="30" t="str">
        <f>sheet1__2[[#This Row],[SubSystem Name]]</f>
        <v>SubSystem(V4)(3)</v>
      </c>
      <c r="K54" s="30">
        <f>sheet1__2[[#This Row],[Unit]]</f>
        <v>24</v>
      </c>
      <c r="L54" s="30" t="str">
        <f>sheet1__2[[#This Row],[Unit Name]]</f>
        <v>Unit(V4)(24)</v>
      </c>
      <c r="M54" s="30">
        <f>sheet1__2[[#This Row],[LogicalEthPort]]</f>
        <v>4</v>
      </c>
      <c r="N54" s="30" t="str">
        <f>sheet1__2[[#This Row],[LogicalEthPort Name]]</f>
        <v>ETHERNET PORT(V4)(4)</v>
      </c>
      <c r="O54" s="30">
        <f>sheet1__2[[#This Row],[C380260006:Physical bandwidth(Mbps)]]</f>
        <v>0</v>
      </c>
      <c r="P54" s="30">
        <f>sheet1__2[[#This Row],[C380260007:Mean receiving bit rate(bps)]]</f>
        <v>0</v>
      </c>
      <c r="Q54" s="30">
        <f>sheet1__2[[#This Row],[C380260008:Max receiving bit rate(bps)]]</f>
        <v>0</v>
      </c>
      <c r="R54" s="30">
        <f>sheet1__2[[#This Row],[C380260009:Mean sending bit rate(bps)]]</f>
        <v>0</v>
      </c>
      <c r="S54" s="30">
        <f>sheet1__2[[#This Row],[C380260010:Max sending bit rate(bps)]]</f>
        <v>0</v>
      </c>
      <c r="T54" s="43" t="str">
        <f t="shared" si="0"/>
        <v>201-3-24-4</v>
      </c>
    </row>
    <row r="55" spans="1:20" ht="15" x14ac:dyDescent="0.15">
      <c r="A55" s="30">
        <f>sheet1__2[[#This Row],[Index]]</f>
        <v>54</v>
      </c>
      <c r="B55" s="30">
        <f>sheet1__2[[#This Row],[Start Time]]</f>
        <v>44554.635416666664</v>
      </c>
      <c r="C55" s="30">
        <f>sheet1__2[[#This Row],[End Time]]</f>
        <v>44554.645833333336</v>
      </c>
      <c r="D55" s="30" t="str">
        <f>sheet1__2[[#This Row],[Query Granularity]]</f>
        <v>15Minute(s)</v>
      </c>
      <c r="E55" s="30">
        <f>sheet1__2[[#This Row],[SubNetworkID]]</f>
        <v>201</v>
      </c>
      <c r="F55" s="30">
        <f>sheet1__2[[#This Row],[ManagedElementID]]</f>
        <v>201</v>
      </c>
      <c r="G55" s="30" t="str">
        <f>sheet1__2[[#This Row],[ManagedElementID Name]]</f>
        <v>BZZBSC1(201)</v>
      </c>
      <c r="H55" s="30" t="str">
        <f>sheet1__2[[#This Row],[Location Name]]</f>
        <v/>
      </c>
      <c r="I55" s="30">
        <f>sheet1__2[[#This Row],[SubSystem]]</f>
        <v>3</v>
      </c>
      <c r="J55" s="30" t="str">
        <f>sheet1__2[[#This Row],[SubSystem Name]]</f>
        <v>SubSystem(V4)(3)</v>
      </c>
      <c r="K55" s="30">
        <f>sheet1__2[[#This Row],[Unit]]</f>
        <v>24</v>
      </c>
      <c r="L55" s="30" t="str">
        <f>sheet1__2[[#This Row],[Unit Name]]</f>
        <v>Unit(V4)(24)</v>
      </c>
      <c r="M55" s="30">
        <f>sheet1__2[[#This Row],[LogicalEthPort]]</f>
        <v>2</v>
      </c>
      <c r="N55" s="30" t="str">
        <f>sheet1__2[[#This Row],[LogicalEthPort Name]]</f>
        <v>ETHERNET PORT(V4)(2)</v>
      </c>
      <c r="O55" s="30">
        <f>sheet1__2[[#This Row],[C380260006:Physical bandwidth(Mbps)]]</f>
        <v>0</v>
      </c>
      <c r="P55" s="30">
        <f>sheet1__2[[#This Row],[C380260007:Mean receiving bit rate(bps)]]</f>
        <v>0</v>
      </c>
      <c r="Q55" s="30">
        <f>sheet1__2[[#This Row],[C380260008:Max receiving bit rate(bps)]]</f>
        <v>0</v>
      </c>
      <c r="R55" s="30">
        <f>sheet1__2[[#This Row],[C380260009:Mean sending bit rate(bps)]]</f>
        <v>0</v>
      </c>
      <c r="S55" s="30">
        <f>sheet1__2[[#This Row],[C380260010:Max sending bit rate(bps)]]</f>
        <v>0</v>
      </c>
      <c r="T55" s="43" t="str">
        <f t="shared" si="0"/>
        <v>201-3-24-2</v>
      </c>
    </row>
    <row r="56" spans="1:20" ht="15" x14ac:dyDescent="0.15">
      <c r="A56" s="30">
        <f>sheet1__2[[#This Row],[Index]]</f>
        <v>55</v>
      </c>
      <c r="B56" s="30">
        <f>sheet1__2[[#This Row],[Start Time]]</f>
        <v>44554.635416666664</v>
      </c>
      <c r="C56" s="30">
        <f>sheet1__2[[#This Row],[End Time]]</f>
        <v>44554.645833333336</v>
      </c>
      <c r="D56" s="30" t="str">
        <f>sheet1__2[[#This Row],[Query Granularity]]</f>
        <v>15Minute(s)</v>
      </c>
      <c r="E56" s="30">
        <f>sheet1__2[[#This Row],[SubNetworkID]]</f>
        <v>201</v>
      </c>
      <c r="F56" s="30">
        <f>sheet1__2[[#This Row],[ManagedElementID]]</f>
        <v>201</v>
      </c>
      <c r="G56" s="30" t="str">
        <f>sheet1__2[[#This Row],[ManagedElementID Name]]</f>
        <v>BZZBSC1(201)</v>
      </c>
      <c r="H56" s="30" t="str">
        <f>sheet1__2[[#This Row],[Location Name]]</f>
        <v/>
      </c>
      <c r="I56" s="30">
        <f>sheet1__2[[#This Row],[SubSystem]]</f>
        <v>3</v>
      </c>
      <c r="J56" s="30" t="str">
        <f>sheet1__2[[#This Row],[SubSystem Name]]</f>
        <v>SubSystem(V4)(3)</v>
      </c>
      <c r="K56" s="30">
        <f>sheet1__2[[#This Row],[Unit]]</f>
        <v>24</v>
      </c>
      <c r="L56" s="30" t="str">
        <f>sheet1__2[[#This Row],[Unit Name]]</f>
        <v>Unit(V4)(24)</v>
      </c>
      <c r="M56" s="30">
        <f>sheet1__2[[#This Row],[LogicalEthPort]]</f>
        <v>3</v>
      </c>
      <c r="N56" s="30" t="str">
        <f>sheet1__2[[#This Row],[LogicalEthPort Name]]</f>
        <v>ETHERNET PORT(V4)(3)</v>
      </c>
      <c r="O56" s="30">
        <f>sheet1__2[[#This Row],[C380260006:Physical bandwidth(Mbps)]]</f>
        <v>1000</v>
      </c>
      <c r="P56" s="30">
        <f>sheet1__2[[#This Row],[C380260007:Mean receiving bit rate(bps)]]</f>
        <v>14849688</v>
      </c>
      <c r="Q56" s="30">
        <f>sheet1__2[[#This Row],[C380260008:Max receiving bit rate(bps)]]</f>
        <v>19018008</v>
      </c>
      <c r="R56" s="30">
        <f>sheet1__2[[#This Row],[C380260009:Mean sending bit rate(bps)]]</f>
        <v>4837573</v>
      </c>
      <c r="S56" s="30">
        <f>sheet1__2[[#This Row],[C380260010:Max sending bit rate(bps)]]</f>
        <v>5851504</v>
      </c>
      <c r="T56" s="43" t="str">
        <f t="shared" si="0"/>
        <v>201-3-24-3</v>
      </c>
    </row>
    <row r="57" spans="1:20" ht="15" x14ac:dyDescent="0.15">
      <c r="A57" s="30">
        <f>sheet1__2[[#This Row],[Index]]</f>
        <v>56</v>
      </c>
      <c r="B57" s="30">
        <f>sheet1__2[[#This Row],[Start Time]]</f>
        <v>44554.635416666664</v>
      </c>
      <c r="C57" s="30">
        <f>sheet1__2[[#This Row],[End Time]]</f>
        <v>44554.645833333336</v>
      </c>
      <c r="D57" s="30" t="str">
        <f>sheet1__2[[#This Row],[Query Granularity]]</f>
        <v>15Minute(s)</v>
      </c>
      <c r="E57" s="30">
        <f>sheet1__2[[#This Row],[SubNetworkID]]</f>
        <v>201</v>
      </c>
      <c r="F57" s="30">
        <f>sheet1__2[[#This Row],[ManagedElementID]]</f>
        <v>201</v>
      </c>
      <c r="G57" s="30" t="str">
        <f>sheet1__2[[#This Row],[ManagedElementID Name]]</f>
        <v>BZZBSC1(201)</v>
      </c>
      <c r="H57" s="30" t="str">
        <f>sheet1__2[[#This Row],[Location Name]]</f>
        <v/>
      </c>
      <c r="I57" s="30">
        <f>sheet1__2[[#This Row],[SubSystem]]</f>
        <v>3</v>
      </c>
      <c r="J57" s="30" t="str">
        <f>sheet1__2[[#This Row],[SubSystem Name]]</f>
        <v>SubSystem(V4)(3)</v>
      </c>
      <c r="K57" s="30">
        <f>sheet1__2[[#This Row],[Unit]]</f>
        <v>24</v>
      </c>
      <c r="L57" s="30" t="str">
        <f>sheet1__2[[#This Row],[Unit Name]]</f>
        <v>Unit(V4)(24)</v>
      </c>
      <c r="M57" s="30">
        <f>sheet1__2[[#This Row],[LogicalEthPort]]</f>
        <v>1</v>
      </c>
      <c r="N57" s="30" t="str">
        <f>sheet1__2[[#This Row],[LogicalEthPort Name]]</f>
        <v>ETHERNET PORT(V4)(1)</v>
      </c>
      <c r="O57" s="30">
        <f>sheet1__2[[#This Row],[C380260006:Physical bandwidth(Mbps)]]</f>
        <v>1000</v>
      </c>
      <c r="P57" s="30">
        <f>sheet1__2[[#This Row],[C380260007:Mean receiving bit rate(bps)]]</f>
        <v>51128065</v>
      </c>
      <c r="Q57" s="30">
        <f>sheet1__2[[#This Row],[C380260008:Max receiving bit rate(bps)]]</f>
        <v>54185368</v>
      </c>
      <c r="R57" s="30">
        <f>sheet1__2[[#This Row],[C380260009:Mean sending bit rate(bps)]]</f>
        <v>62237530</v>
      </c>
      <c r="S57" s="30">
        <f>sheet1__2[[#This Row],[C380260010:Max sending bit rate(bps)]]</f>
        <v>65608992</v>
      </c>
      <c r="T57" s="43" t="str">
        <f t="shared" si="0"/>
        <v>201-3-24-1</v>
      </c>
    </row>
    <row r="58" spans="1:20" ht="15" x14ac:dyDescent="0.15">
      <c r="A58" s="30">
        <f>sheet1__2[[#This Row],[Index]]</f>
        <v>57</v>
      </c>
      <c r="B58" s="30">
        <f>sheet1__2[[#This Row],[Start Time]]</f>
        <v>44554.635416666664</v>
      </c>
      <c r="C58" s="30">
        <f>sheet1__2[[#This Row],[End Time]]</f>
        <v>44554.645833333336</v>
      </c>
      <c r="D58" s="30" t="str">
        <f>sheet1__2[[#This Row],[Query Granularity]]</f>
        <v>15Minute(s)</v>
      </c>
      <c r="E58" s="30">
        <f>sheet1__2[[#This Row],[SubNetworkID]]</f>
        <v>201</v>
      </c>
      <c r="F58" s="30">
        <f>sheet1__2[[#This Row],[ManagedElementID]]</f>
        <v>201</v>
      </c>
      <c r="G58" s="30" t="str">
        <f>sheet1__2[[#This Row],[ManagedElementID Name]]</f>
        <v>BZZBSC1(201)</v>
      </c>
      <c r="H58" s="30" t="str">
        <f>sheet1__2[[#This Row],[Location Name]]</f>
        <v/>
      </c>
      <c r="I58" s="30">
        <f>sheet1__2[[#This Row],[SubSystem]]</f>
        <v>3</v>
      </c>
      <c r="J58" s="30" t="str">
        <f>sheet1__2[[#This Row],[SubSystem Name]]</f>
        <v>SubSystem(V4)(3)</v>
      </c>
      <c r="K58" s="30">
        <f>sheet1__2[[#This Row],[Unit]]</f>
        <v>25</v>
      </c>
      <c r="L58" s="30" t="str">
        <f>sheet1__2[[#This Row],[Unit Name]]</f>
        <v>Unit(V4)(25)</v>
      </c>
      <c r="M58" s="30">
        <f>sheet1__2[[#This Row],[LogicalEthPort]]</f>
        <v>4</v>
      </c>
      <c r="N58" s="30" t="str">
        <f>sheet1__2[[#This Row],[LogicalEthPort Name]]</f>
        <v>ETHERNET PORT(V4)(4)</v>
      </c>
      <c r="O58" s="30">
        <f>sheet1__2[[#This Row],[C380260006:Physical bandwidth(Mbps)]]</f>
        <v>1000</v>
      </c>
      <c r="P58" s="30">
        <f>sheet1__2[[#This Row],[C380260007:Mean receiving bit rate(bps)]]</f>
        <v>81</v>
      </c>
      <c r="Q58" s="30">
        <f>sheet1__2[[#This Row],[C380260008:Max receiving bit rate(bps)]]</f>
        <v>2456</v>
      </c>
      <c r="R58" s="30">
        <f>sheet1__2[[#This Row],[C380260009:Mean sending bit rate(bps)]]</f>
        <v>0</v>
      </c>
      <c r="S58" s="30">
        <f>sheet1__2[[#This Row],[C380260010:Max sending bit rate(bps)]]</f>
        <v>0</v>
      </c>
      <c r="T58" s="43" t="str">
        <f t="shared" si="0"/>
        <v>201-3-25-4</v>
      </c>
    </row>
    <row r="59" spans="1:20" ht="15" x14ac:dyDescent="0.15">
      <c r="A59" s="30">
        <f>sheet1__2[[#This Row],[Index]]</f>
        <v>58</v>
      </c>
      <c r="B59" s="30">
        <f>sheet1__2[[#This Row],[Start Time]]</f>
        <v>44554.635416666664</v>
      </c>
      <c r="C59" s="30">
        <f>sheet1__2[[#This Row],[End Time]]</f>
        <v>44554.645833333336</v>
      </c>
      <c r="D59" s="30" t="str">
        <f>sheet1__2[[#This Row],[Query Granularity]]</f>
        <v>15Minute(s)</v>
      </c>
      <c r="E59" s="30">
        <f>sheet1__2[[#This Row],[SubNetworkID]]</f>
        <v>201</v>
      </c>
      <c r="F59" s="30">
        <f>sheet1__2[[#This Row],[ManagedElementID]]</f>
        <v>201</v>
      </c>
      <c r="G59" s="30" t="str">
        <f>sheet1__2[[#This Row],[ManagedElementID Name]]</f>
        <v>BZZBSC1(201)</v>
      </c>
      <c r="H59" s="30" t="str">
        <f>sheet1__2[[#This Row],[Location Name]]</f>
        <v/>
      </c>
      <c r="I59" s="30">
        <f>sheet1__2[[#This Row],[SubSystem]]</f>
        <v>3</v>
      </c>
      <c r="J59" s="30" t="str">
        <f>sheet1__2[[#This Row],[SubSystem Name]]</f>
        <v>SubSystem(V4)(3)</v>
      </c>
      <c r="K59" s="30">
        <f>sheet1__2[[#This Row],[Unit]]</f>
        <v>25</v>
      </c>
      <c r="L59" s="30" t="str">
        <f>sheet1__2[[#This Row],[Unit Name]]</f>
        <v>Unit(V4)(25)</v>
      </c>
      <c r="M59" s="30">
        <f>sheet1__2[[#This Row],[LogicalEthPort]]</f>
        <v>2</v>
      </c>
      <c r="N59" s="30" t="str">
        <f>sheet1__2[[#This Row],[LogicalEthPort Name]]</f>
        <v>ETHERNET PORT(V4)(2)</v>
      </c>
      <c r="O59" s="30">
        <f>sheet1__2[[#This Row],[C380260006:Physical bandwidth(Mbps)]]</f>
        <v>0</v>
      </c>
      <c r="P59" s="30">
        <f>sheet1__2[[#This Row],[C380260007:Mean receiving bit rate(bps)]]</f>
        <v>0</v>
      </c>
      <c r="Q59" s="30">
        <f>sheet1__2[[#This Row],[C380260008:Max receiving bit rate(bps)]]</f>
        <v>0</v>
      </c>
      <c r="R59" s="30">
        <f>sheet1__2[[#This Row],[C380260009:Mean sending bit rate(bps)]]</f>
        <v>0</v>
      </c>
      <c r="S59" s="30">
        <f>sheet1__2[[#This Row],[C380260010:Max sending bit rate(bps)]]</f>
        <v>0</v>
      </c>
      <c r="T59" s="43" t="str">
        <f t="shared" si="0"/>
        <v>201-3-25-2</v>
      </c>
    </row>
    <row r="60" spans="1:20" ht="15" x14ac:dyDescent="0.15">
      <c r="A60" s="30">
        <f>sheet1__2[[#This Row],[Index]]</f>
        <v>59</v>
      </c>
      <c r="B60" s="30">
        <f>sheet1__2[[#This Row],[Start Time]]</f>
        <v>44554.635416666664</v>
      </c>
      <c r="C60" s="30">
        <f>sheet1__2[[#This Row],[End Time]]</f>
        <v>44554.645833333336</v>
      </c>
      <c r="D60" s="30" t="str">
        <f>sheet1__2[[#This Row],[Query Granularity]]</f>
        <v>15Minute(s)</v>
      </c>
      <c r="E60" s="30">
        <f>sheet1__2[[#This Row],[SubNetworkID]]</f>
        <v>201</v>
      </c>
      <c r="F60" s="30">
        <f>sheet1__2[[#This Row],[ManagedElementID]]</f>
        <v>201</v>
      </c>
      <c r="G60" s="30" t="str">
        <f>sheet1__2[[#This Row],[ManagedElementID Name]]</f>
        <v>BZZBSC1(201)</v>
      </c>
      <c r="H60" s="30" t="str">
        <f>sheet1__2[[#This Row],[Location Name]]</f>
        <v/>
      </c>
      <c r="I60" s="30">
        <f>sheet1__2[[#This Row],[SubSystem]]</f>
        <v>3</v>
      </c>
      <c r="J60" s="30" t="str">
        <f>sheet1__2[[#This Row],[SubSystem Name]]</f>
        <v>SubSystem(V4)(3)</v>
      </c>
      <c r="K60" s="30">
        <f>sheet1__2[[#This Row],[Unit]]</f>
        <v>25</v>
      </c>
      <c r="L60" s="30" t="str">
        <f>sheet1__2[[#This Row],[Unit Name]]</f>
        <v>Unit(V4)(25)</v>
      </c>
      <c r="M60" s="30">
        <f>sheet1__2[[#This Row],[LogicalEthPort]]</f>
        <v>3</v>
      </c>
      <c r="N60" s="30" t="str">
        <f>sheet1__2[[#This Row],[LogicalEthPort Name]]</f>
        <v>ETHERNET PORT(V4)(3)</v>
      </c>
      <c r="O60" s="30">
        <f>sheet1__2[[#This Row],[C380260006:Physical bandwidth(Mbps)]]</f>
        <v>1000</v>
      </c>
      <c r="P60" s="30">
        <f>sheet1__2[[#This Row],[C380260007:Mean receiving bit rate(bps)]]</f>
        <v>162326035</v>
      </c>
      <c r="Q60" s="30">
        <f>sheet1__2[[#This Row],[C380260008:Max receiving bit rate(bps)]]</f>
        <v>168628008</v>
      </c>
      <c r="R60" s="30">
        <f>sheet1__2[[#This Row],[C380260009:Mean sending bit rate(bps)]]</f>
        <v>72282553</v>
      </c>
      <c r="S60" s="30">
        <f>sheet1__2[[#This Row],[C380260010:Max sending bit rate(bps)]]</f>
        <v>76973264</v>
      </c>
      <c r="T60" s="43" t="str">
        <f t="shared" si="0"/>
        <v>201-3-25-3</v>
      </c>
    </row>
    <row r="61" spans="1:20" ht="15" x14ac:dyDescent="0.15">
      <c r="A61" s="30">
        <f>sheet1__2[[#This Row],[Index]]</f>
        <v>60</v>
      </c>
      <c r="B61" s="30">
        <f>sheet1__2[[#This Row],[Start Time]]</f>
        <v>44554.635416666664</v>
      </c>
      <c r="C61" s="30">
        <f>sheet1__2[[#This Row],[End Time]]</f>
        <v>44554.645833333336</v>
      </c>
      <c r="D61" s="30" t="str">
        <f>sheet1__2[[#This Row],[Query Granularity]]</f>
        <v>15Minute(s)</v>
      </c>
      <c r="E61" s="30">
        <f>sheet1__2[[#This Row],[SubNetworkID]]</f>
        <v>201</v>
      </c>
      <c r="F61" s="30">
        <f>sheet1__2[[#This Row],[ManagedElementID]]</f>
        <v>201</v>
      </c>
      <c r="G61" s="30" t="str">
        <f>sheet1__2[[#This Row],[ManagedElementID Name]]</f>
        <v>BZZBSC1(201)</v>
      </c>
      <c r="H61" s="30" t="str">
        <f>sheet1__2[[#This Row],[Location Name]]</f>
        <v/>
      </c>
      <c r="I61" s="30">
        <f>sheet1__2[[#This Row],[SubSystem]]</f>
        <v>3</v>
      </c>
      <c r="J61" s="30" t="str">
        <f>sheet1__2[[#This Row],[SubSystem Name]]</f>
        <v>SubSystem(V4)(3)</v>
      </c>
      <c r="K61" s="30">
        <f>sheet1__2[[#This Row],[Unit]]</f>
        <v>25</v>
      </c>
      <c r="L61" s="30" t="str">
        <f>sheet1__2[[#This Row],[Unit Name]]</f>
        <v>Unit(V4)(25)</v>
      </c>
      <c r="M61" s="30">
        <f>sheet1__2[[#This Row],[LogicalEthPort]]</f>
        <v>1</v>
      </c>
      <c r="N61" s="30" t="str">
        <f>sheet1__2[[#This Row],[LogicalEthPort Name]]</f>
        <v>ETHERNET PORT(V4)(1)</v>
      </c>
      <c r="O61" s="30">
        <f>sheet1__2[[#This Row],[C380260006:Physical bandwidth(Mbps)]]</f>
        <v>1000</v>
      </c>
      <c r="P61" s="30">
        <f>sheet1__2[[#This Row],[C380260007:Mean receiving bit rate(bps)]]</f>
        <v>644</v>
      </c>
      <c r="Q61" s="30">
        <f>sheet1__2[[#This Row],[C380260008:Max receiving bit rate(bps)]]</f>
        <v>2760</v>
      </c>
      <c r="R61" s="30">
        <f>sheet1__2[[#This Row],[C380260009:Mean sending bit rate(bps)]]</f>
        <v>0</v>
      </c>
      <c r="S61" s="30">
        <f>sheet1__2[[#This Row],[C380260010:Max sending bit rate(bps)]]</f>
        <v>512</v>
      </c>
      <c r="T61" s="43" t="str">
        <f t="shared" si="0"/>
        <v>201-3-25-1</v>
      </c>
    </row>
    <row r="62" spans="1:20" ht="15" x14ac:dyDescent="0.15">
      <c r="A62" s="30">
        <f>sheet1__2[[#This Row],[Index]]</f>
        <v>61</v>
      </c>
      <c r="B62" s="30">
        <f>sheet1__2[[#This Row],[Start Time]]</f>
        <v>44554.635416666664</v>
      </c>
      <c r="C62" s="30">
        <f>sheet1__2[[#This Row],[End Time]]</f>
        <v>44554.645833333336</v>
      </c>
      <c r="D62" s="30" t="str">
        <f>sheet1__2[[#This Row],[Query Granularity]]</f>
        <v>15Minute(s)</v>
      </c>
      <c r="E62" s="30">
        <f>sheet1__2[[#This Row],[SubNetworkID]]</f>
        <v>201</v>
      </c>
      <c r="F62" s="30">
        <f>sheet1__2[[#This Row],[ManagedElementID]]</f>
        <v>201</v>
      </c>
      <c r="G62" s="30" t="str">
        <f>sheet1__2[[#This Row],[ManagedElementID Name]]</f>
        <v>BZZBSC1(201)</v>
      </c>
      <c r="H62" s="30" t="str">
        <f>sheet1__2[[#This Row],[Location Name]]</f>
        <v/>
      </c>
      <c r="I62" s="30">
        <f>sheet1__2[[#This Row],[SubSystem]]</f>
        <v>3</v>
      </c>
      <c r="J62" s="30" t="str">
        <f>sheet1__2[[#This Row],[SubSystem Name]]</f>
        <v>SubSystem(V4)(3)</v>
      </c>
      <c r="K62" s="30">
        <f>sheet1__2[[#This Row],[Unit]]</f>
        <v>26</v>
      </c>
      <c r="L62" s="30" t="str">
        <f>sheet1__2[[#This Row],[Unit Name]]</f>
        <v>Unit(V4)(26)</v>
      </c>
      <c r="M62" s="30">
        <f>sheet1__2[[#This Row],[LogicalEthPort]]</f>
        <v>4</v>
      </c>
      <c r="N62" s="30" t="str">
        <f>sheet1__2[[#This Row],[LogicalEthPort Name]]</f>
        <v>ETHERNET PORT(V4)(4)</v>
      </c>
      <c r="O62" s="30">
        <f>sheet1__2[[#This Row],[C380260006:Physical bandwidth(Mbps)]]</f>
        <v>1000</v>
      </c>
      <c r="P62" s="30">
        <f>sheet1__2[[#This Row],[C380260007:Mean receiving bit rate(bps)]]</f>
        <v>81</v>
      </c>
      <c r="Q62" s="30">
        <f>sheet1__2[[#This Row],[C380260008:Max receiving bit rate(bps)]]</f>
        <v>2456</v>
      </c>
      <c r="R62" s="30">
        <f>sheet1__2[[#This Row],[C380260009:Mean sending bit rate(bps)]]</f>
        <v>0</v>
      </c>
      <c r="S62" s="30">
        <f>sheet1__2[[#This Row],[C380260010:Max sending bit rate(bps)]]</f>
        <v>0</v>
      </c>
      <c r="T62" s="43" t="str">
        <f t="shared" si="0"/>
        <v>201-3-26-4</v>
      </c>
    </row>
    <row r="63" spans="1:20" ht="15" x14ac:dyDescent="0.15">
      <c r="A63" s="30">
        <f>sheet1__2[[#This Row],[Index]]</f>
        <v>62</v>
      </c>
      <c r="B63" s="30">
        <f>sheet1__2[[#This Row],[Start Time]]</f>
        <v>44554.635416666664</v>
      </c>
      <c r="C63" s="30">
        <f>sheet1__2[[#This Row],[End Time]]</f>
        <v>44554.645833333336</v>
      </c>
      <c r="D63" s="30" t="str">
        <f>sheet1__2[[#This Row],[Query Granularity]]</f>
        <v>15Minute(s)</v>
      </c>
      <c r="E63" s="30">
        <f>sheet1__2[[#This Row],[SubNetworkID]]</f>
        <v>201</v>
      </c>
      <c r="F63" s="30">
        <f>sheet1__2[[#This Row],[ManagedElementID]]</f>
        <v>201</v>
      </c>
      <c r="G63" s="30" t="str">
        <f>sheet1__2[[#This Row],[ManagedElementID Name]]</f>
        <v>BZZBSC1(201)</v>
      </c>
      <c r="H63" s="30" t="str">
        <f>sheet1__2[[#This Row],[Location Name]]</f>
        <v/>
      </c>
      <c r="I63" s="30">
        <f>sheet1__2[[#This Row],[SubSystem]]</f>
        <v>3</v>
      </c>
      <c r="J63" s="30" t="str">
        <f>sheet1__2[[#This Row],[SubSystem Name]]</f>
        <v>SubSystem(V4)(3)</v>
      </c>
      <c r="K63" s="30">
        <f>sheet1__2[[#This Row],[Unit]]</f>
        <v>26</v>
      </c>
      <c r="L63" s="30" t="str">
        <f>sheet1__2[[#This Row],[Unit Name]]</f>
        <v>Unit(V4)(26)</v>
      </c>
      <c r="M63" s="30">
        <f>sheet1__2[[#This Row],[LogicalEthPort]]</f>
        <v>2</v>
      </c>
      <c r="N63" s="30" t="str">
        <f>sheet1__2[[#This Row],[LogicalEthPort Name]]</f>
        <v>ETHERNET PORT(V4)(2)</v>
      </c>
      <c r="O63" s="30">
        <f>sheet1__2[[#This Row],[C380260006:Physical bandwidth(Mbps)]]</f>
        <v>0</v>
      </c>
      <c r="P63" s="30">
        <f>sheet1__2[[#This Row],[C380260007:Mean receiving bit rate(bps)]]</f>
        <v>0</v>
      </c>
      <c r="Q63" s="30">
        <f>sheet1__2[[#This Row],[C380260008:Max receiving bit rate(bps)]]</f>
        <v>0</v>
      </c>
      <c r="R63" s="30">
        <f>sheet1__2[[#This Row],[C380260009:Mean sending bit rate(bps)]]</f>
        <v>0</v>
      </c>
      <c r="S63" s="30">
        <f>sheet1__2[[#This Row],[C380260010:Max sending bit rate(bps)]]</f>
        <v>0</v>
      </c>
      <c r="T63" s="43" t="str">
        <f t="shared" si="0"/>
        <v>201-3-26-2</v>
      </c>
    </row>
    <row r="64" spans="1:20" ht="15" x14ac:dyDescent="0.15">
      <c r="A64" s="30">
        <f>sheet1__2[[#This Row],[Index]]</f>
        <v>63</v>
      </c>
      <c r="B64" s="30">
        <f>sheet1__2[[#This Row],[Start Time]]</f>
        <v>44554.635416666664</v>
      </c>
      <c r="C64" s="30">
        <f>sheet1__2[[#This Row],[End Time]]</f>
        <v>44554.645833333336</v>
      </c>
      <c r="D64" s="30" t="str">
        <f>sheet1__2[[#This Row],[Query Granularity]]</f>
        <v>15Minute(s)</v>
      </c>
      <c r="E64" s="30">
        <f>sheet1__2[[#This Row],[SubNetworkID]]</f>
        <v>201</v>
      </c>
      <c r="F64" s="30">
        <f>sheet1__2[[#This Row],[ManagedElementID]]</f>
        <v>201</v>
      </c>
      <c r="G64" s="30" t="str">
        <f>sheet1__2[[#This Row],[ManagedElementID Name]]</f>
        <v>BZZBSC1(201)</v>
      </c>
      <c r="H64" s="30" t="str">
        <f>sheet1__2[[#This Row],[Location Name]]</f>
        <v/>
      </c>
      <c r="I64" s="30">
        <f>sheet1__2[[#This Row],[SubSystem]]</f>
        <v>3</v>
      </c>
      <c r="J64" s="30" t="str">
        <f>sheet1__2[[#This Row],[SubSystem Name]]</f>
        <v>SubSystem(V4)(3)</v>
      </c>
      <c r="K64" s="30">
        <f>sheet1__2[[#This Row],[Unit]]</f>
        <v>26</v>
      </c>
      <c r="L64" s="30" t="str">
        <f>sheet1__2[[#This Row],[Unit Name]]</f>
        <v>Unit(V4)(26)</v>
      </c>
      <c r="M64" s="30">
        <f>sheet1__2[[#This Row],[LogicalEthPort]]</f>
        <v>3</v>
      </c>
      <c r="N64" s="30" t="str">
        <f>sheet1__2[[#This Row],[LogicalEthPort Name]]</f>
        <v>ETHERNET PORT(V4)(3)</v>
      </c>
      <c r="O64" s="30">
        <f>sheet1__2[[#This Row],[C380260006:Physical bandwidth(Mbps)]]</f>
        <v>1000</v>
      </c>
      <c r="P64" s="30">
        <f>sheet1__2[[#This Row],[C380260007:Mean receiving bit rate(bps)]]</f>
        <v>250</v>
      </c>
      <c r="Q64" s="30">
        <f>sheet1__2[[#This Row],[C380260008:Max receiving bit rate(bps)]]</f>
        <v>2944</v>
      </c>
      <c r="R64" s="30">
        <f>sheet1__2[[#This Row],[C380260009:Mean sending bit rate(bps)]]</f>
        <v>82845380</v>
      </c>
      <c r="S64" s="30">
        <f>sheet1__2[[#This Row],[C380260010:Max sending bit rate(bps)]]</f>
        <v>87298264</v>
      </c>
      <c r="T64" s="43" t="str">
        <f t="shared" si="0"/>
        <v>201-3-26-3</v>
      </c>
    </row>
    <row r="65" spans="1:20" ht="15" x14ac:dyDescent="0.15">
      <c r="A65" s="30">
        <f>sheet1__2[[#This Row],[Index]]</f>
        <v>64</v>
      </c>
      <c r="B65" s="30">
        <f>sheet1__2[[#This Row],[Start Time]]</f>
        <v>44554.635416666664</v>
      </c>
      <c r="C65" s="30">
        <f>sheet1__2[[#This Row],[End Time]]</f>
        <v>44554.645833333336</v>
      </c>
      <c r="D65" s="30" t="str">
        <f>sheet1__2[[#This Row],[Query Granularity]]</f>
        <v>15Minute(s)</v>
      </c>
      <c r="E65" s="30">
        <f>sheet1__2[[#This Row],[SubNetworkID]]</f>
        <v>201</v>
      </c>
      <c r="F65" s="30">
        <f>sheet1__2[[#This Row],[ManagedElementID]]</f>
        <v>201</v>
      </c>
      <c r="G65" s="30" t="str">
        <f>sheet1__2[[#This Row],[ManagedElementID Name]]</f>
        <v>BZZBSC1(201)</v>
      </c>
      <c r="H65" s="30" t="str">
        <f>sheet1__2[[#This Row],[Location Name]]</f>
        <v/>
      </c>
      <c r="I65" s="30">
        <f>sheet1__2[[#This Row],[SubSystem]]</f>
        <v>3</v>
      </c>
      <c r="J65" s="30" t="str">
        <f>sheet1__2[[#This Row],[SubSystem Name]]</f>
        <v>SubSystem(V4)(3)</v>
      </c>
      <c r="K65" s="30">
        <f>sheet1__2[[#This Row],[Unit]]</f>
        <v>26</v>
      </c>
      <c r="L65" s="30" t="str">
        <f>sheet1__2[[#This Row],[Unit Name]]</f>
        <v>Unit(V4)(26)</v>
      </c>
      <c r="M65" s="30">
        <f>sheet1__2[[#This Row],[LogicalEthPort]]</f>
        <v>1</v>
      </c>
      <c r="N65" s="30" t="str">
        <f>sheet1__2[[#This Row],[LogicalEthPort Name]]</f>
        <v>ETHERNET PORT(V4)(1)</v>
      </c>
      <c r="O65" s="30">
        <f>sheet1__2[[#This Row],[C380260006:Physical bandwidth(Mbps)]]</f>
        <v>1000</v>
      </c>
      <c r="P65" s="30">
        <f>sheet1__2[[#This Row],[C380260007:Mean receiving bit rate(bps)]]</f>
        <v>132</v>
      </c>
      <c r="Q65" s="30">
        <f>sheet1__2[[#This Row],[C380260008:Max receiving bit rate(bps)]]</f>
        <v>2248</v>
      </c>
      <c r="R65" s="30">
        <f>sheet1__2[[#This Row],[C380260009:Mean sending bit rate(bps)]]</f>
        <v>0</v>
      </c>
      <c r="S65" s="30">
        <f>sheet1__2[[#This Row],[C380260010:Max sending bit rate(bps)]]</f>
        <v>512</v>
      </c>
      <c r="T65" s="43" t="str">
        <f t="shared" si="0"/>
        <v>201-3-26-1</v>
      </c>
    </row>
    <row r="66" spans="1:20" ht="15" x14ac:dyDescent="0.15">
      <c r="A66" s="30">
        <f>sheet1__2[[#This Row],[Index]]</f>
        <v>65</v>
      </c>
      <c r="B66" s="30">
        <f>sheet1__2[[#This Row],[Start Time]]</f>
        <v>44554.635416666664</v>
      </c>
      <c r="C66" s="30">
        <f>sheet1__2[[#This Row],[End Time]]</f>
        <v>44554.645833333336</v>
      </c>
      <c r="D66" s="30" t="str">
        <f>sheet1__2[[#This Row],[Query Granularity]]</f>
        <v>15Minute(s)</v>
      </c>
      <c r="E66" s="30">
        <f>sheet1__2[[#This Row],[SubNetworkID]]</f>
        <v>305</v>
      </c>
      <c r="F66" s="30">
        <f>sheet1__2[[#This Row],[ManagedElementID]]</f>
        <v>305</v>
      </c>
      <c r="G66" s="30" t="str">
        <f>sheet1__2[[#This Row],[ManagedElementID Name]]</f>
        <v>BZZRNC3(305)</v>
      </c>
      <c r="H66" s="30" t="str">
        <f>sheet1__2[[#This Row],[Location Name]]</f>
        <v/>
      </c>
      <c r="I66" s="30">
        <f>sheet1__2[[#This Row],[SubSystem]]</f>
        <v>3</v>
      </c>
      <c r="J66" s="30" t="str">
        <f>sheet1__2[[#This Row],[SubSystem Name]]</f>
        <v>SubSystem(V4)(3)</v>
      </c>
      <c r="K66" s="30">
        <f>sheet1__2[[#This Row],[Unit]]</f>
        <v>23</v>
      </c>
      <c r="L66" s="30" t="str">
        <f>sheet1__2[[#This Row],[Unit Name]]</f>
        <v>Unit(V4)(23)</v>
      </c>
      <c r="M66" s="30">
        <f>sheet1__2[[#This Row],[LogicalEthPort]]</f>
        <v>4</v>
      </c>
      <c r="N66" s="30" t="str">
        <f>sheet1__2[[#This Row],[LogicalEthPort Name]]</f>
        <v>ETHERNET PORT(V4)(4)</v>
      </c>
      <c r="O66" s="30">
        <f>sheet1__2[[#This Row],[C380260006:Physical bandwidth(Mbps)]]</f>
        <v>1000</v>
      </c>
      <c r="P66" s="30">
        <f>sheet1__2[[#This Row],[C380260007:Mean receiving bit rate(bps)]]</f>
        <v>8797</v>
      </c>
      <c r="Q66" s="30">
        <f>sheet1__2[[#This Row],[C380260008:Max receiving bit rate(bps)]]</f>
        <v>223304</v>
      </c>
      <c r="R66" s="30">
        <f>sheet1__2[[#This Row],[C380260009:Mean sending bit rate(bps)]]</f>
        <v>2355</v>
      </c>
      <c r="S66" s="30">
        <f>sheet1__2[[#This Row],[C380260010:Max sending bit rate(bps)]]</f>
        <v>85488</v>
      </c>
      <c r="T66" s="43" t="str">
        <f t="shared" si="0"/>
        <v>305-3-23-4</v>
      </c>
    </row>
    <row r="67" spans="1:20" ht="15" x14ac:dyDescent="0.15">
      <c r="A67" s="30">
        <f>sheet1__2[[#This Row],[Index]]</f>
        <v>66</v>
      </c>
      <c r="B67" s="30">
        <f>sheet1__2[[#This Row],[Start Time]]</f>
        <v>44554.635416666664</v>
      </c>
      <c r="C67" s="30">
        <f>sheet1__2[[#This Row],[End Time]]</f>
        <v>44554.645833333336</v>
      </c>
      <c r="D67" s="30" t="str">
        <f>sheet1__2[[#This Row],[Query Granularity]]</f>
        <v>15Minute(s)</v>
      </c>
      <c r="E67" s="30">
        <f>sheet1__2[[#This Row],[SubNetworkID]]</f>
        <v>305</v>
      </c>
      <c r="F67" s="30">
        <f>sheet1__2[[#This Row],[ManagedElementID]]</f>
        <v>305</v>
      </c>
      <c r="G67" s="30" t="str">
        <f>sheet1__2[[#This Row],[ManagedElementID Name]]</f>
        <v>BZZRNC3(305)</v>
      </c>
      <c r="H67" s="30" t="str">
        <f>sheet1__2[[#This Row],[Location Name]]</f>
        <v/>
      </c>
      <c r="I67" s="30">
        <f>sheet1__2[[#This Row],[SubSystem]]</f>
        <v>3</v>
      </c>
      <c r="J67" s="30" t="str">
        <f>sheet1__2[[#This Row],[SubSystem Name]]</f>
        <v>SubSystem(V4)(3)</v>
      </c>
      <c r="K67" s="30">
        <f>sheet1__2[[#This Row],[Unit]]</f>
        <v>23</v>
      </c>
      <c r="L67" s="30" t="str">
        <f>sheet1__2[[#This Row],[Unit Name]]</f>
        <v>Unit(V4)(23)</v>
      </c>
      <c r="M67" s="30">
        <f>sheet1__2[[#This Row],[LogicalEthPort]]</f>
        <v>2</v>
      </c>
      <c r="N67" s="30" t="str">
        <f>sheet1__2[[#This Row],[LogicalEthPort Name]]</f>
        <v>ETHERNET PORT(V4)(2)</v>
      </c>
      <c r="O67" s="30">
        <f>sheet1__2[[#This Row],[C380260006:Physical bandwidth(Mbps)]]</f>
        <v>1000</v>
      </c>
      <c r="P67" s="30">
        <f>sheet1__2[[#This Row],[C380260007:Mean receiving bit rate(bps)]]</f>
        <v>81382877</v>
      </c>
      <c r="Q67" s="30">
        <f>sheet1__2[[#This Row],[C380260008:Max receiving bit rate(bps)]]</f>
        <v>97439400</v>
      </c>
      <c r="R67" s="30">
        <f>sheet1__2[[#This Row],[C380260009:Mean sending bit rate(bps)]]</f>
        <v>178943039</v>
      </c>
      <c r="S67" s="30">
        <f>sheet1__2[[#This Row],[C380260010:Max sending bit rate(bps)]]</f>
        <v>234925672</v>
      </c>
      <c r="T67" s="43" t="str">
        <f t="shared" ref="T67:T130" si="1">_xlfn.CONCAT(E67,"-",I67,"-",K67,"-",M67)</f>
        <v>305-3-23-2</v>
      </c>
    </row>
    <row r="68" spans="1:20" ht="15" x14ac:dyDescent="0.15">
      <c r="A68" s="30">
        <f>sheet1__2[[#This Row],[Index]]</f>
        <v>67</v>
      </c>
      <c r="B68" s="30">
        <f>sheet1__2[[#This Row],[Start Time]]</f>
        <v>44554.635416666664</v>
      </c>
      <c r="C68" s="30">
        <f>sheet1__2[[#This Row],[End Time]]</f>
        <v>44554.645833333336</v>
      </c>
      <c r="D68" s="30" t="str">
        <f>sheet1__2[[#This Row],[Query Granularity]]</f>
        <v>15Minute(s)</v>
      </c>
      <c r="E68" s="30">
        <f>sheet1__2[[#This Row],[SubNetworkID]]</f>
        <v>305</v>
      </c>
      <c r="F68" s="30">
        <f>sheet1__2[[#This Row],[ManagedElementID]]</f>
        <v>305</v>
      </c>
      <c r="G68" s="30" t="str">
        <f>sheet1__2[[#This Row],[ManagedElementID Name]]</f>
        <v>BZZRNC3(305)</v>
      </c>
      <c r="H68" s="30" t="str">
        <f>sheet1__2[[#This Row],[Location Name]]</f>
        <v/>
      </c>
      <c r="I68" s="30">
        <f>sheet1__2[[#This Row],[SubSystem]]</f>
        <v>3</v>
      </c>
      <c r="J68" s="30" t="str">
        <f>sheet1__2[[#This Row],[SubSystem Name]]</f>
        <v>SubSystem(V4)(3)</v>
      </c>
      <c r="K68" s="30">
        <f>sheet1__2[[#This Row],[Unit]]</f>
        <v>23</v>
      </c>
      <c r="L68" s="30" t="str">
        <f>sheet1__2[[#This Row],[Unit Name]]</f>
        <v>Unit(V4)(23)</v>
      </c>
      <c r="M68" s="30">
        <f>sheet1__2[[#This Row],[LogicalEthPort]]</f>
        <v>3</v>
      </c>
      <c r="N68" s="30" t="str">
        <f>sheet1__2[[#This Row],[LogicalEthPort Name]]</f>
        <v>ETHERNET PORT(V4)(3)</v>
      </c>
      <c r="O68" s="30">
        <f>sheet1__2[[#This Row],[C380260006:Physical bandwidth(Mbps)]]</f>
        <v>1000</v>
      </c>
      <c r="P68" s="30">
        <f>sheet1__2[[#This Row],[C380260007:Mean receiving bit rate(bps)]]</f>
        <v>10112737</v>
      </c>
      <c r="Q68" s="30">
        <f>sheet1__2[[#This Row],[C380260008:Max receiving bit rate(bps)]]</f>
        <v>19809008</v>
      </c>
      <c r="R68" s="30">
        <f>sheet1__2[[#This Row],[C380260009:Mean sending bit rate(bps)]]</f>
        <v>20009715</v>
      </c>
      <c r="S68" s="30">
        <f>sheet1__2[[#This Row],[C380260010:Max sending bit rate(bps)]]</f>
        <v>45364120</v>
      </c>
      <c r="T68" s="43" t="str">
        <f t="shared" si="1"/>
        <v>305-3-23-3</v>
      </c>
    </row>
    <row r="69" spans="1:20" ht="15" x14ac:dyDescent="0.15">
      <c r="A69" s="30">
        <f>sheet1__2[[#This Row],[Index]]</f>
        <v>68</v>
      </c>
      <c r="B69" s="30">
        <f>sheet1__2[[#This Row],[Start Time]]</f>
        <v>44554.635416666664</v>
      </c>
      <c r="C69" s="30">
        <f>sheet1__2[[#This Row],[End Time]]</f>
        <v>44554.645833333336</v>
      </c>
      <c r="D69" s="30" t="str">
        <f>sheet1__2[[#This Row],[Query Granularity]]</f>
        <v>15Minute(s)</v>
      </c>
      <c r="E69" s="30">
        <f>sheet1__2[[#This Row],[SubNetworkID]]</f>
        <v>305</v>
      </c>
      <c r="F69" s="30">
        <f>sheet1__2[[#This Row],[ManagedElementID]]</f>
        <v>305</v>
      </c>
      <c r="G69" s="30" t="str">
        <f>sheet1__2[[#This Row],[ManagedElementID Name]]</f>
        <v>BZZRNC3(305)</v>
      </c>
      <c r="H69" s="30" t="str">
        <f>sheet1__2[[#This Row],[Location Name]]</f>
        <v/>
      </c>
      <c r="I69" s="30">
        <f>sheet1__2[[#This Row],[SubSystem]]</f>
        <v>3</v>
      </c>
      <c r="J69" s="30" t="str">
        <f>sheet1__2[[#This Row],[SubSystem Name]]</f>
        <v>SubSystem(V4)(3)</v>
      </c>
      <c r="K69" s="30">
        <f>sheet1__2[[#This Row],[Unit]]</f>
        <v>23</v>
      </c>
      <c r="L69" s="30" t="str">
        <f>sheet1__2[[#This Row],[Unit Name]]</f>
        <v>Unit(V4)(23)</v>
      </c>
      <c r="M69" s="30">
        <f>sheet1__2[[#This Row],[LogicalEthPort]]</f>
        <v>1</v>
      </c>
      <c r="N69" s="30" t="str">
        <f>sheet1__2[[#This Row],[LogicalEthPort Name]]</f>
        <v>ETHERNET PORT(V4)(1)</v>
      </c>
      <c r="O69" s="30">
        <f>sheet1__2[[#This Row],[C380260006:Physical bandwidth(Mbps)]]</f>
        <v>1000</v>
      </c>
      <c r="P69" s="30">
        <f>sheet1__2[[#This Row],[C380260007:Mean receiving bit rate(bps)]]</f>
        <v>4784673</v>
      </c>
      <c r="Q69" s="30">
        <f>sheet1__2[[#This Row],[C380260008:Max receiving bit rate(bps)]]</f>
        <v>9583696</v>
      </c>
      <c r="R69" s="30">
        <f>sheet1__2[[#This Row],[C380260009:Mean sending bit rate(bps)]]</f>
        <v>210922</v>
      </c>
      <c r="S69" s="30">
        <f>sheet1__2[[#This Row],[C380260010:Max sending bit rate(bps)]]</f>
        <v>243848</v>
      </c>
      <c r="T69" s="43" t="str">
        <f t="shared" si="1"/>
        <v>305-3-23-1</v>
      </c>
    </row>
    <row r="70" spans="1:20" ht="15" x14ac:dyDescent="0.15">
      <c r="A70" s="30">
        <f>sheet1__2[[#This Row],[Index]]</f>
        <v>69</v>
      </c>
      <c r="B70" s="30">
        <f>sheet1__2[[#This Row],[Start Time]]</f>
        <v>44554.635416666664</v>
      </c>
      <c r="C70" s="30">
        <f>sheet1__2[[#This Row],[End Time]]</f>
        <v>44554.645833333336</v>
      </c>
      <c r="D70" s="30" t="str">
        <f>sheet1__2[[#This Row],[Query Granularity]]</f>
        <v>15Minute(s)</v>
      </c>
      <c r="E70" s="30">
        <f>sheet1__2[[#This Row],[SubNetworkID]]</f>
        <v>305</v>
      </c>
      <c r="F70" s="30">
        <f>sheet1__2[[#This Row],[ManagedElementID]]</f>
        <v>305</v>
      </c>
      <c r="G70" s="30" t="str">
        <f>sheet1__2[[#This Row],[ManagedElementID Name]]</f>
        <v>BZZRNC3(305)</v>
      </c>
      <c r="H70" s="30" t="str">
        <f>sheet1__2[[#This Row],[Location Name]]</f>
        <v/>
      </c>
      <c r="I70" s="30">
        <f>sheet1__2[[#This Row],[SubSystem]]</f>
        <v>3</v>
      </c>
      <c r="J70" s="30" t="str">
        <f>sheet1__2[[#This Row],[SubSystem Name]]</f>
        <v>SubSystem(V4)(3)</v>
      </c>
      <c r="K70" s="30">
        <f>sheet1__2[[#This Row],[Unit]]</f>
        <v>24</v>
      </c>
      <c r="L70" s="30" t="str">
        <f>sheet1__2[[#This Row],[Unit Name]]</f>
        <v>Unit(V4)(24)</v>
      </c>
      <c r="M70" s="30">
        <f>sheet1__2[[#This Row],[LogicalEthPort]]</f>
        <v>4</v>
      </c>
      <c r="N70" s="30" t="str">
        <f>sheet1__2[[#This Row],[LogicalEthPort Name]]</f>
        <v>ETHERNET PORT(V4)(4)</v>
      </c>
      <c r="O70" s="30">
        <f>sheet1__2[[#This Row],[C380260006:Physical bandwidth(Mbps)]]</f>
        <v>1000</v>
      </c>
      <c r="P70" s="30">
        <f>sheet1__2[[#This Row],[C380260007:Mean receiving bit rate(bps)]]</f>
        <v>19462</v>
      </c>
      <c r="Q70" s="30">
        <f>sheet1__2[[#This Row],[C380260008:Max receiving bit rate(bps)]]</f>
        <v>565336</v>
      </c>
      <c r="R70" s="30">
        <f>sheet1__2[[#This Row],[C380260009:Mean sending bit rate(bps)]]</f>
        <v>13356</v>
      </c>
      <c r="S70" s="30">
        <f>sheet1__2[[#This Row],[C380260010:Max sending bit rate(bps)]]</f>
        <v>188248</v>
      </c>
      <c r="T70" s="43" t="str">
        <f t="shared" si="1"/>
        <v>305-3-24-4</v>
      </c>
    </row>
    <row r="71" spans="1:20" ht="15" x14ac:dyDescent="0.15">
      <c r="A71" s="30">
        <f>sheet1__2[[#This Row],[Index]]</f>
        <v>70</v>
      </c>
      <c r="B71" s="30">
        <f>sheet1__2[[#This Row],[Start Time]]</f>
        <v>44554.635416666664</v>
      </c>
      <c r="C71" s="30">
        <f>sheet1__2[[#This Row],[End Time]]</f>
        <v>44554.645833333336</v>
      </c>
      <c r="D71" s="30" t="str">
        <f>sheet1__2[[#This Row],[Query Granularity]]</f>
        <v>15Minute(s)</v>
      </c>
      <c r="E71" s="30">
        <f>sheet1__2[[#This Row],[SubNetworkID]]</f>
        <v>305</v>
      </c>
      <c r="F71" s="30">
        <f>sheet1__2[[#This Row],[ManagedElementID]]</f>
        <v>305</v>
      </c>
      <c r="G71" s="30" t="str">
        <f>sheet1__2[[#This Row],[ManagedElementID Name]]</f>
        <v>BZZRNC3(305)</v>
      </c>
      <c r="H71" s="30" t="str">
        <f>sheet1__2[[#This Row],[Location Name]]</f>
        <v/>
      </c>
      <c r="I71" s="30">
        <f>sheet1__2[[#This Row],[SubSystem]]</f>
        <v>3</v>
      </c>
      <c r="J71" s="30" t="str">
        <f>sheet1__2[[#This Row],[SubSystem Name]]</f>
        <v>SubSystem(V4)(3)</v>
      </c>
      <c r="K71" s="30">
        <f>sheet1__2[[#This Row],[Unit]]</f>
        <v>24</v>
      </c>
      <c r="L71" s="30" t="str">
        <f>sheet1__2[[#This Row],[Unit Name]]</f>
        <v>Unit(V4)(24)</v>
      </c>
      <c r="M71" s="30">
        <f>sheet1__2[[#This Row],[LogicalEthPort]]</f>
        <v>2</v>
      </c>
      <c r="N71" s="30" t="str">
        <f>sheet1__2[[#This Row],[LogicalEthPort Name]]</f>
        <v>ETHERNET PORT(V4)(2)</v>
      </c>
      <c r="O71" s="30">
        <f>sheet1__2[[#This Row],[C380260006:Physical bandwidth(Mbps)]]</f>
        <v>1000</v>
      </c>
      <c r="P71" s="30">
        <f>sheet1__2[[#This Row],[C380260007:Mean receiving bit rate(bps)]]</f>
        <v>14379943</v>
      </c>
      <c r="Q71" s="30">
        <f>sheet1__2[[#This Row],[C380260008:Max receiving bit rate(bps)]]</f>
        <v>22861888</v>
      </c>
      <c r="R71" s="30">
        <f>sheet1__2[[#This Row],[C380260009:Mean sending bit rate(bps)]]</f>
        <v>135665191</v>
      </c>
      <c r="S71" s="30">
        <f>sheet1__2[[#This Row],[C380260010:Max sending bit rate(bps)]]</f>
        <v>180066008</v>
      </c>
      <c r="T71" s="43" t="str">
        <f t="shared" si="1"/>
        <v>305-3-24-2</v>
      </c>
    </row>
    <row r="72" spans="1:20" ht="15" x14ac:dyDescent="0.15">
      <c r="A72" s="30">
        <f>sheet1__2[[#This Row],[Index]]</f>
        <v>71</v>
      </c>
      <c r="B72" s="30">
        <f>sheet1__2[[#This Row],[Start Time]]</f>
        <v>44554.635416666664</v>
      </c>
      <c r="C72" s="30">
        <f>sheet1__2[[#This Row],[End Time]]</f>
        <v>44554.645833333336</v>
      </c>
      <c r="D72" s="30" t="str">
        <f>sheet1__2[[#This Row],[Query Granularity]]</f>
        <v>15Minute(s)</v>
      </c>
      <c r="E72" s="30">
        <f>sheet1__2[[#This Row],[SubNetworkID]]</f>
        <v>305</v>
      </c>
      <c r="F72" s="30">
        <f>sheet1__2[[#This Row],[ManagedElementID]]</f>
        <v>305</v>
      </c>
      <c r="G72" s="30" t="str">
        <f>sheet1__2[[#This Row],[ManagedElementID Name]]</f>
        <v>BZZRNC3(305)</v>
      </c>
      <c r="H72" s="30" t="str">
        <f>sheet1__2[[#This Row],[Location Name]]</f>
        <v/>
      </c>
      <c r="I72" s="30">
        <f>sheet1__2[[#This Row],[SubSystem]]</f>
        <v>3</v>
      </c>
      <c r="J72" s="30" t="str">
        <f>sheet1__2[[#This Row],[SubSystem Name]]</f>
        <v>SubSystem(V4)(3)</v>
      </c>
      <c r="K72" s="30">
        <f>sheet1__2[[#This Row],[Unit]]</f>
        <v>24</v>
      </c>
      <c r="L72" s="30" t="str">
        <f>sheet1__2[[#This Row],[Unit Name]]</f>
        <v>Unit(V4)(24)</v>
      </c>
      <c r="M72" s="30">
        <f>sheet1__2[[#This Row],[LogicalEthPort]]</f>
        <v>3</v>
      </c>
      <c r="N72" s="30" t="str">
        <f>sheet1__2[[#This Row],[LogicalEthPort Name]]</f>
        <v>ETHERNET PORT(V4)(3)</v>
      </c>
      <c r="O72" s="30">
        <f>sheet1__2[[#This Row],[C380260006:Physical bandwidth(Mbps)]]</f>
        <v>1000</v>
      </c>
      <c r="P72" s="30">
        <f>sheet1__2[[#This Row],[C380260007:Mean receiving bit rate(bps)]]</f>
        <v>252</v>
      </c>
      <c r="Q72" s="30">
        <f>sheet1__2[[#This Row],[C380260008:Max receiving bit rate(bps)]]</f>
        <v>3240</v>
      </c>
      <c r="R72" s="30">
        <f>sheet1__2[[#This Row],[C380260009:Mean sending bit rate(bps)]]</f>
        <v>14778696</v>
      </c>
      <c r="S72" s="30">
        <f>sheet1__2[[#This Row],[C380260010:Max sending bit rate(bps)]]</f>
        <v>38042976</v>
      </c>
      <c r="T72" s="43" t="str">
        <f t="shared" si="1"/>
        <v>305-3-24-3</v>
      </c>
    </row>
    <row r="73" spans="1:20" ht="15" x14ac:dyDescent="0.15">
      <c r="A73" s="30">
        <f>sheet1__2[[#This Row],[Index]]</f>
        <v>72</v>
      </c>
      <c r="B73" s="30">
        <f>sheet1__2[[#This Row],[Start Time]]</f>
        <v>44554.635416666664</v>
      </c>
      <c r="C73" s="30">
        <f>sheet1__2[[#This Row],[End Time]]</f>
        <v>44554.645833333336</v>
      </c>
      <c r="D73" s="30" t="str">
        <f>sheet1__2[[#This Row],[Query Granularity]]</f>
        <v>15Minute(s)</v>
      </c>
      <c r="E73" s="30">
        <f>sheet1__2[[#This Row],[SubNetworkID]]</f>
        <v>305</v>
      </c>
      <c r="F73" s="30">
        <f>sheet1__2[[#This Row],[ManagedElementID]]</f>
        <v>305</v>
      </c>
      <c r="G73" s="30" t="str">
        <f>sheet1__2[[#This Row],[ManagedElementID Name]]</f>
        <v>BZZRNC3(305)</v>
      </c>
      <c r="H73" s="30" t="str">
        <f>sheet1__2[[#This Row],[Location Name]]</f>
        <v/>
      </c>
      <c r="I73" s="30">
        <f>sheet1__2[[#This Row],[SubSystem]]</f>
        <v>3</v>
      </c>
      <c r="J73" s="30" t="str">
        <f>sheet1__2[[#This Row],[SubSystem Name]]</f>
        <v>SubSystem(V4)(3)</v>
      </c>
      <c r="K73" s="30">
        <f>sheet1__2[[#This Row],[Unit]]</f>
        <v>24</v>
      </c>
      <c r="L73" s="30" t="str">
        <f>sheet1__2[[#This Row],[Unit Name]]</f>
        <v>Unit(V4)(24)</v>
      </c>
      <c r="M73" s="30">
        <f>sheet1__2[[#This Row],[LogicalEthPort]]</f>
        <v>1</v>
      </c>
      <c r="N73" s="30" t="str">
        <f>sheet1__2[[#This Row],[LogicalEthPort Name]]</f>
        <v>ETHERNET PORT(V4)(1)</v>
      </c>
      <c r="O73" s="30">
        <f>sheet1__2[[#This Row],[C380260006:Physical bandwidth(Mbps)]]</f>
        <v>1000</v>
      </c>
      <c r="P73" s="30">
        <f>sheet1__2[[#This Row],[C380260007:Mean receiving bit rate(bps)]]</f>
        <v>7196</v>
      </c>
      <c r="Q73" s="30">
        <f>sheet1__2[[#This Row],[C380260008:Max receiving bit rate(bps)]]</f>
        <v>9768</v>
      </c>
      <c r="R73" s="30">
        <f>sheet1__2[[#This Row],[C380260009:Mean sending bit rate(bps)]]</f>
        <v>16686277</v>
      </c>
      <c r="S73" s="30">
        <f>sheet1__2[[#This Row],[C380260010:Max sending bit rate(bps)]]</f>
        <v>31277440</v>
      </c>
      <c r="T73" s="43" t="str">
        <f t="shared" si="1"/>
        <v>305-3-24-1</v>
      </c>
    </row>
    <row r="74" spans="1:20" ht="15" x14ac:dyDescent="0.15">
      <c r="A74" s="30">
        <f>sheet1__2[[#This Row],[Index]]</f>
        <v>73</v>
      </c>
      <c r="B74" s="30">
        <f>sheet1__2[[#This Row],[Start Time]]</f>
        <v>44554.635416666664</v>
      </c>
      <c r="C74" s="30">
        <f>sheet1__2[[#This Row],[End Time]]</f>
        <v>44554.645833333336</v>
      </c>
      <c r="D74" s="30" t="str">
        <f>sheet1__2[[#This Row],[Query Granularity]]</f>
        <v>15Minute(s)</v>
      </c>
      <c r="E74" s="30">
        <f>sheet1__2[[#This Row],[SubNetworkID]]</f>
        <v>305</v>
      </c>
      <c r="F74" s="30">
        <f>sheet1__2[[#This Row],[ManagedElementID]]</f>
        <v>305</v>
      </c>
      <c r="G74" s="30" t="str">
        <f>sheet1__2[[#This Row],[ManagedElementID Name]]</f>
        <v>BZZRNC3(305)</v>
      </c>
      <c r="H74" s="30" t="str">
        <f>sheet1__2[[#This Row],[Location Name]]</f>
        <v/>
      </c>
      <c r="I74" s="30">
        <f>sheet1__2[[#This Row],[SubSystem]]</f>
        <v>3</v>
      </c>
      <c r="J74" s="30" t="str">
        <f>sheet1__2[[#This Row],[SubSystem Name]]</f>
        <v>SubSystem(V4)(3)</v>
      </c>
      <c r="K74" s="30">
        <f>sheet1__2[[#This Row],[Unit]]</f>
        <v>25</v>
      </c>
      <c r="L74" s="30" t="str">
        <f>sheet1__2[[#This Row],[Unit Name]]</f>
        <v>Unit(V4)(25)</v>
      </c>
      <c r="M74" s="30">
        <f>sheet1__2[[#This Row],[LogicalEthPort]]</f>
        <v>4</v>
      </c>
      <c r="N74" s="30" t="str">
        <f>sheet1__2[[#This Row],[LogicalEthPort Name]]</f>
        <v>ETHERNET PORT(V4)(4)</v>
      </c>
      <c r="O74" s="30">
        <f>sheet1__2[[#This Row],[C380260006:Physical bandwidth(Mbps)]]</f>
        <v>1000</v>
      </c>
      <c r="P74" s="30">
        <f>sheet1__2[[#This Row],[C380260007:Mean receiving bit rate(bps)]]</f>
        <v>154339124</v>
      </c>
      <c r="Q74" s="30">
        <f>sheet1__2[[#This Row],[C380260008:Max receiving bit rate(bps)]]</f>
        <v>203327016</v>
      </c>
      <c r="R74" s="30">
        <f>sheet1__2[[#This Row],[C380260009:Mean sending bit rate(bps)]]</f>
        <v>26202301</v>
      </c>
      <c r="S74" s="30">
        <f>sheet1__2[[#This Row],[C380260010:Max sending bit rate(bps)]]</f>
        <v>41084824</v>
      </c>
      <c r="T74" s="43" t="str">
        <f t="shared" si="1"/>
        <v>305-3-25-4</v>
      </c>
    </row>
    <row r="75" spans="1:20" ht="15" x14ac:dyDescent="0.15">
      <c r="A75" s="30">
        <f>sheet1__2[[#This Row],[Index]]</f>
        <v>74</v>
      </c>
      <c r="B75" s="30">
        <f>sheet1__2[[#This Row],[Start Time]]</f>
        <v>44554.635416666664</v>
      </c>
      <c r="C75" s="30">
        <f>sheet1__2[[#This Row],[End Time]]</f>
        <v>44554.645833333336</v>
      </c>
      <c r="D75" s="30" t="str">
        <f>sheet1__2[[#This Row],[Query Granularity]]</f>
        <v>15Minute(s)</v>
      </c>
      <c r="E75" s="30">
        <f>sheet1__2[[#This Row],[SubNetworkID]]</f>
        <v>305</v>
      </c>
      <c r="F75" s="30">
        <f>sheet1__2[[#This Row],[ManagedElementID]]</f>
        <v>305</v>
      </c>
      <c r="G75" s="30" t="str">
        <f>sheet1__2[[#This Row],[ManagedElementID Name]]</f>
        <v>BZZRNC3(305)</v>
      </c>
      <c r="H75" s="30" t="str">
        <f>sheet1__2[[#This Row],[Location Name]]</f>
        <v/>
      </c>
      <c r="I75" s="30">
        <f>sheet1__2[[#This Row],[SubSystem]]</f>
        <v>3</v>
      </c>
      <c r="J75" s="30" t="str">
        <f>sheet1__2[[#This Row],[SubSystem Name]]</f>
        <v>SubSystem(V4)(3)</v>
      </c>
      <c r="K75" s="30">
        <f>sheet1__2[[#This Row],[Unit]]</f>
        <v>25</v>
      </c>
      <c r="L75" s="30" t="str">
        <f>sheet1__2[[#This Row],[Unit Name]]</f>
        <v>Unit(V4)(25)</v>
      </c>
      <c r="M75" s="30">
        <f>sheet1__2[[#This Row],[LogicalEthPort]]</f>
        <v>2</v>
      </c>
      <c r="N75" s="30" t="str">
        <f>sheet1__2[[#This Row],[LogicalEthPort Name]]</f>
        <v>ETHERNET PORT(V4)(2)</v>
      </c>
      <c r="O75" s="30">
        <f>sheet1__2[[#This Row],[C380260006:Physical bandwidth(Mbps)]]</f>
        <v>1000</v>
      </c>
      <c r="P75" s="30">
        <f>sheet1__2[[#This Row],[C380260007:Mean receiving bit rate(bps)]]</f>
        <v>8895516</v>
      </c>
      <c r="Q75" s="30">
        <f>sheet1__2[[#This Row],[C380260008:Max receiving bit rate(bps)]]</f>
        <v>10706952</v>
      </c>
      <c r="R75" s="30">
        <f>sheet1__2[[#This Row],[C380260009:Mean sending bit rate(bps)]]</f>
        <v>9045026</v>
      </c>
      <c r="S75" s="30">
        <f>sheet1__2[[#This Row],[C380260010:Max sending bit rate(bps)]]</f>
        <v>12297624</v>
      </c>
      <c r="T75" s="43" t="str">
        <f t="shared" si="1"/>
        <v>305-3-25-2</v>
      </c>
    </row>
    <row r="76" spans="1:20" ht="15" x14ac:dyDescent="0.15">
      <c r="A76" s="30">
        <f>sheet1__2[[#This Row],[Index]]</f>
        <v>75</v>
      </c>
      <c r="B76" s="30">
        <f>sheet1__2[[#This Row],[Start Time]]</f>
        <v>44554.635416666664</v>
      </c>
      <c r="C76" s="30">
        <f>sheet1__2[[#This Row],[End Time]]</f>
        <v>44554.645833333336</v>
      </c>
      <c r="D76" s="30" t="str">
        <f>sheet1__2[[#This Row],[Query Granularity]]</f>
        <v>15Minute(s)</v>
      </c>
      <c r="E76" s="30">
        <f>sheet1__2[[#This Row],[SubNetworkID]]</f>
        <v>305</v>
      </c>
      <c r="F76" s="30">
        <f>sheet1__2[[#This Row],[ManagedElementID]]</f>
        <v>305</v>
      </c>
      <c r="G76" s="30" t="str">
        <f>sheet1__2[[#This Row],[ManagedElementID Name]]</f>
        <v>BZZRNC3(305)</v>
      </c>
      <c r="H76" s="30" t="str">
        <f>sheet1__2[[#This Row],[Location Name]]</f>
        <v/>
      </c>
      <c r="I76" s="30">
        <f>sheet1__2[[#This Row],[SubSystem]]</f>
        <v>3</v>
      </c>
      <c r="J76" s="30" t="str">
        <f>sheet1__2[[#This Row],[SubSystem Name]]</f>
        <v>SubSystem(V4)(3)</v>
      </c>
      <c r="K76" s="30">
        <f>sheet1__2[[#This Row],[Unit]]</f>
        <v>25</v>
      </c>
      <c r="L76" s="30" t="str">
        <f>sheet1__2[[#This Row],[Unit Name]]</f>
        <v>Unit(V4)(25)</v>
      </c>
      <c r="M76" s="30">
        <f>sheet1__2[[#This Row],[LogicalEthPort]]</f>
        <v>3</v>
      </c>
      <c r="N76" s="30" t="str">
        <f>sheet1__2[[#This Row],[LogicalEthPort Name]]</f>
        <v>ETHERNET PORT(V4)(3)</v>
      </c>
      <c r="O76" s="30">
        <f>sheet1__2[[#This Row],[C380260006:Physical bandwidth(Mbps)]]</f>
        <v>1000</v>
      </c>
      <c r="P76" s="30">
        <f>sheet1__2[[#This Row],[C380260007:Mean receiving bit rate(bps)]]</f>
        <v>503114</v>
      </c>
      <c r="Q76" s="30">
        <f>sheet1__2[[#This Row],[C380260008:Max receiving bit rate(bps)]]</f>
        <v>688704</v>
      </c>
      <c r="R76" s="30">
        <f>sheet1__2[[#This Row],[C380260009:Mean sending bit rate(bps)]]</f>
        <v>415074</v>
      </c>
      <c r="S76" s="30">
        <f>sheet1__2[[#This Row],[C380260010:Max sending bit rate(bps)]]</f>
        <v>548192</v>
      </c>
      <c r="T76" s="43" t="str">
        <f t="shared" si="1"/>
        <v>305-3-25-3</v>
      </c>
    </row>
    <row r="77" spans="1:20" ht="15" x14ac:dyDescent="0.15">
      <c r="A77" s="30">
        <f>sheet1__2[[#This Row],[Index]]</f>
        <v>76</v>
      </c>
      <c r="B77" s="30">
        <f>sheet1__2[[#This Row],[Start Time]]</f>
        <v>44554.635416666664</v>
      </c>
      <c r="C77" s="30">
        <f>sheet1__2[[#This Row],[End Time]]</f>
        <v>44554.645833333336</v>
      </c>
      <c r="D77" s="30" t="str">
        <f>sheet1__2[[#This Row],[Query Granularity]]</f>
        <v>15Minute(s)</v>
      </c>
      <c r="E77" s="30">
        <f>sheet1__2[[#This Row],[SubNetworkID]]</f>
        <v>305</v>
      </c>
      <c r="F77" s="30">
        <f>sheet1__2[[#This Row],[ManagedElementID]]</f>
        <v>305</v>
      </c>
      <c r="G77" s="30" t="str">
        <f>sheet1__2[[#This Row],[ManagedElementID Name]]</f>
        <v>BZZRNC3(305)</v>
      </c>
      <c r="H77" s="30" t="str">
        <f>sheet1__2[[#This Row],[Location Name]]</f>
        <v/>
      </c>
      <c r="I77" s="30">
        <f>sheet1__2[[#This Row],[SubSystem]]</f>
        <v>3</v>
      </c>
      <c r="J77" s="30" t="str">
        <f>sheet1__2[[#This Row],[SubSystem Name]]</f>
        <v>SubSystem(V4)(3)</v>
      </c>
      <c r="K77" s="30">
        <f>sheet1__2[[#This Row],[Unit]]</f>
        <v>25</v>
      </c>
      <c r="L77" s="30" t="str">
        <f>sheet1__2[[#This Row],[Unit Name]]</f>
        <v>Unit(V4)(25)</v>
      </c>
      <c r="M77" s="30">
        <f>sheet1__2[[#This Row],[LogicalEthPort]]</f>
        <v>1</v>
      </c>
      <c r="N77" s="30" t="str">
        <f>sheet1__2[[#This Row],[LogicalEthPort Name]]</f>
        <v>ETHERNET PORT(V4)(1)</v>
      </c>
      <c r="O77" s="30">
        <f>sheet1__2[[#This Row],[C380260006:Physical bandwidth(Mbps)]]</f>
        <v>1000</v>
      </c>
      <c r="P77" s="30">
        <f>sheet1__2[[#This Row],[C380260007:Mean receiving bit rate(bps)]]</f>
        <v>434783</v>
      </c>
      <c r="Q77" s="30">
        <f>sheet1__2[[#This Row],[C380260008:Max receiving bit rate(bps)]]</f>
        <v>571184</v>
      </c>
      <c r="R77" s="30">
        <f>sheet1__2[[#This Row],[C380260009:Mean sending bit rate(bps)]]</f>
        <v>390812</v>
      </c>
      <c r="S77" s="30">
        <f>sheet1__2[[#This Row],[C380260010:Max sending bit rate(bps)]]</f>
        <v>514400</v>
      </c>
      <c r="T77" s="43" t="str">
        <f t="shared" si="1"/>
        <v>305-3-25-1</v>
      </c>
    </row>
    <row r="78" spans="1:20" ht="15" x14ac:dyDescent="0.15">
      <c r="A78" s="30">
        <f>sheet1__2[[#This Row],[Index]]</f>
        <v>77</v>
      </c>
      <c r="B78" s="30">
        <f>sheet1__2[[#This Row],[Start Time]]</f>
        <v>44554.635416666664</v>
      </c>
      <c r="C78" s="30">
        <f>sheet1__2[[#This Row],[End Time]]</f>
        <v>44554.645833333336</v>
      </c>
      <c r="D78" s="30" t="str">
        <f>sheet1__2[[#This Row],[Query Granularity]]</f>
        <v>15Minute(s)</v>
      </c>
      <c r="E78" s="30">
        <f>sheet1__2[[#This Row],[SubNetworkID]]</f>
        <v>305</v>
      </c>
      <c r="F78" s="30">
        <f>sheet1__2[[#This Row],[ManagedElementID]]</f>
        <v>305</v>
      </c>
      <c r="G78" s="30" t="str">
        <f>sheet1__2[[#This Row],[ManagedElementID Name]]</f>
        <v>BZZRNC3(305)</v>
      </c>
      <c r="H78" s="30" t="str">
        <f>sheet1__2[[#This Row],[Location Name]]</f>
        <v/>
      </c>
      <c r="I78" s="30">
        <f>sheet1__2[[#This Row],[SubSystem]]</f>
        <v>3</v>
      </c>
      <c r="J78" s="30" t="str">
        <f>sheet1__2[[#This Row],[SubSystem Name]]</f>
        <v>SubSystem(V4)(3)</v>
      </c>
      <c r="K78" s="30">
        <f>sheet1__2[[#This Row],[Unit]]</f>
        <v>26</v>
      </c>
      <c r="L78" s="30" t="str">
        <f>sheet1__2[[#This Row],[Unit Name]]</f>
        <v>Unit(V4)(26)</v>
      </c>
      <c r="M78" s="30">
        <f>sheet1__2[[#This Row],[LogicalEthPort]]</f>
        <v>4</v>
      </c>
      <c r="N78" s="30" t="str">
        <f>sheet1__2[[#This Row],[LogicalEthPort Name]]</f>
        <v>ETHERNET PORT(V4)(4)</v>
      </c>
      <c r="O78" s="30">
        <f>sheet1__2[[#This Row],[C380260006:Physical bandwidth(Mbps)]]</f>
        <v>1000</v>
      </c>
      <c r="P78" s="30">
        <f>sheet1__2[[#This Row],[C380260007:Mean receiving bit rate(bps)]]</f>
        <v>151169825</v>
      </c>
      <c r="Q78" s="30">
        <f>sheet1__2[[#This Row],[C380260008:Max receiving bit rate(bps)]]</f>
        <v>209156264</v>
      </c>
      <c r="R78" s="30">
        <f>sheet1__2[[#This Row],[C380260009:Mean sending bit rate(bps)]]</f>
        <v>22257769</v>
      </c>
      <c r="S78" s="30">
        <f>sheet1__2[[#This Row],[C380260010:Max sending bit rate(bps)]]</f>
        <v>33168816</v>
      </c>
      <c r="T78" s="43" t="str">
        <f t="shared" si="1"/>
        <v>305-3-26-4</v>
      </c>
    </row>
    <row r="79" spans="1:20" ht="15" x14ac:dyDescent="0.15">
      <c r="A79" s="30">
        <f>sheet1__2[[#This Row],[Index]]</f>
        <v>78</v>
      </c>
      <c r="B79" s="30">
        <f>sheet1__2[[#This Row],[Start Time]]</f>
        <v>44554.635416666664</v>
      </c>
      <c r="C79" s="30">
        <f>sheet1__2[[#This Row],[End Time]]</f>
        <v>44554.645833333336</v>
      </c>
      <c r="D79" s="30" t="str">
        <f>sheet1__2[[#This Row],[Query Granularity]]</f>
        <v>15Minute(s)</v>
      </c>
      <c r="E79" s="30">
        <f>sheet1__2[[#This Row],[SubNetworkID]]</f>
        <v>305</v>
      </c>
      <c r="F79" s="30">
        <f>sheet1__2[[#This Row],[ManagedElementID]]</f>
        <v>305</v>
      </c>
      <c r="G79" s="30" t="str">
        <f>sheet1__2[[#This Row],[ManagedElementID Name]]</f>
        <v>BZZRNC3(305)</v>
      </c>
      <c r="H79" s="30" t="str">
        <f>sheet1__2[[#This Row],[Location Name]]</f>
        <v/>
      </c>
      <c r="I79" s="30">
        <f>sheet1__2[[#This Row],[SubSystem]]</f>
        <v>3</v>
      </c>
      <c r="J79" s="30" t="str">
        <f>sheet1__2[[#This Row],[SubSystem Name]]</f>
        <v>SubSystem(V4)(3)</v>
      </c>
      <c r="K79" s="30">
        <f>sheet1__2[[#This Row],[Unit]]</f>
        <v>26</v>
      </c>
      <c r="L79" s="30" t="str">
        <f>sheet1__2[[#This Row],[Unit Name]]</f>
        <v>Unit(V4)(26)</v>
      </c>
      <c r="M79" s="30">
        <f>sheet1__2[[#This Row],[LogicalEthPort]]</f>
        <v>2</v>
      </c>
      <c r="N79" s="30" t="str">
        <f>sheet1__2[[#This Row],[LogicalEthPort Name]]</f>
        <v>ETHERNET PORT(V4)(2)</v>
      </c>
      <c r="O79" s="30">
        <f>sheet1__2[[#This Row],[C380260006:Physical bandwidth(Mbps)]]</f>
        <v>1000</v>
      </c>
      <c r="P79" s="30">
        <f>sheet1__2[[#This Row],[C380260007:Mean receiving bit rate(bps)]]</f>
        <v>8750596</v>
      </c>
      <c r="Q79" s="30">
        <f>sheet1__2[[#This Row],[C380260008:Max receiving bit rate(bps)]]</f>
        <v>11550472</v>
      </c>
      <c r="R79" s="30">
        <f>sheet1__2[[#This Row],[C380260009:Mean sending bit rate(bps)]]</f>
        <v>8539006</v>
      </c>
      <c r="S79" s="30">
        <f>sheet1__2[[#This Row],[C380260010:Max sending bit rate(bps)]]</f>
        <v>11304016</v>
      </c>
      <c r="T79" s="43" t="str">
        <f t="shared" si="1"/>
        <v>305-3-26-2</v>
      </c>
    </row>
    <row r="80" spans="1:20" ht="15" x14ac:dyDescent="0.15">
      <c r="A80" s="30">
        <f>sheet1__2[[#This Row],[Index]]</f>
        <v>79</v>
      </c>
      <c r="B80" s="30">
        <f>sheet1__2[[#This Row],[Start Time]]</f>
        <v>44554.635416666664</v>
      </c>
      <c r="C80" s="30">
        <f>sheet1__2[[#This Row],[End Time]]</f>
        <v>44554.645833333336</v>
      </c>
      <c r="D80" s="30" t="str">
        <f>sheet1__2[[#This Row],[Query Granularity]]</f>
        <v>15Minute(s)</v>
      </c>
      <c r="E80" s="30">
        <f>sheet1__2[[#This Row],[SubNetworkID]]</f>
        <v>305</v>
      </c>
      <c r="F80" s="30">
        <f>sheet1__2[[#This Row],[ManagedElementID]]</f>
        <v>305</v>
      </c>
      <c r="G80" s="30" t="str">
        <f>sheet1__2[[#This Row],[ManagedElementID Name]]</f>
        <v>BZZRNC3(305)</v>
      </c>
      <c r="H80" s="30" t="str">
        <f>sheet1__2[[#This Row],[Location Name]]</f>
        <v/>
      </c>
      <c r="I80" s="30">
        <f>sheet1__2[[#This Row],[SubSystem]]</f>
        <v>3</v>
      </c>
      <c r="J80" s="30" t="str">
        <f>sheet1__2[[#This Row],[SubSystem Name]]</f>
        <v>SubSystem(V4)(3)</v>
      </c>
      <c r="K80" s="30">
        <f>sheet1__2[[#This Row],[Unit]]</f>
        <v>26</v>
      </c>
      <c r="L80" s="30" t="str">
        <f>sheet1__2[[#This Row],[Unit Name]]</f>
        <v>Unit(V4)(26)</v>
      </c>
      <c r="M80" s="30">
        <f>sheet1__2[[#This Row],[LogicalEthPort]]</f>
        <v>3</v>
      </c>
      <c r="N80" s="30" t="str">
        <f>sheet1__2[[#This Row],[LogicalEthPort Name]]</f>
        <v>ETHERNET PORT(V4)(3)</v>
      </c>
      <c r="O80" s="30">
        <f>sheet1__2[[#This Row],[C380260006:Physical bandwidth(Mbps)]]</f>
        <v>1000</v>
      </c>
      <c r="P80" s="30">
        <f>sheet1__2[[#This Row],[C380260007:Mean receiving bit rate(bps)]]</f>
        <v>702285</v>
      </c>
      <c r="Q80" s="30">
        <f>sheet1__2[[#This Row],[C380260008:Max receiving bit rate(bps)]]</f>
        <v>921968</v>
      </c>
      <c r="R80" s="30">
        <f>sheet1__2[[#This Row],[C380260009:Mean sending bit rate(bps)]]</f>
        <v>414892</v>
      </c>
      <c r="S80" s="30">
        <f>sheet1__2[[#This Row],[C380260010:Max sending bit rate(bps)]]</f>
        <v>536576</v>
      </c>
      <c r="T80" s="43" t="str">
        <f t="shared" si="1"/>
        <v>305-3-26-3</v>
      </c>
    </row>
    <row r="81" spans="1:20" ht="15" x14ac:dyDescent="0.15">
      <c r="A81" s="30">
        <f>sheet1__2[[#This Row],[Index]]</f>
        <v>80</v>
      </c>
      <c r="B81" s="30">
        <f>sheet1__2[[#This Row],[Start Time]]</f>
        <v>44554.635416666664</v>
      </c>
      <c r="C81" s="30">
        <f>sheet1__2[[#This Row],[End Time]]</f>
        <v>44554.645833333336</v>
      </c>
      <c r="D81" s="30" t="str">
        <f>sheet1__2[[#This Row],[Query Granularity]]</f>
        <v>15Minute(s)</v>
      </c>
      <c r="E81" s="30">
        <f>sheet1__2[[#This Row],[SubNetworkID]]</f>
        <v>305</v>
      </c>
      <c r="F81" s="30">
        <f>sheet1__2[[#This Row],[ManagedElementID]]</f>
        <v>305</v>
      </c>
      <c r="G81" s="30" t="str">
        <f>sheet1__2[[#This Row],[ManagedElementID Name]]</f>
        <v>BZZRNC3(305)</v>
      </c>
      <c r="H81" s="30" t="str">
        <f>sheet1__2[[#This Row],[Location Name]]</f>
        <v/>
      </c>
      <c r="I81" s="30">
        <f>sheet1__2[[#This Row],[SubSystem]]</f>
        <v>3</v>
      </c>
      <c r="J81" s="30" t="str">
        <f>sheet1__2[[#This Row],[SubSystem Name]]</f>
        <v>SubSystem(V4)(3)</v>
      </c>
      <c r="K81" s="30">
        <f>sheet1__2[[#This Row],[Unit]]</f>
        <v>26</v>
      </c>
      <c r="L81" s="30" t="str">
        <f>sheet1__2[[#This Row],[Unit Name]]</f>
        <v>Unit(V4)(26)</v>
      </c>
      <c r="M81" s="30">
        <f>sheet1__2[[#This Row],[LogicalEthPort]]</f>
        <v>1</v>
      </c>
      <c r="N81" s="30" t="str">
        <f>sheet1__2[[#This Row],[LogicalEthPort Name]]</f>
        <v>ETHERNET PORT(V4)(1)</v>
      </c>
      <c r="O81" s="30">
        <f>sheet1__2[[#This Row],[C380260006:Physical bandwidth(Mbps)]]</f>
        <v>1000</v>
      </c>
      <c r="P81" s="30">
        <f>sheet1__2[[#This Row],[C380260007:Mean receiving bit rate(bps)]]</f>
        <v>372661</v>
      </c>
      <c r="Q81" s="30">
        <f>sheet1__2[[#This Row],[C380260008:Max receiving bit rate(bps)]]</f>
        <v>477824</v>
      </c>
      <c r="R81" s="30">
        <f>sheet1__2[[#This Row],[C380260009:Mean sending bit rate(bps)]]</f>
        <v>390026</v>
      </c>
      <c r="S81" s="30">
        <f>sheet1__2[[#This Row],[C380260010:Max sending bit rate(bps)]]</f>
        <v>507776</v>
      </c>
      <c r="T81" s="43" t="str">
        <f t="shared" si="1"/>
        <v>305-3-26-1</v>
      </c>
    </row>
    <row r="82" spans="1:20" ht="15" x14ac:dyDescent="0.15">
      <c r="A82" s="30">
        <f>sheet1__2[[#This Row],[Index]]</f>
        <v>81</v>
      </c>
      <c r="B82" s="30">
        <f>sheet1__2[[#This Row],[Start Time]]</f>
        <v>44554.635416666664</v>
      </c>
      <c r="C82" s="30">
        <f>sheet1__2[[#This Row],[End Time]]</f>
        <v>44554.645833333336</v>
      </c>
      <c r="D82" s="30" t="str">
        <f>sheet1__2[[#This Row],[Query Granularity]]</f>
        <v>15Minute(s)</v>
      </c>
      <c r="E82" s="30">
        <f>sheet1__2[[#This Row],[SubNetworkID]]</f>
        <v>202</v>
      </c>
      <c r="F82" s="30">
        <f>sheet1__2[[#This Row],[ManagedElementID]]</f>
        <v>202</v>
      </c>
      <c r="G82" s="30" t="str">
        <f>sheet1__2[[#This Row],[ManagedElementID Name]]</f>
        <v>BZZBSC2(202)</v>
      </c>
      <c r="H82" s="30" t="str">
        <f>sheet1__2[[#This Row],[Location Name]]</f>
        <v/>
      </c>
      <c r="I82" s="30">
        <f>sheet1__2[[#This Row],[SubSystem]]</f>
        <v>3</v>
      </c>
      <c r="J82" s="30" t="str">
        <f>sheet1__2[[#This Row],[SubSystem Name]]</f>
        <v>SubSystem(V4)(3)</v>
      </c>
      <c r="K82" s="30">
        <f>sheet1__2[[#This Row],[Unit]]</f>
        <v>23</v>
      </c>
      <c r="L82" s="30" t="str">
        <f>sheet1__2[[#This Row],[Unit Name]]</f>
        <v>Unit(V4)(23)</v>
      </c>
      <c r="M82" s="30">
        <f>sheet1__2[[#This Row],[LogicalEthPort]]</f>
        <v>4</v>
      </c>
      <c r="N82" s="30" t="str">
        <f>sheet1__2[[#This Row],[LogicalEthPort Name]]</f>
        <v>ETHERNET PORT(V4)(4)</v>
      </c>
      <c r="O82" s="30">
        <f>sheet1__2[[#This Row],[C380260006:Physical bandwidth(Mbps)]]</f>
        <v>0</v>
      </c>
      <c r="P82" s="30">
        <f>sheet1__2[[#This Row],[C380260007:Mean receiving bit rate(bps)]]</f>
        <v>0</v>
      </c>
      <c r="Q82" s="30">
        <f>sheet1__2[[#This Row],[C380260008:Max receiving bit rate(bps)]]</f>
        <v>0</v>
      </c>
      <c r="R82" s="30">
        <f>sheet1__2[[#This Row],[C380260009:Mean sending bit rate(bps)]]</f>
        <v>0</v>
      </c>
      <c r="S82" s="30">
        <f>sheet1__2[[#This Row],[C380260010:Max sending bit rate(bps)]]</f>
        <v>0</v>
      </c>
      <c r="T82" s="43" t="str">
        <f t="shared" si="1"/>
        <v>202-3-23-4</v>
      </c>
    </row>
    <row r="83" spans="1:20" ht="15" x14ac:dyDescent="0.15">
      <c r="A83" s="30">
        <f>sheet1__2[[#This Row],[Index]]</f>
        <v>82</v>
      </c>
      <c r="B83" s="30">
        <f>sheet1__2[[#This Row],[Start Time]]</f>
        <v>44554.635416666664</v>
      </c>
      <c r="C83" s="30">
        <f>sheet1__2[[#This Row],[End Time]]</f>
        <v>44554.645833333336</v>
      </c>
      <c r="D83" s="30" t="str">
        <f>sheet1__2[[#This Row],[Query Granularity]]</f>
        <v>15Minute(s)</v>
      </c>
      <c r="E83" s="30">
        <f>sheet1__2[[#This Row],[SubNetworkID]]</f>
        <v>202</v>
      </c>
      <c r="F83" s="30">
        <f>sheet1__2[[#This Row],[ManagedElementID]]</f>
        <v>202</v>
      </c>
      <c r="G83" s="30" t="str">
        <f>sheet1__2[[#This Row],[ManagedElementID Name]]</f>
        <v>BZZBSC2(202)</v>
      </c>
      <c r="H83" s="30" t="str">
        <f>sheet1__2[[#This Row],[Location Name]]</f>
        <v/>
      </c>
      <c r="I83" s="30">
        <f>sheet1__2[[#This Row],[SubSystem]]</f>
        <v>3</v>
      </c>
      <c r="J83" s="30" t="str">
        <f>sheet1__2[[#This Row],[SubSystem Name]]</f>
        <v>SubSystem(V4)(3)</v>
      </c>
      <c r="K83" s="30">
        <f>sheet1__2[[#This Row],[Unit]]</f>
        <v>23</v>
      </c>
      <c r="L83" s="30" t="str">
        <f>sheet1__2[[#This Row],[Unit Name]]</f>
        <v>Unit(V4)(23)</v>
      </c>
      <c r="M83" s="30">
        <f>sheet1__2[[#This Row],[LogicalEthPort]]</f>
        <v>2</v>
      </c>
      <c r="N83" s="30" t="str">
        <f>sheet1__2[[#This Row],[LogicalEthPort Name]]</f>
        <v>ETHERNET PORT(V4)(2)</v>
      </c>
      <c r="O83" s="30">
        <f>sheet1__2[[#This Row],[C380260006:Physical bandwidth(Mbps)]]</f>
        <v>0</v>
      </c>
      <c r="P83" s="30">
        <f>sheet1__2[[#This Row],[C380260007:Mean receiving bit rate(bps)]]</f>
        <v>0</v>
      </c>
      <c r="Q83" s="30">
        <f>sheet1__2[[#This Row],[C380260008:Max receiving bit rate(bps)]]</f>
        <v>0</v>
      </c>
      <c r="R83" s="30">
        <f>sheet1__2[[#This Row],[C380260009:Mean sending bit rate(bps)]]</f>
        <v>0</v>
      </c>
      <c r="S83" s="30">
        <f>sheet1__2[[#This Row],[C380260010:Max sending bit rate(bps)]]</f>
        <v>0</v>
      </c>
      <c r="T83" s="43" t="str">
        <f t="shared" si="1"/>
        <v>202-3-23-2</v>
      </c>
    </row>
    <row r="84" spans="1:20" ht="15" x14ac:dyDescent="0.15">
      <c r="A84" s="30">
        <f>sheet1__2[[#This Row],[Index]]</f>
        <v>83</v>
      </c>
      <c r="B84" s="30">
        <f>sheet1__2[[#This Row],[Start Time]]</f>
        <v>44554.635416666664</v>
      </c>
      <c r="C84" s="30">
        <f>sheet1__2[[#This Row],[End Time]]</f>
        <v>44554.645833333336</v>
      </c>
      <c r="D84" s="30" t="str">
        <f>sheet1__2[[#This Row],[Query Granularity]]</f>
        <v>15Minute(s)</v>
      </c>
      <c r="E84" s="30">
        <f>sheet1__2[[#This Row],[SubNetworkID]]</f>
        <v>202</v>
      </c>
      <c r="F84" s="30">
        <f>sheet1__2[[#This Row],[ManagedElementID]]</f>
        <v>202</v>
      </c>
      <c r="G84" s="30" t="str">
        <f>sheet1__2[[#This Row],[ManagedElementID Name]]</f>
        <v>BZZBSC2(202)</v>
      </c>
      <c r="H84" s="30" t="str">
        <f>sheet1__2[[#This Row],[Location Name]]</f>
        <v/>
      </c>
      <c r="I84" s="30">
        <f>sheet1__2[[#This Row],[SubSystem]]</f>
        <v>3</v>
      </c>
      <c r="J84" s="30" t="str">
        <f>sheet1__2[[#This Row],[SubSystem Name]]</f>
        <v>SubSystem(V4)(3)</v>
      </c>
      <c r="K84" s="30">
        <f>sheet1__2[[#This Row],[Unit]]</f>
        <v>23</v>
      </c>
      <c r="L84" s="30" t="str">
        <f>sheet1__2[[#This Row],[Unit Name]]</f>
        <v>Unit(V4)(23)</v>
      </c>
      <c r="M84" s="30">
        <f>sheet1__2[[#This Row],[LogicalEthPort]]</f>
        <v>3</v>
      </c>
      <c r="N84" s="30" t="str">
        <f>sheet1__2[[#This Row],[LogicalEthPort Name]]</f>
        <v>ETHERNET PORT(V4)(3)</v>
      </c>
      <c r="O84" s="30">
        <f>sheet1__2[[#This Row],[C380260006:Physical bandwidth(Mbps)]]</f>
        <v>1000</v>
      </c>
      <c r="P84" s="30">
        <f>sheet1__2[[#This Row],[C380260007:Mean receiving bit rate(bps)]]</f>
        <v>10748936</v>
      </c>
      <c r="Q84" s="30">
        <f>sheet1__2[[#This Row],[C380260008:Max receiving bit rate(bps)]]</f>
        <v>14613976</v>
      </c>
      <c r="R84" s="30">
        <f>sheet1__2[[#This Row],[C380260009:Mean sending bit rate(bps)]]</f>
        <v>4321831</v>
      </c>
      <c r="S84" s="30">
        <f>sheet1__2[[#This Row],[C380260010:Max sending bit rate(bps)]]</f>
        <v>5408024</v>
      </c>
      <c r="T84" s="43" t="str">
        <f t="shared" si="1"/>
        <v>202-3-23-3</v>
      </c>
    </row>
    <row r="85" spans="1:20" ht="15" x14ac:dyDescent="0.15">
      <c r="A85" s="30">
        <f>sheet1__2[[#This Row],[Index]]</f>
        <v>84</v>
      </c>
      <c r="B85" s="30">
        <f>sheet1__2[[#This Row],[Start Time]]</f>
        <v>44554.635416666664</v>
      </c>
      <c r="C85" s="30">
        <f>sheet1__2[[#This Row],[End Time]]</f>
        <v>44554.645833333336</v>
      </c>
      <c r="D85" s="30" t="str">
        <f>sheet1__2[[#This Row],[Query Granularity]]</f>
        <v>15Minute(s)</v>
      </c>
      <c r="E85" s="30">
        <f>sheet1__2[[#This Row],[SubNetworkID]]</f>
        <v>202</v>
      </c>
      <c r="F85" s="30">
        <f>sheet1__2[[#This Row],[ManagedElementID]]</f>
        <v>202</v>
      </c>
      <c r="G85" s="30" t="str">
        <f>sheet1__2[[#This Row],[ManagedElementID Name]]</f>
        <v>BZZBSC2(202)</v>
      </c>
      <c r="H85" s="30" t="str">
        <f>sheet1__2[[#This Row],[Location Name]]</f>
        <v/>
      </c>
      <c r="I85" s="30">
        <f>sheet1__2[[#This Row],[SubSystem]]</f>
        <v>3</v>
      </c>
      <c r="J85" s="30" t="str">
        <f>sheet1__2[[#This Row],[SubSystem Name]]</f>
        <v>SubSystem(V4)(3)</v>
      </c>
      <c r="K85" s="30">
        <f>sheet1__2[[#This Row],[Unit]]</f>
        <v>23</v>
      </c>
      <c r="L85" s="30" t="str">
        <f>sheet1__2[[#This Row],[Unit Name]]</f>
        <v>Unit(V4)(23)</v>
      </c>
      <c r="M85" s="30">
        <f>sheet1__2[[#This Row],[LogicalEthPort]]</f>
        <v>1</v>
      </c>
      <c r="N85" s="30" t="str">
        <f>sheet1__2[[#This Row],[LogicalEthPort Name]]</f>
        <v>ETHERNET PORT(V4)(1)</v>
      </c>
      <c r="O85" s="30">
        <f>sheet1__2[[#This Row],[C380260006:Physical bandwidth(Mbps)]]</f>
        <v>1000</v>
      </c>
      <c r="P85" s="30">
        <f>sheet1__2[[#This Row],[C380260007:Mean receiving bit rate(bps)]]</f>
        <v>50859730</v>
      </c>
      <c r="Q85" s="30">
        <f>sheet1__2[[#This Row],[C380260008:Max receiving bit rate(bps)]]</f>
        <v>54132736</v>
      </c>
      <c r="R85" s="30">
        <f>sheet1__2[[#This Row],[C380260009:Mean sending bit rate(bps)]]</f>
        <v>62020690</v>
      </c>
      <c r="S85" s="30">
        <f>sheet1__2[[#This Row],[C380260010:Max sending bit rate(bps)]]</f>
        <v>66735600</v>
      </c>
      <c r="T85" s="43" t="str">
        <f t="shared" si="1"/>
        <v>202-3-23-1</v>
      </c>
    </row>
    <row r="86" spans="1:20" ht="15" x14ac:dyDescent="0.15">
      <c r="A86" s="30">
        <f>sheet1__2[[#This Row],[Index]]</f>
        <v>85</v>
      </c>
      <c r="B86" s="30">
        <f>sheet1__2[[#This Row],[Start Time]]</f>
        <v>44554.635416666664</v>
      </c>
      <c r="C86" s="30">
        <f>sheet1__2[[#This Row],[End Time]]</f>
        <v>44554.645833333336</v>
      </c>
      <c r="D86" s="30" t="str">
        <f>sheet1__2[[#This Row],[Query Granularity]]</f>
        <v>15Minute(s)</v>
      </c>
      <c r="E86" s="30">
        <f>sheet1__2[[#This Row],[SubNetworkID]]</f>
        <v>202</v>
      </c>
      <c r="F86" s="30">
        <f>sheet1__2[[#This Row],[ManagedElementID]]</f>
        <v>202</v>
      </c>
      <c r="G86" s="30" t="str">
        <f>sheet1__2[[#This Row],[ManagedElementID Name]]</f>
        <v>BZZBSC2(202)</v>
      </c>
      <c r="H86" s="30" t="str">
        <f>sheet1__2[[#This Row],[Location Name]]</f>
        <v/>
      </c>
      <c r="I86" s="30">
        <f>sheet1__2[[#This Row],[SubSystem]]</f>
        <v>3</v>
      </c>
      <c r="J86" s="30" t="str">
        <f>sheet1__2[[#This Row],[SubSystem Name]]</f>
        <v>SubSystem(V4)(3)</v>
      </c>
      <c r="K86" s="30">
        <f>sheet1__2[[#This Row],[Unit]]</f>
        <v>24</v>
      </c>
      <c r="L86" s="30" t="str">
        <f>sheet1__2[[#This Row],[Unit Name]]</f>
        <v>Unit(V4)(24)</v>
      </c>
      <c r="M86" s="30">
        <f>sheet1__2[[#This Row],[LogicalEthPort]]</f>
        <v>4</v>
      </c>
      <c r="N86" s="30" t="str">
        <f>sheet1__2[[#This Row],[LogicalEthPort Name]]</f>
        <v>ETHERNET PORT(V4)(4)</v>
      </c>
      <c r="O86" s="30">
        <f>sheet1__2[[#This Row],[C380260006:Physical bandwidth(Mbps)]]</f>
        <v>0</v>
      </c>
      <c r="P86" s="30">
        <f>sheet1__2[[#This Row],[C380260007:Mean receiving bit rate(bps)]]</f>
        <v>0</v>
      </c>
      <c r="Q86" s="30">
        <f>sheet1__2[[#This Row],[C380260008:Max receiving bit rate(bps)]]</f>
        <v>0</v>
      </c>
      <c r="R86" s="30">
        <f>sheet1__2[[#This Row],[C380260009:Mean sending bit rate(bps)]]</f>
        <v>0</v>
      </c>
      <c r="S86" s="30">
        <f>sheet1__2[[#This Row],[C380260010:Max sending bit rate(bps)]]</f>
        <v>0</v>
      </c>
      <c r="T86" s="43" t="str">
        <f t="shared" si="1"/>
        <v>202-3-24-4</v>
      </c>
    </row>
    <row r="87" spans="1:20" ht="15" x14ac:dyDescent="0.15">
      <c r="A87" s="30">
        <f>sheet1__2[[#This Row],[Index]]</f>
        <v>86</v>
      </c>
      <c r="B87" s="30">
        <f>sheet1__2[[#This Row],[Start Time]]</f>
        <v>44554.635416666664</v>
      </c>
      <c r="C87" s="30">
        <f>sheet1__2[[#This Row],[End Time]]</f>
        <v>44554.645833333336</v>
      </c>
      <c r="D87" s="30" t="str">
        <f>sheet1__2[[#This Row],[Query Granularity]]</f>
        <v>15Minute(s)</v>
      </c>
      <c r="E87" s="30">
        <f>sheet1__2[[#This Row],[SubNetworkID]]</f>
        <v>202</v>
      </c>
      <c r="F87" s="30">
        <f>sheet1__2[[#This Row],[ManagedElementID]]</f>
        <v>202</v>
      </c>
      <c r="G87" s="30" t="str">
        <f>sheet1__2[[#This Row],[ManagedElementID Name]]</f>
        <v>BZZBSC2(202)</v>
      </c>
      <c r="H87" s="30" t="str">
        <f>sheet1__2[[#This Row],[Location Name]]</f>
        <v/>
      </c>
      <c r="I87" s="30">
        <f>sheet1__2[[#This Row],[SubSystem]]</f>
        <v>3</v>
      </c>
      <c r="J87" s="30" t="str">
        <f>sheet1__2[[#This Row],[SubSystem Name]]</f>
        <v>SubSystem(V4)(3)</v>
      </c>
      <c r="K87" s="30">
        <f>sheet1__2[[#This Row],[Unit]]</f>
        <v>24</v>
      </c>
      <c r="L87" s="30" t="str">
        <f>sheet1__2[[#This Row],[Unit Name]]</f>
        <v>Unit(V4)(24)</v>
      </c>
      <c r="M87" s="30">
        <f>sheet1__2[[#This Row],[LogicalEthPort]]</f>
        <v>2</v>
      </c>
      <c r="N87" s="30" t="str">
        <f>sheet1__2[[#This Row],[LogicalEthPort Name]]</f>
        <v>ETHERNET PORT(V4)(2)</v>
      </c>
      <c r="O87" s="30">
        <f>sheet1__2[[#This Row],[C380260006:Physical bandwidth(Mbps)]]</f>
        <v>0</v>
      </c>
      <c r="P87" s="30">
        <f>sheet1__2[[#This Row],[C380260007:Mean receiving bit rate(bps)]]</f>
        <v>0</v>
      </c>
      <c r="Q87" s="30">
        <f>sheet1__2[[#This Row],[C380260008:Max receiving bit rate(bps)]]</f>
        <v>0</v>
      </c>
      <c r="R87" s="30">
        <f>sheet1__2[[#This Row],[C380260009:Mean sending bit rate(bps)]]</f>
        <v>0</v>
      </c>
      <c r="S87" s="30">
        <f>sheet1__2[[#This Row],[C380260010:Max sending bit rate(bps)]]</f>
        <v>0</v>
      </c>
      <c r="T87" s="43" t="str">
        <f t="shared" si="1"/>
        <v>202-3-24-2</v>
      </c>
    </row>
    <row r="88" spans="1:20" ht="15" x14ac:dyDescent="0.15">
      <c r="A88" s="30">
        <f>sheet1__2[[#This Row],[Index]]</f>
        <v>87</v>
      </c>
      <c r="B88" s="30">
        <f>sheet1__2[[#This Row],[Start Time]]</f>
        <v>44554.635416666664</v>
      </c>
      <c r="C88" s="30">
        <f>sheet1__2[[#This Row],[End Time]]</f>
        <v>44554.645833333336</v>
      </c>
      <c r="D88" s="30" t="str">
        <f>sheet1__2[[#This Row],[Query Granularity]]</f>
        <v>15Minute(s)</v>
      </c>
      <c r="E88" s="30">
        <f>sheet1__2[[#This Row],[SubNetworkID]]</f>
        <v>202</v>
      </c>
      <c r="F88" s="30">
        <f>sheet1__2[[#This Row],[ManagedElementID]]</f>
        <v>202</v>
      </c>
      <c r="G88" s="30" t="str">
        <f>sheet1__2[[#This Row],[ManagedElementID Name]]</f>
        <v>BZZBSC2(202)</v>
      </c>
      <c r="H88" s="30" t="str">
        <f>sheet1__2[[#This Row],[Location Name]]</f>
        <v/>
      </c>
      <c r="I88" s="30">
        <f>sheet1__2[[#This Row],[SubSystem]]</f>
        <v>3</v>
      </c>
      <c r="J88" s="30" t="str">
        <f>sheet1__2[[#This Row],[SubSystem Name]]</f>
        <v>SubSystem(V4)(3)</v>
      </c>
      <c r="K88" s="30">
        <f>sheet1__2[[#This Row],[Unit]]</f>
        <v>24</v>
      </c>
      <c r="L88" s="30" t="str">
        <f>sheet1__2[[#This Row],[Unit Name]]</f>
        <v>Unit(V4)(24)</v>
      </c>
      <c r="M88" s="30">
        <f>sheet1__2[[#This Row],[LogicalEthPort]]</f>
        <v>3</v>
      </c>
      <c r="N88" s="30" t="str">
        <f>sheet1__2[[#This Row],[LogicalEthPort Name]]</f>
        <v>ETHERNET PORT(V4)(3)</v>
      </c>
      <c r="O88" s="30">
        <f>sheet1__2[[#This Row],[C380260006:Physical bandwidth(Mbps)]]</f>
        <v>1000</v>
      </c>
      <c r="P88" s="30">
        <f>sheet1__2[[#This Row],[C380260007:Mean receiving bit rate(bps)]]</f>
        <v>13030651</v>
      </c>
      <c r="Q88" s="30">
        <f>sheet1__2[[#This Row],[C380260008:Max receiving bit rate(bps)]]</f>
        <v>17611144</v>
      </c>
      <c r="R88" s="30">
        <f>sheet1__2[[#This Row],[C380260009:Mean sending bit rate(bps)]]</f>
        <v>4118800</v>
      </c>
      <c r="S88" s="30">
        <f>sheet1__2[[#This Row],[C380260010:Max sending bit rate(bps)]]</f>
        <v>5197488</v>
      </c>
      <c r="T88" s="43" t="str">
        <f t="shared" si="1"/>
        <v>202-3-24-3</v>
      </c>
    </row>
    <row r="89" spans="1:20" ht="15" x14ac:dyDescent="0.15">
      <c r="A89" s="30">
        <f>sheet1__2[[#This Row],[Index]]</f>
        <v>88</v>
      </c>
      <c r="B89" s="30">
        <f>sheet1__2[[#This Row],[Start Time]]</f>
        <v>44554.635416666664</v>
      </c>
      <c r="C89" s="30">
        <f>sheet1__2[[#This Row],[End Time]]</f>
        <v>44554.645833333336</v>
      </c>
      <c r="D89" s="30" t="str">
        <f>sheet1__2[[#This Row],[Query Granularity]]</f>
        <v>15Minute(s)</v>
      </c>
      <c r="E89" s="30">
        <f>sheet1__2[[#This Row],[SubNetworkID]]</f>
        <v>202</v>
      </c>
      <c r="F89" s="30">
        <f>sheet1__2[[#This Row],[ManagedElementID]]</f>
        <v>202</v>
      </c>
      <c r="G89" s="30" t="str">
        <f>sheet1__2[[#This Row],[ManagedElementID Name]]</f>
        <v>BZZBSC2(202)</v>
      </c>
      <c r="H89" s="30" t="str">
        <f>sheet1__2[[#This Row],[Location Name]]</f>
        <v/>
      </c>
      <c r="I89" s="30">
        <f>sheet1__2[[#This Row],[SubSystem]]</f>
        <v>3</v>
      </c>
      <c r="J89" s="30" t="str">
        <f>sheet1__2[[#This Row],[SubSystem Name]]</f>
        <v>SubSystem(V4)(3)</v>
      </c>
      <c r="K89" s="30">
        <f>sheet1__2[[#This Row],[Unit]]</f>
        <v>24</v>
      </c>
      <c r="L89" s="30" t="str">
        <f>sheet1__2[[#This Row],[Unit Name]]</f>
        <v>Unit(V4)(24)</v>
      </c>
      <c r="M89" s="30">
        <f>sheet1__2[[#This Row],[LogicalEthPort]]</f>
        <v>1</v>
      </c>
      <c r="N89" s="30" t="str">
        <f>sheet1__2[[#This Row],[LogicalEthPort Name]]</f>
        <v>ETHERNET PORT(V4)(1)</v>
      </c>
      <c r="O89" s="30">
        <f>sheet1__2[[#This Row],[C380260006:Physical bandwidth(Mbps)]]</f>
        <v>1000</v>
      </c>
      <c r="P89" s="30">
        <f>sheet1__2[[#This Row],[C380260007:Mean receiving bit rate(bps)]]</f>
        <v>49206455</v>
      </c>
      <c r="Q89" s="30">
        <f>sheet1__2[[#This Row],[C380260008:Max receiving bit rate(bps)]]</f>
        <v>52286024</v>
      </c>
      <c r="R89" s="30">
        <f>sheet1__2[[#This Row],[C380260009:Mean sending bit rate(bps)]]</f>
        <v>62145759</v>
      </c>
      <c r="S89" s="30">
        <f>sheet1__2[[#This Row],[C380260010:Max sending bit rate(bps)]]</f>
        <v>66874136</v>
      </c>
      <c r="T89" s="43" t="str">
        <f t="shared" si="1"/>
        <v>202-3-24-1</v>
      </c>
    </row>
    <row r="90" spans="1:20" ht="15" x14ac:dyDescent="0.15">
      <c r="A90" s="30">
        <f>sheet1__2[[#This Row],[Index]]</f>
        <v>89</v>
      </c>
      <c r="B90" s="30">
        <f>sheet1__2[[#This Row],[Start Time]]</f>
        <v>44554.635416666664</v>
      </c>
      <c r="C90" s="30">
        <f>sheet1__2[[#This Row],[End Time]]</f>
        <v>44554.645833333336</v>
      </c>
      <c r="D90" s="30" t="str">
        <f>sheet1__2[[#This Row],[Query Granularity]]</f>
        <v>15Minute(s)</v>
      </c>
      <c r="E90" s="30">
        <f>sheet1__2[[#This Row],[SubNetworkID]]</f>
        <v>202</v>
      </c>
      <c r="F90" s="30">
        <f>sheet1__2[[#This Row],[ManagedElementID]]</f>
        <v>202</v>
      </c>
      <c r="G90" s="30" t="str">
        <f>sheet1__2[[#This Row],[ManagedElementID Name]]</f>
        <v>BZZBSC2(202)</v>
      </c>
      <c r="H90" s="30" t="str">
        <f>sheet1__2[[#This Row],[Location Name]]</f>
        <v/>
      </c>
      <c r="I90" s="30">
        <f>sheet1__2[[#This Row],[SubSystem]]</f>
        <v>3</v>
      </c>
      <c r="J90" s="30" t="str">
        <f>sheet1__2[[#This Row],[SubSystem Name]]</f>
        <v>SubSystem(V4)(3)</v>
      </c>
      <c r="K90" s="30">
        <f>sheet1__2[[#This Row],[Unit]]</f>
        <v>25</v>
      </c>
      <c r="L90" s="30" t="str">
        <f>sheet1__2[[#This Row],[Unit Name]]</f>
        <v>Unit(V4)(25)</v>
      </c>
      <c r="M90" s="30">
        <f>sheet1__2[[#This Row],[LogicalEthPort]]</f>
        <v>4</v>
      </c>
      <c r="N90" s="30" t="str">
        <f>sheet1__2[[#This Row],[LogicalEthPort Name]]</f>
        <v>ETHERNET PORT(V4)(4)</v>
      </c>
      <c r="O90" s="30">
        <f>sheet1__2[[#This Row],[C380260006:Physical bandwidth(Mbps)]]</f>
        <v>1000</v>
      </c>
      <c r="P90" s="30">
        <f>sheet1__2[[#This Row],[C380260007:Mean receiving bit rate(bps)]]</f>
        <v>81</v>
      </c>
      <c r="Q90" s="30">
        <f>sheet1__2[[#This Row],[C380260008:Max receiving bit rate(bps)]]</f>
        <v>2456</v>
      </c>
      <c r="R90" s="30">
        <f>sheet1__2[[#This Row],[C380260009:Mean sending bit rate(bps)]]</f>
        <v>0</v>
      </c>
      <c r="S90" s="30">
        <f>sheet1__2[[#This Row],[C380260010:Max sending bit rate(bps)]]</f>
        <v>0</v>
      </c>
      <c r="T90" s="43" t="str">
        <f t="shared" si="1"/>
        <v>202-3-25-4</v>
      </c>
    </row>
    <row r="91" spans="1:20" ht="15" x14ac:dyDescent="0.15">
      <c r="A91" s="30">
        <f>sheet1__2[[#This Row],[Index]]</f>
        <v>90</v>
      </c>
      <c r="B91" s="30">
        <f>sheet1__2[[#This Row],[Start Time]]</f>
        <v>44554.635416666664</v>
      </c>
      <c r="C91" s="30">
        <f>sheet1__2[[#This Row],[End Time]]</f>
        <v>44554.645833333336</v>
      </c>
      <c r="D91" s="30" t="str">
        <f>sheet1__2[[#This Row],[Query Granularity]]</f>
        <v>15Minute(s)</v>
      </c>
      <c r="E91" s="30">
        <f>sheet1__2[[#This Row],[SubNetworkID]]</f>
        <v>202</v>
      </c>
      <c r="F91" s="30">
        <f>sheet1__2[[#This Row],[ManagedElementID]]</f>
        <v>202</v>
      </c>
      <c r="G91" s="30" t="str">
        <f>sheet1__2[[#This Row],[ManagedElementID Name]]</f>
        <v>BZZBSC2(202)</v>
      </c>
      <c r="H91" s="30" t="str">
        <f>sheet1__2[[#This Row],[Location Name]]</f>
        <v/>
      </c>
      <c r="I91" s="30">
        <f>sheet1__2[[#This Row],[SubSystem]]</f>
        <v>3</v>
      </c>
      <c r="J91" s="30" t="str">
        <f>sheet1__2[[#This Row],[SubSystem Name]]</f>
        <v>SubSystem(V4)(3)</v>
      </c>
      <c r="K91" s="30">
        <f>sheet1__2[[#This Row],[Unit]]</f>
        <v>25</v>
      </c>
      <c r="L91" s="30" t="str">
        <f>sheet1__2[[#This Row],[Unit Name]]</f>
        <v>Unit(V4)(25)</v>
      </c>
      <c r="M91" s="30">
        <f>sheet1__2[[#This Row],[LogicalEthPort]]</f>
        <v>2</v>
      </c>
      <c r="N91" s="30" t="str">
        <f>sheet1__2[[#This Row],[LogicalEthPort Name]]</f>
        <v>ETHERNET PORT(V4)(2)</v>
      </c>
      <c r="O91" s="30">
        <f>sheet1__2[[#This Row],[C380260006:Physical bandwidth(Mbps)]]</f>
        <v>0</v>
      </c>
      <c r="P91" s="30">
        <f>sheet1__2[[#This Row],[C380260007:Mean receiving bit rate(bps)]]</f>
        <v>0</v>
      </c>
      <c r="Q91" s="30">
        <f>sheet1__2[[#This Row],[C380260008:Max receiving bit rate(bps)]]</f>
        <v>0</v>
      </c>
      <c r="R91" s="30">
        <f>sheet1__2[[#This Row],[C380260009:Mean sending bit rate(bps)]]</f>
        <v>0</v>
      </c>
      <c r="S91" s="30">
        <f>sheet1__2[[#This Row],[C380260010:Max sending bit rate(bps)]]</f>
        <v>0</v>
      </c>
      <c r="T91" s="43" t="str">
        <f t="shared" si="1"/>
        <v>202-3-25-2</v>
      </c>
    </row>
    <row r="92" spans="1:20" ht="15" x14ac:dyDescent="0.15">
      <c r="A92" s="30">
        <f>sheet1__2[[#This Row],[Index]]</f>
        <v>91</v>
      </c>
      <c r="B92" s="30">
        <f>sheet1__2[[#This Row],[Start Time]]</f>
        <v>44554.635416666664</v>
      </c>
      <c r="C92" s="30">
        <f>sheet1__2[[#This Row],[End Time]]</f>
        <v>44554.645833333336</v>
      </c>
      <c r="D92" s="30" t="str">
        <f>sheet1__2[[#This Row],[Query Granularity]]</f>
        <v>15Minute(s)</v>
      </c>
      <c r="E92" s="30">
        <f>sheet1__2[[#This Row],[SubNetworkID]]</f>
        <v>202</v>
      </c>
      <c r="F92" s="30">
        <f>sheet1__2[[#This Row],[ManagedElementID]]</f>
        <v>202</v>
      </c>
      <c r="G92" s="30" t="str">
        <f>sheet1__2[[#This Row],[ManagedElementID Name]]</f>
        <v>BZZBSC2(202)</v>
      </c>
      <c r="H92" s="30" t="str">
        <f>sheet1__2[[#This Row],[Location Name]]</f>
        <v/>
      </c>
      <c r="I92" s="30">
        <f>sheet1__2[[#This Row],[SubSystem]]</f>
        <v>3</v>
      </c>
      <c r="J92" s="30" t="str">
        <f>sheet1__2[[#This Row],[SubSystem Name]]</f>
        <v>SubSystem(V4)(3)</v>
      </c>
      <c r="K92" s="30">
        <f>sheet1__2[[#This Row],[Unit]]</f>
        <v>25</v>
      </c>
      <c r="L92" s="30" t="str">
        <f>sheet1__2[[#This Row],[Unit Name]]</f>
        <v>Unit(V4)(25)</v>
      </c>
      <c r="M92" s="30">
        <f>sheet1__2[[#This Row],[LogicalEthPort]]</f>
        <v>3</v>
      </c>
      <c r="N92" s="30" t="str">
        <f>sheet1__2[[#This Row],[LogicalEthPort Name]]</f>
        <v>ETHERNET PORT(V4)(3)</v>
      </c>
      <c r="O92" s="30">
        <f>sheet1__2[[#This Row],[C380260006:Physical bandwidth(Mbps)]]</f>
        <v>1000</v>
      </c>
      <c r="P92" s="30">
        <f>sheet1__2[[#This Row],[C380260007:Mean receiving bit rate(bps)]]</f>
        <v>158489135</v>
      </c>
      <c r="Q92" s="30">
        <f>sheet1__2[[#This Row],[C380260008:Max receiving bit rate(bps)]]</f>
        <v>164348392</v>
      </c>
      <c r="R92" s="30">
        <f>sheet1__2[[#This Row],[C380260009:Mean sending bit rate(bps)]]</f>
        <v>79710995</v>
      </c>
      <c r="S92" s="30">
        <f>sheet1__2[[#This Row],[C380260010:Max sending bit rate(bps)]]</f>
        <v>83115816</v>
      </c>
      <c r="T92" s="43" t="str">
        <f t="shared" si="1"/>
        <v>202-3-25-3</v>
      </c>
    </row>
    <row r="93" spans="1:20" ht="15" x14ac:dyDescent="0.15">
      <c r="A93" s="30">
        <f>sheet1__2[[#This Row],[Index]]</f>
        <v>92</v>
      </c>
      <c r="B93" s="30">
        <f>sheet1__2[[#This Row],[Start Time]]</f>
        <v>44554.635416666664</v>
      </c>
      <c r="C93" s="30">
        <f>sheet1__2[[#This Row],[End Time]]</f>
        <v>44554.645833333336</v>
      </c>
      <c r="D93" s="30" t="str">
        <f>sheet1__2[[#This Row],[Query Granularity]]</f>
        <v>15Minute(s)</v>
      </c>
      <c r="E93" s="30">
        <f>sheet1__2[[#This Row],[SubNetworkID]]</f>
        <v>202</v>
      </c>
      <c r="F93" s="30">
        <f>sheet1__2[[#This Row],[ManagedElementID]]</f>
        <v>202</v>
      </c>
      <c r="G93" s="30" t="str">
        <f>sheet1__2[[#This Row],[ManagedElementID Name]]</f>
        <v>BZZBSC2(202)</v>
      </c>
      <c r="H93" s="30" t="str">
        <f>sheet1__2[[#This Row],[Location Name]]</f>
        <v/>
      </c>
      <c r="I93" s="30">
        <f>sheet1__2[[#This Row],[SubSystem]]</f>
        <v>3</v>
      </c>
      <c r="J93" s="30" t="str">
        <f>sheet1__2[[#This Row],[SubSystem Name]]</f>
        <v>SubSystem(V4)(3)</v>
      </c>
      <c r="K93" s="30">
        <f>sheet1__2[[#This Row],[Unit]]</f>
        <v>25</v>
      </c>
      <c r="L93" s="30" t="str">
        <f>sheet1__2[[#This Row],[Unit Name]]</f>
        <v>Unit(V4)(25)</v>
      </c>
      <c r="M93" s="30">
        <f>sheet1__2[[#This Row],[LogicalEthPort]]</f>
        <v>1</v>
      </c>
      <c r="N93" s="30" t="str">
        <f>sheet1__2[[#This Row],[LogicalEthPort Name]]</f>
        <v>ETHERNET PORT(V4)(1)</v>
      </c>
      <c r="O93" s="30">
        <f>sheet1__2[[#This Row],[C380260006:Physical bandwidth(Mbps)]]</f>
        <v>1000</v>
      </c>
      <c r="P93" s="30">
        <f>sheet1__2[[#This Row],[C380260007:Mean receiving bit rate(bps)]]</f>
        <v>132</v>
      </c>
      <c r="Q93" s="30">
        <f>sheet1__2[[#This Row],[C380260008:Max receiving bit rate(bps)]]</f>
        <v>2248</v>
      </c>
      <c r="R93" s="30">
        <f>sheet1__2[[#This Row],[C380260009:Mean sending bit rate(bps)]]</f>
        <v>0</v>
      </c>
      <c r="S93" s="30">
        <f>sheet1__2[[#This Row],[C380260010:Max sending bit rate(bps)]]</f>
        <v>512</v>
      </c>
      <c r="T93" s="43" t="str">
        <f t="shared" si="1"/>
        <v>202-3-25-1</v>
      </c>
    </row>
    <row r="94" spans="1:20" ht="15" x14ac:dyDescent="0.15">
      <c r="A94" s="30">
        <f>sheet1__2[[#This Row],[Index]]</f>
        <v>93</v>
      </c>
      <c r="B94" s="30">
        <f>sheet1__2[[#This Row],[Start Time]]</f>
        <v>44554.635416666664</v>
      </c>
      <c r="C94" s="30">
        <f>sheet1__2[[#This Row],[End Time]]</f>
        <v>44554.645833333336</v>
      </c>
      <c r="D94" s="30" t="str">
        <f>sheet1__2[[#This Row],[Query Granularity]]</f>
        <v>15Minute(s)</v>
      </c>
      <c r="E94" s="30">
        <f>sheet1__2[[#This Row],[SubNetworkID]]</f>
        <v>202</v>
      </c>
      <c r="F94" s="30">
        <f>sheet1__2[[#This Row],[ManagedElementID]]</f>
        <v>202</v>
      </c>
      <c r="G94" s="30" t="str">
        <f>sheet1__2[[#This Row],[ManagedElementID Name]]</f>
        <v>BZZBSC2(202)</v>
      </c>
      <c r="H94" s="30" t="str">
        <f>sheet1__2[[#This Row],[Location Name]]</f>
        <v/>
      </c>
      <c r="I94" s="30">
        <f>sheet1__2[[#This Row],[SubSystem]]</f>
        <v>3</v>
      </c>
      <c r="J94" s="30" t="str">
        <f>sheet1__2[[#This Row],[SubSystem Name]]</f>
        <v>SubSystem(V4)(3)</v>
      </c>
      <c r="K94" s="30">
        <f>sheet1__2[[#This Row],[Unit]]</f>
        <v>26</v>
      </c>
      <c r="L94" s="30" t="str">
        <f>sheet1__2[[#This Row],[Unit Name]]</f>
        <v>Unit(V4)(26)</v>
      </c>
      <c r="M94" s="30">
        <f>sheet1__2[[#This Row],[LogicalEthPort]]</f>
        <v>4</v>
      </c>
      <c r="N94" s="30" t="str">
        <f>sheet1__2[[#This Row],[LogicalEthPort Name]]</f>
        <v>ETHERNET PORT(V4)(4)</v>
      </c>
      <c r="O94" s="30">
        <f>sheet1__2[[#This Row],[C380260006:Physical bandwidth(Mbps)]]</f>
        <v>1000</v>
      </c>
      <c r="P94" s="30">
        <f>sheet1__2[[#This Row],[C380260007:Mean receiving bit rate(bps)]]</f>
        <v>81</v>
      </c>
      <c r="Q94" s="30">
        <f>sheet1__2[[#This Row],[C380260008:Max receiving bit rate(bps)]]</f>
        <v>2456</v>
      </c>
      <c r="R94" s="30">
        <f>sheet1__2[[#This Row],[C380260009:Mean sending bit rate(bps)]]</f>
        <v>0</v>
      </c>
      <c r="S94" s="30">
        <f>sheet1__2[[#This Row],[C380260010:Max sending bit rate(bps)]]</f>
        <v>0</v>
      </c>
      <c r="T94" s="43" t="str">
        <f t="shared" si="1"/>
        <v>202-3-26-4</v>
      </c>
    </row>
    <row r="95" spans="1:20" ht="15" x14ac:dyDescent="0.15">
      <c r="A95" s="30">
        <f>sheet1__2[[#This Row],[Index]]</f>
        <v>94</v>
      </c>
      <c r="B95" s="30">
        <f>sheet1__2[[#This Row],[Start Time]]</f>
        <v>44554.635416666664</v>
      </c>
      <c r="C95" s="30">
        <f>sheet1__2[[#This Row],[End Time]]</f>
        <v>44554.645833333336</v>
      </c>
      <c r="D95" s="30" t="str">
        <f>sheet1__2[[#This Row],[Query Granularity]]</f>
        <v>15Minute(s)</v>
      </c>
      <c r="E95" s="30">
        <f>sheet1__2[[#This Row],[SubNetworkID]]</f>
        <v>202</v>
      </c>
      <c r="F95" s="30">
        <f>sheet1__2[[#This Row],[ManagedElementID]]</f>
        <v>202</v>
      </c>
      <c r="G95" s="30" t="str">
        <f>sheet1__2[[#This Row],[ManagedElementID Name]]</f>
        <v>BZZBSC2(202)</v>
      </c>
      <c r="H95" s="30" t="str">
        <f>sheet1__2[[#This Row],[Location Name]]</f>
        <v/>
      </c>
      <c r="I95" s="30">
        <f>sheet1__2[[#This Row],[SubSystem]]</f>
        <v>3</v>
      </c>
      <c r="J95" s="30" t="str">
        <f>sheet1__2[[#This Row],[SubSystem Name]]</f>
        <v>SubSystem(V4)(3)</v>
      </c>
      <c r="K95" s="30">
        <f>sheet1__2[[#This Row],[Unit]]</f>
        <v>26</v>
      </c>
      <c r="L95" s="30" t="str">
        <f>sheet1__2[[#This Row],[Unit Name]]</f>
        <v>Unit(V4)(26)</v>
      </c>
      <c r="M95" s="30">
        <f>sheet1__2[[#This Row],[LogicalEthPort]]</f>
        <v>2</v>
      </c>
      <c r="N95" s="30" t="str">
        <f>sheet1__2[[#This Row],[LogicalEthPort Name]]</f>
        <v>ETHERNET PORT(V4)(2)</v>
      </c>
      <c r="O95" s="30">
        <f>sheet1__2[[#This Row],[C380260006:Physical bandwidth(Mbps)]]</f>
        <v>0</v>
      </c>
      <c r="P95" s="30">
        <f>sheet1__2[[#This Row],[C380260007:Mean receiving bit rate(bps)]]</f>
        <v>0</v>
      </c>
      <c r="Q95" s="30">
        <f>sheet1__2[[#This Row],[C380260008:Max receiving bit rate(bps)]]</f>
        <v>0</v>
      </c>
      <c r="R95" s="30">
        <f>sheet1__2[[#This Row],[C380260009:Mean sending bit rate(bps)]]</f>
        <v>0</v>
      </c>
      <c r="S95" s="30">
        <f>sheet1__2[[#This Row],[C380260010:Max sending bit rate(bps)]]</f>
        <v>0</v>
      </c>
      <c r="T95" s="43" t="str">
        <f t="shared" si="1"/>
        <v>202-3-26-2</v>
      </c>
    </row>
    <row r="96" spans="1:20" ht="15" x14ac:dyDescent="0.15">
      <c r="A96" s="30">
        <f>sheet1__2[[#This Row],[Index]]</f>
        <v>95</v>
      </c>
      <c r="B96" s="30">
        <f>sheet1__2[[#This Row],[Start Time]]</f>
        <v>44554.635416666664</v>
      </c>
      <c r="C96" s="30">
        <f>sheet1__2[[#This Row],[End Time]]</f>
        <v>44554.645833333336</v>
      </c>
      <c r="D96" s="30" t="str">
        <f>sheet1__2[[#This Row],[Query Granularity]]</f>
        <v>15Minute(s)</v>
      </c>
      <c r="E96" s="30">
        <f>sheet1__2[[#This Row],[SubNetworkID]]</f>
        <v>202</v>
      </c>
      <c r="F96" s="30">
        <f>sheet1__2[[#This Row],[ManagedElementID]]</f>
        <v>202</v>
      </c>
      <c r="G96" s="30" t="str">
        <f>sheet1__2[[#This Row],[ManagedElementID Name]]</f>
        <v>BZZBSC2(202)</v>
      </c>
      <c r="H96" s="30" t="str">
        <f>sheet1__2[[#This Row],[Location Name]]</f>
        <v/>
      </c>
      <c r="I96" s="30">
        <f>sheet1__2[[#This Row],[SubSystem]]</f>
        <v>3</v>
      </c>
      <c r="J96" s="30" t="str">
        <f>sheet1__2[[#This Row],[SubSystem Name]]</f>
        <v>SubSystem(V4)(3)</v>
      </c>
      <c r="K96" s="30">
        <f>sheet1__2[[#This Row],[Unit]]</f>
        <v>26</v>
      </c>
      <c r="L96" s="30" t="str">
        <f>sheet1__2[[#This Row],[Unit Name]]</f>
        <v>Unit(V4)(26)</v>
      </c>
      <c r="M96" s="30">
        <f>sheet1__2[[#This Row],[LogicalEthPort]]</f>
        <v>3</v>
      </c>
      <c r="N96" s="30" t="str">
        <f>sheet1__2[[#This Row],[LogicalEthPort Name]]</f>
        <v>ETHERNET PORT(V4)(3)</v>
      </c>
      <c r="O96" s="30">
        <f>sheet1__2[[#This Row],[C380260006:Physical bandwidth(Mbps)]]</f>
        <v>1000</v>
      </c>
      <c r="P96" s="30">
        <f>sheet1__2[[#This Row],[C380260007:Mean receiving bit rate(bps)]]</f>
        <v>249</v>
      </c>
      <c r="Q96" s="30">
        <f>sheet1__2[[#This Row],[C380260008:Max receiving bit rate(bps)]]</f>
        <v>2952</v>
      </c>
      <c r="R96" s="30">
        <f>sheet1__2[[#This Row],[C380260009:Mean sending bit rate(bps)]]</f>
        <v>66681479</v>
      </c>
      <c r="S96" s="30">
        <f>sheet1__2[[#This Row],[C380260010:Max sending bit rate(bps)]]</f>
        <v>70081248</v>
      </c>
      <c r="T96" s="43" t="str">
        <f t="shared" si="1"/>
        <v>202-3-26-3</v>
      </c>
    </row>
    <row r="97" spans="1:20" ht="15" x14ac:dyDescent="0.15">
      <c r="A97" s="30">
        <f>sheet1__2[[#This Row],[Index]]</f>
        <v>96</v>
      </c>
      <c r="B97" s="30">
        <f>sheet1__2[[#This Row],[Start Time]]</f>
        <v>44554.635416666664</v>
      </c>
      <c r="C97" s="30">
        <f>sheet1__2[[#This Row],[End Time]]</f>
        <v>44554.645833333336</v>
      </c>
      <c r="D97" s="30" t="str">
        <f>sheet1__2[[#This Row],[Query Granularity]]</f>
        <v>15Minute(s)</v>
      </c>
      <c r="E97" s="30">
        <f>sheet1__2[[#This Row],[SubNetworkID]]</f>
        <v>202</v>
      </c>
      <c r="F97" s="30">
        <f>sheet1__2[[#This Row],[ManagedElementID]]</f>
        <v>202</v>
      </c>
      <c r="G97" s="30" t="str">
        <f>sheet1__2[[#This Row],[ManagedElementID Name]]</f>
        <v>BZZBSC2(202)</v>
      </c>
      <c r="H97" s="30" t="str">
        <f>sheet1__2[[#This Row],[Location Name]]</f>
        <v/>
      </c>
      <c r="I97" s="30">
        <f>sheet1__2[[#This Row],[SubSystem]]</f>
        <v>3</v>
      </c>
      <c r="J97" s="30" t="str">
        <f>sheet1__2[[#This Row],[SubSystem Name]]</f>
        <v>SubSystem(V4)(3)</v>
      </c>
      <c r="K97" s="30">
        <f>sheet1__2[[#This Row],[Unit]]</f>
        <v>26</v>
      </c>
      <c r="L97" s="30" t="str">
        <f>sheet1__2[[#This Row],[Unit Name]]</f>
        <v>Unit(V4)(26)</v>
      </c>
      <c r="M97" s="30">
        <f>sheet1__2[[#This Row],[LogicalEthPort]]</f>
        <v>1</v>
      </c>
      <c r="N97" s="30" t="str">
        <f>sheet1__2[[#This Row],[LogicalEthPort Name]]</f>
        <v>ETHERNET PORT(V4)(1)</v>
      </c>
      <c r="O97" s="30">
        <f>sheet1__2[[#This Row],[C380260006:Physical bandwidth(Mbps)]]</f>
        <v>1000</v>
      </c>
      <c r="P97" s="30">
        <f>sheet1__2[[#This Row],[C380260007:Mean receiving bit rate(bps)]]</f>
        <v>132</v>
      </c>
      <c r="Q97" s="30">
        <f>sheet1__2[[#This Row],[C380260008:Max receiving bit rate(bps)]]</f>
        <v>2248</v>
      </c>
      <c r="R97" s="30">
        <f>sheet1__2[[#This Row],[C380260009:Mean sending bit rate(bps)]]</f>
        <v>0</v>
      </c>
      <c r="S97" s="30">
        <f>sheet1__2[[#This Row],[C380260010:Max sending bit rate(bps)]]</f>
        <v>512</v>
      </c>
      <c r="T97" s="43" t="str">
        <f t="shared" si="1"/>
        <v>202-3-26-1</v>
      </c>
    </row>
    <row r="98" spans="1:20" ht="15" x14ac:dyDescent="0.15">
      <c r="A98" s="30">
        <f>sheet1__2[[#This Row],[Index]]</f>
        <v>97</v>
      </c>
      <c r="B98" s="30">
        <f>sheet1__2[[#This Row],[Start Time]]</f>
        <v>44554.635416666664</v>
      </c>
      <c r="C98" s="30">
        <f>sheet1__2[[#This Row],[End Time]]</f>
        <v>44554.645833333336</v>
      </c>
      <c r="D98" s="30" t="str">
        <f>sheet1__2[[#This Row],[Query Granularity]]</f>
        <v>15Minute(s)</v>
      </c>
      <c r="E98" s="30">
        <f>sheet1__2[[#This Row],[SubNetworkID]]</f>
        <v>205</v>
      </c>
      <c r="F98" s="30">
        <f>sheet1__2[[#This Row],[ManagedElementID]]</f>
        <v>205</v>
      </c>
      <c r="G98" s="30" t="str">
        <f>sheet1__2[[#This Row],[ManagedElementID Name]]</f>
        <v>BZZBSC3(205)</v>
      </c>
      <c r="H98" s="30" t="str">
        <f>sheet1__2[[#This Row],[Location Name]]</f>
        <v/>
      </c>
      <c r="I98" s="30">
        <f>sheet1__2[[#This Row],[SubSystem]]</f>
        <v>3</v>
      </c>
      <c r="J98" s="30" t="str">
        <f>sheet1__2[[#This Row],[SubSystem Name]]</f>
        <v>SubSystem(V4)(3)</v>
      </c>
      <c r="K98" s="30">
        <f>sheet1__2[[#This Row],[Unit]]</f>
        <v>18</v>
      </c>
      <c r="L98" s="30" t="str">
        <f>sheet1__2[[#This Row],[Unit Name]]</f>
        <v>Unit(V4)(18)</v>
      </c>
      <c r="M98" s="30">
        <f>sheet1__2[[#This Row],[LogicalEthPort]]</f>
        <v>4</v>
      </c>
      <c r="N98" s="30" t="str">
        <f>sheet1__2[[#This Row],[LogicalEthPort Name]]</f>
        <v>ETHERNET PORT(V4)(4)</v>
      </c>
      <c r="O98" s="30">
        <f>sheet1__2[[#This Row],[C380260006:Physical bandwidth(Mbps)]]</f>
        <v>0</v>
      </c>
      <c r="P98" s="30">
        <f>sheet1__2[[#This Row],[C380260007:Mean receiving bit rate(bps)]]</f>
        <v>0</v>
      </c>
      <c r="Q98" s="30">
        <f>sheet1__2[[#This Row],[C380260008:Max receiving bit rate(bps)]]</f>
        <v>0</v>
      </c>
      <c r="R98" s="30">
        <f>sheet1__2[[#This Row],[C380260009:Mean sending bit rate(bps)]]</f>
        <v>0</v>
      </c>
      <c r="S98" s="30">
        <f>sheet1__2[[#This Row],[C380260010:Max sending bit rate(bps)]]</f>
        <v>0</v>
      </c>
      <c r="T98" s="43" t="str">
        <f t="shared" si="1"/>
        <v>205-3-18-4</v>
      </c>
    </row>
    <row r="99" spans="1:20" ht="15" x14ac:dyDescent="0.15">
      <c r="A99" s="30">
        <f>sheet1__2[[#This Row],[Index]]</f>
        <v>98</v>
      </c>
      <c r="B99" s="30">
        <f>sheet1__2[[#This Row],[Start Time]]</f>
        <v>44554.635416666664</v>
      </c>
      <c r="C99" s="30">
        <f>sheet1__2[[#This Row],[End Time]]</f>
        <v>44554.645833333336</v>
      </c>
      <c r="D99" s="30" t="str">
        <f>sheet1__2[[#This Row],[Query Granularity]]</f>
        <v>15Minute(s)</v>
      </c>
      <c r="E99" s="30">
        <f>sheet1__2[[#This Row],[SubNetworkID]]</f>
        <v>205</v>
      </c>
      <c r="F99" s="30">
        <f>sheet1__2[[#This Row],[ManagedElementID]]</f>
        <v>205</v>
      </c>
      <c r="G99" s="30" t="str">
        <f>sheet1__2[[#This Row],[ManagedElementID Name]]</f>
        <v>BZZBSC3(205)</v>
      </c>
      <c r="H99" s="30" t="str">
        <f>sheet1__2[[#This Row],[Location Name]]</f>
        <v/>
      </c>
      <c r="I99" s="30">
        <f>sheet1__2[[#This Row],[SubSystem]]</f>
        <v>3</v>
      </c>
      <c r="J99" s="30" t="str">
        <f>sheet1__2[[#This Row],[SubSystem Name]]</f>
        <v>SubSystem(V4)(3)</v>
      </c>
      <c r="K99" s="30">
        <f>sheet1__2[[#This Row],[Unit]]</f>
        <v>18</v>
      </c>
      <c r="L99" s="30" t="str">
        <f>sheet1__2[[#This Row],[Unit Name]]</f>
        <v>Unit(V4)(18)</v>
      </c>
      <c r="M99" s="30">
        <f>sheet1__2[[#This Row],[LogicalEthPort]]</f>
        <v>2</v>
      </c>
      <c r="N99" s="30" t="str">
        <f>sheet1__2[[#This Row],[LogicalEthPort Name]]</f>
        <v>ETHERNET PORT(V4)(2)</v>
      </c>
      <c r="O99" s="30">
        <f>sheet1__2[[#This Row],[C380260006:Physical bandwidth(Mbps)]]</f>
        <v>0</v>
      </c>
      <c r="P99" s="30">
        <f>sheet1__2[[#This Row],[C380260007:Mean receiving bit rate(bps)]]</f>
        <v>0</v>
      </c>
      <c r="Q99" s="30">
        <f>sheet1__2[[#This Row],[C380260008:Max receiving bit rate(bps)]]</f>
        <v>0</v>
      </c>
      <c r="R99" s="30">
        <f>sheet1__2[[#This Row],[C380260009:Mean sending bit rate(bps)]]</f>
        <v>0</v>
      </c>
      <c r="S99" s="30">
        <f>sheet1__2[[#This Row],[C380260010:Max sending bit rate(bps)]]</f>
        <v>0</v>
      </c>
      <c r="T99" s="43" t="str">
        <f t="shared" si="1"/>
        <v>205-3-18-2</v>
      </c>
    </row>
    <row r="100" spans="1:20" ht="15" x14ac:dyDescent="0.15">
      <c r="A100" s="30">
        <f>sheet1__2[[#This Row],[Index]]</f>
        <v>99</v>
      </c>
      <c r="B100" s="30">
        <f>sheet1__2[[#This Row],[Start Time]]</f>
        <v>44554.635416666664</v>
      </c>
      <c r="C100" s="30">
        <f>sheet1__2[[#This Row],[End Time]]</f>
        <v>44554.645833333336</v>
      </c>
      <c r="D100" s="30" t="str">
        <f>sheet1__2[[#This Row],[Query Granularity]]</f>
        <v>15Minute(s)</v>
      </c>
      <c r="E100" s="30">
        <f>sheet1__2[[#This Row],[SubNetworkID]]</f>
        <v>205</v>
      </c>
      <c r="F100" s="30">
        <f>sheet1__2[[#This Row],[ManagedElementID]]</f>
        <v>205</v>
      </c>
      <c r="G100" s="30" t="str">
        <f>sheet1__2[[#This Row],[ManagedElementID Name]]</f>
        <v>BZZBSC3(205)</v>
      </c>
      <c r="H100" s="30" t="str">
        <f>sheet1__2[[#This Row],[Location Name]]</f>
        <v/>
      </c>
      <c r="I100" s="30">
        <f>sheet1__2[[#This Row],[SubSystem]]</f>
        <v>3</v>
      </c>
      <c r="J100" s="30" t="str">
        <f>sheet1__2[[#This Row],[SubSystem Name]]</f>
        <v>SubSystem(V4)(3)</v>
      </c>
      <c r="K100" s="30">
        <f>sheet1__2[[#This Row],[Unit]]</f>
        <v>18</v>
      </c>
      <c r="L100" s="30" t="str">
        <f>sheet1__2[[#This Row],[Unit Name]]</f>
        <v>Unit(V4)(18)</v>
      </c>
      <c r="M100" s="30">
        <f>sheet1__2[[#This Row],[LogicalEthPort]]</f>
        <v>3</v>
      </c>
      <c r="N100" s="30" t="str">
        <f>sheet1__2[[#This Row],[LogicalEthPort Name]]</f>
        <v>ETHERNET PORT(V4)(3)</v>
      </c>
      <c r="O100" s="30">
        <f>sheet1__2[[#This Row],[C380260006:Physical bandwidth(Mbps)]]</f>
        <v>1000</v>
      </c>
      <c r="P100" s="30">
        <f>sheet1__2[[#This Row],[C380260007:Mean receiving bit rate(bps)]]</f>
        <v>7810306</v>
      </c>
      <c r="Q100" s="30">
        <f>sheet1__2[[#This Row],[C380260008:Max receiving bit rate(bps)]]</f>
        <v>8941352</v>
      </c>
      <c r="R100" s="30">
        <f>sheet1__2[[#This Row],[C380260009:Mean sending bit rate(bps)]]</f>
        <v>4476406</v>
      </c>
      <c r="S100" s="30">
        <f>sheet1__2[[#This Row],[C380260010:Max sending bit rate(bps)]]</f>
        <v>5923792</v>
      </c>
      <c r="T100" s="43" t="str">
        <f t="shared" si="1"/>
        <v>205-3-18-3</v>
      </c>
    </row>
    <row r="101" spans="1:20" ht="15" x14ac:dyDescent="0.15">
      <c r="A101" s="30">
        <f>sheet1__2[[#This Row],[Index]]</f>
        <v>100</v>
      </c>
      <c r="B101" s="30">
        <f>sheet1__2[[#This Row],[Start Time]]</f>
        <v>44554.635416666664</v>
      </c>
      <c r="C101" s="30">
        <f>sheet1__2[[#This Row],[End Time]]</f>
        <v>44554.645833333336</v>
      </c>
      <c r="D101" s="30" t="str">
        <f>sheet1__2[[#This Row],[Query Granularity]]</f>
        <v>15Minute(s)</v>
      </c>
      <c r="E101" s="30">
        <f>sheet1__2[[#This Row],[SubNetworkID]]</f>
        <v>205</v>
      </c>
      <c r="F101" s="30">
        <f>sheet1__2[[#This Row],[ManagedElementID]]</f>
        <v>205</v>
      </c>
      <c r="G101" s="30" t="str">
        <f>sheet1__2[[#This Row],[ManagedElementID Name]]</f>
        <v>BZZBSC3(205)</v>
      </c>
      <c r="H101" s="30" t="str">
        <f>sheet1__2[[#This Row],[Location Name]]</f>
        <v/>
      </c>
      <c r="I101" s="30">
        <f>sheet1__2[[#This Row],[SubSystem]]</f>
        <v>3</v>
      </c>
      <c r="J101" s="30" t="str">
        <f>sheet1__2[[#This Row],[SubSystem Name]]</f>
        <v>SubSystem(V4)(3)</v>
      </c>
      <c r="K101" s="30">
        <f>sheet1__2[[#This Row],[Unit]]</f>
        <v>18</v>
      </c>
      <c r="L101" s="30" t="str">
        <f>sheet1__2[[#This Row],[Unit Name]]</f>
        <v>Unit(V4)(18)</v>
      </c>
      <c r="M101" s="30">
        <f>sheet1__2[[#This Row],[LogicalEthPort]]</f>
        <v>1</v>
      </c>
      <c r="N101" s="30" t="str">
        <f>sheet1__2[[#This Row],[LogicalEthPort Name]]</f>
        <v>ETHERNET PORT(V4)(1)</v>
      </c>
      <c r="O101" s="30">
        <f>sheet1__2[[#This Row],[C380260006:Physical bandwidth(Mbps)]]</f>
        <v>1000</v>
      </c>
      <c r="P101" s="30">
        <f>sheet1__2[[#This Row],[C380260007:Mean receiving bit rate(bps)]]</f>
        <v>2691482</v>
      </c>
      <c r="Q101" s="30">
        <f>sheet1__2[[#This Row],[C380260008:Max receiving bit rate(bps)]]</f>
        <v>3406000</v>
      </c>
      <c r="R101" s="30">
        <f>sheet1__2[[#This Row],[C380260009:Mean sending bit rate(bps)]]</f>
        <v>162433</v>
      </c>
      <c r="S101" s="30">
        <f>sheet1__2[[#This Row],[C380260010:Max sending bit rate(bps)]]</f>
        <v>365504</v>
      </c>
      <c r="T101" s="43" t="str">
        <f t="shared" si="1"/>
        <v>205-3-18-1</v>
      </c>
    </row>
    <row r="102" spans="1:20" ht="15" x14ac:dyDescent="0.15">
      <c r="A102" s="30">
        <f>sheet1__2[[#This Row],[Index]]</f>
        <v>101</v>
      </c>
      <c r="B102" s="30">
        <f>sheet1__2[[#This Row],[Start Time]]</f>
        <v>44554.635416666664</v>
      </c>
      <c r="C102" s="30">
        <f>sheet1__2[[#This Row],[End Time]]</f>
        <v>44554.645833333336</v>
      </c>
      <c r="D102" s="30" t="str">
        <f>sheet1__2[[#This Row],[Query Granularity]]</f>
        <v>15Minute(s)</v>
      </c>
      <c r="E102" s="30">
        <f>sheet1__2[[#This Row],[SubNetworkID]]</f>
        <v>205</v>
      </c>
      <c r="F102" s="30">
        <f>sheet1__2[[#This Row],[ManagedElementID]]</f>
        <v>205</v>
      </c>
      <c r="G102" s="30" t="str">
        <f>sheet1__2[[#This Row],[ManagedElementID Name]]</f>
        <v>BZZBSC3(205)</v>
      </c>
      <c r="H102" s="30" t="str">
        <f>sheet1__2[[#This Row],[Location Name]]</f>
        <v/>
      </c>
      <c r="I102" s="30">
        <f>sheet1__2[[#This Row],[SubSystem]]</f>
        <v>3</v>
      </c>
      <c r="J102" s="30" t="str">
        <f>sheet1__2[[#This Row],[SubSystem Name]]</f>
        <v>SubSystem(V4)(3)</v>
      </c>
      <c r="K102" s="30">
        <f>sheet1__2[[#This Row],[Unit]]</f>
        <v>23</v>
      </c>
      <c r="L102" s="30" t="str">
        <f>sheet1__2[[#This Row],[Unit Name]]</f>
        <v>Unit(V4)(23)</v>
      </c>
      <c r="M102" s="30">
        <f>sheet1__2[[#This Row],[LogicalEthPort]]</f>
        <v>4</v>
      </c>
      <c r="N102" s="30" t="str">
        <f>sheet1__2[[#This Row],[LogicalEthPort Name]]</f>
        <v>ETHERNET PORT(V4)(4)</v>
      </c>
      <c r="O102" s="30">
        <f>sheet1__2[[#This Row],[C380260006:Physical bandwidth(Mbps)]]</f>
        <v>1000</v>
      </c>
      <c r="P102" s="30">
        <f>sheet1__2[[#This Row],[C380260007:Mean receiving bit rate(bps)]]</f>
        <v>62933021</v>
      </c>
      <c r="Q102" s="30">
        <f>sheet1__2[[#This Row],[C380260008:Max receiving bit rate(bps)]]</f>
        <v>65875456</v>
      </c>
      <c r="R102" s="30">
        <f>sheet1__2[[#This Row],[C380260009:Mean sending bit rate(bps)]]</f>
        <v>39884267</v>
      </c>
      <c r="S102" s="30">
        <f>sheet1__2[[#This Row],[C380260010:Max sending bit rate(bps)]]</f>
        <v>42582400</v>
      </c>
      <c r="T102" s="43" t="str">
        <f t="shared" si="1"/>
        <v>205-3-23-4</v>
      </c>
    </row>
    <row r="103" spans="1:20" ht="15" x14ac:dyDescent="0.15">
      <c r="A103" s="30">
        <f>sheet1__2[[#This Row],[Index]]</f>
        <v>102</v>
      </c>
      <c r="B103" s="30">
        <f>sheet1__2[[#This Row],[Start Time]]</f>
        <v>44554.635416666664</v>
      </c>
      <c r="C103" s="30">
        <f>sheet1__2[[#This Row],[End Time]]</f>
        <v>44554.645833333336</v>
      </c>
      <c r="D103" s="30" t="str">
        <f>sheet1__2[[#This Row],[Query Granularity]]</f>
        <v>15Minute(s)</v>
      </c>
      <c r="E103" s="30">
        <f>sheet1__2[[#This Row],[SubNetworkID]]</f>
        <v>205</v>
      </c>
      <c r="F103" s="30">
        <f>sheet1__2[[#This Row],[ManagedElementID]]</f>
        <v>205</v>
      </c>
      <c r="G103" s="30" t="str">
        <f>sheet1__2[[#This Row],[ManagedElementID Name]]</f>
        <v>BZZBSC3(205)</v>
      </c>
      <c r="H103" s="30" t="str">
        <f>sheet1__2[[#This Row],[Location Name]]</f>
        <v/>
      </c>
      <c r="I103" s="30">
        <f>sheet1__2[[#This Row],[SubSystem]]</f>
        <v>3</v>
      </c>
      <c r="J103" s="30" t="str">
        <f>sheet1__2[[#This Row],[SubSystem Name]]</f>
        <v>SubSystem(V4)(3)</v>
      </c>
      <c r="K103" s="30">
        <f>sheet1__2[[#This Row],[Unit]]</f>
        <v>23</v>
      </c>
      <c r="L103" s="30" t="str">
        <f>sheet1__2[[#This Row],[Unit Name]]</f>
        <v>Unit(V4)(23)</v>
      </c>
      <c r="M103" s="30">
        <f>sheet1__2[[#This Row],[LogicalEthPort]]</f>
        <v>2</v>
      </c>
      <c r="N103" s="30" t="str">
        <f>sheet1__2[[#This Row],[LogicalEthPort Name]]</f>
        <v>ETHERNET PORT(V4)(2)</v>
      </c>
      <c r="O103" s="30">
        <f>sheet1__2[[#This Row],[C380260006:Physical bandwidth(Mbps)]]</f>
        <v>0</v>
      </c>
      <c r="P103" s="30">
        <f>sheet1__2[[#This Row],[C380260007:Mean receiving bit rate(bps)]]</f>
        <v>0</v>
      </c>
      <c r="Q103" s="30">
        <f>sheet1__2[[#This Row],[C380260008:Max receiving bit rate(bps)]]</f>
        <v>0</v>
      </c>
      <c r="R103" s="30">
        <f>sheet1__2[[#This Row],[C380260009:Mean sending bit rate(bps)]]</f>
        <v>0</v>
      </c>
      <c r="S103" s="30">
        <f>sheet1__2[[#This Row],[C380260010:Max sending bit rate(bps)]]</f>
        <v>0</v>
      </c>
      <c r="T103" s="43" t="str">
        <f t="shared" si="1"/>
        <v>205-3-23-2</v>
      </c>
    </row>
    <row r="104" spans="1:20" ht="15" x14ac:dyDescent="0.15">
      <c r="A104" s="30">
        <f>sheet1__2[[#This Row],[Index]]</f>
        <v>103</v>
      </c>
      <c r="B104" s="30">
        <f>sheet1__2[[#This Row],[Start Time]]</f>
        <v>44554.635416666664</v>
      </c>
      <c r="C104" s="30">
        <f>sheet1__2[[#This Row],[End Time]]</f>
        <v>44554.645833333336</v>
      </c>
      <c r="D104" s="30" t="str">
        <f>sheet1__2[[#This Row],[Query Granularity]]</f>
        <v>15Minute(s)</v>
      </c>
      <c r="E104" s="30">
        <f>sheet1__2[[#This Row],[SubNetworkID]]</f>
        <v>205</v>
      </c>
      <c r="F104" s="30">
        <f>sheet1__2[[#This Row],[ManagedElementID]]</f>
        <v>205</v>
      </c>
      <c r="G104" s="30" t="str">
        <f>sheet1__2[[#This Row],[ManagedElementID Name]]</f>
        <v>BZZBSC3(205)</v>
      </c>
      <c r="H104" s="30" t="str">
        <f>sheet1__2[[#This Row],[Location Name]]</f>
        <v/>
      </c>
      <c r="I104" s="30">
        <f>sheet1__2[[#This Row],[SubSystem]]</f>
        <v>3</v>
      </c>
      <c r="J104" s="30" t="str">
        <f>sheet1__2[[#This Row],[SubSystem Name]]</f>
        <v>SubSystem(V4)(3)</v>
      </c>
      <c r="K104" s="30">
        <f>sheet1__2[[#This Row],[Unit]]</f>
        <v>23</v>
      </c>
      <c r="L104" s="30" t="str">
        <f>sheet1__2[[#This Row],[Unit Name]]</f>
        <v>Unit(V4)(23)</v>
      </c>
      <c r="M104" s="30">
        <f>sheet1__2[[#This Row],[LogicalEthPort]]</f>
        <v>3</v>
      </c>
      <c r="N104" s="30" t="str">
        <f>sheet1__2[[#This Row],[LogicalEthPort Name]]</f>
        <v>ETHERNET PORT(V4)(3)</v>
      </c>
      <c r="O104" s="30">
        <f>sheet1__2[[#This Row],[C380260006:Physical bandwidth(Mbps)]]</f>
        <v>1000</v>
      </c>
      <c r="P104" s="30">
        <f>sheet1__2[[#This Row],[C380260007:Mean receiving bit rate(bps)]]</f>
        <v>81</v>
      </c>
      <c r="Q104" s="30">
        <f>sheet1__2[[#This Row],[C380260008:Max receiving bit rate(bps)]]</f>
        <v>2440</v>
      </c>
      <c r="R104" s="30">
        <f>sheet1__2[[#This Row],[C380260009:Mean sending bit rate(bps)]]</f>
        <v>4332117</v>
      </c>
      <c r="S104" s="30">
        <f>sheet1__2[[#This Row],[C380260010:Max sending bit rate(bps)]]</f>
        <v>5584344</v>
      </c>
      <c r="T104" s="43" t="str">
        <f t="shared" si="1"/>
        <v>205-3-23-3</v>
      </c>
    </row>
    <row r="105" spans="1:20" ht="15" x14ac:dyDescent="0.15">
      <c r="A105" s="30">
        <f>sheet1__2[[#This Row],[Index]]</f>
        <v>104</v>
      </c>
      <c r="B105" s="30">
        <f>sheet1__2[[#This Row],[Start Time]]</f>
        <v>44554.635416666664</v>
      </c>
      <c r="C105" s="30">
        <f>sheet1__2[[#This Row],[End Time]]</f>
        <v>44554.645833333336</v>
      </c>
      <c r="D105" s="30" t="str">
        <f>sheet1__2[[#This Row],[Query Granularity]]</f>
        <v>15Minute(s)</v>
      </c>
      <c r="E105" s="30">
        <f>sheet1__2[[#This Row],[SubNetworkID]]</f>
        <v>205</v>
      </c>
      <c r="F105" s="30">
        <f>sheet1__2[[#This Row],[ManagedElementID]]</f>
        <v>205</v>
      </c>
      <c r="G105" s="30" t="str">
        <f>sheet1__2[[#This Row],[ManagedElementID Name]]</f>
        <v>BZZBSC3(205)</v>
      </c>
      <c r="H105" s="30" t="str">
        <f>sheet1__2[[#This Row],[Location Name]]</f>
        <v/>
      </c>
      <c r="I105" s="30">
        <f>sheet1__2[[#This Row],[SubSystem]]</f>
        <v>3</v>
      </c>
      <c r="J105" s="30" t="str">
        <f>sheet1__2[[#This Row],[SubSystem Name]]</f>
        <v>SubSystem(V4)(3)</v>
      </c>
      <c r="K105" s="30">
        <f>sheet1__2[[#This Row],[Unit]]</f>
        <v>23</v>
      </c>
      <c r="L105" s="30" t="str">
        <f>sheet1__2[[#This Row],[Unit Name]]</f>
        <v>Unit(V4)(23)</v>
      </c>
      <c r="M105" s="30">
        <f>sheet1__2[[#This Row],[LogicalEthPort]]</f>
        <v>1</v>
      </c>
      <c r="N105" s="30" t="str">
        <f>sheet1__2[[#This Row],[LogicalEthPort Name]]</f>
        <v>ETHERNET PORT(V4)(1)</v>
      </c>
      <c r="O105" s="30">
        <f>sheet1__2[[#This Row],[C380260006:Physical bandwidth(Mbps)]]</f>
        <v>1000</v>
      </c>
      <c r="P105" s="30">
        <f>sheet1__2[[#This Row],[C380260007:Mean receiving bit rate(bps)]]</f>
        <v>132</v>
      </c>
      <c r="Q105" s="30">
        <f>sheet1__2[[#This Row],[C380260008:Max receiving bit rate(bps)]]</f>
        <v>2248</v>
      </c>
      <c r="R105" s="30">
        <f>sheet1__2[[#This Row],[C380260009:Mean sending bit rate(bps)]]</f>
        <v>2646067</v>
      </c>
      <c r="S105" s="30">
        <f>sheet1__2[[#This Row],[C380260010:Max sending bit rate(bps)]]</f>
        <v>3347560</v>
      </c>
      <c r="T105" s="43" t="str">
        <f t="shared" si="1"/>
        <v>205-3-23-1</v>
      </c>
    </row>
    <row r="106" spans="1:20" ht="15" x14ac:dyDescent="0.15">
      <c r="A106" s="30">
        <f>sheet1__2[[#This Row],[Index]]</f>
        <v>105</v>
      </c>
      <c r="B106" s="30">
        <f>sheet1__2[[#This Row],[Start Time]]</f>
        <v>44554.635416666664</v>
      </c>
      <c r="C106" s="30">
        <f>sheet1__2[[#This Row],[End Time]]</f>
        <v>44554.645833333336</v>
      </c>
      <c r="D106" s="30" t="str">
        <f>sheet1__2[[#This Row],[Query Granularity]]</f>
        <v>15Minute(s)</v>
      </c>
      <c r="E106" s="30">
        <f>sheet1__2[[#This Row],[SubNetworkID]]</f>
        <v>205</v>
      </c>
      <c r="F106" s="30">
        <f>sheet1__2[[#This Row],[ManagedElementID]]</f>
        <v>205</v>
      </c>
      <c r="G106" s="30" t="str">
        <f>sheet1__2[[#This Row],[ManagedElementID Name]]</f>
        <v>BZZBSC3(205)</v>
      </c>
      <c r="H106" s="30" t="str">
        <f>sheet1__2[[#This Row],[Location Name]]</f>
        <v/>
      </c>
      <c r="I106" s="30">
        <f>sheet1__2[[#This Row],[SubSystem]]</f>
        <v>3</v>
      </c>
      <c r="J106" s="30" t="str">
        <f>sheet1__2[[#This Row],[SubSystem Name]]</f>
        <v>SubSystem(V4)(3)</v>
      </c>
      <c r="K106" s="30">
        <f>sheet1__2[[#This Row],[Unit]]</f>
        <v>24</v>
      </c>
      <c r="L106" s="30" t="str">
        <f>sheet1__2[[#This Row],[Unit Name]]</f>
        <v>Unit(V4)(24)</v>
      </c>
      <c r="M106" s="30">
        <f>sheet1__2[[#This Row],[LogicalEthPort]]</f>
        <v>4</v>
      </c>
      <c r="N106" s="30" t="str">
        <f>sheet1__2[[#This Row],[LogicalEthPort Name]]</f>
        <v>ETHERNET PORT(V4)(4)</v>
      </c>
      <c r="O106" s="30">
        <f>sheet1__2[[#This Row],[C380260006:Physical bandwidth(Mbps)]]</f>
        <v>1000</v>
      </c>
      <c r="P106" s="30">
        <f>sheet1__2[[#This Row],[C380260007:Mean receiving bit rate(bps)]]</f>
        <v>14488025</v>
      </c>
      <c r="Q106" s="30">
        <f>sheet1__2[[#This Row],[C380260008:Max receiving bit rate(bps)]]</f>
        <v>16041288</v>
      </c>
      <c r="R106" s="30">
        <f>sheet1__2[[#This Row],[C380260009:Mean sending bit rate(bps)]]</f>
        <v>34171109</v>
      </c>
      <c r="S106" s="30">
        <f>sheet1__2[[#This Row],[C380260010:Max sending bit rate(bps)]]</f>
        <v>36564016</v>
      </c>
      <c r="T106" s="43" t="str">
        <f t="shared" si="1"/>
        <v>205-3-24-4</v>
      </c>
    </row>
    <row r="107" spans="1:20" ht="15" x14ac:dyDescent="0.15">
      <c r="A107" s="30">
        <f>sheet1__2[[#This Row],[Index]]</f>
        <v>106</v>
      </c>
      <c r="B107" s="30">
        <f>sheet1__2[[#This Row],[Start Time]]</f>
        <v>44554.635416666664</v>
      </c>
      <c r="C107" s="30">
        <f>sheet1__2[[#This Row],[End Time]]</f>
        <v>44554.645833333336</v>
      </c>
      <c r="D107" s="30" t="str">
        <f>sheet1__2[[#This Row],[Query Granularity]]</f>
        <v>15Minute(s)</v>
      </c>
      <c r="E107" s="30">
        <f>sheet1__2[[#This Row],[SubNetworkID]]</f>
        <v>205</v>
      </c>
      <c r="F107" s="30">
        <f>sheet1__2[[#This Row],[ManagedElementID]]</f>
        <v>205</v>
      </c>
      <c r="G107" s="30" t="str">
        <f>sheet1__2[[#This Row],[ManagedElementID Name]]</f>
        <v>BZZBSC3(205)</v>
      </c>
      <c r="H107" s="30" t="str">
        <f>sheet1__2[[#This Row],[Location Name]]</f>
        <v/>
      </c>
      <c r="I107" s="30">
        <f>sheet1__2[[#This Row],[SubSystem]]</f>
        <v>3</v>
      </c>
      <c r="J107" s="30" t="str">
        <f>sheet1__2[[#This Row],[SubSystem Name]]</f>
        <v>SubSystem(V4)(3)</v>
      </c>
      <c r="K107" s="30">
        <f>sheet1__2[[#This Row],[Unit]]</f>
        <v>24</v>
      </c>
      <c r="L107" s="30" t="str">
        <f>sheet1__2[[#This Row],[Unit Name]]</f>
        <v>Unit(V4)(24)</v>
      </c>
      <c r="M107" s="30">
        <f>sheet1__2[[#This Row],[LogicalEthPort]]</f>
        <v>2</v>
      </c>
      <c r="N107" s="30" t="str">
        <f>sheet1__2[[#This Row],[LogicalEthPort Name]]</f>
        <v>ETHERNET PORT(V4)(2)</v>
      </c>
      <c r="O107" s="30">
        <f>sheet1__2[[#This Row],[C380260006:Physical bandwidth(Mbps)]]</f>
        <v>1000</v>
      </c>
      <c r="P107" s="30">
        <f>sheet1__2[[#This Row],[C380260007:Mean receiving bit rate(bps)]]</f>
        <v>30519450</v>
      </c>
      <c r="Q107" s="30">
        <f>sheet1__2[[#This Row],[C380260008:Max receiving bit rate(bps)]]</f>
        <v>32741416</v>
      </c>
      <c r="R107" s="30">
        <f>sheet1__2[[#This Row],[C380260009:Mean sending bit rate(bps)]]</f>
        <v>35329048</v>
      </c>
      <c r="S107" s="30">
        <f>sheet1__2[[#This Row],[C380260010:Max sending bit rate(bps)]]</f>
        <v>38674984</v>
      </c>
      <c r="T107" s="43" t="str">
        <f t="shared" si="1"/>
        <v>205-3-24-2</v>
      </c>
    </row>
    <row r="108" spans="1:20" ht="15" x14ac:dyDescent="0.15">
      <c r="A108" s="30">
        <f>sheet1__2[[#This Row],[Index]]</f>
        <v>107</v>
      </c>
      <c r="B108" s="30">
        <f>sheet1__2[[#This Row],[Start Time]]</f>
        <v>44554.635416666664</v>
      </c>
      <c r="C108" s="30">
        <f>sheet1__2[[#This Row],[End Time]]</f>
        <v>44554.645833333336</v>
      </c>
      <c r="D108" s="30" t="str">
        <f>sheet1__2[[#This Row],[Query Granularity]]</f>
        <v>15Minute(s)</v>
      </c>
      <c r="E108" s="30">
        <f>sheet1__2[[#This Row],[SubNetworkID]]</f>
        <v>205</v>
      </c>
      <c r="F108" s="30">
        <f>sheet1__2[[#This Row],[ManagedElementID]]</f>
        <v>205</v>
      </c>
      <c r="G108" s="30" t="str">
        <f>sheet1__2[[#This Row],[ManagedElementID Name]]</f>
        <v>BZZBSC3(205)</v>
      </c>
      <c r="H108" s="30" t="str">
        <f>sheet1__2[[#This Row],[Location Name]]</f>
        <v/>
      </c>
      <c r="I108" s="30">
        <f>sheet1__2[[#This Row],[SubSystem]]</f>
        <v>3</v>
      </c>
      <c r="J108" s="30" t="str">
        <f>sheet1__2[[#This Row],[SubSystem Name]]</f>
        <v>SubSystem(V4)(3)</v>
      </c>
      <c r="K108" s="30">
        <f>sheet1__2[[#This Row],[Unit]]</f>
        <v>24</v>
      </c>
      <c r="L108" s="30" t="str">
        <f>sheet1__2[[#This Row],[Unit Name]]</f>
        <v>Unit(V4)(24)</v>
      </c>
      <c r="M108" s="30">
        <f>sheet1__2[[#This Row],[LogicalEthPort]]</f>
        <v>3</v>
      </c>
      <c r="N108" s="30" t="str">
        <f>sheet1__2[[#This Row],[LogicalEthPort Name]]</f>
        <v>ETHERNET PORT(V4)(3)</v>
      </c>
      <c r="O108" s="30">
        <f>sheet1__2[[#This Row],[C380260006:Physical bandwidth(Mbps)]]</f>
        <v>1000</v>
      </c>
      <c r="P108" s="30">
        <f>sheet1__2[[#This Row],[C380260007:Mean receiving bit rate(bps)]]</f>
        <v>9300981</v>
      </c>
      <c r="Q108" s="30">
        <f>sheet1__2[[#This Row],[C380260008:Max receiving bit rate(bps)]]</f>
        <v>13233424</v>
      </c>
      <c r="R108" s="30">
        <f>sheet1__2[[#This Row],[C380260009:Mean sending bit rate(bps)]]</f>
        <v>3015749</v>
      </c>
      <c r="S108" s="30">
        <f>sheet1__2[[#This Row],[C380260010:Max sending bit rate(bps)]]</f>
        <v>3833480</v>
      </c>
      <c r="T108" s="43" t="str">
        <f t="shared" si="1"/>
        <v>205-3-24-3</v>
      </c>
    </row>
    <row r="109" spans="1:20" ht="15" x14ac:dyDescent="0.15">
      <c r="A109" s="30">
        <f>sheet1__2[[#This Row],[Index]]</f>
        <v>108</v>
      </c>
      <c r="B109" s="30">
        <f>sheet1__2[[#This Row],[Start Time]]</f>
        <v>44554.635416666664</v>
      </c>
      <c r="C109" s="30">
        <f>sheet1__2[[#This Row],[End Time]]</f>
        <v>44554.645833333336</v>
      </c>
      <c r="D109" s="30" t="str">
        <f>sheet1__2[[#This Row],[Query Granularity]]</f>
        <v>15Minute(s)</v>
      </c>
      <c r="E109" s="30">
        <f>sheet1__2[[#This Row],[SubNetworkID]]</f>
        <v>205</v>
      </c>
      <c r="F109" s="30">
        <f>sheet1__2[[#This Row],[ManagedElementID]]</f>
        <v>205</v>
      </c>
      <c r="G109" s="30" t="str">
        <f>sheet1__2[[#This Row],[ManagedElementID Name]]</f>
        <v>BZZBSC3(205)</v>
      </c>
      <c r="H109" s="30" t="str">
        <f>sheet1__2[[#This Row],[Location Name]]</f>
        <v/>
      </c>
      <c r="I109" s="30">
        <f>sheet1__2[[#This Row],[SubSystem]]</f>
        <v>3</v>
      </c>
      <c r="J109" s="30" t="str">
        <f>sheet1__2[[#This Row],[SubSystem Name]]</f>
        <v>SubSystem(V4)(3)</v>
      </c>
      <c r="K109" s="30">
        <f>sheet1__2[[#This Row],[Unit]]</f>
        <v>24</v>
      </c>
      <c r="L109" s="30" t="str">
        <f>sheet1__2[[#This Row],[Unit Name]]</f>
        <v>Unit(V4)(24)</v>
      </c>
      <c r="M109" s="30">
        <f>sheet1__2[[#This Row],[LogicalEthPort]]</f>
        <v>1</v>
      </c>
      <c r="N109" s="30" t="str">
        <f>sheet1__2[[#This Row],[LogicalEthPort Name]]</f>
        <v>ETHERNET PORT(V4)(1)</v>
      </c>
      <c r="O109" s="30">
        <f>sheet1__2[[#This Row],[C380260006:Physical bandwidth(Mbps)]]</f>
        <v>1000</v>
      </c>
      <c r="P109" s="30">
        <f>sheet1__2[[#This Row],[C380260007:Mean receiving bit rate(bps)]]</f>
        <v>809806</v>
      </c>
      <c r="Q109" s="30">
        <f>sheet1__2[[#This Row],[C380260008:Max receiving bit rate(bps)]]</f>
        <v>975392</v>
      </c>
      <c r="R109" s="30">
        <f>sheet1__2[[#This Row],[C380260009:Mean sending bit rate(bps)]]</f>
        <v>822558</v>
      </c>
      <c r="S109" s="30">
        <f>sheet1__2[[#This Row],[C380260010:Max sending bit rate(bps)]]</f>
        <v>1095680</v>
      </c>
      <c r="T109" s="43" t="str">
        <f t="shared" si="1"/>
        <v>205-3-24-1</v>
      </c>
    </row>
    <row r="110" spans="1:20" ht="15" x14ac:dyDescent="0.15">
      <c r="A110" s="30">
        <f>sheet1__2[[#This Row],[Index]]</f>
        <v>109</v>
      </c>
      <c r="B110" s="30">
        <f>sheet1__2[[#This Row],[Start Time]]</f>
        <v>44554.635416666664</v>
      </c>
      <c r="C110" s="30">
        <f>sheet1__2[[#This Row],[End Time]]</f>
        <v>44554.645833333336</v>
      </c>
      <c r="D110" s="30" t="str">
        <f>sheet1__2[[#This Row],[Query Granularity]]</f>
        <v>15Minute(s)</v>
      </c>
      <c r="E110" s="30">
        <f>sheet1__2[[#This Row],[SubNetworkID]]</f>
        <v>205</v>
      </c>
      <c r="F110" s="30">
        <f>sheet1__2[[#This Row],[ManagedElementID]]</f>
        <v>205</v>
      </c>
      <c r="G110" s="30" t="str">
        <f>sheet1__2[[#This Row],[ManagedElementID Name]]</f>
        <v>BZZBSC3(205)</v>
      </c>
      <c r="H110" s="30" t="str">
        <f>sheet1__2[[#This Row],[Location Name]]</f>
        <v/>
      </c>
      <c r="I110" s="30">
        <f>sheet1__2[[#This Row],[SubSystem]]</f>
        <v>3</v>
      </c>
      <c r="J110" s="30" t="str">
        <f>sheet1__2[[#This Row],[SubSystem Name]]</f>
        <v>SubSystem(V4)(3)</v>
      </c>
      <c r="K110" s="30">
        <f>sheet1__2[[#This Row],[Unit]]</f>
        <v>25</v>
      </c>
      <c r="L110" s="30" t="str">
        <f>sheet1__2[[#This Row],[Unit Name]]</f>
        <v>Unit(V4)(25)</v>
      </c>
      <c r="M110" s="30">
        <f>sheet1__2[[#This Row],[LogicalEthPort]]</f>
        <v>4</v>
      </c>
      <c r="N110" s="30" t="str">
        <f>sheet1__2[[#This Row],[LogicalEthPort Name]]</f>
        <v>ETHERNET PORT(V4)(4)</v>
      </c>
      <c r="O110" s="30">
        <f>sheet1__2[[#This Row],[C380260006:Physical bandwidth(Mbps)]]</f>
        <v>0</v>
      </c>
      <c r="P110" s="30">
        <f>sheet1__2[[#This Row],[C380260007:Mean receiving bit rate(bps)]]</f>
        <v>0</v>
      </c>
      <c r="Q110" s="30">
        <f>sheet1__2[[#This Row],[C380260008:Max receiving bit rate(bps)]]</f>
        <v>0</v>
      </c>
      <c r="R110" s="30">
        <f>sheet1__2[[#This Row],[C380260009:Mean sending bit rate(bps)]]</f>
        <v>0</v>
      </c>
      <c r="S110" s="30">
        <f>sheet1__2[[#This Row],[C380260010:Max sending bit rate(bps)]]</f>
        <v>0</v>
      </c>
      <c r="T110" s="43" t="str">
        <f t="shared" si="1"/>
        <v>205-3-25-4</v>
      </c>
    </row>
    <row r="111" spans="1:20" ht="15" x14ac:dyDescent="0.15">
      <c r="A111" s="30">
        <f>sheet1__2[[#This Row],[Index]]</f>
        <v>110</v>
      </c>
      <c r="B111" s="30">
        <f>sheet1__2[[#This Row],[Start Time]]</f>
        <v>44554.635416666664</v>
      </c>
      <c r="C111" s="30">
        <f>sheet1__2[[#This Row],[End Time]]</f>
        <v>44554.645833333336</v>
      </c>
      <c r="D111" s="30" t="str">
        <f>sheet1__2[[#This Row],[Query Granularity]]</f>
        <v>15Minute(s)</v>
      </c>
      <c r="E111" s="30">
        <f>sheet1__2[[#This Row],[SubNetworkID]]</f>
        <v>205</v>
      </c>
      <c r="F111" s="30">
        <f>sheet1__2[[#This Row],[ManagedElementID]]</f>
        <v>205</v>
      </c>
      <c r="G111" s="30" t="str">
        <f>sheet1__2[[#This Row],[ManagedElementID Name]]</f>
        <v>BZZBSC3(205)</v>
      </c>
      <c r="H111" s="30" t="str">
        <f>sheet1__2[[#This Row],[Location Name]]</f>
        <v/>
      </c>
      <c r="I111" s="30">
        <f>sheet1__2[[#This Row],[SubSystem]]</f>
        <v>3</v>
      </c>
      <c r="J111" s="30" t="str">
        <f>sheet1__2[[#This Row],[SubSystem Name]]</f>
        <v>SubSystem(V4)(3)</v>
      </c>
      <c r="K111" s="30">
        <f>sheet1__2[[#This Row],[Unit]]</f>
        <v>25</v>
      </c>
      <c r="L111" s="30" t="str">
        <f>sheet1__2[[#This Row],[Unit Name]]</f>
        <v>Unit(V4)(25)</v>
      </c>
      <c r="M111" s="30">
        <f>sheet1__2[[#This Row],[LogicalEthPort]]</f>
        <v>2</v>
      </c>
      <c r="N111" s="30" t="str">
        <f>sheet1__2[[#This Row],[LogicalEthPort Name]]</f>
        <v>ETHERNET PORT(V4)(2)</v>
      </c>
      <c r="O111" s="30">
        <f>sheet1__2[[#This Row],[C380260006:Physical bandwidth(Mbps)]]</f>
        <v>1000</v>
      </c>
      <c r="P111" s="30">
        <f>sheet1__2[[#This Row],[C380260007:Mean receiving bit rate(bps)]]</f>
        <v>29992484</v>
      </c>
      <c r="Q111" s="30">
        <f>sheet1__2[[#This Row],[C380260008:Max receiving bit rate(bps)]]</f>
        <v>32206536</v>
      </c>
      <c r="R111" s="30">
        <f>sheet1__2[[#This Row],[C380260009:Mean sending bit rate(bps)]]</f>
        <v>35211004</v>
      </c>
      <c r="S111" s="30">
        <f>sheet1__2[[#This Row],[C380260010:Max sending bit rate(bps)]]</f>
        <v>37641328</v>
      </c>
      <c r="T111" s="43" t="str">
        <f t="shared" si="1"/>
        <v>205-3-25-2</v>
      </c>
    </row>
    <row r="112" spans="1:20" ht="15" x14ac:dyDescent="0.15">
      <c r="A112" s="30">
        <f>sheet1__2[[#This Row],[Index]]</f>
        <v>111</v>
      </c>
      <c r="B112" s="30">
        <f>sheet1__2[[#This Row],[Start Time]]</f>
        <v>44554.635416666664</v>
      </c>
      <c r="C112" s="30">
        <f>sheet1__2[[#This Row],[End Time]]</f>
        <v>44554.645833333336</v>
      </c>
      <c r="D112" s="30" t="str">
        <f>sheet1__2[[#This Row],[Query Granularity]]</f>
        <v>15Minute(s)</v>
      </c>
      <c r="E112" s="30">
        <f>sheet1__2[[#This Row],[SubNetworkID]]</f>
        <v>205</v>
      </c>
      <c r="F112" s="30">
        <f>sheet1__2[[#This Row],[ManagedElementID]]</f>
        <v>205</v>
      </c>
      <c r="G112" s="30" t="str">
        <f>sheet1__2[[#This Row],[ManagedElementID Name]]</f>
        <v>BZZBSC3(205)</v>
      </c>
      <c r="H112" s="30" t="str">
        <f>sheet1__2[[#This Row],[Location Name]]</f>
        <v/>
      </c>
      <c r="I112" s="30">
        <f>sheet1__2[[#This Row],[SubSystem]]</f>
        <v>3</v>
      </c>
      <c r="J112" s="30" t="str">
        <f>sheet1__2[[#This Row],[SubSystem Name]]</f>
        <v>SubSystem(V4)(3)</v>
      </c>
      <c r="K112" s="30">
        <f>sheet1__2[[#This Row],[Unit]]</f>
        <v>25</v>
      </c>
      <c r="L112" s="30" t="str">
        <f>sheet1__2[[#This Row],[Unit Name]]</f>
        <v>Unit(V4)(25)</v>
      </c>
      <c r="M112" s="30">
        <f>sheet1__2[[#This Row],[LogicalEthPort]]</f>
        <v>3</v>
      </c>
      <c r="N112" s="30" t="str">
        <f>sheet1__2[[#This Row],[LogicalEthPort Name]]</f>
        <v>ETHERNET PORT(V4)(3)</v>
      </c>
      <c r="O112" s="30">
        <f>sheet1__2[[#This Row],[C380260006:Physical bandwidth(Mbps)]]</f>
        <v>1000</v>
      </c>
      <c r="P112" s="30">
        <f>sheet1__2[[#This Row],[C380260007:Mean receiving bit rate(bps)]]</f>
        <v>10283851</v>
      </c>
      <c r="Q112" s="30">
        <f>sheet1__2[[#This Row],[C380260008:Max receiving bit rate(bps)]]</f>
        <v>15967160</v>
      </c>
      <c r="R112" s="30">
        <f>sheet1__2[[#This Row],[C380260009:Mean sending bit rate(bps)]]</f>
        <v>2976145</v>
      </c>
      <c r="S112" s="30">
        <f>sheet1__2[[#This Row],[C380260010:Max sending bit rate(bps)]]</f>
        <v>3943568</v>
      </c>
      <c r="T112" s="43" t="str">
        <f t="shared" si="1"/>
        <v>205-3-25-3</v>
      </c>
    </row>
    <row r="113" spans="1:20" ht="15" x14ac:dyDescent="0.15">
      <c r="A113" s="30">
        <f>sheet1__2[[#This Row],[Index]]</f>
        <v>112</v>
      </c>
      <c r="B113" s="30">
        <f>sheet1__2[[#This Row],[Start Time]]</f>
        <v>44554.635416666664</v>
      </c>
      <c r="C113" s="30">
        <f>sheet1__2[[#This Row],[End Time]]</f>
        <v>44554.645833333336</v>
      </c>
      <c r="D113" s="30" t="str">
        <f>sheet1__2[[#This Row],[Query Granularity]]</f>
        <v>15Minute(s)</v>
      </c>
      <c r="E113" s="30">
        <f>sheet1__2[[#This Row],[SubNetworkID]]</f>
        <v>205</v>
      </c>
      <c r="F113" s="30">
        <f>sheet1__2[[#This Row],[ManagedElementID]]</f>
        <v>205</v>
      </c>
      <c r="G113" s="30" t="str">
        <f>sheet1__2[[#This Row],[ManagedElementID Name]]</f>
        <v>BZZBSC3(205)</v>
      </c>
      <c r="H113" s="30" t="str">
        <f>sheet1__2[[#This Row],[Location Name]]</f>
        <v/>
      </c>
      <c r="I113" s="30">
        <f>sheet1__2[[#This Row],[SubSystem]]</f>
        <v>3</v>
      </c>
      <c r="J113" s="30" t="str">
        <f>sheet1__2[[#This Row],[SubSystem Name]]</f>
        <v>SubSystem(V4)(3)</v>
      </c>
      <c r="K113" s="30">
        <f>sheet1__2[[#This Row],[Unit]]</f>
        <v>25</v>
      </c>
      <c r="L113" s="30" t="str">
        <f>sheet1__2[[#This Row],[Unit Name]]</f>
        <v>Unit(V4)(25)</v>
      </c>
      <c r="M113" s="30">
        <f>sheet1__2[[#This Row],[LogicalEthPort]]</f>
        <v>1</v>
      </c>
      <c r="N113" s="30" t="str">
        <f>sheet1__2[[#This Row],[LogicalEthPort Name]]</f>
        <v>ETHERNET PORT(V4)(1)</v>
      </c>
      <c r="O113" s="30">
        <f>sheet1__2[[#This Row],[C380260006:Physical bandwidth(Mbps)]]</f>
        <v>1000</v>
      </c>
      <c r="P113" s="30">
        <f>sheet1__2[[#This Row],[C380260007:Mean receiving bit rate(bps)]]</f>
        <v>705086</v>
      </c>
      <c r="Q113" s="30">
        <f>sheet1__2[[#This Row],[C380260008:Max receiving bit rate(bps)]]</f>
        <v>884992</v>
      </c>
      <c r="R113" s="30">
        <f>sheet1__2[[#This Row],[C380260009:Mean sending bit rate(bps)]]</f>
        <v>817842</v>
      </c>
      <c r="S113" s="30">
        <f>sheet1__2[[#This Row],[C380260010:Max sending bit rate(bps)]]</f>
        <v>1059488</v>
      </c>
      <c r="T113" s="43" t="str">
        <f t="shared" si="1"/>
        <v>205-3-25-1</v>
      </c>
    </row>
    <row r="114" spans="1:20" ht="15" x14ac:dyDescent="0.15">
      <c r="A114" s="30">
        <f>sheet1__2[[#This Row],[Index]]</f>
        <v>113</v>
      </c>
      <c r="B114" s="30">
        <f>sheet1__2[[#This Row],[Start Time]]</f>
        <v>44554.635416666664</v>
      </c>
      <c r="C114" s="30">
        <f>sheet1__2[[#This Row],[End Time]]</f>
        <v>44554.645833333336</v>
      </c>
      <c r="D114" s="30" t="str">
        <f>sheet1__2[[#This Row],[Query Granularity]]</f>
        <v>15Minute(s)</v>
      </c>
      <c r="E114" s="30">
        <f>sheet1__2[[#This Row],[SubNetworkID]]</f>
        <v>205</v>
      </c>
      <c r="F114" s="30">
        <f>sheet1__2[[#This Row],[ManagedElementID]]</f>
        <v>205</v>
      </c>
      <c r="G114" s="30" t="str">
        <f>sheet1__2[[#This Row],[ManagedElementID Name]]</f>
        <v>BZZBSC3(205)</v>
      </c>
      <c r="H114" s="30" t="str">
        <f>sheet1__2[[#This Row],[Location Name]]</f>
        <v/>
      </c>
      <c r="I114" s="30">
        <f>sheet1__2[[#This Row],[SubSystem]]</f>
        <v>3</v>
      </c>
      <c r="J114" s="30" t="str">
        <f>sheet1__2[[#This Row],[SubSystem Name]]</f>
        <v>SubSystem(V4)(3)</v>
      </c>
      <c r="K114" s="30">
        <f>sheet1__2[[#This Row],[Unit]]</f>
        <v>26</v>
      </c>
      <c r="L114" s="30" t="str">
        <f>sheet1__2[[#This Row],[Unit Name]]</f>
        <v>Unit(V4)(26)</v>
      </c>
      <c r="M114" s="30">
        <f>sheet1__2[[#This Row],[LogicalEthPort]]</f>
        <v>4</v>
      </c>
      <c r="N114" s="30" t="str">
        <f>sheet1__2[[#This Row],[LogicalEthPort Name]]</f>
        <v>ETHERNET PORT(V4)(4)</v>
      </c>
      <c r="O114" s="30">
        <f>sheet1__2[[#This Row],[C380260006:Physical bandwidth(Mbps)]]</f>
        <v>0</v>
      </c>
      <c r="P114" s="30">
        <f>sheet1__2[[#This Row],[C380260007:Mean receiving bit rate(bps)]]</f>
        <v>0</v>
      </c>
      <c r="Q114" s="30">
        <f>sheet1__2[[#This Row],[C380260008:Max receiving bit rate(bps)]]</f>
        <v>0</v>
      </c>
      <c r="R114" s="30">
        <f>sheet1__2[[#This Row],[C380260009:Mean sending bit rate(bps)]]</f>
        <v>0</v>
      </c>
      <c r="S114" s="30">
        <f>sheet1__2[[#This Row],[C380260010:Max sending bit rate(bps)]]</f>
        <v>0</v>
      </c>
      <c r="T114" s="43" t="str">
        <f t="shared" si="1"/>
        <v>205-3-26-4</v>
      </c>
    </row>
    <row r="115" spans="1:20" ht="15" x14ac:dyDescent="0.15">
      <c r="A115" s="30">
        <f>sheet1__2[[#This Row],[Index]]</f>
        <v>114</v>
      </c>
      <c r="B115" s="30">
        <f>sheet1__2[[#This Row],[Start Time]]</f>
        <v>44554.635416666664</v>
      </c>
      <c r="C115" s="30">
        <f>sheet1__2[[#This Row],[End Time]]</f>
        <v>44554.645833333336</v>
      </c>
      <c r="D115" s="30" t="str">
        <f>sheet1__2[[#This Row],[Query Granularity]]</f>
        <v>15Minute(s)</v>
      </c>
      <c r="E115" s="30">
        <f>sheet1__2[[#This Row],[SubNetworkID]]</f>
        <v>205</v>
      </c>
      <c r="F115" s="30">
        <f>sheet1__2[[#This Row],[ManagedElementID]]</f>
        <v>205</v>
      </c>
      <c r="G115" s="30" t="str">
        <f>sheet1__2[[#This Row],[ManagedElementID Name]]</f>
        <v>BZZBSC3(205)</v>
      </c>
      <c r="H115" s="30" t="str">
        <f>sheet1__2[[#This Row],[Location Name]]</f>
        <v/>
      </c>
      <c r="I115" s="30">
        <f>sheet1__2[[#This Row],[SubSystem]]</f>
        <v>3</v>
      </c>
      <c r="J115" s="30" t="str">
        <f>sheet1__2[[#This Row],[SubSystem Name]]</f>
        <v>SubSystem(V4)(3)</v>
      </c>
      <c r="K115" s="30">
        <f>sheet1__2[[#This Row],[Unit]]</f>
        <v>26</v>
      </c>
      <c r="L115" s="30" t="str">
        <f>sheet1__2[[#This Row],[Unit Name]]</f>
        <v>Unit(V4)(26)</v>
      </c>
      <c r="M115" s="30">
        <f>sheet1__2[[#This Row],[LogicalEthPort]]</f>
        <v>2</v>
      </c>
      <c r="N115" s="30" t="str">
        <f>sheet1__2[[#This Row],[LogicalEthPort Name]]</f>
        <v>ETHERNET PORT(V4)(2)</v>
      </c>
      <c r="O115" s="30">
        <f>sheet1__2[[#This Row],[C380260006:Physical bandwidth(Mbps)]]</f>
        <v>0</v>
      </c>
      <c r="P115" s="30">
        <f>sheet1__2[[#This Row],[C380260007:Mean receiving bit rate(bps)]]</f>
        <v>0</v>
      </c>
      <c r="Q115" s="30">
        <f>sheet1__2[[#This Row],[C380260008:Max receiving bit rate(bps)]]</f>
        <v>0</v>
      </c>
      <c r="R115" s="30">
        <f>sheet1__2[[#This Row],[C380260009:Mean sending bit rate(bps)]]</f>
        <v>0</v>
      </c>
      <c r="S115" s="30">
        <f>sheet1__2[[#This Row],[C380260010:Max sending bit rate(bps)]]</f>
        <v>0</v>
      </c>
      <c r="T115" s="43" t="str">
        <f t="shared" si="1"/>
        <v>205-3-26-2</v>
      </c>
    </row>
    <row r="116" spans="1:20" ht="15" x14ac:dyDescent="0.15">
      <c r="A116" s="30">
        <f>sheet1__2[[#This Row],[Index]]</f>
        <v>115</v>
      </c>
      <c r="B116" s="30">
        <f>sheet1__2[[#This Row],[Start Time]]</f>
        <v>44554.635416666664</v>
      </c>
      <c r="C116" s="30">
        <f>sheet1__2[[#This Row],[End Time]]</f>
        <v>44554.645833333336</v>
      </c>
      <c r="D116" s="30" t="str">
        <f>sheet1__2[[#This Row],[Query Granularity]]</f>
        <v>15Minute(s)</v>
      </c>
      <c r="E116" s="30">
        <f>sheet1__2[[#This Row],[SubNetworkID]]</f>
        <v>205</v>
      </c>
      <c r="F116" s="30">
        <f>sheet1__2[[#This Row],[ManagedElementID]]</f>
        <v>205</v>
      </c>
      <c r="G116" s="30" t="str">
        <f>sheet1__2[[#This Row],[ManagedElementID Name]]</f>
        <v>BZZBSC3(205)</v>
      </c>
      <c r="H116" s="30" t="str">
        <f>sheet1__2[[#This Row],[Location Name]]</f>
        <v/>
      </c>
      <c r="I116" s="30">
        <f>sheet1__2[[#This Row],[SubSystem]]</f>
        <v>3</v>
      </c>
      <c r="J116" s="30" t="str">
        <f>sheet1__2[[#This Row],[SubSystem Name]]</f>
        <v>SubSystem(V4)(3)</v>
      </c>
      <c r="K116" s="30">
        <f>sheet1__2[[#This Row],[Unit]]</f>
        <v>26</v>
      </c>
      <c r="L116" s="30" t="str">
        <f>sheet1__2[[#This Row],[Unit Name]]</f>
        <v>Unit(V4)(26)</v>
      </c>
      <c r="M116" s="30">
        <f>sheet1__2[[#This Row],[LogicalEthPort]]</f>
        <v>3</v>
      </c>
      <c r="N116" s="30" t="str">
        <f>sheet1__2[[#This Row],[LogicalEthPort Name]]</f>
        <v>ETHERNET PORT(V4)(3)</v>
      </c>
      <c r="O116" s="30">
        <f>sheet1__2[[#This Row],[C380260006:Physical bandwidth(Mbps)]]</f>
        <v>0</v>
      </c>
      <c r="P116" s="30">
        <f>sheet1__2[[#This Row],[C380260007:Mean receiving bit rate(bps)]]</f>
        <v>0</v>
      </c>
      <c r="Q116" s="30">
        <f>sheet1__2[[#This Row],[C380260008:Max receiving bit rate(bps)]]</f>
        <v>0</v>
      </c>
      <c r="R116" s="30">
        <f>sheet1__2[[#This Row],[C380260009:Mean sending bit rate(bps)]]</f>
        <v>0</v>
      </c>
      <c r="S116" s="30">
        <f>sheet1__2[[#This Row],[C380260010:Max sending bit rate(bps)]]</f>
        <v>0</v>
      </c>
      <c r="T116" s="43" t="str">
        <f t="shared" si="1"/>
        <v>205-3-26-3</v>
      </c>
    </row>
    <row r="117" spans="1:20" ht="15" x14ac:dyDescent="0.15">
      <c r="A117" s="30">
        <f>sheet1__2[[#This Row],[Index]]</f>
        <v>116</v>
      </c>
      <c r="B117" s="30">
        <f>sheet1__2[[#This Row],[Start Time]]</f>
        <v>44554.635416666664</v>
      </c>
      <c r="C117" s="30">
        <f>sheet1__2[[#This Row],[End Time]]</f>
        <v>44554.645833333336</v>
      </c>
      <c r="D117" s="30" t="str">
        <f>sheet1__2[[#This Row],[Query Granularity]]</f>
        <v>15Minute(s)</v>
      </c>
      <c r="E117" s="30">
        <f>sheet1__2[[#This Row],[SubNetworkID]]</f>
        <v>205</v>
      </c>
      <c r="F117" s="30">
        <f>sheet1__2[[#This Row],[ManagedElementID]]</f>
        <v>205</v>
      </c>
      <c r="G117" s="30" t="str">
        <f>sheet1__2[[#This Row],[ManagedElementID Name]]</f>
        <v>BZZBSC3(205)</v>
      </c>
      <c r="H117" s="30" t="str">
        <f>sheet1__2[[#This Row],[Location Name]]</f>
        <v/>
      </c>
      <c r="I117" s="30">
        <f>sheet1__2[[#This Row],[SubSystem]]</f>
        <v>3</v>
      </c>
      <c r="J117" s="30" t="str">
        <f>sheet1__2[[#This Row],[SubSystem Name]]</f>
        <v>SubSystem(V4)(3)</v>
      </c>
      <c r="K117" s="30">
        <f>sheet1__2[[#This Row],[Unit]]</f>
        <v>26</v>
      </c>
      <c r="L117" s="30" t="str">
        <f>sheet1__2[[#This Row],[Unit Name]]</f>
        <v>Unit(V4)(26)</v>
      </c>
      <c r="M117" s="30">
        <f>sheet1__2[[#This Row],[LogicalEthPort]]</f>
        <v>1</v>
      </c>
      <c r="N117" s="30" t="str">
        <f>sheet1__2[[#This Row],[LogicalEthPort Name]]</f>
        <v>ETHERNET PORT(V4)(1)</v>
      </c>
      <c r="O117" s="30">
        <f>sheet1__2[[#This Row],[C380260006:Physical bandwidth(Mbps)]]</f>
        <v>0</v>
      </c>
      <c r="P117" s="30">
        <f>sheet1__2[[#This Row],[C380260007:Mean receiving bit rate(bps)]]</f>
        <v>0</v>
      </c>
      <c r="Q117" s="30">
        <f>sheet1__2[[#This Row],[C380260008:Max receiving bit rate(bps)]]</f>
        <v>0</v>
      </c>
      <c r="R117" s="30">
        <f>sheet1__2[[#This Row],[C380260009:Mean sending bit rate(bps)]]</f>
        <v>0</v>
      </c>
      <c r="S117" s="30">
        <f>sheet1__2[[#This Row],[C380260010:Max sending bit rate(bps)]]</f>
        <v>0</v>
      </c>
      <c r="T117" s="43" t="str">
        <f t="shared" si="1"/>
        <v>205-3-26-1</v>
      </c>
    </row>
    <row r="118" spans="1:20" ht="15" x14ac:dyDescent="0.15">
      <c r="A118" s="30">
        <f>sheet1__2[[#This Row],[Index]]</f>
        <v>117</v>
      </c>
      <c r="B118" s="30">
        <f>sheet1__2[[#This Row],[Start Time]]</f>
        <v>44554.635416666664</v>
      </c>
      <c r="C118" s="30">
        <f>sheet1__2[[#This Row],[End Time]]</f>
        <v>44554.645833333336</v>
      </c>
      <c r="D118" s="30" t="str">
        <f>sheet1__2[[#This Row],[Query Granularity]]</f>
        <v>15Minute(s)</v>
      </c>
      <c r="E118" s="30">
        <f>sheet1__2[[#This Row],[SubNetworkID]]</f>
        <v>303</v>
      </c>
      <c r="F118" s="30">
        <f>sheet1__2[[#This Row],[ManagedElementID]]</f>
        <v>303</v>
      </c>
      <c r="G118" s="30" t="str">
        <f>sheet1__2[[#This Row],[ManagedElementID Name]]</f>
        <v>PNRNC1(303)</v>
      </c>
      <c r="H118" s="30" t="str">
        <f>sheet1__2[[#This Row],[Location Name]]</f>
        <v/>
      </c>
      <c r="I118" s="30">
        <f>sheet1__2[[#This Row],[SubSystem]]</f>
        <v>3</v>
      </c>
      <c r="J118" s="30" t="str">
        <f>sheet1__2[[#This Row],[SubSystem Name]]</f>
        <v>SubSystem(V4)(3)</v>
      </c>
      <c r="K118" s="30">
        <f>sheet1__2[[#This Row],[Unit]]</f>
        <v>18</v>
      </c>
      <c r="L118" s="30" t="str">
        <f>sheet1__2[[#This Row],[Unit Name]]</f>
        <v>Unit(V4)(18)</v>
      </c>
      <c r="M118" s="30">
        <f>sheet1__2[[#This Row],[LogicalEthPort]]</f>
        <v>4</v>
      </c>
      <c r="N118" s="30" t="str">
        <f>sheet1__2[[#This Row],[LogicalEthPort Name]]</f>
        <v>ETHERNET PORT(V4)(4)</v>
      </c>
      <c r="O118" s="30">
        <f>sheet1__2[[#This Row],[C380260006:Physical bandwidth(Mbps)]]</f>
        <v>0</v>
      </c>
      <c r="P118" s="30">
        <f>sheet1__2[[#This Row],[C380260007:Mean receiving bit rate(bps)]]</f>
        <v>0</v>
      </c>
      <c r="Q118" s="30">
        <f>sheet1__2[[#This Row],[C380260008:Max receiving bit rate(bps)]]</f>
        <v>0</v>
      </c>
      <c r="R118" s="30">
        <f>sheet1__2[[#This Row],[C380260009:Mean sending bit rate(bps)]]</f>
        <v>0</v>
      </c>
      <c r="S118" s="30">
        <f>sheet1__2[[#This Row],[C380260010:Max sending bit rate(bps)]]</f>
        <v>0</v>
      </c>
      <c r="T118" s="43" t="str">
        <f t="shared" si="1"/>
        <v>303-3-18-4</v>
      </c>
    </row>
    <row r="119" spans="1:20" ht="15" x14ac:dyDescent="0.15">
      <c r="A119" s="30">
        <f>sheet1__2[[#This Row],[Index]]</f>
        <v>118</v>
      </c>
      <c r="B119" s="30">
        <f>sheet1__2[[#This Row],[Start Time]]</f>
        <v>44554.635416666664</v>
      </c>
      <c r="C119" s="30">
        <f>sheet1__2[[#This Row],[End Time]]</f>
        <v>44554.645833333336</v>
      </c>
      <c r="D119" s="30" t="str">
        <f>sheet1__2[[#This Row],[Query Granularity]]</f>
        <v>15Minute(s)</v>
      </c>
      <c r="E119" s="30">
        <f>sheet1__2[[#This Row],[SubNetworkID]]</f>
        <v>303</v>
      </c>
      <c r="F119" s="30">
        <f>sheet1__2[[#This Row],[ManagedElementID]]</f>
        <v>303</v>
      </c>
      <c r="G119" s="30" t="str">
        <f>sheet1__2[[#This Row],[ManagedElementID Name]]</f>
        <v>PNRNC1(303)</v>
      </c>
      <c r="H119" s="30" t="str">
        <f>sheet1__2[[#This Row],[Location Name]]</f>
        <v/>
      </c>
      <c r="I119" s="30">
        <f>sheet1__2[[#This Row],[SubSystem]]</f>
        <v>3</v>
      </c>
      <c r="J119" s="30" t="str">
        <f>sheet1__2[[#This Row],[SubSystem Name]]</f>
        <v>SubSystem(V4)(3)</v>
      </c>
      <c r="K119" s="30">
        <f>sheet1__2[[#This Row],[Unit]]</f>
        <v>18</v>
      </c>
      <c r="L119" s="30" t="str">
        <f>sheet1__2[[#This Row],[Unit Name]]</f>
        <v>Unit(V4)(18)</v>
      </c>
      <c r="M119" s="30">
        <f>sheet1__2[[#This Row],[LogicalEthPort]]</f>
        <v>2</v>
      </c>
      <c r="N119" s="30" t="str">
        <f>sheet1__2[[#This Row],[LogicalEthPort Name]]</f>
        <v>ETHERNET PORT(V4)(2)</v>
      </c>
      <c r="O119" s="30">
        <f>sheet1__2[[#This Row],[C380260006:Physical bandwidth(Mbps)]]</f>
        <v>0</v>
      </c>
      <c r="P119" s="30">
        <f>sheet1__2[[#This Row],[C380260007:Mean receiving bit rate(bps)]]</f>
        <v>0</v>
      </c>
      <c r="Q119" s="30">
        <f>sheet1__2[[#This Row],[C380260008:Max receiving bit rate(bps)]]</f>
        <v>0</v>
      </c>
      <c r="R119" s="30">
        <f>sheet1__2[[#This Row],[C380260009:Mean sending bit rate(bps)]]</f>
        <v>0</v>
      </c>
      <c r="S119" s="30">
        <f>sheet1__2[[#This Row],[C380260010:Max sending bit rate(bps)]]</f>
        <v>0</v>
      </c>
      <c r="T119" s="43" t="str">
        <f t="shared" si="1"/>
        <v>303-3-18-2</v>
      </c>
    </row>
    <row r="120" spans="1:20" ht="15" x14ac:dyDescent="0.15">
      <c r="A120" s="30">
        <f>sheet1__2[[#This Row],[Index]]</f>
        <v>119</v>
      </c>
      <c r="B120" s="30">
        <f>sheet1__2[[#This Row],[Start Time]]</f>
        <v>44554.635416666664</v>
      </c>
      <c r="C120" s="30">
        <f>sheet1__2[[#This Row],[End Time]]</f>
        <v>44554.645833333336</v>
      </c>
      <c r="D120" s="30" t="str">
        <f>sheet1__2[[#This Row],[Query Granularity]]</f>
        <v>15Minute(s)</v>
      </c>
      <c r="E120" s="30">
        <f>sheet1__2[[#This Row],[SubNetworkID]]</f>
        <v>303</v>
      </c>
      <c r="F120" s="30">
        <f>sheet1__2[[#This Row],[ManagedElementID]]</f>
        <v>303</v>
      </c>
      <c r="G120" s="30" t="str">
        <f>sheet1__2[[#This Row],[ManagedElementID Name]]</f>
        <v>PNRNC1(303)</v>
      </c>
      <c r="H120" s="30" t="str">
        <f>sheet1__2[[#This Row],[Location Name]]</f>
        <v/>
      </c>
      <c r="I120" s="30">
        <f>sheet1__2[[#This Row],[SubSystem]]</f>
        <v>3</v>
      </c>
      <c r="J120" s="30" t="str">
        <f>sheet1__2[[#This Row],[SubSystem Name]]</f>
        <v>SubSystem(V4)(3)</v>
      </c>
      <c r="K120" s="30">
        <f>sheet1__2[[#This Row],[Unit]]</f>
        <v>18</v>
      </c>
      <c r="L120" s="30" t="str">
        <f>sheet1__2[[#This Row],[Unit Name]]</f>
        <v>Unit(V4)(18)</v>
      </c>
      <c r="M120" s="30">
        <f>sheet1__2[[#This Row],[LogicalEthPort]]</f>
        <v>3</v>
      </c>
      <c r="N120" s="30" t="str">
        <f>sheet1__2[[#This Row],[LogicalEthPort Name]]</f>
        <v>ETHERNET PORT(V4)(3)</v>
      </c>
      <c r="O120" s="30">
        <f>sheet1__2[[#This Row],[C380260006:Physical bandwidth(Mbps)]]</f>
        <v>1000</v>
      </c>
      <c r="P120" s="30">
        <f>sheet1__2[[#This Row],[C380260007:Mean receiving bit rate(bps)]]</f>
        <v>1977</v>
      </c>
      <c r="Q120" s="30">
        <f>sheet1__2[[#This Row],[C380260008:Max receiving bit rate(bps)]]</f>
        <v>5648</v>
      </c>
      <c r="R120" s="30">
        <f>sheet1__2[[#This Row],[C380260009:Mean sending bit rate(bps)]]</f>
        <v>254967541</v>
      </c>
      <c r="S120" s="30">
        <f>sheet1__2[[#This Row],[C380260010:Max sending bit rate(bps)]]</f>
        <v>325534784</v>
      </c>
      <c r="T120" s="43" t="str">
        <f t="shared" si="1"/>
        <v>303-3-18-3</v>
      </c>
    </row>
    <row r="121" spans="1:20" ht="15" x14ac:dyDescent="0.15">
      <c r="A121" s="30">
        <f>sheet1__2[[#This Row],[Index]]</f>
        <v>120</v>
      </c>
      <c r="B121" s="30">
        <f>sheet1__2[[#This Row],[Start Time]]</f>
        <v>44554.635416666664</v>
      </c>
      <c r="C121" s="30">
        <f>sheet1__2[[#This Row],[End Time]]</f>
        <v>44554.645833333336</v>
      </c>
      <c r="D121" s="30" t="str">
        <f>sheet1__2[[#This Row],[Query Granularity]]</f>
        <v>15Minute(s)</v>
      </c>
      <c r="E121" s="30">
        <f>sheet1__2[[#This Row],[SubNetworkID]]</f>
        <v>303</v>
      </c>
      <c r="F121" s="30">
        <f>sheet1__2[[#This Row],[ManagedElementID]]</f>
        <v>303</v>
      </c>
      <c r="G121" s="30" t="str">
        <f>sheet1__2[[#This Row],[ManagedElementID Name]]</f>
        <v>PNRNC1(303)</v>
      </c>
      <c r="H121" s="30" t="str">
        <f>sheet1__2[[#This Row],[Location Name]]</f>
        <v/>
      </c>
      <c r="I121" s="30">
        <f>sheet1__2[[#This Row],[SubSystem]]</f>
        <v>3</v>
      </c>
      <c r="J121" s="30" t="str">
        <f>sheet1__2[[#This Row],[SubSystem Name]]</f>
        <v>SubSystem(V4)(3)</v>
      </c>
      <c r="K121" s="30">
        <f>sheet1__2[[#This Row],[Unit]]</f>
        <v>18</v>
      </c>
      <c r="L121" s="30" t="str">
        <f>sheet1__2[[#This Row],[Unit Name]]</f>
        <v>Unit(V4)(18)</v>
      </c>
      <c r="M121" s="30">
        <f>sheet1__2[[#This Row],[LogicalEthPort]]</f>
        <v>1</v>
      </c>
      <c r="N121" s="30" t="str">
        <f>sheet1__2[[#This Row],[LogicalEthPort Name]]</f>
        <v>ETHERNET PORT(V4)(1)</v>
      </c>
      <c r="O121" s="30">
        <f>sheet1__2[[#This Row],[C380260006:Physical bandwidth(Mbps)]]</f>
        <v>1000</v>
      </c>
      <c r="P121" s="30">
        <f>sheet1__2[[#This Row],[C380260007:Mean receiving bit rate(bps)]]</f>
        <v>1921</v>
      </c>
      <c r="Q121" s="30">
        <f>sheet1__2[[#This Row],[C380260008:Max receiving bit rate(bps)]]</f>
        <v>3784</v>
      </c>
      <c r="R121" s="30">
        <f>sheet1__2[[#This Row],[C380260009:Mean sending bit rate(bps)]]</f>
        <v>85912</v>
      </c>
      <c r="S121" s="30">
        <f>sheet1__2[[#This Row],[C380260010:Max sending bit rate(bps)]]</f>
        <v>90032</v>
      </c>
      <c r="T121" s="43" t="str">
        <f t="shared" si="1"/>
        <v>303-3-18-1</v>
      </c>
    </row>
    <row r="122" spans="1:20" ht="15" x14ac:dyDescent="0.15">
      <c r="A122" s="30">
        <f>sheet1__2[[#This Row],[Index]]</f>
        <v>121</v>
      </c>
      <c r="B122" s="30">
        <f>sheet1__2[[#This Row],[Start Time]]</f>
        <v>44554.635416666664</v>
      </c>
      <c r="C122" s="30">
        <f>sheet1__2[[#This Row],[End Time]]</f>
        <v>44554.645833333336</v>
      </c>
      <c r="D122" s="30" t="str">
        <f>sheet1__2[[#This Row],[Query Granularity]]</f>
        <v>15Minute(s)</v>
      </c>
      <c r="E122" s="30">
        <f>sheet1__2[[#This Row],[SubNetworkID]]</f>
        <v>303</v>
      </c>
      <c r="F122" s="30">
        <f>sheet1__2[[#This Row],[ManagedElementID]]</f>
        <v>303</v>
      </c>
      <c r="G122" s="30" t="str">
        <f>sheet1__2[[#This Row],[ManagedElementID Name]]</f>
        <v>PNRNC1(303)</v>
      </c>
      <c r="H122" s="30" t="str">
        <f>sheet1__2[[#This Row],[Location Name]]</f>
        <v/>
      </c>
      <c r="I122" s="30">
        <f>sheet1__2[[#This Row],[SubSystem]]</f>
        <v>3</v>
      </c>
      <c r="J122" s="30" t="str">
        <f>sheet1__2[[#This Row],[SubSystem Name]]</f>
        <v>SubSystem(V4)(3)</v>
      </c>
      <c r="K122" s="30">
        <f>sheet1__2[[#This Row],[Unit]]</f>
        <v>23</v>
      </c>
      <c r="L122" s="30" t="str">
        <f>sheet1__2[[#This Row],[Unit Name]]</f>
        <v>Unit(V4)(23)</v>
      </c>
      <c r="M122" s="30">
        <f>sheet1__2[[#This Row],[LogicalEthPort]]</f>
        <v>4</v>
      </c>
      <c r="N122" s="30" t="str">
        <f>sheet1__2[[#This Row],[LogicalEthPort Name]]</f>
        <v>ETHERNET PORT(V4)(4)</v>
      </c>
      <c r="O122" s="30">
        <f>sheet1__2[[#This Row],[C380260006:Physical bandwidth(Mbps)]]</f>
        <v>0</v>
      </c>
      <c r="P122" s="30">
        <f>sheet1__2[[#This Row],[C380260007:Mean receiving bit rate(bps)]]</f>
        <v>0</v>
      </c>
      <c r="Q122" s="30">
        <f>sheet1__2[[#This Row],[C380260008:Max receiving bit rate(bps)]]</f>
        <v>0</v>
      </c>
      <c r="R122" s="30">
        <f>sheet1__2[[#This Row],[C380260009:Mean sending bit rate(bps)]]</f>
        <v>0</v>
      </c>
      <c r="S122" s="30">
        <f>sheet1__2[[#This Row],[C380260010:Max sending bit rate(bps)]]</f>
        <v>0</v>
      </c>
      <c r="T122" s="43" t="str">
        <f t="shared" si="1"/>
        <v>303-3-23-4</v>
      </c>
    </row>
    <row r="123" spans="1:20" ht="15" x14ac:dyDescent="0.15">
      <c r="A123" s="30">
        <f>sheet1__2[[#This Row],[Index]]</f>
        <v>122</v>
      </c>
      <c r="B123" s="30">
        <f>sheet1__2[[#This Row],[Start Time]]</f>
        <v>44554.635416666664</v>
      </c>
      <c r="C123" s="30">
        <f>sheet1__2[[#This Row],[End Time]]</f>
        <v>44554.645833333336</v>
      </c>
      <c r="D123" s="30" t="str">
        <f>sheet1__2[[#This Row],[Query Granularity]]</f>
        <v>15Minute(s)</v>
      </c>
      <c r="E123" s="30">
        <f>sheet1__2[[#This Row],[SubNetworkID]]</f>
        <v>303</v>
      </c>
      <c r="F123" s="30">
        <f>sheet1__2[[#This Row],[ManagedElementID]]</f>
        <v>303</v>
      </c>
      <c r="G123" s="30" t="str">
        <f>sheet1__2[[#This Row],[ManagedElementID Name]]</f>
        <v>PNRNC1(303)</v>
      </c>
      <c r="H123" s="30" t="str">
        <f>sheet1__2[[#This Row],[Location Name]]</f>
        <v/>
      </c>
      <c r="I123" s="30">
        <f>sheet1__2[[#This Row],[SubSystem]]</f>
        <v>3</v>
      </c>
      <c r="J123" s="30" t="str">
        <f>sheet1__2[[#This Row],[SubSystem Name]]</f>
        <v>SubSystem(V4)(3)</v>
      </c>
      <c r="K123" s="30">
        <f>sheet1__2[[#This Row],[Unit]]</f>
        <v>23</v>
      </c>
      <c r="L123" s="30" t="str">
        <f>sheet1__2[[#This Row],[Unit Name]]</f>
        <v>Unit(V4)(23)</v>
      </c>
      <c r="M123" s="30">
        <f>sheet1__2[[#This Row],[LogicalEthPort]]</f>
        <v>2</v>
      </c>
      <c r="N123" s="30" t="str">
        <f>sheet1__2[[#This Row],[LogicalEthPort Name]]</f>
        <v>ETHERNET PORT(V4)(2)</v>
      </c>
      <c r="O123" s="30">
        <f>sheet1__2[[#This Row],[C380260006:Physical bandwidth(Mbps)]]</f>
        <v>1000</v>
      </c>
      <c r="P123" s="30">
        <f>sheet1__2[[#This Row],[C380260007:Mean receiving bit rate(bps)]]</f>
        <v>1286780</v>
      </c>
      <c r="Q123" s="30">
        <f>sheet1__2[[#This Row],[C380260008:Max receiving bit rate(bps)]]</f>
        <v>1668960</v>
      </c>
      <c r="R123" s="30">
        <f>sheet1__2[[#This Row],[C380260009:Mean sending bit rate(bps)]]</f>
        <v>1323630</v>
      </c>
      <c r="S123" s="30">
        <f>sheet1__2[[#This Row],[C380260010:Max sending bit rate(bps)]]</f>
        <v>1613648</v>
      </c>
      <c r="T123" s="43" t="str">
        <f t="shared" si="1"/>
        <v>303-3-23-2</v>
      </c>
    </row>
    <row r="124" spans="1:20" ht="15" x14ac:dyDescent="0.15">
      <c r="A124" s="30">
        <f>sheet1__2[[#This Row],[Index]]</f>
        <v>123</v>
      </c>
      <c r="B124" s="30">
        <f>sheet1__2[[#This Row],[Start Time]]</f>
        <v>44554.635416666664</v>
      </c>
      <c r="C124" s="30">
        <f>sheet1__2[[#This Row],[End Time]]</f>
        <v>44554.645833333336</v>
      </c>
      <c r="D124" s="30" t="str">
        <f>sheet1__2[[#This Row],[Query Granularity]]</f>
        <v>15Minute(s)</v>
      </c>
      <c r="E124" s="30">
        <f>sheet1__2[[#This Row],[SubNetworkID]]</f>
        <v>303</v>
      </c>
      <c r="F124" s="30">
        <f>sheet1__2[[#This Row],[ManagedElementID]]</f>
        <v>303</v>
      </c>
      <c r="G124" s="30" t="str">
        <f>sheet1__2[[#This Row],[ManagedElementID Name]]</f>
        <v>PNRNC1(303)</v>
      </c>
      <c r="H124" s="30" t="str">
        <f>sheet1__2[[#This Row],[Location Name]]</f>
        <v/>
      </c>
      <c r="I124" s="30">
        <f>sheet1__2[[#This Row],[SubSystem]]</f>
        <v>3</v>
      </c>
      <c r="J124" s="30" t="str">
        <f>sheet1__2[[#This Row],[SubSystem Name]]</f>
        <v>SubSystem(V4)(3)</v>
      </c>
      <c r="K124" s="30">
        <f>sheet1__2[[#This Row],[Unit]]</f>
        <v>23</v>
      </c>
      <c r="L124" s="30" t="str">
        <f>sheet1__2[[#This Row],[Unit Name]]</f>
        <v>Unit(V4)(23)</v>
      </c>
      <c r="M124" s="30">
        <f>sheet1__2[[#This Row],[LogicalEthPort]]</f>
        <v>3</v>
      </c>
      <c r="N124" s="30" t="str">
        <f>sheet1__2[[#This Row],[LogicalEthPort Name]]</f>
        <v>ETHERNET PORT(V4)(3)</v>
      </c>
      <c r="O124" s="30">
        <f>sheet1__2[[#This Row],[C380260006:Physical bandwidth(Mbps)]]</f>
        <v>0</v>
      </c>
      <c r="P124" s="30">
        <f>sheet1__2[[#This Row],[C380260007:Mean receiving bit rate(bps)]]</f>
        <v>0</v>
      </c>
      <c r="Q124" s="30">
        <f>sheet1__2[[#This Row],[C380260008:Max receiving bit rate(bps)]]</f>
        <v>0</v>
      </c>
      <c r="R124" s="30">
        <f>sheet1__2[[#This Row],[C380260009:Mean sending bit rate(bps)]]</f>
        <v>0</v>
      </c>
      <c r="S124" s="30">
        <f>sheet1__2[[#This Row],[C380260010:Max sending bit rate(bps)]]</f>
        <v>0</v>
      </c>
      <c r="T124" s="43" t="str">
        <f t="shared" si="1"/>
        <v>303-3-23-3</v>
      </c>
    </row>
    <row r="125" spans="1:20" ht="15" x14ac:dyDescent="0.15">
      <c r="A125" s="30">
        <f>sheet1__2[[#This Row],[Index]]</f>
        <v>124</v>
      </c>
      <c r="B125" s="30">
        <f>sheet1__2[[#This Row],[Start Time]]</f>
        <v>44554.635416666664</v>
      </c>
      <c r="C125" s="30">
        <f>sheet1__2[[#This Row],[End Time]]</f>
        <v>44554.645833333336</v>
      </c>
      <c r="D125" s="30" t="str">
        <f>sheet1__2[[#This Row],[Query Granularity]]</f>
        <v>15Minute(s)</v>
      </c>
      <c r="E125" s="30">
        <f>sheet1__2[[#This Row],[SubNetworkID]]</f>
        <v>303</v>
      </c>
      <c r="F125" s="30">
        <f>sheet1__2[[#This Row],[ManagedElementID]]</f>
        <v>303</v>
      </c>
      <c r="G125" s="30" t="str">
        <f>sheet1__2[[#This Row],[ManagedElementID Name]]</f>
        <v>PNRNC1(303)</v>
      </c>
      <c r="H125" s="30" t="str">
        <f>sheet1__2[[#This Row],[Location Name]]</f>
        <v/>
      </c>
      <c r="I125" s="30">
        <f>sheet1__2[[#This Row],[SubSystem]]</f>
        <v>3</v>
      </c>
      <c r="J125" s="30" t="str">
        <f>sheet1__2[[#This Row],[SubSystem Name]]</f>
        <v>SubSystem(V4)(3)</v>
      </c>
      <c r="K125" s="30">
        <f>sheet1__2[[#This Row],[Unit]]</f>
        <v>23</v>
      </c>
      <c r="L125" s="30" t="str">
        <f>sheet1__2[[#This Row],[Unit Name]]</f>
        <v>Unit(V4)(23)</v>
      </c>
      <c r="M125" s="30">
        <f>sheet1__2[[#This Row],[LogicalEthPort]]</f>
        <v>1</v>
      </c>
      <c r="N125" s="30" t="str">
        <f>sheet1__2[[#This Row],[LogicalEthPort Name]]</f>
        <v>ETHERNET PORT(V4)(1)</v>
      </c>
      <c r="O125" s="30">
        <f>sheet1__2[[#This Row],[C380260006:Physical bandwidth(Mbps)]]</f>
        <v>1000</v>
      </c>
      <c r="P125" s="30">
        <f>sheet1__2[[#This Row],[C380260007:Mean receiving bit rate(bps)]]</f>
        <v>34640487</v>
      </c>
      <c r="Q125" s="30">
        <f>sheet1__2[[#This Row],[C380260008:Max receiving bit rate(bps)]]</f>
        <v>37808576</v>
      </c>
      <c r="R125" s="30">
        <f>sheet1__2[[#This Row],[C380260009:Mean sending bit rate(bps)]]</f>
        <v>29028168</v>
      </c>
      <c r="S125" s="30">
        <f>sheet1__2[[#This Row],[C380260010:Max sending bit rate(bps)]]</f>
        <v>39736824</v>
      </c>
      <c r="T125" s="43" t="str">
        <f t="shared" si="1"/>
        <v>303-3-23-1</v>
      </c>
    </row>
    <row r="126" spans="1:20" ht="15" x14ac:dyDescent="0.15">
      <c r="A126" s="30">
        <f>sheet1__2[[#This Row],[Index]]</f>
        <v>125</v>
      </c>
      <c r="B126" s="30">
        <f>sheet1__2[[#This Row],[Start Time]]</f>
        <v>44554.635416666664</v>
      </c>
      <c r="C126" s="30">
        <f>sheet1__2[[#This Row],[End Time]]</f>
        <v>44554.645833333336</v>
      </c>
      <c r="D126" s="30" t="str">
        <f>sheet1__2[[#This Row],[Query Granularity]]</f>
        <v>15Minute(s)</v>
      </c>
      <c r="E126" s="30">
        <f>sheet1__2[[#This Row],[SubNetworkID]]</f>
        <v>303</v>
      </c>
      <c r="F126" s="30">
        <f>sheet1__2[[#This Row],[ManagedElementID]]</f>
        <v>303</v>
      </c>
      <c r="G126" s="30" t="str">
        <f>sheet1__2[[#This Row],[ManagedElementID Name]]</f>
        <v>PNRNC1(303)</v>
      </c>
      <c r="H126" s="30" t="str">
        <f>sheet1__2[[#This Row],[Location Name]]</f>
        <v/>
      </c>
      <c r="I126" s="30">
        <f>sheet1__2[[#This Row],[SubSystem]]</f>
        <v>3</v>
      </c>
      <c r="J126" s="30" t="str">
        <f>sheet1__2[[#This Row],[SubSystem Name]]</f>
        <v>SubSystem(V4)(3)</v>
      </c>
      <c r="K126" s="30">
        <f>sheet1__2[[#This Row],[Unit]]</f>
        <v>24</v>
      </c>
      <c r="L126" s="30" t="str">
        <f>sheet1__2[[#This Row],[Unit Name]]</f>
        <v>Unit(V4)(24)</v>
      </c>
      <c r="M126" s="30">
        <f>sheet1__2[[#This Row],[LogicalEthPort]]</f>
        <v>4</v>
      </c>
      <c r="N126" s="30" t="str">
        <f>sheet1__2[[#This Row],[LogicalEthPort Name]]</f>
        <v>ETHERNET PORT(V4)(4)</v>
      </c>
      <c r="O126" s="30">
        <f>sheet1__2[[#This Row],[C380260006:Physical bandwidth(Mbps)]]</f>
        <v>0</v>
      </c>
      <c r="P126" s="30">
        <f>sheet1__2[[#This Row],[C380260007:Mean receiving bit rate(bps)]]</f>
        <v>0</v>
      </c>
      <c r="Q126" s="30">
        <f>sheet1__2[[#This Row],[C380260008:Max receiving bit rate(bps)]]</f>
        <v>0</v>
      </c>
      <c r="R126" s="30">
        <f>sheet1__2[[#This Row],[C380260009:Mean sending bit rate(bps)]]</f>
        <v>0</v>
      </c>
      <c r="S126" s="30">
        <f>sheet1__2[[#This Row],[C380260010:Max sending bit rate(bps)]]</f>
        <v>0</v>
      </c>
      <c r="T126" s="43" t="str">
        <f t="shared" si="1"/>
        <v>303-3-24-4</v>
      </c>
    </row>
    <row r="127" spans="1:20" ht="15" x14ac:dyDescent="0.15">
      <c r="A127" s="30">
        <f>sheet1__2[[#This Row],[Index]]</f>
        <v>126</v>
      </c>
      <c r="B127" s="30">
        <f>sheet1__2[[#This Row],[Start Time]]</f>
        <v>44554.635416666664</v>
      </c>
      <c r="C127" s="30">
        <f>sheet1__2[[#This Row],[End Time]]</f>
        <v>44554.645833333336</v>
      </c>
      <c r="D127" s="30" t="str">
        <f>sheet1__2[[#This Row],[Query Granularity]]</f>
        <v>15Minute(s)</v>
      </c>
      <c r="E127" s="30">
        <f>sheet1__2[[#This Row],[SubNetworkID]]</f>
        <v>303</v>
      </c>
      <c r="F127" s="30">
        <f>sheet1__2[[#This Row],[ManagedElementID]]</f>
        <v>303</v>
      </c>
      <c r="G127" s="30" t="str">
        <f>sheet1__2[[#This Row],[ManagedElementID Name]]</f>
        <v>PNRNC1(303)</v>
      </c>
      <c r="H127" s="30" t="str">
        <f>sheet1__2[[#This Row],[Location Name]]</f>
        <v/>
      </c>
      <c r="I127" s="30">
        <f>sheet1__2[[#This Row],[SubSystem]]</f>
        <v>3</v>
      </c>
      <c r="J127" s="30" t="str">
        <f>sheet1__2[[#This Row],[SubSystem Name]]</f>
        <v>SubSystem(V4)(3)</v>
      </c>
      <c r="K127" s="30">
        <f>sheet1__2[[#This Row],[Unit]]</f>
        <v>24</v>
      </c>
      <c r="L127" s="30" t="str">
        <f>sheet1__2[[#This Row],[Unit Name]]</f>
        <v>Unit(V4)(24)</v>
      </c>
      <c r="M127" s="30">
        <f>sheet1__2[[#This Row],[LogicalEthPort]]</f>
        <v>2</v>
      </c>
      <c r="N127" s="30" t="str">
        <f>sheet1__2[[#This Row],[LogicalEthPort Name]]</f>
        <v>ETHERNET PORT(V4)(2)</v>
      </c>
      <c r="O127" s="30">
        <f>sheet1__2[[#This Row],[C380260006:Physical bandwidth(Mbps)]]</f>
        <v>1000</v>
      </c>
      <c r="P127" s="30">
        <f>sheet1__2[[#This Row],[C380260007:Mean receiving bit rate(bps)]]</f>
        <v>1606710</v>
      </c>
      <c r="Q127" s="30">
        <f>sheet1__2[[#This Row],[C380260008:Max receiving bit rate(bps)]]</f>
        <v>1988544</v>
      </c>
      <c r="R127" s="30">
        <f>sheet1__2[[#This Row],[C380260009:Mean sending bit rate(bps)]]</f>
        <v>1323402</v>
      </c>
      <c r="S127" s="30">
        <f>sheet1__2[[#This Row],[C380260010:Max sending bit rate(bps)]]</f>
        <v>1622096</v>
      </c>
      <c r="T127" s="43" t="str">
        <f t="shared" si="1"/>
        <v>303-3-24-2</v>
      </c>
    </row>
    <row r="128" spans="1:20" ht="15" x14ac:dyDescent="0.15">
      <c r="A128" s="30">
        <f>sheet1__2[[#This Row],[Index]]</f>
        <v>127</v>
      </c>
      <c r="B128" s="30">
        <f>sheet1__2[[#This Row],[Start Time]]</f>
        <v>44554.635416666664</v>
      </c>
      <c r="C128" s="30">
        <f>sheet1__2[[#This Row],[End Time]]</f>
        <v>44554.645833333336</v>
      </c>
      <c r="D128" s="30" t="str">
        <f>sheet1__2[[#This Row],[Query Granularity]]</f>
        <v>15Minute(s)</v>
      </c>
      <c r="E128" s="30">
        <f>sheet1__2[[#This Row],[SubNetworkID]]</f>
        <v>303</v>
      </c>
      <c r="F128" s="30">
        <f>sheet1__2[[#This Row],[ManagedElementID]]</f>
        <v>303</v>
      </c>
      <c r="G128" s="30" t="str">
        <f>sheet1__2[[#This Row],[ManagedElementID Name]]</f>
        <v>PNRNC1(303)</v>
      </c>
      <c r="H128" s="30" t="str">
        <f>sheet1__2[[#This Row],[Location Name]]</f>
        <v/>
      </c>
      <c r="I128" s="30">
        <f>sheet1__2[[#This Row],[SubSystem]]</f>
        <v>3</v>
      </c>
      <c r="J128" s="30" t="str">
        <f>sheet1__2[[#This Row],[SubSystem Name]]</f>
        <v>SubSystem(V4)(3)</v>
      </c>
      <c r="K128" s="30">
        <f>sheet1__2[[#This Row],[Unit]]</f>
        <v>24</v>
      </c>
      <c r="L128" s="30" t="str">
        <f>sheet1__2[[#This Row],[Unit Name]]</f>
        <v>Unit(V4)(24)</v>
      </c>
      <c r="M128" s="30">
        <f>sheet1__2[[#This Row],[LogicalEthPort]]</f>
        <v>3</v>
      </c>
      <c r="N128" s="30" t="str">
        <f>sheet1__2[[#This Row],[LogicalEthPort Name]]</f>
        <v>ETHERNET PORT(V4)(3)</v>
      </c>
      <c r="O128" s="30">
        <f>sheet1__2[[#This Row],[C380260006:Physical bandwidth(Mbps)]]</f>
        <v>1000</v>
      </c>
      <c r="P128" s="30">
        <f>sheet1__2[[#This Row],[C380260007:Mean receiving bit rate(bps)]]</f>
        <v>128</v>
      </c>
      <c r="Q128" s="30">
        <f>sheet1__2[[#This Row],[C380260008:Max receiving bit rate(bps)]]</f>
        <v>2176</v>
      </c>
      <c r="R128" s="30">
        <f>sheet1__2[[#This Row],[C380260009:Mean sending bit rate(bps)]]</f>
        <v>0</v>
      </c>
      <c r="S128" s="30">
        <f>sheet1__2[[#This Row],[C380260010:Max sending bit rate(bps)]]</f>
        <v>0</v>
      </c>
      <c r="T128" s="43" t="str">
        <f t="shared" si="1"/>
        <v>303-3-24-3</v>
      </c>
    </row>
    <row r="129" spans="1:20" ht="15" x14ac:dyDescent="0.15">
      <c r="A129" s="30">
        <f>sheet1__2[[#This Row],[Index]]</f>
        <v>128</v>
      </c>
      <c r="B129" s="30">
        <f>sheet1__2[[#This Row],[Start Time]]</f>
        <v>44554.635416666664</v>
      </c>
      <c r="C129" s="30">
        <f>sheet1__2[[#This Row],[End Time]]</f>
        <v>44554.645833333336</v>
      </c>
      <c r="D129" s="30" t="str">
        <f>sheet1__2[[#This Row],[Query Granularity]]</f>
        <v>15Minute(s)</v>
      </c>
      <c r="E129" s="30">
        <f>sheet1__2[[#This Row],[SubNetworkID]]</f>
        <v>303</v>
      </c>
      <c r="F129" s="30">
        <f>sheet1__2[[#This Row],[ManagedElementID]]</f>
        <v>303</v>
      </c>
      <c r="G129" s="30" t="str">
        <f>sheet1__2[[#This Row],[ManagedElementID Name]]</f>
        <v>PNRNC1(303)</v>
      </c>
      <c r="H129" s="30" t="str">
        <f>sheet1__2[[#This Row],[Location Name]]</f>
        <v/>
      </c>
      <c r="I129" s="30">
        <f>sheet1__2[[#This Row],[SubSystem]]</f>
        <v>3</v>
      </c>
      <c r="J129" s="30" t="str">
        <f>sheet1__2[[#This Row],[SubSystem Name]]</f>
        <v>SubSystem(V4)(3)</v>
      </c>
      <c r="K129" s="30">
        <f>sheet1__2[[#This Row],[Unit]]</f>
        <v>24</v>
      </c>
      <c r="L129" s="30" t="str">
        <f>sheet1__2[[#This Row],[Unit Name]]</f>
        <v>Unit(V4)(24)</v>
      </c>
      <c r="M129" s="30">
        <f>sheet1__2[[#This Row],[LogicalEthPort]]</f>
        <v>1</v>
      </c>
      <c r="N129" s="30" t="str">
        <f>sheet1__2[[#This Row],[LogicalEthPort Name]]</f>
        <v>ETHERNET PORT(V4)(1)</v>
      </c>
      <c r="O129" s="30">
        <f>sheet1__2[[#This Row],[C380260006:Physical bandwidth(Mbps)]]</f>
        <v>1000</v>
      </c>
      <c r="P129" s="30">
        <f>sheet1__2[[#This Row],[C380260007:Mean receiving bit rate(bps)]]</f>
        <v>18247732</v>
      </c>
      <c r="Q129" s="30">
        <f>sheet1__2[[#This Row],[C380260008:Max receiving bit rate(bps)]]</f>
        <v>29168376</v>
      </c>
      <c r="R129" s="30">
        <f>sheet1__2[[#This Row],[C380260009:Mean sending bit rate(bps)]]</f>
        <v>22847322</v>
      </c>
      <c r="S129" s="30">
        <f>sheet1__2[[#This Row],[C380260010:Max sending bit rate(bps)]]</f>
        <v>24602472</v>
      </c>
      <c r="T129" s="43" t="str">
        <f t="shared" si="1"/>
        <v>303-3-24-1</v>
      </c>
    </row>
    <row r="130" spans="1:20" ht="15" x14ac:dyDescent="0.15">
      <c r="A130" s="30">
        <f>sheet1__2[[#This Row],[Index]]</f>
        <v>129</v>
      </c>
      <c r="B130" s="30">
        <f>sheet1__2[[#This Row],[Start Time]]</f>
        <v>44554.635416666664</v>
      </c>
      <c r="C130" s="30">
        <f>sheet1__2[[#This Row],[End Time]]</f>
        <v>44554.645833333336</v>
      </c>
      <c r="D130" s="30" t="str">
        <f>sheet1__2[[#This Row],[Query Granularity]]</f>
        <v>15Minute(s)</v>
      </c>
      <c r="E130" s="30">
        <f>sheet1__2[[#This Row],[SubNetworkID]]</f>
        <v>303</v>
      </c>
      <c r="F130" s="30">
        <f>sheet1__2[[#This Row],[ManagedElementID]]</f>
        <v>303</v>
      </c>
      <c r="G130" s="30" t="str">
        <f>sheet1__2[[#This Row],[ManagedElementID Name]]</f>
        <v>PNRNC1(303)</v>
      </c>
      <c r="H130" s="30" t="str">
        <f>sheet1__2[[#This Row],[Location Name]]</f>
        <v/>
      </c>
      <c r="I130" s="30">
        <f>sheet1__2[[#This Row],[SubSystem]]</f>
        <v>3</v>
      </c>
      <c r="J130" s="30" t="str">
        <f>sheet1__2[[#This Row],[SubSystem Name]]</f>
        <v>SubSystem(V4)(3)</v>
      </c>
      <c r="K130" s="30">
        <f>sheet1__2[[#This Row],[Unit]]</f>
        <v>25</v>
      </c>
      <c r="L130" s="30" t="str">
        <f>sheet1__2[[#This Row],[Unit Name]]</f>
        <v>Unit(V4)(25)</v>
      </c>
      <c r="M130" s="30">
        <f>sheet1__2[[#This Row],[LogicalEthPort]]</f>
        <v>4</v>
      </c>
      <c r="N130" s="30" t="str">
        <f>sheet1__2[[#This Row],[LogicalEthPort Name]]</f>
        <v>ETHERNET PORT(V4)(4)</v>
      </c>
      <c r="O130" s="30">
        <f>sheet1__2[[#This Row],[C380260006:Physical bandwidth(Mbps)]]</f>
        <v>0</v>
      </c>
      <c r="P130" s="30">
        <f>sheet1__2[[#This Row],[C380260007:Mean receiving bit rate(bps)]]</f>
        <v>0</v>
      </c>
      <c r="Q130" s="30">
        <f>sheet1__2[[#This Row],[C380260008:Max receiving bit rate(bps)]]</f>
        <v>0</v>
      </c>
      <c r="R130" s="30">
        <f>sheet1__2[[#This Row],[C380260009:Mean sending bit rate(bps)]]</f>
        <v>0</v>
      </c>
      <c r="S130" s="30">
        <f>sheet1__2[[#This Row],[C380260010:Max sending bit rate(bps)]]</f>
        <v>0</v>
      </c>
      <c r="T130" s="43" t="str">
        <f t="shared" si="1"/>
        <v>303-3-25-4</v>
      </c>
    </row>
    <row r="131" spans="1:20" ht="15" x14ac:dyDescent="0.15">
      <c r="A131" s="30">
        <f>sheet1__2[[#This Row],[Index]]</f>
        <v>130</v>
      </c>
      <c r="B131" s="30">
        <f>sheet1__2[[#This Row],[Start Time]]</f>
        <v>44554.635416666664</v>
      </c>
      <c r="C131" s="30">
        <f>sheet1__2[[#This Row],[End Time]]</f>
        <v>44554.645833333336</v>
      </c>
      <c r="D131" s="30" t="str">
        <f>sheet1__2[[#This Row],[Query Granularity]]</f>
        <v>15Minute(s)</v>
      </c>
      <c r="E131" s="30">
        <f>sheet1__2[[#This Row],[SubNetworkID]]</f>
        <v>303</v>
      </c>
      <c r="F131" s="30">
        <f>sheet1__2[[#This Row],[ManagedElementID]]</f>
        <v>303</v>
      </c>
      <c r="G131" s="30" t="str">
        <f>sheet1__2[[#This Row],[ManagedElementID Name]]</f>
        <v>PNRNC1(303)</v>
      </c>
      <c r="H131" s="30" t="str">
        <f>sheet1__2[[#This Row],[Location Name]]</f>
        <v/>
      </c>
      <c r="I131" s="30">
        <f>sheet1__2[[#This Row],[SubSystem]]</f>
        <v>3</v>
      </c>
      <c r="J131" s="30" t="str">
        <f>sheet1__2[[#This Row],[SubSystem Name]]</f>
        <v>SubSystem(V4)(3)</v>
      </c>
      <c r="K131" s="30">
        <f>sheet1__2[[#This Row],[Unit]]</f>
        <v>25</v>
      </c>
      <c r="L131" s="30" t="str">
        <f>sheet1__2[[#This Row],[Unit Name]]</f>
        <v>Unit(V4)(25)</v>
      </c>
      <c r="M131" s="30">
        <f>sheet1__2[[#This Row],[LogicalEthPort]]</f>
        <v>2</v>
      </c>
      <c r="N131" s="30" t="str">
        <f>sheet1__2[[#This Row],[LogicalEthPort Name]]</f>
        <v>ETHERNET PORT(V4)(2)</v>
      </c>
      <c r="O131" s="30">
        <f>sheet1__2[[#This Row],[C380260006:Physical bandwidth(Mbps)]]</f>
        <v>1000</v>
      </c>
      <c r="P131" s="30">
        <f>sheet1__2[[#This Row],[C380260007:Mean receiving bit rate(bps)]]</f>
        <v>771719</v>
      </c>
      <c r="Q131" s="30">
        <f>sheet1__2[[#This Row],[C380260008:Max receiving bit rate(bps)]]</f>
        <v>1076672</v>
      </c>
      <c r="R131" s="30">
        <f>sheet1__2[[#This Row],[C380260009:Mean sending bit rate(bps)]]</f>
        <v>703853</v>
      </c>
      <c r="S131" s="30">
        <f>sheet1__2[[#This Row],[C380260010:Max sending bit rate(bps)]]</f>
        <v>852640</v>
      </c>
      <c r="T131" s="43" t="str">
        <f t="shared" ref="T131:T194" si="2">_xlfn.CONCAT(E131,"-",I131,"-",K131,"-",M131)</f>
        <v>303-3-25-2</v>
      </c>
    </row>
    <row r="132" spans="1:20" ht="15" x14ac:dyDescent="0.15">
      <c r="A132" s="30">
        <f>sheet1__2[[#This Row],[Index]]</f>
        <v>131</v>
      </c>
      <c r="B132" s="30">
        <f>sheet1__2[[#This Row],[Start Time]]</f>
        <v>44554.635416666664</v>
      </c>
      <c r="C132" s="30">
        <f>sheet1__2[[#This Row],[End Time]]</f>
        <v>44554.645833333336</v>
      </c>
      <c r="D132" s="30" t="str">
        <f>sheet1__2[[#This Row],[Query Granularity]]</f>
        <v>15Minute(s)</v>
      </c>
      <c r="E132" s="30">
        <f>sheet1__2[[#This Row],[SubNetworkID]]</f>
        <v>303</v>
      </c>
      <c r="F132" s="30">
        <f>sheet1__2[[#This Row],[ManagedElementID]]</f>
        <v>303</v>
      </c>
      <c r="G132" s="30" t="str">
        <f>sheet1__2[[#This Row],[ManagedElementID Name]]</f>
        <v>PNRNC1(303)</v>
      </c>
      <c r="H132" s="30" t="str">
        <f>sheet1__2[[#This Row],[Location Name]]</f>
        <v/>
      </c>
      <c r="I132" s="30">
        <f>sheet1__2[[#This Row],[SubSystem]]</f>
        <v>3</v>
      </c>
      <c r="J132" s="30" t="str">
        <f>sheet1__2[[#This Row],[SubSystem Name]]</f>
        <v>SubSystem(V4)(3)</v>
      </c>
      <c r="K132" s="30">
        <f>sheet1__2[[#This Row],[Unit]]</f>
        <v>25</v>
      </c>
      <c r="L132" s="30" t="str">
        <f>sheet1__2[[#This Row],[Unit Name]]</f>
        <v>Unit(V4)(25)</v>
      </c>
      <c r="M132" s="30">
        <f>sheet1__2[[#This Row],[LogicalEthPort]]</f>
        <v>3</v>
      </c>
      <c r="N132" s="30" t="str">
        <f>sheet1__2[[#This Row],[LogicalEthPort Name]]</f>
        <v>ETHERNET PORT(V4)(3)</v>
      </c>
      <c r="O132" s="30">
        <f>sheet1__2[[#This Row],[C380260006:Physical bandwidth(Mbps)]]</f>
        <v>0</v>
      </c>
      <c r="P132" s="30">
        <f>sheet1__2[[#This Row],[C380260007:Mean receiving bit rate(bps)]]</f>
        <v>0</v>
      </c>
      <c r="Q132" s="30">
        <f>sheet1__2[[#This Row],[C380260008:Max receiving bit rate(bps)]]</f>
        <v>0</v>
      </c>
      <c r="R132" s="30">
        <f>sheet1__2[[#This Row],[C380260009:Mean sending bit rate(bps)]]</f>
        <v>0</v>
      </c>
      <c r="S132" s="30">
        <f>sheet1__2[[#This Row],[C380260010:Max sending bit rate(bps)]]</f>
        <v>0</v>
      </c>
      <c r="T132" s="43" t="str">
        <f t="shared" si="2"/>
        <v>303-3-25-3</v>
      </c>
    </row>
    <row r="133" spans="1:20" ht="15" x14ac:dyDescent="0.15">
      <c r="A133" s="30">
        <f>sheet1__2[[#This Row],[Index]]</f>
        <v>132</v>
      </c>
      <c r="B133" s="30">
        <f>sheet1__2[[#This Row],[Start Time]]</f>
        <v>44554.635416666664</v>
      </c>
      <c r="C133" s="30">
        <f>sheet1__2[[#This Row],[End Time]]</f>
        <v>44554.645833333336</v>
      </c>
      <c r="D133" s="30" t="str">
        <f>sheet1__2[[#This Row],[Query Granularity]]</f>
        <v>15Minute(s)</v>
      </c>
      <c r="E133" s="30">
        <f>sheet1__2[[#This Row],[SubNetworkID]]</f>
        <v>303</v>
      </c>
      <c r="F133" s="30">
        <f>sheet1__2[[#This Row],[ManagedElementID]]</f>
        <v>303</v>
      </c>
      <c r="G133" s="30" t="str">
        <f>sheet1__2[[#This Row],[ManagedElementID Name]]</f>
        <v>PNRNC1(303)</v>
      </c>
      <c r="H133" s="30" t="str">
        <f>sheet1__2[[#This Row],[Location Name]]</f>
        <v/>
      </c>
      <c r="I133" s="30">
        <f>sheet1__2[[#This Row],[SubSystem]]</f>
        <v>3</v>
      </c>
      <c r="J133" s="30" t="str">
        <f>sheet1__2[[#This Row],[SubSystem Name]]</f>
        <v>SubSystem(V4)(3)</v>
      </c>
      <c r="K133" s="30">
        <f>sheet1__2[[#This Row],[Unit]]</f>
        <v>25</v>
      </c>
      <c r="L133" s="30" t="str">
        <f>sheet1__2[[#This Row],[Unit Name]]</f>
        <v>Unit(V4)(25)</v>
      </c>
      <c r="M133" s="30">
        <f>sheet1__2[[#This Row],[LogicalEthPort]]</f>
        <v>1</v>
      </c>
      <c r="N133" s="30" t="str">
        <f>sheet1__2[[#This Row],[LogicalEthPort Name]]</f>
        <v>ETHERNET PORT(V4)(1)</v>
      </c>
      <c r="O133" s="30">
        <f>sheet1__2[[#This Row],[C380260006:Physical bandwidth(Mbps)]]</f>
        <v>1000</v>
      </c>
      <c r="P133" s="30">
        <f>sheet1__2[[#This Row],[C380260007:Mean receiving bit rate(bps)]]</f>
        <v>180925901</v>
      </c>
      <c r="Q133" s="30">
        <f>sheet1__2[[#This Row],[C380260008:Max receiving bit rate(bps)]]</f>
        <v>251729408</v>
      </c>
      <c r="R133" s="30">
        <f>sheet1__2[[#This Row],[C380260009:Mean sending bit rate(bps)]]</f>
        <v>30808476</v>
      </c>
      <c r="S133" s="30">
        <f>sheet1__2[[#This Row],[C380260010:Max sending bit rate(bps)]]</f>
        <v>41172976</v>
      </c>
      <c r="T133" s="43" t="str">
        <f t="shared" si="2"/>
        <v>303-3-25-1</v>
      </c>
    </row>
    <row r="134" spans="1:20" ht="15" x14ac:dyDescent="0.15">
      <c r="A134" s="30">
        <f>sheet1__2[[#This Row],[Index]]</f>
        <v>133</v>
      </c>
      <c r="B134" s="30">
        <f>sheet1__2[[#This Row],[Start Time]]</f>
        <v>44554.635416666664</v>
      </c>
      <c r="C134" s="30">
        <f>sheet1__2[[#This Row],[End Time]]</f>
        <v>44554.645833333336</v>
      </c>
      <c r="D134" s="30" t="str">
        <f>sheet1__2[[#This Row],[Query Granularity]]</f>
        <v>15Minute(s)</v>
      </c>
      <c r="E134" s="30">
        <f>sheet1__2[[#This Row],[SubNetworkID]]</f>
        <v>303</v>
      </c>
      <c r="F134" s="30">
        <f>sheet1__2[[#This Row],[ManagedElementID]]</f>
        <v>303</v>
      </c>
      <c r="G134" s="30" t="str">
        <f>sheet1__2[[#This Row],[ManagedElementID Name]]</f>
        <v>PNRNC1(303)</v>
      </c>
      <c r="H134" s="30" t="str">
        <f>sheet1__2[[#This Row],[Location Name]]</f>
        <v/>
      </c>
      <c r="I134" s="30">
        <f>sheet1__2[[#This Row],[SubSystem]]</f>
        <v>3</v>
      </c>
      <c r="J134" s="30" t="str">
        <f>sheet1__2[[#This Row],[SubSystem Name]]</f>
        <v>SubSystem(V4)(3)</v>
      </c>
      <c r="K134" s="30">
        <f>sheet1__2[[#This Row],[Unit]]</f>
        <v>17</v>
      </c>
      <c r="L134" s="30" t="str">
        <f>sheet1__2[[#This Row],[Unit Name]]</f>
        <v>Unit(V4)(17)</v>
      </c>
      <c r="M134" s="30">
        <f>sheet1__2[[#This Row],[LogicalEthPort]]</f>
        <v>4</v>
      </c>
      <c r="N134" s="30" t="str">
        <f>sheet1__2[[#This Row],[LogicalEthPort Name]]</f>
        <v>ETHERNET PORT(V4)(4)</v>
      </c>
      <c r="O134" s="30">
        <f>sheet1__2[[#This Row],[C380260006:Physical bandwidth(Mbps)]]</f>
        <v>1000</v>
      </c>
      <c r="P134" s="30">
        <f>sheet1__2[[#This Row],[C380260007:Mean receiving bit rate(bps)]]</f>
        <v>9075</v>
      </c>
      <c r="Q134" s="30">
        <f>sheet1__2[[#This Row],[C380260008:Max receiving bit rate(bps)]]</f>
        <v>379856</v>
      </c>
      <c r="R134" s="30">
        <f>sheet1__2[[#This Row],[C380260009:Mean sending bit rate(bps)]]</f>
        <v>1149</v>
      </c>
      <c r="S134" s="30">
        <f>sheet1__2[[#This Row],[C380260010:Max sending bit rate(bps)]]</f>
        <v>90200</v>
      </c>
      <c r="T134" s="43" t="str">
        <f t="shared" si="2"/>
        <v>303-3-17-4</v>
      </c>
    </row>
    <row r="135" spans="1:20" ht="15" x14ac:dyDescent="0.15">
      <c r="A135" s="30">
        <f>sheet1__2[[#This Row],[Index]]</f>
        <v>134</v>
      </c>
      <c r="B135" s="30">
        <f>sheet1__2[[#This Row],[Start Time]]</f>
        <v>44554.635416666664</v>
      </c>
      <c r="C135" s="30">
        <f>sheet1__2[[#This Row],[End Time]]</f>
        <v>44554.645833333336</v>
      </c>
      <c r="D135" s="30" t="str">
        <f>sheet1__2[[#This Row],[Query Granularity]]</f>
        <v>15Minute(s)</v>
      </c>
      <c r="E135" s="30">
        <f>sheet1__2[[#This Row],[SubNetworkID]]</f>
        <v>303</v>
      </c>
      <c r="F135" s="30">
        <f>sheet1__2[[#This Row],[ManagedElementID]]</f>
        <v>303</v>
      </c>
      <c r="G135" s="30" t="str">
        <f>sheet1__2[[#This Row],[ManagedElementID Name]]</f>
        <v>PNRNC1(303)</v>
      </c>
      <c r="H135" s="30" t="str">
        <f>sheet1__2[[#This Row],[Location Name]]</f>
        <v/>
      </c>
      <c r="I135" s="30">
        <f>sheet1__2[[#This Row],[SubSystem]]</f>
        <v>3</v>
      </c>
      <c r="J135" s="30" t="str">
        <f>sheet1__2[[#This Row],[SubSystem Name]]</f>
        <v>SubSystem(V4)(3)</v>
      </c>
      <c r="K135" s="30">
        <f>sheet1__2[[#This Row],[Unit]]</f>
        <v>17</v>
      </c>
      <c r="L135" s="30" t="str">
        <f>sheet1__2[[#This Row],[Unit Name]]</f>
        <v>Unit(V4)(17)</v>
      </c>
      <c r="M135" s="30">
        <f>sheet1__2[[#This Row],[LogicalEthPort]]</f>
        <v>2</v>
      </c>
      <c r="N135" s="30" t="str">
        <f>sheet1__2[[#This Row],[LogicalEthPort Name]]</f>
        <v>ETHERNET PORT(V4)(2)</v>
      </c>
      <c r="O135" s="30">
        <f>sheet1__2[[#This Row],[C380260006:Physical bandwidth(Mbps)]]</f>
        <v>100</v>
      </c>
      <c r="P135" s="30">
        <f>sheet1__2[[#This Row],[C380260007:Mean receiving bit rate(bps)]]</f>
        <v>5422</v>
      </c>
      <c r="Q135" s="30">
        <f>sheet1__2[[#This Row],[C380260008:Max receiving bit rate(bps)]]</f>
        <v>73392</v>
      </c>
      <c r="R135" s="30">
        <f>sheet1__2[[#This Row],[C380260009:Mean sending bit rate(bps)]]</f>
        <v>60</v>
      </c>
      <c r="S135" s="30">
        <f>sheet1__2[[#This Row],[C380260010:Max sending bit rate(bps)]]</f>
        <v>512</v>
      </c>
      <c r="T135" s="43" t="str">
        <f t="shared" si="2"/>
        <v>303-3-17-2</v>
      </c>
    </row>
    <row r="136" spans="1:20" ht="15" x14ac:dyDescent="0.15">
      <c r="A136" s="30">
        <f>sheet1__2[[#This Row],[Index]]</f>
        <v>135</v>
      </c>
      <c r="B136" s="30">
        <f>sheet1__2[[#This Row],[Start Time]]</f>
        <v>44554.635416666664</v>
      </c>
      <c r="C136" s="30">
        <f>sheet1__2[[#This Row],[End Time]]</f>
        <v>44554.645833333336</v>
      </c>
      <c r="D136" s="30" t="str">
        <f>sheet1__2[[#This Row],[Query Granularity]]</f>
        <v>15Minute(s)</v>
      </c>
      <c r="E136" s="30">
        <f>sheet1__2[[#This Row],[SubNetworkID]]</f>
        <v>303</v>
      </c>
      <c r="F136" s="30">
        <f>sheet1__2[[#This Row],[ManagedElementID]]</f>
        <v>303</v>
      </c>
      <c r="G136" s="30" t="str">
        <f>sheet1__2[[#This Row],[ManagedElementID Name]]</f>
        <v>PNRNC1(303)</v>
      </c>
      <c r="H136" s="30" t="str">
        <f>sheet1__2[[#This Row],[Location Name]]</f>
        <v/>
      </c>
      <c r="I136" s="30">
        <f>sheet1__2[[#This Row],[SubSystem]]</f>
        <v>3</v>
      </c>
      <c r="J136" s="30" t="str">
        <f>sheet1__2[[#This Row],[SubSystem Name]]</f>
        <v>SubSystem(V4)(3)</v>
      </c>
      <c r="K136" s="30">
        <f>sheet1__2[[#This Row],[Unit]]</f>
        <v>17</v>
      </c>
      <c r="L136" s="30" t="str">
        <f>sheet1__2[[#This Row],[Unit Name]]</f>
        <v>Unit(V4)(17)</v>
      </c>
      <c r="M136" s="30">
        <f>sheet1__2[[#This Row],[LogicalEthPort]]</f>
        <v>3</v>
      </c>
      <c r="N136" s="30" t="str">
        <f>sheet1__2[[#This Row],[LogicalEthPort Name]]</f>
        <v>ETHERNET PORT(V4)(3)</v>
      </c>
      <c r="O136" s="30">
        <f>sheet1__2[[#This Row],[C380260006:Physical bandwidth(Mbps)]]</f>
        <v>1000</v>
      </c>
      <c r="P136" s="30">
        <f>sheet1__2[[#This Row],[C380260007:Mean receiving bit rate(bps)]]</f>
        <v>203200527</v>
      </c>
      <c r="Q136" s="30">
        <f>sheet1__2[[#This Row],[C380260008:Max receiving bit rate(bps)]]</f>
        <v>226977152</v>
      </c>
      <c r="R136" s="30">
        <f>sheet1__2[[#This Row],[C380260009:Mean sending bit rate(bps)]]</f>
        <v>263549823</v>
      </c>
      <c r="S136" s="30">
        <f>sheet1__2[[#This Row],[C380260010:Max sending bit rate(bps)]]</f>
        <v>326869240</v>
      </c>
      <c r="T136" s="43" t="str">
        <f t="shared" si="2"/>
        <v>303-3-17-3</v>
      </c>
    </row>
    <row r="137" spans="1:20" ht="15" x14ac:dyDescent="0.15">
      <c r="A137" s="30">
        <f>sheet1__2[[#This Row],[Index]]</f>
        <v>136</v>
      </c>
      <c r="B137" s="30">
        <f>sheet1__2[[#This Row],[Start Time]]</f>
        <v>44554.635416666664</v>
      </c>
      <c r="C137" s="30">
        <f>sheet1__2[[#This Row],[End Time]]</f>
        <v>44554.645833333336</v>
      </c>
      <c r="D137" s="30" t="str">
        <f>sheet1__2[[#This Row],[Query Granularity]]</f>
        <v>15Minute(s)</v>
      </c>
      <c r="E137" s="30">
        <f>sheet1__2[[#This Row],[SubNetworkID]]</f>
        <v>303</v>
      </c>
      <c r="F137" s="30">
        <f>sheet1__2[[#This Row],[ManagedElementID]]</f>
        <v>303</v>
      </c>
      <c r="G137" s="30" t="str">
        <f>sheet1__2[[#This Row],[ManagedElementID Name]]</f>
        <v>PNRNC1(303)</v>
      </c>
      <c r="H137" s="30" t="str">
        <f>sheet1__2[[#This Row],[Location Name]]</f>
        <v/>
      </c>
      <c r="I137" s="30">
        <f>sheet1__2[[#This Row],[SubSystem]]</f>
        <v>3</v>
      </c>
      <c r="J137" s="30" t="str">
        <f>sheet1__2[[#This Row],[SubSystem Name]]</f>
        <v>SubSystem(V4)(3)</v>
      </c>
      <c r="K137" s="30">
        <f>sheet1__2[[#This Row],[Unit]]</f>
        <v>17</v>
      </c>
      <c r="L137" s="30" t="str">
        <f>sheet1__2[[#This Row],[Unit Name]]</f>
        <v>Unit(V4)(17)</v>
      </c>
      <c r="M137" s="30">
        <f>sheet1__2[[#This Row],[LogicalEthPort]]</f>
        <v>1</v>
      </c>
      <c r="N137" s="30" t="str">
        <f>sheet1__2[[#This Row],[LogicalEthPort Name]]</f>
        <v>ETHERNET PORT(V4)(1)</v>
      </c>
      <c r="O137" s="30">
        <f>sheet1__2[[#This Row],[C380260006:Physical bandwidth(Mbps)]]</f>
        <v>1000</v>
      </c>
      <c r="P137" s="30">
        <f>sheet1__2[[#This Row],[C380260007:Mean receiving bit rate(bps)]]</f>
        <v>1249</v>
      </c>
      <c r="Q137" s="30">
        <f>sheet1__2[[#This Row],[C380260008:Max receiving bit rate(bps)]]</f>
        <v>5384</v>
      </c>
      <c r="R137" s="30">
        <f>sheet1__2[[#This Row],[C380260009:Mean sending bit rate(bps)]]</f>
        <v>338684</v>
      </c>
      <c r="S137" s="30">
        <f>sheet1__2[[#This Row],[C380260010:Max sending bit rate(bps)]]</f>
        <v>358496</v>
      </c>
      <c r="T137" s="43" t="str">
        <f t="shared" si="2"/>
        <v>303-3-17-1</v>
      </c>
    </row>
    <row r="138" spans="1:20" ht="15" x14ac:dyDescent="0.15">
      <c r="A138" s="30">
        <f>sheet1__2[[#This Row],[Index]]</f>
        <v>137</v>
      </c>
      <c r="B138" s="30">
        <f>sheet1__2[[#This Row],[Start Time]]</f>
        <v>44554.635416666664</v>
      </c>
      <c r="C138" s="30">
        <f>sheet1__2[[#This Row],[End Time]]</f>
        <v>44554.645833333336</v>
      </c>
      <c r="D138" s="30" t="str">
        <f>sheet1__2[[#This Row],[Query Granularity]]</f>
        <v>15Minute(s)</v>
      </c>
      <c r="E138" s="30">
        <f>sheet1__2[[#This Row],[SubNetworkID]]</f>
        <v>303</v>
      </c>
      <c r="F138" s="30">
        <f>sheet1__2[[#This Row],[ManagedElementID]]</f>
        <v>303</v>
      </c>
      <c r="G138" s="30" t="str">
        <f>sheet1__2[[#This Row],[ManagedElementID Name]]</f>
        <v>PNRNC1(303)</v>
      </c>
      <c r="H138" s="30" t="str">
        <f>sheet1__2[[#This Row],[Location Name]]</f>
        <v/>
      </c>
      <c r="I138" s="30">
        <f>sheet1__2[[#This Row],[SubSystem]]</f>
        <v>3</v>
      </c>
      <c r="J138" s="30" t="str">
        <f>sheet1__2[[#This Row],[SubSystem Name]]</f>
        <v>SubSystem(V4)(3)</v>
      </c>
      <c r="K138" s="30">
        <f>sheet1__2[[#This Row],[Unit]]</f>
        <v>26</v>
      </c>
      <c r="L138" s="30" t="str">
        <f>sheet1__2[[#This Row],[Unit Name]]</f>
        <v>Unit(V4)(26)</v>
      </c>
      <c r="M138" s="30">
        <f>sheet1__2[[#This Row],[LogicalEthPort]]</f>
        <v>4</v>
      </c>
      <c r="N138" s="30" t="str">
        <f>sheet1__2[[#This Row],[LogicalEthPort Name]]</f>
        <v>ETHERNET PORT(V4)(4)</v>
      </c>
      <c r="O138" s="30">
        <f>sheet1__2[[#This Row],[C380260006:Physical bandwidth(Mbps)]]</f>
        <v>0</v>
      </c>
      <c r="P138" s="30">
        <f>sheet1__2[[#This Row],[C380260007:Mean receiving bit rate(bps)]]</f>
        <v>0</v>
      </c>
      <c r="Q138" s="30">
        <f>sheet1__2[[#This Row],[C380260008:Max receiving bit rate(bps)]]</f>
        <v>0</v>
      </c>
      <c r="R138" s="30">
        <f>sheet1__2[[#This Row],[C380260009:Mean sending bit rate(bps)]]</f>
        <v>0</v>
      </c>
      <c r="S138" s="30">
        <f>sheet1__2[[#This Row],[C380260010:Max sending bit rate(bps)]]</f>
        <v>0</v>
      </c>
      <c r="T138" s="43" t="str">
        <f t="shared" si="2"/>
        <v>303-3-26-4</v>
      </c>
    </row>
    <row r="139" spans="1:20" ht="15" x14ac:dyDescent="0.15">
      <c r="A139" s="30">
        <f>sheet1__2[[#This Row],[Index]]</f>
        <v>138</v>
      </c>
      <c r="B139" s="30">
        <f>sheet1__2[[#This Row],[Start Time]]</f>
        <v>44554.635416666664</v>
      </c>
      <c r="C139" s="30">
        <f>sheet1__2[[#This Row],[End Time]]</f>
        <v>44554.645833333336</v>
      </c>
      <c r="D139" s="30" t="str">
        <f>sheet1__2[[#This Row],[Query Granularity]]</f>
        <v>15Minute(s)</v>
      </c>
      <c r="E139" s="30">
        <f>sheet1__2[[#This Row],[SubNetworkID]]</f>
        <v>303</v>
      </c>
      <c r="F139" s="30">
        <f>sheet1__2[[#This Row],[ManagedElementID]]</f>
        <v>303</v>
      </c>
      <c r="G139" s="30" t="str">
        <f>sheet1__2[[#This Row],[ManagedElementID Name]]</f>
        <v>PNRNC1(303)</v>
      </c>
      <c r="H139" s="30" t="str">
        <f>sheet1__2[[#This Row],[Location Name]]</f>
        <v/>
      </c>
      <c r="I139" s="30">
        <f>sheet1__2[[#This Row],[SubSystem]]</f>
        <v>3</v>
      </c>
      <c r="J139" s="30" t="str">
        <f>sheet1__2[[#This Row],[SubSystem Name]]</f>
        <v>SubSystem(V4)(3)</v>
      </c>
      <c r="K139" s="30">
        <f>sheet1__2[[#This Row],[Unit]]</f>
        <v>26</v>
      </c>
      <c r="L139" s="30" t="str">
        <f>sheet1__2[[#This Row],[Unit Name]]</f>
        <v>Unit(V4)(26)</v>
      </c>
      <c r="M139" s="30">
        <f>sheet1__2[[#This Row],[LogicalEthPort]]</f>
        <v>2</v>
      </c>
      <c r="N139" s="30" t="str">
        <f>sheet1__2[[#This Row],[LogicalEthPort Name]]</f>
        <v>ETHERNET PORT(V4)(2)</v>
      </c>
      <c r="O139" s="30">
        <f>sheet1__2[[#This Row],[C380260006:Physical bandwidth(Mbps)]]</f>
        <v>1000</v>
      </c>
      <c r="P139" s="30">
        <f>sheet1__2[[#This Row],[C380260007:Mean receiving bit rate(bps)]]</f>
        <v>972445</v>
      </c>
      <c r="Q139" s="30">
        <f>sheet1__2[[#This Row],[C380260008:Max receiving bit rate(bps)]]</f>
        <v>1396816</v>
      </c>
      <c r="R139" s="30">
        <f>sheet1__2[[#This Row],[C380260009:Mean sending bit rate(bps)]]</f>
        <v>704366</v>
      </c>
      <c r="S139" s="30">
        <f>sheet1__2[[#This Row],[C380260010:Max sending bit rate(bps)]]</f>
        <v>915968</v>
      </c>
      <c r="T139" s="43" t="str">
        <f t="shared" si="2"/>
        <v>303-3-26-2</v>
      </c>
    </row>
    <row r="140" spans="1:20" ht="15" x14ac:dyDescent="0.15">
      <c r="A140" s="30">
        <f>sheet1__2[[#This Row],[Index]]</f>
        <v>139</v>
      </c>
      <c r="B140" s="30">
        <f>sheet1__2[[#This Row],[Start Time]]</f>
        <v>44554.635416666664</v>
      </c>
      <c r="C140" s="30">
        <f>sheet1__2[[#This Row],[End Time]]</f>
        <v>44554.645833333336</v>
      </c>
      <c r="D140" s="30" t="str">
        <f>sheet1__2[[#This Row],[Query Granularity]]</f>
        <v>15Minute(s)</v>
      </c>
      <c r="E140" s="30">
        <f>sheet1__2[[#This Row],[SubNetworkID]]</f>
        <v>303</v>
      </c>
      <c r="F140" s="30">
        <f>sheet1__2[[#This Row],[ManagedElementID]]</f>
        <v>303</v>
      </c>
      <c r="G140" s="30" t="str">
        <f>sheet1__2[[#This Row],[ManagedElementID Name]]</f>
        <v>PNRNC1(303)</v>
      </c>
      <c r="H140" s="30" t="str">
        <f>sheet1__2[[#This Row],[Location Name]]</f>
        <v/>
      </c>
      <c r="I140" s="30">
        <f>sheet1__2[[#This Row],[SubSystem]]</f>
        <v>3</v>
      </c>
      <c r="J140" s="30" t="str">
        <f>sheet1__2[[#This Row],[SubSystem Name]]</f>
        <v>SubSystem(V4)(3)</v>
      </c>
      <c r="K140" s="30">
        <f>sheet1__2[[#This Row],[Unit]]</f>
        <v>26</v>
      </c>
      <c r="L140" s="30" t="str">
        <f>sheet1__2[[#This Row],[Unit Name]]</f>
        <v>Unit(V4)(26)</v>
      </c>
      <c r="M140" s="30">
        <f>sheet1__2[[#This Row],[LogicalEthPort]]</f>
        <v>3</v>
      </c>
      <c r="N140" s="30" t="str">
        <f>sheet1__2[[#This Row],[LogicalEthPort Name]]</f>
        <v>ETHERNET PORT(V4)(3)</v>
      </c>
      <c r="O140" s="30">
        <f>sheet1__2[[#This Row],[C380260006:Physical bandwidth(Mbps)]]</f>
        <v>0</v>
      </c>
      <c r="P140" s="30">
        <f>sheet1__2[[#This Row],[C380260007:Mean receiving bit rate(bps)]]</f>
        <v>0</v>
      </c>
      <c r="Q140" s="30">
        <f>sheet1__2[[#This Row],[C380260008:Max receiving bit rate(bps)]]</f>
        <v>0</v>
      </c>
      <c r="R140" s="30">
        <f>sheet1__2[[#This Row],[C380260009:Mean sending bit rate(bps)]]</f>
        <v>0</v>
      </c>
      <c r="S140" s="30">
        <f>sheet1__2[[#This Row],[C380260010:Max sending bit rate(bps)]]</f>
        <v>0</v>
      </c>
      <c r="T140" s="43" t="str">
        <f t="shared" si="2"/>
        <v>303-3-26-3</v>
      </c>
    </row>
    <row r="141" spans="1:20" ht="15" x14ac:dyDescent="0.15">
      <c r="A141" s="30">
        <f>sheet1__2[[#This Row],[Index]]</f>
        <v>140</v>
      </c>
      <c r="B141" s="30">
        <f>sheet1__2[[#This Row],[Start Time]]</f>
        <v>44554.635416666664</v>
      </c>
      <c r="C141" s="30">
        <f>sheet1__2[[#This Row],[End Time]]</f>
        <v>44554.645833333336</v>
      </c>
      <c r="D141" s="30" t="str">
        <f>sheet1__2[[#This Row],[Query Granularity]]</f>
        <v>15Minute(s)</v>
      </c>
      <c r="E141" s="30">
        <f>sheet1__2[[#This Row],[SubNetworkID]]</f>
        <v>303</v>
      </c>
      <c r="F141" s="30">
        <f>sheet1__2[[#This Row],[ManagedElementID]]</f>
        <v>303</v>
      </c>
      <c r="G141" s="30" t="str">
        <f>sheet1__2[[#This Row],[ManagedElementID Name]]</f>
        <v>PNRNC1(303)</v>
      </c>
      <c r="H141" s="30" t="str">
        <f>sheet1__2[[#This Row],[Location Name]]</f>
        <v/>
      </c>
      <c r="I141" s="30">
        <f>sheet1__2[[#This Row],[SubSystem]]</f>
        <v>3</v>
      </c>
      <c r="J141" s="30" t="str">
        <f>sheet1__2[[#This Row],[SubSystem Name]]</f>
        <v>SubSystem(V4)(3)</v>
      </c>
      <c r="K141" s="30">
        <f>sheet1__2[[#This Row],[Unit]]</f>
        <v>26</v>
      </c>
      <c r="L141" s="30" t="str">
        <f>sheet1__2[[#This Row],[Unit Name]]</f>
        <v>Unit(V4)(26)</v>
      </c>
      <c r="M141" s="30">
        <f>sheet1__2[[#This Row],[LogicalEthPort]]</f>
        <v>1</v>
      </c>
      <c r="N141" s="30" t="str">
        <f>sheet1__2[[#This Row],[LogicalEthPort Name]]</f>
        <v>ETHERNET PORT(V4)(1)</v>
      </c>
      <c r="O141" s="30">
        <f>sheet1__2[[#This Row],[C380260006:Physical bandwidth(Mbps)]]</f>
        <v>1000</v>
      </c>
      <c r="P141" s="30">
        <f>sheet1__2[[#This Row],[C380260007:Mean receiving bit rate(bps)]]</f>
        <v>190200391</v>
      </c>
      <c r="Q141" s="30">
        <f>sheet1__2[[#This Row],[C380260008:Max receiving bit rate(bps)]]</f>
        <v>253130368</v>
      </c>
      <c r="R141" s="30">
        <f>sheet1__2[[#This Row],[C380260009:Mean sending bit rate(bps)]]</f>
        <v>30222191</v>
      </c>
      <c r="S141" s="30">
        <f>sheet1__2[[#This Row],[C380260010:Max sending bit rate(bps)]]</f>
        <v>47031120</v>
      </c>
      <c r="T141" s="43" t="str">
        <f t="shared" si="2"/>
        <v>303-3-26-1</v>
      </c>
    </row>
    <row r="142" spans="1:20" ht="15" x14ac:dyDescent="0.15">
      <c r="A142" s="30">
        <f>sheet1__2[[#This Row],[Index]]</f>
        <v>141</v>
      </c>
      <c r="B142" s="30">
        <f>sheet1__2[[#This Row],[Start Time]]</f>
        <v>44554.635416666664</v>
      </c>
      <c r="C142" s="30">
        <f>sheet1__2[[#This Row],[End Time]]</f>
        <v>44554.645833333336</v>
      </c>
      <c r="D142" s="30" t="str">
        <f>sheet1__2[[#This Row],[Query Granularity]]</f>
        <v>15Minute(s)</v>
      </c>
      <c r="E142" s="30">
        <f>sheet1__2[[#This Row],[SubNetworkID]]</f>
        <v>306</v>
      </c>
      <c r="F142" s="30">
        <f>sheet1__2[[#This Row],[ManagedElementID]]</f>
        <v>306</v>
      </c>
      <c r="G142" s="30" t="str">
        <f>sheet1__2[[#This Row],[ManagedElementID Name]]</f>
        <v>PNRRNC3(306)</v>
      </c>
      <c r="H142" s="30" t="str">
        <f>sheet1__2[[#This Row],[Location Name]]</f>
        <v/>
      </c>
      <c r="I142" s="30">
        <f>sheet1__2[[#This Row],[SubSystem]]</f>
        <v>3</v>
      </c>
      <c r="J142" s="30" t="str">
        <f>sheet1__2[[#This Row],[SubSystem Name]]</f>
        <v>SubSystem(V4)(3)</v>
      </c>
      <c r="K142" s="30">
        <f>sheet1__2[[#This Row],[Unit]]</f>
        <v>23</v>
      </c>
      <c r="L142" s="30" t="str">
        <f>sheet1__2[[#This Row],[Unit Name]]</f>
        <v>Unit(V4)(23)</v>
      </c>
      <c r="M142" s="30">
        <f>sheet1__2[[#This Row],[LogicalEthPort]]</f>
        <v>4</v>
      </c>
      <c r="N142" s="30" t="str">
        <f>sheet1__2[[#This Row],[LogicalEthPort Name]]</f>
        <v>ETHERNET PORT(V4)(4)</v>
      </c>
      <c r="O142" s="30">
        <f>sheet1__2[[#This Row],[C380260006:Physical bandwidth(Mbps)]]</f>
        <v>1000</v>
      </c>
      <c r="P142" s="30">
        <f>sheet1__2[[#This Row],[C380260007:Mean receiving bit rate(bps)]]</f>
        <v>3800</v>
      </c>
      <c r="Q142" s="30">
        <f>sheet1__2[[#This Row],[C380260008:Max receiving bit rate(bps)]]</f>
        <v>136520</v>
      </c>
      <c r="R142" s="30">
        <f>sheet1__2[[#This Row],[C380260009:Mean sending bit rate(bps)]]</f>
        <v>1219</v>
      </c>
      <c r="S142" s="30">
        <f>sheet1__2[[#This Row],[C380260010:Max sending bit rate(bps)]]</f>
        <v>54400</v>
      </c>
      <c r="T142" s="43" t="str">
        <f t="shared" si="2"/>
        <v>306-3-23-4</v>
      </c>
    </row>
    <row r="143" spans="1:20" ht="15" x14ac:dyDescent="0.15">
      <c r="A143" s="30">
        <f>sheet1__2[[#This Row],[Index]]</f>
        <v>142</v>
      </c>
      <c r="B143" s="30">
        <f>sheet1__2[[#This Row],[Start Time]]</f>
        <v>44554.635416666664</v>
      </c>
      <c r="C143" s="30">
        <f>sheet1__2[[#This Row],[End Time]]</f>
        <v>44554.645833333336</v>
      </c>
      <c r="D143" s="30" t="str">
        <f>sheet1__2[[#This Row],[Query Granularity]]</f>
        <v>15Minute(s)</v>
      </c>
      <c r="E143" s="30">
        <f>sheet1__2[[#This Row],[SubNetworkID]]</f>
        <v>306</v>
      </c>
      <c r="F143" s="30">
        <f>sheet1__2[[#This Row],[ManagedElementID]]</f>
        <v>306</v>
      </c>
      <c r="G143" s="30" t="str">
        <f>sheet1__2[[#This Row],[ManagedElementID Name]]</f>
        <v>PNRRNC3(306)</v>
      </c>
      <c r="H143" s="30" t="str">
        <f>sheet1__2[[#This Row],[Location Name]]</f>
        <v/>
      </c>
      <c r="I143" s="30">
        <f>sheet1__2[[#This Row],[SubSystem]]</f>
        <v>3</v>
      </c>
      <c r="J143" s="30" t="str">
        <f>sheet1__2[[#This Row],[SubSystem Name]]</f>
        <v>SubSystem(V4)(3)</v>
      </c>
      <c r="K143" s="30">
        <f>sheet1__2[[#This Row],[Unit]]</f>
        <v>23</v>
      </c>
      <c r="L143" s="30" t="str">
        <f>sheet1__2[[#This Row],[Unit Name]]</f>
        <v>Unit(V4)(23)</v>
      </c>
      <c r="M143" s="30">
        <f>sheet1__2[[#This Row],[LogicalEthPort]]</f>
        <v>2</v>
      </c>
      <c r="N143" s="30" t="str">
        <f>sheet1__2[[#This Row],[LogicalEthPort Name]]</f>
        <v>ETHERNET PORT(V4)(2)</v>
      </c>
      <c r="O143" s="30">
        <f>sheet1__2[[#This Row],[C380260006:Physical bandwidth(Mbps)]]</f>
        <v>1000</v>
      </c>
      <c r="P143" s="30">
        <f>sheet1__2[[#This Row],[C380260007:Mean receiving bit rate(bps)]]</f>
        <v>174</v>
      </c>
      <c r="Q143" s="30">
        <f>sheet1__2[[#This Row],[C380260008:Max receiving bit rate(bps)]]</f>
        <v>2584</v>
      </c>
      <c r="R143" s="30">
        <f>sheet1__2[[#This Row],[C380260009:Mean sending bit rate(bps)]]</f>
        <v>72655042</v>
      </c>
      <c r="S143" s="30">
        <f>sheet1__2[[#This Row],[C380260010:Max sending bit rate(bps)]]</f>
        <v>109428704</v>
      </c>
      <c r="T143" s="43" t="str">
        <f t="shared" si="2"/>
        <v>306-3-23-2</v>
      </c>
    </row>
    <row r="144" spans="1:20" ht="15" x14ac:dyDescent="0.15">
      <c r="A144" s="30">
        <f>sheet1__2[[#This Row],[Index]]</f>
        <v>143</v>
      </c>
      <c r="B144" s="30">
        <f>sheet1__2[[#This Row],[Start Time]]</f>
        <v>44554.635416666664</v>
      </c>
      <c r="C144" s="30">
        <f>sheet1__2[[#This Row],[End Time]]</f>
        <v>44554.645833333336</v>
      </c>
      <c r="D144" s="30" t="str">
        <f>sheet1__2[[#This Row],[Query Granularity]]</f>
        <v>15Minute(s)</v>
      </c>
      <c r="E144" s="30">
        <f>sheet1__2[[#This Row],[SubNetworkID]]</f>
        <v>306</v>
      </c>
      <c r="F144" s="30">
        <f>sheet1__2[[#This Row],[ManagedElementID]]</f>
        <v>306</v>
      </c>
      <c r="G144" s="30" t="str">
        <f>sheet1__2[[#This Row],[ManagedElementID Name]]</f>
        <v>PNRRNC3(306)</v>
      </c>
      <c r="H144" s="30" t="str">
        <f>sheet1__2[[#This Row],[Location Name]]</f>
        <v/>
      </c>
      <c r="I144" s="30">
        <f>sheet1__2[[#This Row],[SubSystem]]</f>
        <v>3</v>
      </c>
      <c r="J144" s="30" t="str">
        <f>sheet1__2[[#This Row],[SubSystem Name]]</f>
        <v>SubSystem(V4)(3)</v>
      </c>
      <c r="K144" s="30">
        <f>sheet1__2[[#This Row],[Unit]]</f>
        <v>23</v>
      </c>
      <c r="L144" s="30" t="str">
        <f>sheet1__2[[#This Row],[Unit Name]]</f>
        <v>Unit(V4)(23)</v>
      </c>
      <c r="M144" s="30">
        <f>sheet1__2[[#This Row],[LogicalEthPort]]</f>
        <v>3</v>
      </c>
      <c r="N144" s="30" t="str">
        <f>sheet1__2[[#This Row],[LogicalEthPort Name]]</f>
        <v>ETHERNET PORT(V4)(3)</v>
      </c>
      <c r="O144" s="30">
        <f>sheet1__2[[#This Row],[C380260006:Physical bandwidth(Mbps)]]</f>
        <v>1000</v>
      </c>
      <c r="P144" s="30">
        <f>sheet1__2[[#This Row],[C380260007:Mean receiving bit rate(bps)]]</f>
        <v>4719884</v>
      </c>
      <c r="Q144" s="30">
        <f>sheet1__2[[#This Row],[C380260008:Max receiving bit rate(bps)]]</f>
        <v>7825192</v>
      </c>
      <c r="R144" s="30">
        <f>sheet1__2[[#This Row],[C380260009:Mean sending bit rate(bps)]]</f>
        <v>8167980</v>
      </c>
      <c r="S144" s="30">
        <f>sheet1__2[[#This Row],[C380260010:Max sending bit rate(bps)]]</f>
        <v>25538416</v>
      </c>
      <c r="T144" s="43" t="str">
        <f t="shared" si="2"/>
        <v>306-3-23-3</v>
      </c>
    </row>
    <row r="145" spans="1:20" ht="15" x14ac:dyDescent="0.15">
      <c r="A145" s="30">
        <f>sheet1__2[[#This Row],[Index]]</f>
        <v>144</v>
      </c>
      <c r="B145" s="30">
        <f>sheet1__2[[#This Row],[Start Time]]</f>
        <v>44554.635416666664</v>
      </c>
      <c r="C145" s="30">
        <f>sheet1__2[[#This Row],[End Time]]</f>
        <v>44554.645833333336</v>
      </c>
      <c r="D145" s="30" t="str">
        <f>sheet1__2[[#This Row],[Query Granularity]]</f>
        <v>15Minute(s)</v>
      </c>
      <c r="E145" s="30">
        <f>sheet1__2[[#This Row],[SubNetworkID]]</f>
        <v>306</v>
      </c>
      <c r="F145" s="30">
        <f>sheet1__2[[#This Row],[ManagedElementID]]</f>
        <v>306</v>
      </c>
      <c r="G145" s="30" t="str">
        <f>sheet1__2[[#This Row],[ManagedElementID Name]]</f>
        <v>PNRRNC3(306)</v>
      </c>
      <c r="H145" s="30" t="str">
        <f>sheet1__2[[#This Row],[Location Name]]</f>
        <v/>
      </c>
      <c r="I145" s="30">
        <f>sheet1__2[[#This Row],[SubSystem]]</f>
        <v>3</v>
      </c>
      <c r="J145" s="30" t="str">
        <f>sheet1__2[[#This Row],[SubSystem Name]]</f>
        <v>SubSystem(V4)(3)</v>
      </c>
      <c r="K145" s="30">
        <f>sheet1__2[[#This Row],[Unit]]</f>
        <v>23</v>
      </c>
      <c r="L145" s="30" t="str">
        <f>sheet1__2[[#This Row],[Unit Name]]</f>
        <v>Unit(V4)(23)</v>
      </c>
      <c r="M145" s="30">
        <f>sheet1__2[[#This Row],[LogicalEthPort]]</f>
        <v>1</v>
      </c>
      <c r="N145" s="30" t="str">
        <f>sheet1__2[[#This Row],[LogicalEthPort Name]]</f>
        <v>ETHERNET PORT(V4)(1)</v>
      </c>
      <c r="O145" s="30">
        <f>sheet1__2[[#This Row],[C380260006:Physical bandwidth(Mbps)]]</f>
        <v>1000</v>
      </c>
      <c r="P145" s="30">
        <f>sheet1__2[[#This Row],[C380260007:Mean receiving bit rate(bps)]]</f>
        <v>17173101</v>
      </c>
      <c r="Q145" s="30">
        <f>sheet1__2[[#This Row],[C380260008:Max receiving bit rate(bps)]]</f>
        <v>26593304</v>
      </c>
      <c r="R145" s="30">
        <f>sheet1__2[[#This Row],[C380260009:Mean sending bit rate(bps)]]</f>
        <v>22270471</v>
      </c>
      <c r="S145" s="30">
        <f>sheet1__2[[#This Row],[C380260010:Max sending bit rate(bps)]]</f>
        <v>53730224</v>
      </c>
      <c r="T145" s="43" t="str">
        <f t="shared" si="2"/>
        <v>306-3-23-1</v>
      </c>
    </row>
    <row r="146" spans="1:20" ht="15" x14ac:dyDescent="0.15">
      <c r="A146" s="30">
        <f>sheet1__2[[#This Row],[Index]]</f>
        <v>145</v>
      </c>
      <c r="B146" s="30">
        <f>sheet1__2[[#This Row],[Start Time]]</f>
        <v>44554.635416666664</v>
      </c>
      <c r="C146" s="30">
        <f>sheet1__2[[#This Row],[End Time]]</f>
        <v>44554.645833333336</v>
      </c>
      <c r="D146" s="30" t="str">
        <f>sheet1__2[[#This Row],[Query Granularity]]</f>
        <v>15Minute(s)</v>
      </c>
      <c r="E146" s="30">
        <f>sheet1__2[[#This Row],[SubNetworkID]]</f>
        <v>306</v>
      </c>
      <c r="F146" s="30">
        <f>sheet1__2[[#This Row],[ManagedElementID]]</f>
        <v>306</v>
      </c>
      <c r="G146" s="30" t="str">
        <f>sheet1__2[[#This Row],[ManagedElementID Name]]</f>
        <v>PNRRNC3(306)</v>
      </c>
      <c r="H146" s="30" t="str">
        <f>sheet1__2[[#This Row],[Location Name]]</f>
        <v/>
      </c>
      <c r="I146" s="30">
        <f>sheet1__2[[#This Row],[SubSystem]]</f>
        <v>3</v>
      </c>
      <c r="J146" s="30" t="str">
        <f>sheet1__2[[#This Row],[SubSystem Name]]</f>
        <v>SubSystem(V4)(3)</v>
      </c>
      <c r="K146" s="30">
        <f>sheet1__2[[#This Row],[Unit]]</f>
        <v>24</v>
      </c>
      <c r="L146" s="30" t="str">
        <f>sheet1__2[[#This Row],[Unit Name]]</f>
        <v>Unit(V4)(24)</v>
      </c>
      <c r="M146" s="30">
        <f>sheet1__2[[#This Row],[LogicalEthPort]]</f>
        <v>4</v>
      </c>
      <c r="N146" s="30" t="str">
        <f>sheet1__2[[#This Row],[LogicalEthPort Name]]</f>
        <v>ETHERNET PORT(V4)(4)</v>
      </c>
      <c r="O146" s="30">
        <f>sheet1__2[[#This Row],[C380260006:Physical bandwidth(Mbps)]]</f>
        <v>0</v>
      </c>
      <c r="P146" s="30">
        <f>sheet1__2[[#This Row],[C380260007:Mean receiving bit rate(bps)]]</f>
        <v>0</v>
      </c>
      <c r="Q146" s="30">
        <f>sheet1__2[[#This Row],[C380260008:Max receiving bit rate(bps)]]</f>
        <v>0</v>
      </c>
      <c r="R146" s="30">
        <f>sheet1__2[[#This Row],[C380260009:Mean sending bit rate(bps)]]</f>
        <v>0</v>
      </c>
      <c r="S146" s="30">
        <f>sheet1__2[[#This Row],[C380260010:Max sending bit rate(bps)]]</f>
        <v>0</v>
      </c>
      <c r="T146" s="43" t="str">
        <f t="shared" si="2"/>
        <v>306-3-24-4</v>
      </c>
    </row>
    <row r="147" spans="1:20" ht="15" x14ac:dyDescent="0.15">
      <c r="A147" s="30">
        <f>sheet1__2[[#This Row],[Index]]</f>
        <v>146</v>
      </c>
      <c r="B147" s="30">
        <f>sheet1__2[[#This Row],[Start Time]]</f>
        <v>44554.635416666664</v>
      </c>
      <c r="C147" s="30">
        <f>sheet1__2[[#This Row],[End Time]]</f>
        <v>44554.645833333336</v>
      </c>
      <c r="D147" s="30" t="str">
        <f>sheet1__2[[#This Row],[Query Granularity]]</f>
        <v>15Minute(s)</v>
      </c>
      <c r="E147" s="30">
        <f>sheet1__2[[#This Row],[SubNetworkID]]</f>
        <v>306</v>
      </c>
      <c r="F147" s="30">
        <f>sheet1__2[[#This Row],[ManagedElementID]]</f>
        <v>306</v>
      </c>
      <c r="G147" s="30" t="str">
        <f>sheet1__2[[#This Row],[ManagedElementID Name]]</f>
        <v>PNRRNC3(306)</v>
      </c>
      <c r="H147" s="30" t="str">
        <f>sheet1__2[[#This Row],[Location Name]]</f>
        <v/>
      </c>
      <c r="I147" s="30">
        <f>sheet1__2[[#This Row],[SubSystem]]</f>
        <v>3</v>
      </c>
      <c r="J147" s="30" t="str">
        <f>sheet1__2[[#This Row],[SubSystem Name]]</f>
        <v>SubSystem(V4)(3)</v>
      </c>
      <c r="K147" s="30">
        <f>sheet1__2[[#This Row],[Unit]]</f>
        <v>24</v>
      </c>
      <c r="L147" s="30" t="str">
        <f>sheet1__2[[#This Row],[Unit Name]]</f>
        <v>Unit(V4)(24)</v>
      </c>
      <c r="M147" s="30">
        <f>sheet1__2[[#This Row],[LogicalEthPort]]</f>
        <v>2</v>
      </c>
      <c r="N147" s="30" t="str">
        <f>sheet1__2[[#This Row],[LogicalEthPort Name]]</f>
        <v>ETHERNET PORT(V4)(2)</v>
      </c>
      <c r="O147" s="30">
        <f>sheet1__2[[#This Row],[C380260006:Physical bandwidth(Mbps)]]</f>
        <v>1000</v>
      </c>
      <c r="P147" s="30">
        <f>sheet1__2[[#This Row],[C380260007:Mean receiving bit rate(bps)]]</f>
        <v>42251336</v>
      </c>
      <c r="Q147" s="30">
        <f>sheet1__2[[#This Row],[C380260008:Max receiving bit rate(bps)]]</f>
        <v>52457136</v>
      </c>
      <c r="R147" s="30">
        <f>sheet1__2[[#This Row],[C380260009:Mean sending bit rate(bps)]]</f>
        <v>64746751</v>
      </c>
      <c r="S147" s="30">
        <f>sheet1__2[[#This Row],[C380260010:Max sending bit rate(bps)]]</f>
        <v>104220944</v>
      </c>
      <c r="T147" s="43" t="str">
        <f t="shared" si="2"/>
        <v>306-3-24-2</v>
      </c>
    </row>
    <row r="148" spans="1:20" ht="15" x14ac:dyDescent="0.15">
      <c r="A148" s="30">
        <f>sheet1__2[[#This Row],[Index]]</f>
        <v>147</v>
      </c>
      <c r="B148" s="30">
        <f>sheet1__2[[#This Row],[Start Time]]</f>
        <v>44554.635416666664</v>
      </c>
      <c r="C148" s="30">
        <f>sheet1__2[[#This Row],[End Time]]</f>
        <v>44554.645833333336</v>
      </c>
      <c r="D148" s="30" t="str">
        <f>sheet1__2[[#This Row],[Query Granularity]]</f>
        <v>15Minute(s)</v>
      </c>
      <c r="E148" s="30">
        <f>sheet1__2[[#This Row],[SubNetworkID]]</f>
        <v>306</v>
      </c>
      <c r="F148" s="30">
        <f>sheet1__2[[#This Row],[ManagedElementID]]</f>
        <v>306</v>
      </c>
      <c r="G148" s="30" t="str">
        <f>sheet1__2[[#This Row],[ManagedElementID Name]]</f>
        <v>PNRRNC3(306)</v>
      </c>
      <c r="H148" s="30" t="str">
        <f>sheet1__2[[#This Row],[Location Name]]</f>
        <v/>
      </c>
      <c r="I148" s="30">
        <f>sheet1__2[[#This Row],[SubSystem]]</f>
        <v>3</v>
      </c>
      <c r="J148" s="30" t="str">
        <f>sheet1__2[[#This Row],[SubSystem Name]]</f>
        <v>SubSystem(V4)(3)</v>
      </c>
      <c r="K148" s="30">
        <f>sheet1__2[[#This Row],[Unit]]</f>
        <v>24</v>
      </c>
      <c r="L148" s="30" t="str">
        <f>sheet1__2[[#This Row],[Unit Name]]</f>
        <v>Unit(V4)(24)</v>
      </c>
      <c r="M148" s="30">
        <f>sheet1__2[[#This Row],[LogicalEthPort]]</f>
        <v>3</v>
      </c>
      <c r="N148" s="30" t="str">
        <f>sheet1__2[[#This Row],[LogicalEthPort Name]]</f>
        <v>ETHERNET PORT(V4)(3)</v>
      </c>
      <c r="O148" s="30">
        <f>sheet1__2[[#This Row],[C380260006:Physical bandwidth(Mbps)]]</f>
        <v>1000</v>
      </c>
      <c r="P148" s="30">
        <f>sheet1__2[[#This Row],[C380260007:Mean receiving bit rate(bps)]]</f>
        <v>198</v>
      </c>
      <c r="Q148" s="30">
        <f>sheet1__2[[#This Row],[C380260008:Max receiving bit rate(bps)]]</f>
        <v>2440</v>
      </c>
      <c r="R148" s="30">
        <f>sheet1__2[[#This Row],[C380260009:Mean sending bit rate(bps)]]</f>
        <v>15270616</v>
      </c>
      <c r="S148" s="30">
        <f>sheet1__2[[#This Row],[C380260010:Max sending bit rate(bps)]]</f>
        <v>33571848</v>
      </c>
      <c r="T148" s="43" t="str">
        <f t="shared" si="2"/>
        <v>306-3-24-3</v>
      </c>
    </row>
    <row r="149" spans="1:20" ht="15" x14ac:dyDescent="0.15">
      <c r="A149" s="30">
        <f>sheet1__2[[#This Row],[Index]]</f>
        <v>148</v>
      </c>
      <c r="B149" s="30">
        <f>sheet1__2[[#This Row],[Start Time]]</f>
        <v>44554.635416666664</v>
      </c>
      <c r="C149" s="30">
        <f>sheet1__2[[#This Row],[End Time]]</f>
        <v>44554.645833333336</v>
      </c>
      <c r="D149" s="30" t="str">
        <f>sheet1__2[[#This Row],[Query Granularity]]</f>
        <v>15Minute(s)</v>
      </c>
      <c r="E149" s="30">
        <f>sheet1__2[[#This Row],[SubNetworkID]]</f>
        <v>306</v>
      </c>
      <c r="F149" s="30">
        <f>sheet1__2[[#This Row],[ManagedElementID]]</f>
        <v>306</v>
      </c>
      <c r="G149" s="30" t="str">
        <f>sheet1__2[[#This Row],[ManagedElementID Name]]</f>
        <v>PNRRNC3(306)</v>
      </c>
      <c r="H149" s="30" t="str">
        <f>sheet1__2[[#This Row],[Location Name]]</f>
        <v/>
      </c>
      <c r="I149" s="30">
        <f>sheet1__2[[#This Row],[SubSystem]]</f>
        <v>3</v>
      </c>
      <c r="J149" s="30" t="str">
        <f>sheet1__2[[#This Row],[SubSystem Name]]</f>
        <v>SubSystem(V4)(3)</v>
      </c>
      <c r="K149" s="30">
        <f>sheet1__2[[#This Row],[Unit]]</f>
        <v>24</v>
      </c>
      <c r="L149" s="30" t="str">
        <f>sheet1__2[[#This Row],[Unit Name]]</f>
        <v>Unit(V4)(24)</v>
      </c>
      <c r="M149" s="30">
        <f>sheet1__2[[#This Row],[LogicalEthPort]]</f>
        <v>1</v>
      </c>
      <c r="N149" s="30" t="str">
        <f>sheet1__2[[#This Row],[LogicalEthPort Name]]</f>
        <v>ETHERNET PORT(V4)(1)</v>
      </c>
      <c r="O149" s="30">
        <f>sheet1__2[[#This Row],[C380260006:Physical bandwidth(Mbps)]]</f>
        <v>1000</v>
      </c>
      <c r="P149" s="30">
        <f>sheet1__2[[#This Row],[C380260007:Mean receiving bit rate(bps)]]</f>
        <v>6752</v>
      </c>
      <c r="Q149" s="30">
        <f>sheet1__2[[#This Row],[C380260008:Max receiving bit rate(bps)]]</f>
        <v>9720</v>
      </c>
      <c r="R149" s="30">
        <f>sheet1__2[[#This Row],[C380260009:Mean sending bit rate(bps)]]</f>
        <v>42222823</v>
      </c>
      <c r="S149" s="30">
        <f>sheet1__2[[#This Row],[C380260010:Max sending bit rate(bps)]]</f>
        <v>72602608</v>
      </c>
      <c r="T149" s="43" t="str">
        <f t="shared" si="2"/>
        <v>306-3-24-1</v>
      </c>
    </row>
    <row r="150" spans="1:20" ht="15" x14ac:dyDescent="0.15">
      <c r="A150" s="30">
        <f>sheet1__2[[#This Row],[Index]]</f>
        <v>149</v>
      </c>
      <c r="B150" s="30">
        <f>sheet1__2[[#This Row],[Start Time]]</f>
        <v>44554.635416666664</v>
      </c>
      <c r="C150" s="30">
        <f>sheet1__2[[#This Row],[End Time]]</f>
        <v>44554.645833333336</v>
      </c>
      <c r="D150" s="30" t="str">
        <f>sheet1__2[[#This Row],[Query Granularity]]</f>
        <v>15Minute(s)</v>
      </c>
      <c r="E150" s="30">
        <f>sheet1__2[[#This Row],[SubNetworkID]]</f>
        <v>306</v>
      </c>
      <c r="F150" s="30">
        <f>sheet1__2[[#This Row],[ManagedElementID]]</f>
        <v>306</v>
      </c>
      <c r="G150" s="30" t="str">
        <f>sheet1__2[[#This Row],[ManagedElementID Name]]</f>
        <v>PNRRNC3(306)</v>
      </c>
      <c r="H150" s="30" t="str">
        <f>sheet1__2[[#This Row],[Location Name]]</f>
        <v/>
      </c>
      <c r="I150" s="30">
        <f>sheet1__2[[#This Row],[SubSystem]]</f>
        <v>3</v>
      </c>
      <c r="J150" s="30" t="str">
        <f>sheet1__2[[#This Row],[SubSystem Name]]</f>
        <v>SubSystem(V4)(3)</v>
      </c>
      <c r="K150" s="30">
        <f>sheet1__2[[#This Row],[Unit]]</f>
        <v>25</v>
      </c>
      <c r="L150" s="30" t="str">
        <f>sheet1__2[[#This Row],[Unit Name]]</f>
        <v>Unit(V4)(25)</v>
      </c>
      <c r="M150" s="30">
        <f>sheet1__2[[#This Row],[LogicalEthPort]]</f>
        <v>4</v>
      </c>
      <c r="N150" s="30" t="str">
        <f>sheet1__2[[#This Row],[LogicalEthPort Name]]</f>
        <v>ETHERNET PORT(V4)(4)</v>
      </c>
      <c r="O150" s="30">
        <f>sheet1__2[[#This Row],[C380260006:Physical bandwidth(Mbps)]]</f>
        <v>1000</v>
      </c>
      <c r="P150" s="30">
        <f>sheet1__2[[#This Row],[C380260007:Mean receiving bit rate(bps)]]</f>
        <v>93256774</v>
      </c>
      <c r="Q150" s="30">
        <f>sheet1__2[[#This Row],[C380260008:Max receiving bit rate(bps)]]</f>
        <v>140026352</v>
      </c>
      <c r="R150" s="30">
        <f>sheet1__2[[#This Row],[C380260009:Mean sending bit rate(bps)]]</f>
        <v>13862927</v>
      </c>
      <c r="S150" s="30">
        <f>sheet1__2[[#This Row],[C380260010:Max sending bit rate(bps)]]</f>
        <v>22006864</v>
      </c>
      <c r="T150" s="43" t="str">
        <f t="shared" si="2"/>
        <v>306-3-25-4</v>
      </c>
    </row>
    <row r="151" spans="1:20" ht="15" x14ac:dyDescent="0.15">
      <c r="A151" s="30">
        <f>sheet1__2[[#This Row],[Index]]</f>
        <v>150</v>
      </c>
      <c r="B151" s="30">
        <f>sheet1__2[[#This Row],[Start Time]]</f>
        <v>44554.635416666664</v>
      </c>
      <c r="C151" s="30">
        <f>sheet1__2[[#This Row],[End Time]]</f>
        <v>44554.645833333336</v>
      </c>
      <c r="D151" s="30" t="str">
        <f>sheet1__2[[#This Row],[Query Granularity]]</f>
        <v>15Minute(s)</v>
      </c>
      <c r="E151" s="30">
        <f>sheet1__2[[#This Row],[SubNetworkID]]</f>
        <v>306</v>
      </c>
      <c r="F151" s="30">
        <f>sheet1__2[[#This Row],[ManagedElementID]]</f>
        <v>306</v>
      </c>
      <c r="G151" s="30" t="str">
        <f>sheet1__2[[#This Row],[ManagedElementID Name]]</f>
        <v>PNRRNC3(306)</v>
      </c>
      <c r="H151" s="30" t="str">
        <f>sheet1__2[[#This Row],[Location Name]]</f>
        <v/>
      </c>
      <c r="I151" s="30">
        <f>sheet1__2[[#This Row],[SubSystem]]</f>
        <v>3</v>
      </c>
      <c r="J151" s="30" t="str">
        <f>sheet1__2[[#This Row],[SubSystem Name]]</f>
        <v>SubSystem(V4)(3)</v>
      </c>
      <c r="K151" s="30">
        <f>sheet1__2[[#This Row],[Unit]]</f>
        <v>25</v>
      </c>
      <c r="L151" s="30" t="str">
        <f>sheet1__2[[#This Row],[Unit Name]]</f>
        <v>Unit(V4)(25)</v>
      </c>
      <c r="M151" s="30">
        <f>sheet1__2[[#This Row],[LogicalEthPort]]</f>
        <v>2</v>
      </c>
      <c r="N151" s="30" t="str">
        <f>sheet1__2[[#This Row],[LogicalEthPort Name]]</f>
        <v>ETHERNET PORT(V4)(2)</v>
      </c>
      <c r="O151" s="30">
        <f>sheet1__2[[#This Row],[C380260006:Physical bandwidth(Mbps)]]</f>
        <v>1000</v>
      </c>
      <c r="P151" s="30">
        <f>sheet1__2[[#This Row],[C380260007:Mean receiving bit rate(bps)]]</f>
        <v>6747416</v>
      </c>
      <c r="Q151" s="30">
        <f>sheet1__2[[#This Row],[C380260008:Max receiving bit rate(bps)]]</f>
        <v>10390408</v>
      </c>
      <c r="R151" s="30">
        <f>sheet1__2[[#This Row],[C380260009:Mean sending bit rate(bps)]]</f>
        <v>4117914</v>
      </c>
      <c r="S151" s="30">
        <f>sheet1__2[[#This Row],[C380260010:Max sending bit rate(bps)]]</f>
        <v>5057960</v>
      </c>
      <c r="T151" s="43" t="str">
        <f t="shared" si="2"/>
        <v>306-3-25-2</v>
      </c>
    </row>
    <row r="152" spans="1:20" ht="15" x14ac:dyDescent="0.15">
      <c r="A152" s="30">
        <f>sheet1__2[[#This Row],[Index]]</f>
        <v>151</v>
      </c>
      <c r="B152" s="30">
        <f>sheet1__2[[#This Row],[Start Time]]</f>
        <v>44554.635416666664</v>
      </c>
      <c r="C152" s="30">
        <f>sheet1__2[[#This Row],[End Time]]</f>
        <v>44554.645833333336</v>
      </c>
      <c r="D152" s="30" t="str">
        <f>sheet1__2[[#This Row],[Query Granularity]]</f>
        <v>15Minute(s)</v>
      </c>
      <c r="E152" s="30">
        <f>sheet1__2[[#This Row],[SubNetworkID]]</f>
        <v>306</v>
      </c>
      <c r="F152" s="30">
        <f>sheet1__2[[#This Row],[ManagedElementID]]</f>
        <v>306</v>
      </c>
      <c r="G152" s="30" t="str">
        <f>sheet1__2[[#This Row],[ManagedElementID Name]]</f>
        <v>PNRRNC3(306)</v>
      </c>
      <c r="H152" s="30" t="str">
        <f>sheet1__2[[#This Row],[Location Name]]</f>
        <v/>
      </c>
      <c r="I152" s="30">
        <f>sheet1__2[[#This Row],[SubSystem]]</f>
        <v>3</v>
      </c>
      <c r="J152" s="30" t="str">
        <f>sheet1__2[[#This Row],[SubSystem Name]]</f>
        <v>SubSystem(V4)(3)</v>
      </c>
      <c r="K152" s="30">
        <f>sheet1__2[[#This Row],[Unit]]</f>
        <v>25</v>
      </c>
      <c r="L152" s="30" t="str">
        <f>sheet1__2[[#This Row],[Unit Name]]</f>
        <v>Unit(V4)(25)</v>
      </c>
      <c r="M152" s="30">
        <f>sheet1__2[[#This Row],[LogicalEthPort]]</f>
        <v>3</v>
      </c>
      <c r="N152" s="30" t="str">
        <f>sheet1__2[[#This Row],[LogicalEthPort Name]]</f>
        <v>ETHERNET PORT(V4)(3)</v>
      </c>
      <c r="O152" s="30">
        <f>sheet1__2[[#This Row],[C380260006:Physical bandwidth(Mbps)]]</f>
        <v>1000</v>
      </c>
      <c r="P152" s="30">
        <f>sheet1__2[[#This Row],[C380260007:Mean receiving bit rate(bps)]]</f>
        <v>395819</v>
      </c>
      <c r="Q152" s="30">
        <f>sheet1__2[[#This Row],[C380260008:Max receiving bit rate(bps)]]</f>
        <v>707024</v>
      </c>
      <c r="R152" s="30">
        <f>sheet1__2[[#This Row],[C380260009:Mean sending bit rate(bps)]]</f>
        <v>264799</v>
      </c>
      <c r="S152" s="30">
        <f>sheet1__2[[#This Row],[C380260010:Max sending bit rate(bps)]]</f>
        <v>338960</v>
      </c>
      <c r="T152" s="43" t="str">
        <f t="shared" si="2"/>
        <v>306-3-25-3</v>
      </c>
    </row>
    <row r="153" spans="1:20" ht="15" x14ac:dyDescent="0.15">
      <c r="A153" s="30">
        <f>sheet1__2[[#This Row],[Index]]</f>
        <v>152</v>
      </c>
      <c r="B153" s="30">
        <f>sheet1__2[[#This Row],[Start Time]]</f>
        <v>44554.635416666664</v>
      </c>
      <c r="C153" s="30">
        <f>sheet1__2[[#This Row],[End Time]]</f>
        <v>44554.645833333336</v>
      </c>
      <c r="D153" s="30" t="str">
        <f>sheet1__2[[#This Row],[Query Granularity]]</f>
        <v>15Minute(s)</v>
      </c>
      <c r="E153" s="30">
        <f>sheet1__2[[#This Row],[SubNetworkID]]</f>
        <v>306</v>
      </c>
      <c r="F153" s="30">
        <f>sheet1__2[[#This Row],[ManagedElementID]]</f>
        <v>306</v>
      </c>
      <c r="G153" s="30" t="str">
        <f>sheet1__2[[#This Row],[ManagedElementID Name]]</f>
        <v>PNRRNC3(306)</v>
      </c>
      <c r="H153" s="30" t="str">
        <f>sheet1__2[[#This Row],[Location Name]]</f>
        <v/>
      </c>
      <c r="I153" s="30">
        <f>sheet1__2[[#This Row],[SubSystem]]</f>
        <v>3</v>
      </c>
      <c r="J153" s="30" t="str">
        <f>sheet1__2[[#This Row],[SubSystem Name]]</f>
        <v>SubSystem(V4)(3)</v>
      </c>
      <c r="K153" s="30">
        <f>sheet1__2[[#This Row],[Unit]]</f>
        <v>25</v>
      </c>
      <c r="L153" s="30" t="str">
        <f>sheet1__2[[#This Row],[Unit Name]]</f>
        <v>Unit(V4)(25)</v>
      </c>
      <c r="M153" s="30">
        <f>sheet1__2[[#This Row],[LogicalEthPort]]</f>
        <v>1</v>
      </c>
      <c r="N153" s="30" t="str">
        <f>sheet1__2[[#This Row],[LogicalEthPort Name]]</f>
        <v>ETHERNET PORT(V4)(1)</v>
      </c>
      <c r="O153" s="30">
        <f>sheet1__2[[#This Row],[C380260006:Physical bandwidth(Mbps)]]</f>
        <v>1000</v>
      </c>
      <c r="P153" s="30">
        <f>sheet1__2[[#This Row],[C380260007:Mean receiving bit rate(bps)]]</f>
        <v>172978</v>
      </c>
      <c r="Q153" s="30">
        <f>sheet1__2[[#This Row],[C380260008:Max receiving bit rate(bps)]]</f>
        <v>259008</v>
      </c>
      <c r="R153" s="30">
        <f>sheet1__2[[#This Row],[C380260009:Mean sending bit rate(bps)]]</f>
        <v>251167</v>
      </c>
      <c r="S153" s="30">
        <f>sheet1__2[[#This Row],[C380260010:Max sending bit rate(bps)]]</f>
        <v>344016</v>
      </c>
      <c r="T153" s="43" t="str">
        <f t="shared" si="2"/>
        <v>306-3-25-1</v>
      </c>
    </row>
    <row r="154" spans="1:20" ht="15" x14ac:dyDescent="0.15">
      <c r="A154" s="30">
        <f>sheet1__2[[#This Row],[Index]]</f>
        <v>153</v>
      </c>
      <c r="B154" s="30">
        <f>sheet1__2[[#This Row],[Start Time]]</f>
        <v>44554.635416666664</v>
      </c>
      <c r="C154" s="30">
        <f>sheet1__2[[#This Row],[End Time]]</f>
        <v>44554.645833333336</v>
      </c>
      <c r="D154" s="30" t="str">
        <f>sheet1__2[[#This Row],[Query Granularity]]</f>
        <v>15Minute(s)</v>
      </c>
      <c r="E154" s="30">
        <f>sheet1__2[[#This Row],[SubNetworkID]]</f>
        <v>306</v>
      </c>
      <c r="F154" s="30">
        <f>sheet1__2[[#This Row],[ManagedElementID]]</f>
        <v>306</v>
      </c>
      <c r="G154" s="30" t="str">
        <f>sheet1__2[[#This Row],[ManagedElementID Name]]</f>
        <v>PNRRNC3(306)</v>
      </c>
      <c r="H154" s="30" t="str">
        <f>sheet1__2[[#This Row],[Location Name]]</f>
        <v/>
      </c>
      <c r="I154" s="30">
        <f>sheet1__2[[#This Row],[SubSystem]]</f>
        <v>3</v>
      </c>
      <c r="J154" s="30" t="str">
        <f>sheet1__2[[#This Row],[SubSystem Name]]</f>
        <v>SubSystem(V4)(3)</v>
      </c>
      <c r="K154" s="30">
        <f>sheet1__2[[#This Row],[Unit]]</f>
        <v>26</v>
      </c>
      <c r="L154" s="30" t="str">
        <f>sheet1__2[[#This Row],[Unit Name]]</f>
        <v>Unit(V4)(26)</v>
      </c>
      <c r="M154" s="30">
        <f>sheet1__2[[#This Row],[LogicalEthPort]]</f>
        <v>4</v>
      </c>
      <c r="N154" s="30" t="str">
        <f>sheet1__2[[#This Row],[LogicalEthPort Name]]</f>
        <v>ETHERNET PORT(V4)(4)</v>
      </c>
      <c r="O154" s="30">
        <f>sheet1__2[[#This Row],[C380260006:Physical bandwidth(Mbps)]]</f>
        <v>1000</v>
      </c>
      <c r="P154" s="30">
        <f>sheet1__2[[#This Row],[C380260007:Mean receiving bit rate(bps)]]</f>
        <v>99515148</v>
      </c>
      <c r="Q154" s="30">
        <f>sheet1__2[[#This Row],[C380260008:Max receiving bit rate(bps)]]</f>
        <v>154104848</v>
      </c>
      <c r="R154" s="30">
        <f>sheet1__2[[#This Row],[C380260009:Mean sending bit rate(bps)]]</f>
        <v>14905284</v>
      </c>
      <c r="S154" s="30">
        <f>sheet1__2[[#This Row],[C380260010:Max sending bit rate(bps)]]</f>
        <v>21977696</v>
      </c>
      <c r="T154" s="43" t="str">
        <f t="shared" si="2"/>
        <v>306-3-26-4</v>
      </c>
    </row>
    <row r="155" spans="1:20" ht="15" x14ac:dyDescent="0.15">
      <c r="A155" s="30">
        <f>sheet1__2[[#This Row],[Index]]</f>
        <v>154</v>
      </c>
      <c r="B155" s="30">
        <f>sheet1__2[[#This Row],[Start Time]]</f>
        <v>44554.635416666664</v>
      </c>
      <c r="C155" s="30">
        <f>sheet1__2[[#This Row],[End Time]]</f>
        <v>44554.645833333336</v>
      </c>
      <c r="D155" s="30" t="str">
        <f>sheet1__2[[#This Row],[Query Granularity]]</f>
        <v>15Minute(s)</v>
      </c>
      <c r="E155" s="30">
        <f>sheet1__2[[#This Row],[SubNetworkID]]</f>
        <v>306</v>
      </c>
      <c r="F155" s="30">
        <f>sheet1__2[[#This Row],[ManagedElementID]]</f>
        <v>306</v>
      </c>
      <c r="G155" s="30" t="str">
        <f>sheet1__2[[#This Row],[ManagedElementID Name]]</f>
        <v>PNRRNC3(306)</v>
      </c>
      <c r="H155" s="30" t="str">
        <f>sheet1__2[[#This Row],[Location Name]]</f>
        <v/>
      </c>
      <c r="I155" s="30">
        <f>sheet1__2[[#This Row],[SubSystem]]</f>
        <v>3</v>
      </c>
      <c r="J155" s="30" t="str">
        <f>sheet1__2[[#This Row],[SubSystem Name]]</f>
        <v>SubSystem(V4)(3)</v>
      </c>
      <c r="K155" s="30">
        <f>sheet1__2[[#This Row],[Unit]]</f>
        <v>26</v>
      </c>
      <c r="L155" s="30" t="str">
        <f>sheet1__2[[#This Row],[Unit Name]]</f>
        <v>Unit(V4)(26)</v>
      </c>
      <c r="M155" s="30">
        <f>sheet1__2[[#This Row],[LogicalEthPort]]</f>
        <v>2</v>
      </c>
      <c r="N155" s="30" t="str">
        <f>sheet1__2[[#This Row],[LogicalEthPort Name]]</f>
        <v>ETHERNET PORT(V4)(2)</v>
      </c>
      <c r="O155" s="30">
        <f>sheet1__2[[#This Row],[C380260006:Physical bandwidth(Mbps)]]</f>
        <v>1000</v>
      </c>
      <c r="P155" s="30">
        <f>sheet1__2[[#This Row],[C380260007:Mean receiving bit rate(bps)]]</f>
        <v>2285861</v>
      </c>
      <c r="Q155" s="30">
        <f>sheet1__2[[#This Row],[C380260008:Max receiving bit rate(bps)]]</f>
        <v>9161192</v>
      </c>
      <c r="R155" s="30">
        <f>sheet1__2[[#This Row],[C380260009:Mean sending bit rate(bps)]]</f>
        <v>5131418</v>
      </c>
      <c r="S155" s="30">
        <f>sheet1__2[[#This Row],[C380260010:Max sending bit rate(bps)]]</f>
        <v>8795840</v>
      </c>
      <c r="T155" s="43" t="str">
        <f t="shared" si="2"/>
        <v>306-3-26-2</v>
      </c>
    </row>
    <row r="156" spans="1:20" ht="15" x14ac:dyDescent="0.15">
      <c r="A156" s="30">
        <f>sheet1__2[[#This Row],[Index]]</f>
        <v>155</v>
      </c>
      <c r="B156" s="30">
        <f>sheet1__2[[#This Row],[Start Time]]</f>
        <v>44554.635416666664</v>
      </c>
      <c r="C156" s="30">
        <f>sheet1__2[[#This Row],[End Time]]</f>
        <v>44554.645833333336</v>
      </c>
      <c r="D156" s="30" t="str">
        <f>sheet1__2[[#This Row],[Query Granularity]]</f>
        <v>15Minute(s)</v>
      </c>
      <c r="E156" s="30">
        <f>sheet1__2[[#This Row],[SubNetworkID]]</f>
        <v>306</v>
      </c>
      <c r="F156" s="30">
        <f>sheet1__2[[#This Row],[ManagedElementID]]</f>
        <v>306</v>
      </c>
      <c r="G156" s="30" t="str">
        <f>sheet1__2[[#This Row],[ManagedElementID Name]]</f>
        <v>PNRRNC3(306)</v>
      </c>
      <c r="H156" s="30" t="str">
        <f>sheet1__2[[#This Row],[Location Name]]</f>
        <v/>
      </c>
      <c r="I156" s="30">
        <f>sheet1__2[[#This Row],[SubSystem]]</f>
        <v>3</v>
      </c>
      <c r="J156" s="30" t="str">
        <f>sheet1__2[[#This Row],[SubSystem Name]]</f>
        <v>SubSystem(V4)(3)</v>
      </c>
      <c r="K156" s="30">
        <f>sheet1__2[[#This Row],[Unit]]</f>
        <v>26</v>
      </c>
      <c r="L156" s="30" t="str">
        <f>sheet1__2[[#This Row],[Unit Name]]</f>
        <v>Unit(V4)(26)</v>
      </c>
      <c r="M156" s="30">
        <f>sheet1__2[[#This Row],[LogicalEthPort]]</f>
        <v>3</v>
      </c>
      <c r="N156" s="30" t="str">
        <f>sheet1__2[[#This Row],[LogicalEthPort Name]]</f>
        <v>ETHERNET PORT(V4)(3)</v>
      </c>
      <c r="O156" s="30">
        <f>sheet1__2[[#This Row],[C380260006:Physical bandwidth(Mbps)]]</f>
        <v>1000</v>
      </c>
      <c r="P156" s="30">
        <f>sheet1__2[[#This Row],[C380260007:Mean receiving bit rate(bps)]]</f>
        <v>479821</v>
      </c>
      <c r="Q156" s="30">
        <f>sheet1__2[[#This Row],[C380260008:Max receiving bit rate(bps)]]</f>
        <v>832352</v>
      </c>
      <c r="R156" s="30">
        <f>sheet1__2[[#This Row],[C380260009:Mean sending bit rate(bps)]]</f>
        <v>264577</v>
      </c>
      <c r="S156" s="30">
        <f>sheet1__2[[#This Row],[C380260010:Max sending bit rate(bps)]]</f>
        <v>338064</v>
      </c>
      <c r="T156" s="43" t="str">
        <f t="shared" si="2"/>
        <v>306-3-26-3</v>
      </c>
    </row>
    <row r="157" spans="1:20" ht="15" x14ac:dyDescent="0.15">
      <c r="A157" s="30">
        <f>sheet1__2[[#This Row],[Index]]</f>
        <v>156</v>
      </c>
      <c r="B157" s="30">
        <f>sheet1__2[[#This Row],[Start Time]]</f>
        <v>44554.635416666664</v>
      </c>
      <c r="C157" s="30">
        <f>sheet1__2[[#This Row],[End Time]]</f>
        <v>44554.645833333336</v>
      </c>
      <c r="D157" s="30" t="str">
        <f>sheet1__2[[#This Row],[Query Granularity]]</f>
        <v>15Minute(s)</v>
      </c>
      <c r="E157" s="30">
        <f>sheet1__2[[#This Row],[SubNetworkID]]</f>
        <v>306</v>
      </c>
      <c r="F157" s="30">
        <f>sheet1__2[[#This Row],[ManagedElementID]]</f>
        <v>306</v>
      </c>
      <c r="G157" s="30" t="str">
        <f>sheet1__2[[#This Row],[ManagedElementID Name]]</f>
        <v>PNRRNC3(306)</v>
      </c>
      <c r="H157" s="30" t="str">
        <f>sheet1__2[[#This Row],[Location Name]]</f>
        <v/>
      </c>
      <c r="I157" s="30">
        <f>sheet1__2[[#This Row],[SubSystem]]</f>
        <v>3</v>
      </c>
      <c r="J157" s="30" t="str">
        <f>sheet1__2[[#This Row],[SubSystem Name]]</f>
        <v>SubSystem(V4)(3)</v>
      </c>
      <c r="K157" s="30">
        <f>sheet1__2[[#This Row],[Unit]]</f>
        <v>26</v>
      </c>
      <c r="L157" s="30" t="str">
        <f>sheet1__2[[#This Row],[Unit Name]]</f>
        <v>Unit(V4)(26)</v>
      </c>
      <c r="M157" s="30">
        <f>sheet1__2[[#This Row],[LogicalEthPort]]</f>
        <v>1</v>
      </c>
      <c r="N157" s="30" t="str">
        <f>sheet1__2[[#This Row],[LogicalEthPort Name]]</f>
        <v>ETHERNET PORT(V4)(1)</v>
      </c>
      <c r="O157" s="30">
        <f>sheet1__2[[#This Row],[C380260006:Physical bandwidth(Mbps)]]</f>
        <v>1000</v>
      </c>
      <c r="P157" s="30">
        <f>sheet1__2[[#This Row],[C380260007:Mean receiving bit rate(bps)]]</f>
        <v>389318</v>
      </c>
      <c r="Q157" s="30">
        <f>sheet1__2[[#This Row],[C380260008:Max receiving bit rate(bps)]]</f>
        <v>521504</v>
      </c>
      <c r="R157" s="30">
        <f>sheet1__2[[#This Row],[C380260009:Mean sending bit rate(bps)]]</f>
        <v>251762</v>
      </c>
      <c r="S157" s="30">
        <f>sheet1__2[[#This Row],[C380260010:Max sending bit rate(bps)]]</f>
        <v>335616</v>
      </c>
      <c r="T157" s="43" t="str">
        <f t="shared" si="2"/>
        <v>306-3-26-1</v>
      </c>
    </row>
    <row r="158" spans="1:20" ht="15" x14ac:dyDescent="0.15">
      <c r="A158" s="30">
        <f>sheet1__2[[#This Row],[Index]]</f>
        <v>157</v>
      </c>
      <c r="B158" s="30">
        <f>sheet1__2[[#This Row],[Start Time]]</f>
        <v>44554.635416666664</v>
      </c>
      <c r="C158" s="30">
        <f>sheet1__2[[#This Row],[End Time]]</f>
        <v>44554.645833333336</v>
      </c>
      <c r="D158" s="30" t="str">
        <f>sheet1__2[[#This Row],[Query Granularity]]</f>
        <v>15Minute(s)</v>
      </c>
      <c r="E158" s="30">
        <f>sheet1__2[[#This Row],[SubNetworkID]]</f>
        <v>203</v>
      </c>
      <c r="F158" s="30">
        <f>sheet1__2[[#This Row],[ManagedElementID]]</f>
        <v>203</v>
      </c>
      <c r="G158" s="30" t="str">
        <f>sheet1__2[[#This Row],[ManagedElementID Name]]</f>
        <v>PNZBSC1(203)</v>
      </c>
      <c r="H158" s="30" t="str">
        <f>sheet1__2[[#This Row],[Location Name]]</f>
        <v/>
      </c>
      <c r="I158" s="30">
        <f>sheet1__2[[#This Row],[SubSystem]]</f>
        <v>3</v>
      </c>
      <c r="J158" s="30" t="str">
        <f>sheet1__2[[#This Row],[SubSystem Name]]</f>
        <v>SubSystem(V4)(3)</v>
      </c>
      <c r="K158" s="30">
        <f>sheet1__2[[#This Row],[Unit]]</f>
        <v>23</v>
      </c>
      <c r="L158" s="30" t="str">
        <f>sheet1__2[[#This Row],[Unit Name]]</f>
        <v>Unit(V4)(23)</v>
      </c>
      <c r="M158" s="30">
        <f>sheet1__2[[#This Row],[LogicalEthPort]]</f>
        <v>4</v>
      </c>
      <c r="N158" s="30" t="str">
        <f>sheet1__2[[#This Row],[LogicalEthPort Name]]</f>
        <v>ETHERNET PORT(V4)(4)</v>
      </c>
      <c r="O158" s="30">
        <f>sheet1__2[[#This Row],[C380260006:Physical bandwidth(Mbps)]]</f>
        <v>0</v>
      </c>
      <c r="P158" s="30">
        <f>sheet1__2[[#This Row],[C380260007:Mean receiving bit rate(bps)]]</f>
        <v>0</v>
      </c>
      <c r="Q158" s="30">
        <f>sheet1__2[[#This Row],[C380260008:Max receiving bit rate(bps)]]</f>
        <v>0</v>
      </c>
      <c r="R158" s="30">
        <f>sheet1__2[[#This Row],[C380260009:Mean sending bit rate(bps)]]</f>
        <v>0</v>
      </c>
      <c r="S158" s="30">
        <f>sheet1__2[[#This Row],[C380260010:Max sending bit rate(bps)]]</f>
        <v>0</v>
      </c>
      <c r="T158" s="43" t="str">
        <f t="shared" si="2"/>
        <v>203-3-23-4</v>
      </c>
    </row>
    <row r="159" spans="1:20" ht="15" x14ac:dyDescent="0.15">
      <c r="A159" s="30">
        <f>sheet1__2[[#This Row],[Index]]</f>
        <v>158</v>
      </c>
      <c r="B159" s="30">
        <f>sheet1__2[[#This Row],[Start Time]]</f>
        <v>44554.635416666664</v>
      </c>
      <c r="C159" s="30">
        <f>sheet1__2[[#This Row],[End Time]]</f>
        <v>44554.645833333336</v>
      </c>
      <c r="D159" s="30" t="str">
        <f>sheet1__2[[#This Row],[Query Granularity]]</f>
        <v>15Minute(s)</v>
      </c>
      <c r="E159" s="30">
        <f>sheet1__2[[#This Row],[SubNetworkID]]</f>
        <v>203</v>
      </c>
      <c r="F159" s="30">
        <f>sheet1__2[[#This Row],[ManagedElementID]]</f>
        <v>203</v>
      </c>
      <c r="G159" s="30" t="str">
        <f>sheet1__2[[#This Row],[ManagedElementID Name]]</f>
        <v>PNZBSC1(203)</v>
      </c>
      <c r="H159" s="30" t="str">
        <f>sheet1__2[[#This Row],[Location Name]]</f>
        <v/>
      </c>
      <c r="I159" s="30">
        <f>sheet1__2[[#This Row],[SubSystem]]</f>
        <v>3</v>
      </c>
      <c r="J159" s="30" t="str">
        <f>sheet1__2[[#This Row],[SubSystem Name]]</f>
        <v>SubSystem(V4)(3)</v>
      </c>
      <c r="K159" s="30">
        <f>sheet1__2[[#This Row],[Unit]]</f>
        <v>23</v>
      </c>
      <c r="L159" s="30" t="str">
        <f>sheet1__2[[#This Row],[Unit Name]]</f>
        <v>Unit(V4)(23)</v>
      </c>
      <c r="M159" s="30">
        <f>sheet1__2[[#This Row],[LogicalEthPort]]</f>
        <v>2</v>
      </c>
      <c r="N159" s="30" t="str">
        <f>sheet1__2[[#This Row],[LogicalEthPort Name]]</f>
        <v>ETHERNET PORT(V4)(2)</v>
      </c>
      <c r="O159" s="30">
        <f>sheet1__2[[#This Row],[C380260006:Physical bandwidth(Mbps)]]</f>
        <v>1000</v>
      </c>
      <c r="P159" s="30">
        <f>sheet1__2[[#This Row],[C380260007:Mean receiving bit rate(bps)]]</f>
        <v>310827</v>
      </c>
      <c r="Q159" s="30">
        <f>sheet1__2[[#This Row],[C380260008:Max receiving bit rate(bps)]]</f>
        <v>379600</v>
      </c>
      <c r="R159" s="30">
        <f>sheet1__2[[#This Row],[C380260009:Mean sending bit rate(bps)]]</f>
        <v>704979</v>
      </c>
      <c r="S159" s="30">
        <f>sheet1__2[[#This Row],[C380260010:Max sending bit rate(bps)]]</f>
        <v>852960</v>
      </c>
      <c r="T159" s="43" t="str">
        <f t="shared" si="2"/>
        <v>203-3-23-2</v>
      </c>
    </row>
    <row r="160" spans="1:20" ht="15" x14ac:dyDescent="0.15">
      <c r="A160" s="30">
        <f>sheet1__2[[#This Row],[Index]]</f>
        <v>159</v>
      </c>
      <c r="B160" s="30">
        <f>sheet1__2[[#This Row],[Start Time]]</f>
        <v>44554.635416666664</v>
      </c>
      <c r="C160" s="30">
        <f>sheet1__2[[#This Row],[End Time]]</f>
        <v>44554.645833333336</v>
      </c>
      <c r="D160" s="30" t="str">
        <f>sheet1__2[[#This Row],[Query Granularity]]</f>
        <v>15Minute(s)</v>
      </c>
      <c r="E160" s="30">
        <f>sheet1__2[[#This Row],[SubNetworkID]]</f>
        <v>203</v>
      </c>
      <c r="F160" s="30">
        <f>sheet1__2[[#This Row],[ManagedElementID]]</f>
        <v>203</v>
      </c>
      <c r="G160" s="30" t="str">
        <f>sheet1__2[[#This Row],[ManagedElementID Name]]</f>
        <v>PNZBSC1(203)</v>
      </c>
      <c r="H160" s="30" t="str">
        <f>sheet1__2[[#This Row],[Location Name]]</f>
        <v/>
      </c>
      <c r="I160" s="30">
        <f>sheet1__2[[#This Row],[SubSystem]]</f>
        <v>3</v>
      </c>
      <c r="J160" s="30" t="str">
        <f>sheet1__2[[#This Row],[SubSystem Name]]</f>
        <v>SubSystem(V4)(3)</v>
      </c>
      <c r="K160" s="30">
        <f>sheet1__2[[#This Row],[Unit]]</f>
        <v>23</v>
      </c>
      <c r="L160" s="30" t="str">
        <f>sheet1__2[[#This Row],[Unit Name]]</f>
        <v>Unit(V4)(23)</v>
      </c>
      <c r="M160" s="30">
        <f>sheet1__2[[#This Row],[LogicalEthPort]]</f>
        <v>3</v>
      </c>
      <c r="N160" s="30" t="str">
        <f>sheet1__2[[#This Row],[LogicalEthPort Name]]</f>
        <v>ETHERNET PORT(V4)(3)</v>
      </c>
      <c r="O160" s="30">
        <f>sheet1__2[[#This Row],[C380260006:Physical bandwidth(Mbps)]]</f>
        <v>1000</v>
      </c>
      <c r="P160" s="30">
        <f>sheet1__2[[#This Row],[C380260007:Mean receiving bit rate(bps)]]</f>
        <v>8295507</v>
      </c>
      <c r="Q160" s="30">
        <f>sheet1__2[[#This Row],[C380260008:Max receiving bit rate(bps)]]</f>
        <v>11666184</v>
      </c>
      <c r="R160" s="30">
        <f>sheet1__2[[#This Row],[C380260009:Mean sending bit rate(bps)]]</f>
        <v>2167463</v>
      </c>
      <c r="S160" s="30">
        <f>sheet1__2[[#This Row],[C380260010:Max sending bit rate(bps)]]</f>
        <v>3140240</v>
      </c>
      <c r="T160" s="43" t="str">
        <f t="shared" si="2"/>
        <v>203-3-23-3</v>
      </c>
    </row>
    <row r="161" spans="1:20" ht="15" x14ac:dyDescent="0.15">
      <c r="A161" s="30">
        <f>sheet1__2[[#This Row],[Index]]</f>
        <v>160</v>
      </c>
      <c r="B161" s="30">
        <f>sheet1__2[[#This Row],[Start Time]]</f>
        <v>44554.635416666664</v>
      </c>
      <c r="C161" s="30">
        <f>sheet1__2[[#This Row],[End Time]]</f>
        <v>44554.645833333336</v>
      </c>
      <c r="D161" s="30" t="str">
        <f>sheet1__2[[#This Row],[Query Granularity]]</f>
        <v>15Minute(s)</v>
      </c>
      <c r="E161" s="30">
        <f>sheet1__2[[#This Row],[SubNetworkID]]</f>
        <v>203</v>
      </c>
      <c r="F161" s="30">
        <f>sheet1__2[[#This Row],[ManagedElementID]]</f>
        <v>203</v>
      </c>
      <c r="G161" s="30" t="str">
        <f>sheet1__2[[#This Row],[ManagedElementID Name]]</f>
        <v>PNZBSC1(203)</v>
      </c>
      <c r="H161" s="30" t="str">
        <f>sheet1__2[[#This Row],[Location Name]]</f>
        <v/>
      </c>
      <c r="I161" s="30">
        <f>sheet1__2[[#This Row],[SubSystem]]</f>
        <v>3</v>
      </c>
      <c r="J161" s="30" t="str">
        <f>sheet1__2[[#This Row],[SubSystem Name]]</f>
        <v>SubSystem(V4)(3)</v>
      </c>
      <c r="K161" s="30">
        <f>sheet1__2[[#This Row],[Unit]]</f>
        <v>23</v>
      </c>
      <c r="L161" s="30" t="str">
        <f>sheet1__2[[#This Row],[Unit Name]]</f>
        <v>Unit(V4)(23)</v>
      </c>
      <c r="M161" s="30">
        <f>sheet1__2[[#This Row],[LogicalEthPort]]</f>
        <v>1</v>
      </c>
      <c r="N161" s="30" t="str">
        <f>sheet1__2[[#This Row],[LogicalEthPort Name]]</f>
        <v>ETHERNET PORT(V4)(1)</v>
      </c>
      <c r="O161" s="30">
        <f>sheet1__2[[#This Row],[C380260006:Physical bandwidth(Mbps)]]</f>
        <v>1000</v>
      </c>
      <c r="P161" s="30">
        <f>sheet1__2[[#This Row],[C380260007:Mean receiving bit rate(bps)]]</f>
        <v>25454138</v>
      </c>
      <c r="Q161" s="30">
        <f>sheet1__2[[#This Row],[C380260008:Max receiving bit rate(bps)]]</f>
        <v>27712496</v>
      </c>
      <c r="R161" s="30">
        <f>sheet1__2[[#This Row],[C380260009:Mean sending bit rate(bps)]]</f>
        <v>20387312</v>
      </c>
      <c r="S161" s="30">
        <f>sheet1__2[[#This Row],[C380260010:Max sending bit rate(bps)]]</f>
        <v>22289416</v>
      </c>
      <c r="T161" s="43" t="str">
        <f t="shared" si="2"/>
        <v>203-3-23-1</v>
      </c>
    </row>
    <row r="162" spans="1:20" ht="15" x14ac:dyDescent="0.15">
      <c r="A162" s="30">
        <f>sheet1__2[[#This Row],[Index]]</f>
        <v>161</v>
      </c>
      <c r="B162" s="30">
        <f>sheet1__2[[#This Row],[Start Time]]</f>
        <v>44554.635416666664</v>
      </c>
      <c r="C162" s="30">
        <f>sheet1__2[[#This Row],[End Time]]</f>
        <v>44554.645833333336</v>
      </c>
      <c r="D162" s="30" t="str">
        <f>sheet1__2[[#This Row],[Query Granularity]]</f>
        <v>15Minute(s)</v>
      </c>
      <c r="E162" s="30">
        <f>sheet1__2[[#This Row],[SubNetworkID]]</f>
        <v>203</v>
      </c>
      <c r="F162" s="30">
        <f>sheet1__2[[#This Row],[ManagedElementID]]</f>
        <v>203</v>
      </c>
      <c r="G162" s="30" t="str">
        <f>sheet1__2[[#This Row],[ManagedElementID Name]]</f>
        <v>PNZBSC1(203)</v>
      </c>
      <c r="H162" s="30" t="str">
        <f>sheet1__2[[#This Row],[Location Name]]</f>
        <v/>
      </c>
      <c r="I162" s="30">
        <f>sheet1__2[[#This Row],[SubSystem]]</f>
        <v>3</v>
      </c>
      <c r="J162" s="30" t="str">
        <f>sheet1__2[[#This Row],[SubSystem Name]]</f>
        <v>SubSystem(V4)(3)</v>
      </c>
      <c r="K162" s="30">
        <f>sheet1__2[[#This Row],[Unit]]</f>
        <v>24</v>
      </c>
      <c r="L162" s="30" t="str">
        <f>sheet1__2[[#This Row],[Unit Name]]</f>
        <v>Unit(V4)(24)</v>
      </c>
      <c r="M162" s="30">
        <f>sheet1__2[[#This Row],[LogicalEthPort]]</f>
        <v>4</v>
      </c>
      <c r="N162" s="30" t="str">
        <f>sheet1__2[[#This Row],[LogicalEthPort Name]]</f>
        <v>ETHERNET PORT(V4)(4)</v>
      </c>
      <c r="O162" s="30">
        <f>sheet1__2[[#This Row],[C380260006:Physical bandwidth(Mbps)]]</f>
        <v>0</v>
      </c>
      <c r="P162" s="30">
        <f>sheet1__2[[#This Row],[C380260007:Mean receiving bit rate(bps)]]</f>
        <v>0</v>
      </c>
      <c r="Q162" s="30">
        <f>sheet1__2[[#This Row],[C380260008:Max receiving bit rate(bps)]]</f>
        <v>0</v>
      </c>
      <c r="R162" s="30">
        <f>sheet1__2[[#This Row],[C380260009:Mean sending bit rate(bps)]]</f>
        <v>0</v>
      </c>
      <c r="S162" s="30">
        <f>sheet1__2[[#This Row],[C380260010:Max sending bit rate(bps)]]</f>
        <v>0</v>
      </c>
      <c r="T162" s="43" t="str">
        <f t="shared" si="2"/>
        <v>203-3-24-4</v>
      </c>
    </row>
    <row r="163" spans="1:20" ht="15" x14ac:dyDescent="0.15">
      <c r="A163" s="30">
        <f>sheet1__2[[#This Row],[Index]]</f>
        <v>162</v>
      </c>
      <c r="B163" s="30">
        <f>sheet1__2[[#This Row],[Start Time]]</f>
        <v>44554.635416666664</v>
      </c>
      <c r="C163" s="30">
        <f>sheet1__2[[#This Row],[End Time]]</f>
        <v>44554.645833333336</v>
      </c>
      <c r="D163" s="30" t="str">
        <f>sheet1__2[[#This Row],[Query Granularity]]</f>
        <v>15Minute(s)</v>
      </c>
      <c r="E163" s="30">
        <f>sheet1__2[[#This Row],[SubNetworkID]]</f>
        <v>203</v>
      </c>
      <c r="F163" s="30">
        <f>sheet1__2[[#This Row],[ManagedElementID]]</f>
        <v>203</v>
      </c>
      <c r="G163" s="30" t="str">
        <f>sheet1__2[[#This Row],[ManagedElementID Name]]</f>
        <v>PNZBSC1(203)</v>
      </c>
      <c r="H163" s="30" t="str">
        <f>sheet1__2[[#This Row],[Location Name]]</f>
        <v/>
      </c>
      <c r="I163" s="30">
        <f>sheet1__2[[#This Row],[SubSystem]]</f>
        <v>3</v>
      </c>
      <c r="J163" s="30" t="str">
        <f>sheet1__2[[#This Row],[SubSystem Name]]</f>
        <v>SubSystem(V4)(3)</v>
      </c>
      <c r="K163" s="30">
        <f>sheet1__2[[#This Row],[Unit]]</f>
        <v>24</v>
      </c>
      <c r="L163" s="30" t="str">
        <f>sheet1__2[[#This Row],[Unit Name]]</f>
        <v>Unit(V4)(24)</v>
      </c>
      <c r="M163" s="30">
        <f>sheet1__2[[#This Row],[LogicalEthPort]]</f>
        <v>2</v>
      </c>
      <c r="N163" s="30" t="str">
        <f>sheet1__2[[#This Row],[LogicalEthPort Name]]</f>
        <v>ETHERNET PORT(V4)(2)</v>
      </c>
      <c r="O163" s="30">
        <f>sheet1__2[[#This Row],[C380260006:Physical bandwidth(Mbps)]]</f>
        <v>1000</v>
      </c>
      <c r="P163" s="30">
        <f>sheet1__2[[#This Row],[C380260007:Mean receiving bit rate(bps)]]</f>
        <v>852790</v>
      </c>
      <c r="Q163" s="30">
        <f>sheet1__2[[#This Row],[C380260008:Max receiving bit rate(bps)]]</f>
        <v>1064288</v>
      </c>
      <c r="R163" s="30">
        <f>sheet1__2[[#This Row],[C380260009:Mean sending bit rate(bps)]]</f>
        <v>705849</v>
      </c>
      <c r="S163" s="30">
        <f>sheet1__2[[#This Row],[C380260010:Max sending bit rate(bps)]]</f>
        <v>888384</v>
      </c>
      <c r="T163" s="43" t="str">
        <f t="shared" si="2"/>
        <v>203-3-24-2</v>
      </c>
    </row>
    <row r="164" spans="1:20" ht="15" x14ac:dyDescent="0.15">
      <c r="A164" s="30">
        <f>sheet1__2[[#This Row],[Index]]</f>
        <v>163</v>
      </c>
      <c r="B164" s="30">
        <f>sheet1__2[[#This Row],[Start Time]]</f>
        <v>44554.635416666664</v>
      </c>
      <c r="C164" s="30">
        <f>sheet1__2[[#This Row],[End Time]]</f>
        <v>44554.645833333336</v>
      </c>
      <c r="D164" s="30" t="str">
        <f>sheet1__2[[#This Row],[Query Granularity]]</f>
        <v>15Minute(s)</v>
      </c>
      <c r="E164" s="30">
        <f>sheet1__2[[#This Row],[SubNetworkID]]</f>
        <v>203</v>
      </c>
      <c r="F164" s="30">
        <f>sheet1__2[[#This Row],[ManagedElementID]]</f>
        <v>203</v>
      </c>
      <c r="G164" s="30" t="str">
        <f>sheet1__2[[#This Row],[ManagedElementID Name]]</f>
        <v>PNZBSC1(203)</v>
      </c>
      <c r="H164" s="30" t="str">
        <f>sheet1__2[[#This Row],[Location Name]]</f>
        <v/>
      </c>
      <c r="I164" s="30">
        <f>sheet1__2[[#This Row],[SubSystem]]</f>
        <v>3</v>
      </c>
      <c r="J164" s="30" t="str">
        <f>sheet1__2[[#This Row],[SubSystem Name]]</f>
        <v>SubSystem(V4)(3)</v>
      </c>
      <c r="K164" s="30">
        <f>sheet1__2[[#This Row],[Unit]]</f>
        <v>24</v>
      </c>
      <c r="L164" s="30" t="str">
        <f>sheet1__2[[#This Row],[Unit Name]]</f>
        <v>Unit(V4)(24)</v>
      </c>
      <c r="M164" s="30">
        <f>sheet1__2[[#This Row],[LogicalEthPort]]</f>
        <v>3</v>
      </c>
      <c r="N164" s="30" t="str">
        <f>sheet1__2[[#This Row],[LogicalEthPort Name]]</f>
        <v>ETHERNET PORT(V4)(3)</v>
      </c>
      <c r="O164" s="30">
        <f>sheet1__2[[#This Row],[C380260006:Physical bandwidth(Mbps)]]</f>
        <v>1000</v>
      </c>
      <c r="P164" s="30">
        <f>sheet1__2[[#This Row],[C380260007:Mean receiving bit rate(bps)]]</f>
        <v>8344993</v>
      </c>
      <c r="Q164" s="30">
        <f>sheet1__2[[#This Row],[C380260008:Max receiving bit rate(bps)]]</f>
        <v>13994992</v>
      </c>
      <c r="R164" s="30">
        <f>sheet1__2[[#This Row],[C380260009:Mean sending bit rate(bps)]]</f>
        <v>2108553</v>
      </c>
      <c r="S164" s="30">
        <f>sheet1__2[[#This Row],[C380260010:Max sending bit rate(bps)]]</f>
        <v>2747032</v>
      </c>
      <c r="T164" s="43" t="str">
        <f t="shared" si="2"/>
        <v>203-3-24-3</v>
      </c>
    </row>
    <row r="165" spans="1:20" ht="15" x14ac:dyDescent="0.15">
      <c r="A165" s="30">
        <f>sheet1__2[[#This Row],[Index]]</f>
        <v>164</v>
      </c>
      <c r="B165" s="30">
        <f>sheet1__2[[#This Row],[Start Time]]</f>
        <v>44554.635416666664</v>
      </c>
      <c r="C165" s="30">
        <f>sheet1__2[[#This Row],[End Time]]</f>
        <v>44554.645833333336</v>
      </c>
      <c r="D165" s="30" t="str">
        <f>sheet1__2[[#This Row],[Query Granularity]]</f>
        <v>15Minute(s)</v>
      </c>
      <c r="E165" s="30">
        <f>sheet1__2[[#This Row],[SubNetworkID]]</f>
        <v>203</v>
      </c>
      <c r="F165" s="30">
        <f>sheet1__2[[#This Row],[ManagedElementID]]</f>
        <v>203</v>
      </c>
      <c r="G165" s="30" t="str">
        <f>sheet1__2[[#This Row],[ManagedElementID Name]]</f>
        <v>PNZBSC1(203)</v>
      </c>
      <c r="H165" s="30" t="str">
        <f>sheet1__2[[#This Row],[Location Name]]</f>
        <v/>
      </c>
      <c r="I165" s="30">
        <f>sheet1__2[[#This Row],[SubSystem]]</f>
        <v>3</v>
      </c>
      <c r="J165" s="30" t="str">
        <f>sheet1__2[[#This Row],[SubSystem Name]]</f>
        <v>SubSystem(V4)(3)</v>
      </c>
      <c r="K165" s="30">
        <f>sheet1__2[[#This Row],[Unit]]</f>
        <v>24</v>
      </c>
      <c r="L165" s="30" t="str">
        <f>sheet1__2[[#This Row],[Unit Name]]</f>
        <v>Unit(V4)(24)</v>
      </c>
      <c r="M165" s="30">
        <f>sheet1__2[[#This Row],[LogicalEthPort]]</f>
        <v>1</v>
      </c>
      <c r="N165" s="30" t="str">
        <f>sheet1__2[[#This Row],[LogicalEthPort Name]]</f>
        <v>ETHERNET PORT(V4)(1)</v>
      </c>
      <c r="O165" s="30">
        <f>sheet1__2[[#This Row],[C380260006:Physical bandwidth(Mbps)]]</f>
        <v>1000</v>
      </c>
      <c r="P165" s="30">
        <f>sheet1__2[[#This Row],[C380260007:Mean receiving bit rate(bps)]]</f>
        <v>8214567</v>
      </c>
      <c r="Q165" s="30">
        <f>sheet1__2[[#This Row],[C380260008:Max receiving bit rate(bps)]]</f>
        <v>9296464</v>
      </c>
      <c r="R165" s="30">
        <f>sheet1__2[[#This Row],[C380260009:Mean sending bit rate(bps)]]</f>
        <v>20593727</v>
      </c>
      <c r="S165" s="30">
        <f>sheet1__2[[#This Row],[C380260010:Max sending bit rate(bps)]]</f>
        <v>22591208</v>
      </c>
      <c r="T165" s="43" t="str">
        <f t="shared" si="2"/>
        <v>203-3-24-1</v>
      </c>
    </row>
    <row r="166" spans="1:20" ht="15" x14ac:dyDescent="0.15">
      <c r="A166" s="30">
        <f>sheet1__2[[#This Row],[Index]]</f>
        <v>165</v>
      </c>
      <c r="B166" s="30">
        <f>sheet1__2[[#This Row],[Start Time]]</f>
        <v>44554.635416666664</v>
      </c>
      <c r="C166" s="30">
        <f>sheet1__2[[#This Row],[End Time]]</f>
        <v>44554.645833333336</v>
      </c>
      <c r="D166" s="30" t="str">
        <f>sheet1__2[[#This Row],[Query Granularity]]</f>
        <v>15Minute(s)</v>
      </c>
      <c r="E166" s="30">
        <f>sheet1__2[[#This Row],[SubNetworkID]]</f>
        <v>203</v>
      </c>
      <c r="F166" s="30">
        <f>sheet1__2[[#This Row],[ManagedElementID]]</f>
        <v>203</v>
      </c>
      <c r="G166" s="30" t="str">
        <f>sheet1__2[[#This Row],[ManagedElementID Name]]</f>
        <v>PNZBSC1(203)</v>
      </c>
      <c r="H166" s="30" t="str">
        <f>sheet1__2[[#This Row],[Location Name]]</f>
        <v/>
      </c>
      <c r="I166" s="30">
        <f>sheet1__2[[#This Row],[SubSystem]]</f>
        <v>3</v>
      </c>
      <c r="J166" s="30" t="str">
        <f>sheet1__2[[#This Row],[SubSystem Name]]</f>
        <v>SubSystem(V4)(3)</v>
      </c>
      <c r="K166" s="30">
        <f>sheet1__2[[#This Row],[Unit]]</f>
        <v>25</v>
      </c>
      <c r="L166" s="30" t="str">
        <f>sheet1__2[[#This Row],[Unit Name]]</f>
        <v>Unit(V4)(25)</v>
      </c>
      <c r="M166" s="30">
        <f>sheet1__2[[#This Row],[LogicalEthPort]]</f>
        <v>4</v>
      </c>
      <c r="N166" s="30" t="str">
        <f>sheet1__2[[#This Row],[LogicalEthPort Name]]</f>
        <v>ETHERNET PORT(V4)(4)</v>
      </c>
      <c r="O166" s="30">
        <f>sheet1__2[[#This Row],[C380260006:Physical bandwidth(Mbps)]]</f>
        <v>0</v>
      </c>
      <c r="P166" s="30">
        <f>sheet1__2[[#This Row],[C380260007:Mean receiving bit rate(bps)]]</f>
        <v>0</v>
      </c>
      <c r="Q166" s="30">
        <f>sheet1__2[[#This Row],[C380260008:Max receiving bit rate(bps)]]</f>
        <v>0</v>
      </c>
      <c r="R166" s="30">
        <f>sheet1__2[[#This Row],[C380260009:Mean sending bit rate(bps)]]</f>
        <v>0</v>
      </c>
      <c r="S166" s="30">
        <f>sheet1__2[[#This Row],[C380260010:Max sending bit rate(bps)]]</f>
        <v>0</v>
      </c>
      <c r="T166" s="43" t="str">
        <f t="shared" si="2"/>
        <v>203-3-25-4</v>
      </c>
    </row>
    <row r="167" spans="1:20" ht="15" x14ac:dyDescent="0.15">
      <c r="A167" s="30">
        <f>sheet1__2[[#This Row],[Index]]</f>
        <v>166</v>
      </c>
      <c r="B167" s="30">
        <f>sheet1__2[[#This Row],[Start Time]]</f>
        <v>44554.635416666664</v>
      </c>
      <c r="C167" s="30">
        <f>sheet1__2[[#This Row],[End Time]]</f>
        <v>44554.645833333336</v>
      </c>
      <c r="D167" s="30" t="str">
        <f>sheet1__2[[#This Row],[Query Granularity]]</f>
        <v>15Minute(s)</v>
      </c>
      <c r="E167" s="30">
        <f>sheet1__2[[#This Row],[SubNetworkID]]</f>
        <v>203</v>
      </c>
      <c r="F167" s="30">
        <f>sheet1__2[[#This Row],[ManagedElementID]]</f>
        <v>203</v>
      </c>
      <c r="G167" s="30" t="str">
        <f>sheet1__2[[#This Row],[ManagedElementID Name]]</f>
        <v>PNZBSC1(203)</v>
      </c>
      <c r="H167" s="30" t="str">
        <f>sheet1__2[[#This Row],[Location Name]]</f>
        <v/>
      </c>
      <c r="I167" s="30">
        <f>sheet1__2[[#This Row],[SubSystem]]</f>
        <v>3</v>
      </c>
      <c r="J167" s="30" t="str">
        <f>sheet1__2[[#This Row],[SubSystem Name]]</f>
        <v>SubSystem(V4)(3)</v>
      </c>
      <c r="K167" s="30">
        <f>sheet1__2[[#This Row],[Unit]]</f>
        <v>25</v>
      </c>
      <c r="L167" s="30" t="str">
        <f>sheet1__2[[#This Row],[Unit Name]]</f>
        <v>Unit(V4)(25)</v>
      </c>
      <c r="M167" s="30">
        <f>sheet1__2[[#This Row],[LogicalEthPort]]</f>
        <v>2</v>
      </c>
      <c r="N167" s="30" t="str">
        <f>sheet1__2[[#This Row],[LogicalEthPort Name]]</f>
        <v>ETHERNET PORT(V4)(2)</v>
      </c>
      <c r="O167" s="30">
        <f>sheet1__2[[#This Row],[C380260006:Physical bandwidth(Mbps)]]</f>
        <v>0</v>
      </c>
      <c r="P167" s="30">
        <f>sheet1__2[[#This Row],[C380260007:Mean receiving bit rate(bps)]]</f>
        <v>0</v>
      </c>
      <c r="Q167" s="30">
        <f>sheet1__2[[#This Row],[C380260008:Max receiving bit rate(bps)]]</f>
        <v>0</v>
      </c>
      <c r="R167" s="30">
        <f>sheet1__2[[#This Row],[C380260009:Mean sending bit rate(bps)]]</f>
        <v>0</v>
      </c>
      <c r="S167" s="30">
        <f>sheet1__2[[#This Row],[C380260010:Max sending bit rate(bps)]]</f>
        <v>0</v>
      </c>
      <c r="T167" s="43" t="str">
        <f t="shared" si="2"/>
        <v>203-3-25-2</v>
      </c>
    </row>
    <row r="168" spans="1:20" ht="15" x14ac:dyDescent="0.15">
      <c r="A168" s="30">
        <f>sheet1__2[[#This Row],[Index]]</f>
        <v>167</v>
      </c>
      <c r="B168" s="30">
        <f>sheet1__2[[#This Row],[Start Time]]</f>
        <v>44554.635416666664</v>
      </c>
      <c r="C168" s="30">
        <f>sheet1__2[[#This Row],[End Time]]</f>
        <v>44554.645833333336</v>
      </c>
      <c r="D168" s="30" t="str">
        <f>sheet1__2[[#This Row],[Query Granularity]]</f>
        <v>15Minute(s)</v>
      </c>
      <c r="E168" s="30">
        <f>sheet1__2[[#This Row],[SubNetworkID]]</f>
        <v>203</v>
      </c>
      <c r="F168" s="30">
        <f>sheet1__2[[#This Row],[ManagedElementID]]</f>
        <v>203</v>
      </c>
      <c r="G168" s="30" t="str">
        <f>sheet1__2[[#This Row],[ManagedElementID Name]]</f>
        <v>PNZBSC1(203)</v>
      </c>
      <c r="H168" s="30" t="str">
        <f>sheet1__2[[#This Row],[Location Name]]</f>
        <v/>
      </c>
      <c r="I168" s="30">
        <f>sheet1__2[[#This Row],[SubSystem]]</f>
        <v>3</v>
      </c>
      <c r="J168" s="30" t="str">
        <f>sheet1__2[[#This Row],[SubSystem Name]]</f>
        <v>SubSystem(V4)(3)</v>
      </c>
      <c r="K168" s="30">
        <f>sheet1__2[[#This Row],[Unit]]</f>
        <v>25</v>
      </c>
      <c r="L168" s="30" t="str">
        <f>sheet1__2[[#This Row],[Unit Name]]</f>
        <v>Unit(V4)(25)</v>
      </c>
      <c r="M168" s="30">
        <f>sheet1__2[[#This Row],[LogicalEthPort]]</f>
        <v>3</v>
      </c>
      <c r="N168" s="30" t="str">
        <f>sheet1__2[[#This Row],[LogicalEthPort Name]]</f>
        <v>ETHERNET PORT(V4)(3)</v>
      </c>
      <c r="O168" s="30">
        <f>sheet1__2[[#This Row],[C380260006:Physical bandwidth(Mbps)]]</f>
        <v>1000</v>
      </c>
      <c r="P168" s="30">
        <f>sheet1__2[[#This Row],[C380260007:Mean receiving bit rate(bps)]]</f>
        <v>61854125</v>
      </c>
      <c r="Q168" s="30">
        <f>sheet1__2[[#This Row],[C380260008:Max receiving bit rate(bps)]]</f>
        <v>65037360</v>
      </c>
      <c r="R168" s="30">
        <f>sheet1__2[[#This Row],[C380260009:Mean sending bit rate(bps)]]</f>
        <v>32237323</v>
      </c>
      <c r="S168" s="30">
        <f>sheet1__2[[#This Row],[C380260010:Max sending bit rate(bps)]]</f>
        <v>35644704</v>
      </c>
      <c r="T168" s="43" t="str">
        <f t="shared" si="2"/>
        <v>203-3-25-3</v>
      </c>
    </row>
    <row r="169" spans="1:20" ht="15" x14ac:dyDescent="0.15">
      <c r="A169" s="30">
        <f>sheet1__2[[#This Row],[Index]]</f>
        <v>168</v>
      </c>
      <c r="B169" s="30">
        <f>sheet1__2[[#This Row],[Start Time]]</f>
        <v>44554.635416666664</v>
      </c>
      <c r="C169" s="30">
        <f>sheet1__2[[#This Row],[End Time]]</f>
        <v>44554.645833333336</v>
      </c>
      <c r="D169" s="30" t="str">
        <f>sheet1__2[[#This Row],[Query Granularity]]</f>
        <v>15Minute(s)</v>
      </c>
      <c r="E169" s="30">
        <f>sheet1__2[[#This Row],[SubNetworkID]]</f>
        <v>203</v>
      </c>
      <c r="F169" s="30">
        <f>sheet1__2[[#This Row],[ManagedElementID]]</f>
        <v>203</v>
      </c>
      <c r="G169" s="30" t="str">
        <f>sheet1__2[[#This Row],[ManagedElementID Name]]</f>
        <v>PNZBSC1(203)</v>
      </c>
      <c r="H169" s="30" t="str">
        <f>sheet1__2[[#This Row],[Location Name]]</f>
        <v/>
      </c>
      <c r="I169" s="30">
        <f>sheet1__2[[#This Row],[SubSystem]]</f>
        <v>3</v>
      </c>
      <c r="J169" s="30" t="str">
        <f>sheet1__2[[#This Row],[SubSystem Name]]</f>
        <v>SubSystem(V4)(3)</v>
      </c>
      <c r="K169" s="30">
        <f>sheet1__2[[#This Row],[Unit]]</f>
        <v>25</v>
      </c>
      <c r="L169" s="30" t="str">
        <f>sheet1__2[[#This Row],[Unit Name]]</f>
        <v>Unit(V4)(25)</v>
      </c>
      <c r="M169" s="30">
        <f>sheet1__2[[#This Row],[LogicalEthPort]]</f>
        <v>1</v>
      </c>
      <c r="N169" s="30" t="str">
        <f>sheet1__2[[#This Row],[LogicalEthPort Name]]</f>
        <v>ETHERNET PORT(V4)(1)</v>
      </c>
      <c r="O169" s="30">
        <f>sheet1__2[[#This Row],[C380260006:Physical bandwidth(Mbps)]]</f>
        <v>1000</v>
      </c>
      <c r="P169" s="30">
        <f>sheet1__2[[#This Row],[C380260007:Mean receiving bit rate(bps)]]</f>
        <v>130</v>
      </c>
      <c r="Q169" s="30">
        <f>sheet1__2[[#This Row],[C380260008:Max receiving bit rate(bps)]]</f>
        <v>2200</v>
      </c>
      <c r="R169" s="30">
        <f>sheet1__2[[#This Row],[C380260009:Mean sending bit rate(bps)]]</f>
        <v>0</v>
      </c>
      <c r="S169" s="30">
        <f>sheet1__2[[#This Row],[C380260010:Max sending bit rate(bps)]]</f>
        <v>512</v>
      </c>
      <c r="T169" s="43" t="str">
        <f t="shared" si="2"/>
        <v>203-3-25-1</v>
      </c>
    </row>
    <row r="170" spans="1:20" ht="15" x14ac:dyDescent="0.15">
      <c r="A170" s="30">
        <f>sheet1__2[[#This Row],[Index]]</f>
        <v>169</v>
      </c>
      <c r="B170" s="30">
        <f>sheet1__2[[#This Row],[Start Time]]</f>
        <v>44554.635416666664</v>
      </c>
      <c r="C170" s="30">
        <f>sheet1__2[[#This Row],[End Time]]</f>
        <v>44554.645833333336</v>
      </c>
      <c r="D170" s="30" t="str">
        <f>sheet1__2[[#This Row],[Query Granularity]]</f>
        <v>15Minute(s)</v>
      </c>
      <c r="E170" s="30">
        <f>sheet1__2[[#This Row],[SubNetworkID]]</f>
        <v>203</v>
      </c>
      <c r="F170" s="30">
        <f>sheet1__2[[#This Row],[ManagedElementID]]</f>
        <v>203</v>
      </c>
      <c r="G170" s="30" t="str">
        <f>sheet1__2[[#This Row],[ManagedElementID Name]]</f>
        <v>PNZBSC1(203)</v>
      </c>
      <c r="H170" s="30" t="str">
        <f>sheet1__2[[#This Row],[Location Name]]</f>
        <v/>
      </c>
      <c r="I170" s="30">
        <f>sheet1__2[[#This Row],[SubSystem]]</f>
        <v>3</v>
      </c>
      <c r="J170" s="30" t="str">
        <f>sheet1__2[[#This Row],[SubSystem Name]]</f>
        <v>SubSystem(V4)(3)</v>
      </c>
      <c r="K170" s="30">
        <f>sheet1__2[[#This Row],[Unit]]</f>
        <v>26</v>
      </c>
      <c r="L170" s="30" t="str">
        <f>sheet1__2[[#This Row],[Unit Name]]</f>
        <v>Unit(V4)(26)</v>
      </c>
      <c r="M170" s="30">
        <f>sheet1__2[[#This Row],[LogicalEthPort]]</f>
        <v>4</v>
      </c>
      <c r="N170" s="30" t="str">
        <f>sheet1__2[[#This Row],[LogicalEthPort Name]]</f>
        <v>ETHERNET PORT(V4)(4)</v>
      </c>
      <c r="O170" s="30">
        <f>sheet1__2[[#This Row],[C380260006:Physical bandwidth(Mbps)]]</f>
        <v>0</v>
      </c>
      <c r="P170" s="30">
        <f>sheet1__2[[#This Row],[C380260007:Mean receiving bit rate(bps)]]</f>
        <v>0</v>
      </c>
      <c r="Q170" s="30">
        <f>sheet1__2[[#This Row],[C380260008:Max receiving bit rate(bps)]]</f>
        <v>0</v>
      </c>
      <c r="R170" s="30">
        <f>sheet1__2[[#This Row],[C380260009:Mean sending bit rate(bps)]]</f>
        <v>0</v>
      </c>
      <c r="S170" s="30">
        <f>sheet1__2[[#This Row],[C380260010:Max sending bit rate(bps)]]</f>
        <v>0</v>
      </c>
      <c r="T170" s="43" t="str">
        <f t="shared" si="2"/>
        <v>203-3-26-4</v>
      </c>
    </row>
    <row r="171" spans="1:20" ht="15" x14ac:dyDescent="0.15">
      <c r="A171" s="30">
        <f>sheet1__2[[#This Row],[Index]]</f>
        <v>170</v>
      </c>
      <c r="B171" s="30">
        <f>sheet1__2[[#This Row],[Start Time]]</f>
        <v>44554.635416666664</v>
      </c>
      <c r="C171" s="30">
        <f>sheet1__2[[#This Row],[End Time]]</f>
        <v>44554.645833333336</v>
      </c>
      <c r="D171" s="30" t="str">
        <f>sheet1__2[[#This Row],[Query Granularity]]</f>
        <v>15Minute(s)</v>
      </c>
      <c r="E171" s="30">
        <f>sheet1__2[[#This Row],[SubNetworkID]]</f>
        <v>203</v>
      </c>
      <c r="F171" s="30">
        <f>sheet1__2[[#This Row],[ManagedElementID]]</f>
        <v>203</v>
      </c>
      <c r="G171" s="30" t="str">
        <f>sheet1__2[[#This Row],[ManagedElementID Name]]</f>
        <v>PNZBSC1(203)</v>
      </c>
      <c r="H171" s="30" t="str">
        <f>sheet1__2[[#This Row],[Location Name]]</f>
        <v/>
      </c>
      <c r="I171" s="30">
        <f>sheet1__2[[#This Row],[SubSystem]]</f>
        <v>3</v>
      </c>
      <c r="J171" s="30" t="str">
        <f>sheet1__2[[#This Row],[SubSystem Name]]</f>
        <v>SubSystem(V4)(3)</v>
      </c>
      <c r="K171" s="30">
        <f>sheet1__2[[#This Row],[Unit]]</f>
        <v>26</v>
      </c>
      <c r="L171" s="30" t="str">
        <f>sheet1__2[[#This Row],[Unit Name]]</f>
        <v>Unit(V4)(26)</v>
      </c>
      <c r="M171" s="30">
        <f>sheet1__2[[#This Row],[LogicalEthPort]]</f>
        <v>2</v>
      </c>
      <c r="N171" s="30" t="str">
        <f>sheet1__2[[#This Row],[LogicalEthPort Name]]</f>
        <v>ETHERNET PORT(V4)(2)</v>
      </c>
      <c r="O171" s="30">
        <f>sheet1__2[[#This Row],[C380260006:Physical bandwidth(Mbps)]]</f>
        <v>0</v>
      </c>
      <c r="P171" s="30">
        <f>sheet1__2[[#This Row],[C380260007:Mean receiving bit rate(bps)]]</f>
        <v>0</v>
      </c>
      <c r="Q171" s="30">
        <f>sheet1__2[[#This Row],[C380260008:Max receiving bit rate(bps)]]</f>
        <v>0</v>
      </c>
      <c r="R171" s="30">
        <f>sheet1__2[[#This Row],[C380260009:Mean sending bit rate(bps)]]</f>
        <v>0</v>
      </c>
      <c r="S171" s="30">
        <f>sheet1__2[[#This Row],[C380260010:Max sending bit rate(bps)]]</f>
        <v>0</v>
      </c>
      <c r="T171" s="43" t="str">
        <f t="shared" si="2"/>
        <v>203-3-26-2</v>
      </c>
    </row>
    <row r="172" spans="1:20" ht="15" x14ac:dyDescent="0.15">
      <c r="A172" s="30">
        <f>sheet1__2[[#This Row],[Index]]</f>
        <v>171</v>
      </c>
      <c r="B172" s="30">
        <f>sheet1__2[[#This Row],[Start Time]]</f>
        <v>44554.635416666664</v>
      </c>
      <c r="C172" s="30">
        <f>sheet1__2[[#This Row],[End Time]]</f>
        <v>44554.645833333336</v>
      </c>
      <c r="D172" s="30" t="str">
        <f>sheet1__2[[#This Row],[Query Granularity]]</f>
        <v>15Minute(s)</v>
      </c>
      <c r="E172" s="30">
        <f>sheet1__2[[#This Row],[SubNetworkID]]</f>
        <v>203</v>
      </c>
      <c r="F172" s="30">
        <f>sheet1__2[[#This Row],[ManagedElementID]]</f>
        <v>203</v>
      </c>
      <c r="G172" s="30" t="str">
        <f>sheet1__2[[#This Row],[ManagedElementID Name]]</f>
        <v>PNZBSC1(203)</v>
      </c>
      <c r="H172" s="30" t="str">
        <f>sheet1__2[[#This Row],[Location Name]]</f>
        <v/>
      </c>
      <c r="I172" s="30">
        <f>sheet1__2[[#This Row],[SubSystem]]</f>
        <v>3</v>
      </c>
      <c r="J172" s="30" t="str">
        <f>sheet1__2[[#This Row],[SubSystem Name]]</f>
        <v>SubSystem(V4)(3)</v>
      </c>
      <c r="K172" s="30">
        <f>sheet1__2[[#This Row],[Unit]]</f>
        <v>26</v>
      </c>
      <c r="L172" s="30" t="str">
        <f>sheet1__2[[#This Row],[Unit Name]]</f>
        <v>Unit(V4)(26)</v>
      </c>
      <c r="M172" s="30">
        <f>sheet1__2[[#This Row],[LogicalEthPort]]</f>
        <v>3</v>
      </c>
      <c r="N172" s="30" t="str">
        <f>sheet1__2[[#This Row],[LogicalEthPort Name]]</f>
        <v>ETHERNET PORT(V4)(3)</v>
      </c>
      <c r="O172" s="30">
        <f>sheet1__2[[#This Row],[C380260006:Physical bandwidth(Mbps)]]</f>
        <v>1000</v>
      </c>
      <c r="P172" s="30">
        <f>sheet1__2[[#This Row],[C380260007:Mean receiving bit rate(bps)]]</f>
        <v>249</v>
      </c>
      <c r="Q172" s="30">
        <f>sheet1__2[[#This Row],[C380260008:Max receiving bit rate(bps)]]</f>
        <v>2960</v>
      </c>
      <c r="R172" s="30">
        <f>sheet1__2[[#This Row],[C380260009:Mean sending bit rate(bps)]]</f>
        <v>30752555</v>
      </c>
      <c r="S172" s="30">
        <f>sheet1__2[[#This Row],[C380260010:Max sending bit rate(bps)]]</f>
        <v>33707488</v>
      </c>
      <c r="T172" s="43" t="str">
        <f t="shared" si="2"/>
        <v>203-3-26-3</v>
      </c>
    </row>
    <row r="173" spans="1:20" ht="15" x14ac:dyDescent="0.15">
      <c r="A173" s="30">
        <f>sheet1__2[[#This Row],[Index]]</f>
        <v>172</v>
      </c>
      <c r="B173" s="30">
        <f>sheet1__2[[#This Row],[Start Time]]</f>
        <v>44554.635416666664</v>
      </c>
      <c r="C173" s="30">
        <f>sheet1__2[[#This Row],[End Time]]</f>
        <v>44554.645833333336</v>
      </c>
      <c r="D173" s="30" t="str">
        <f>sheet1__2[[#This Row],[Query Granularity]]</f>
        <v>15Minute(s)</v>
      </c>
      <c r="E173" s="30">
        <f>sheet1__2[[#This Row],[SubNetworkID]]</f>
        <v>203</v>
      </c>
      <c r="F173" s="30">
        <f>sheet1__2[[#This Row],[ManagedElementID]]</f>
        <v>203</v>
      </c>
      <c r="G173" s="30" t="str">
        <f>sheet1__2[[#This Row],[ManagedElementID Name]]</f>
        <v>PNZBSC1(203)</v>
      </c>
      <c r="H173" s="30" t="str">
        <f>sheet1__2[[#This Row],[Location Name]]</f>
        <v/>
      </c>
      <c r="I173" s="30">
        <f>sheet1__2[[#This Row],[SubSystem]]</f>
        <v>3</v>
      </c>
      <c r="J173" s="30" t="str">
        <f>sheet1__2[[#This Row],[SubSystem Name]]</f>
        <v>SubSystem(V4)(3)</v>
      </c>
      <c r="K173" s="30">
        <f>sheet1__2[[#This Row],[Unit]]</f>
        <v>26</v>
      </c>
      <c r="L173" s="30" t="str">
        <f>sheet1__2[[#This Row],[Unit Name]]</f>
        <v>Unit(V4)(26)</v>
      </c>
      <c r="M173" s="30">
        <f>sheet1__2[[#This Row],[LogicalEthPort]]</f>
        <v>1</v>
      </c>
      <c r="N173" s="30" t="str">
        <f>sheet1__2[[#This Row],[LogicalEthPort Name]]</f>
        <v>ETHERNET PORT(V4)(1)</v>
      </c>
      <c r="O173" s="30">
        <f>sheet1__2[[#This Row],[C380260006:Physical bandwidth(Mbps)]]</f>
        <v>1000</v>
      </c>
      <c r="P173" s="30">
        <f>sheet1__2[[#This Row],[C380260007:Mean receiving bit rate(bps)]]</f>
        <v>131</v>
      </c>
      <c r="Q173" s="30">
        <f>sheet1__2[[#This Row],[C380260008:Max receiving bit rate(bps)]]</f>
        <v>2200</v>
      </c>
      <c r="R173" s="30">
        <f>sheet1__2[[#This Row],[C380260009:Mean sending bit rate(bps)]]</f>
        <v>1</v>
      </c>
      <c r="S173" s="30">
        <f>sheet1__2[[#This Row],[C380260010:Max sending bit rate(bps)]]</f>
        <v>512</v>
      </c>
      <c r="T173" s="43" t="str">
        <f t="shared" si="2"/>
        <v>203-3-26-1</v>
      </c>
    </row>
    <row r="174" spans="1:20" ht="15" x14ac:dyDescent="0.15">
      <c r="A174" s="30">
        <f>sheet1__2[[#This Row],[Index]]</f>
        <v>173</v>
      </c>
      <c r="B174" s="30">
        <f>sheet1__2[[#This Row],[Start Time]]</f>
        <v>44554.635416666664</v>
      </c>
      <c r="C174" s="30">
        <f>sheet1__2[[#This Row],[End Time]]</f>
        <v>44554.645833333336</v>
      </c>
      <c r="D174" s="30" t="str">
        <f>sheet1__2[[#This Row],[Query Granularity]]</f>
        <v>15Minute(s)</v>
      </c>
      <c r="E174" s="30">
        <f>sheet1__2[[#This Row],[SubNetworkID]]</f>
        <v>204</v>
      </c>
      <c r="F174" s="30">
        <f>sheet1__2[[#This Row],[ManagedElementID]]</f>
        <v>204</v>
      </c>
      <c r="G174" s="30" t="str">
        <f>sheet1__2[[#This Row],[ManagedElementID Name]]</f>
        <v>PNZBSC2(204)</v>
      </c>
      <c r="H174" s="30" t="str">
        <f>sheet1__2[[#This Row],[Location Name]]</f>
        <v/>
      </c>
      <c r="I174" s="30">
        <f>sheet1__2[[#This Row],[SubSystem]]</f>
        <v>3</v>
      </c>
      <c r="J174" s="30" t="str">
        <f>sheet1__2[[#This Row],[SubSystem Name]]</f>
        <v>SubSystem(V4)(3)</v>
      </c>
      <c r="K174" s="30">
        <f>sheet1__2[[#This Row],[Unit]]</f>
        <v>23</v>
      </c>
      <c r="L174" s="30" t="str">
        <f>sheet1__2[[#This Row],[Unit Name]]</f>
        <v>Unit(V4)(23)</v>
      </c>
      <c r="M174" s="30">
        <f>sheet1__2[[#This Row],[LogicalEthPort]]</f>
        <v>4</v>
      </c>
      <c r="N174" s="30" t="str">
        <f>sheet1__2[[#This Row],[LogicalEthPort Name]]</f>
        <v>ETHERNET PORT(V4)(4)</v>
      </c>
      <c r="O174" s="30">
        <f>sheet1__2[[#This Row],[C380260006:Physical bandwidth(Mbps)]]</f>
        <v>0</v>
      </c>
      <c r="P174" s="30">
        <f>sheet1__2[[#This Row],[C380260007:Mean receiving bit rate(bps)]]</f>
        <v>0</v>
      </c>
      <c r="Q174" s="30">
        <f>sheet1__2[[#This Row],[C380260008:Max receiving bit rate(bps)]]</f>
        <v>0</v>
      </c>
      <c r="R174" s="30">
        <f>sheet1__2[[#This Row],[C380260009:Mean sending bit rate(bps)]]</f>
        <v>0</v>
      </c>
      <c r="S174" s="30">
        <f>sheet1__2[[#This Row],[C380260010:Max sending bit rate(bps)]]</f>
        <v>0</v>
      </c>
      <c r="T174" s="43" t="str">
        <f t="shared" si="2"/>
        <v>204-3-23-4</v>
      </c>
    </row>
    <row r="175" spans="1:20" ht="15" x14ac:dyDescent="0.15">
      <c r="A175" s="30">
        <f>sheet1__2[[#This Row],[Index]]</f>
        <v>174</v>
      </c>
      <c r="B175" s="30">
        <f>sheet1__2[[#This Row],[Start Time]]</f>
        <v>44554.635416666664</v>
      </c>
      <c r="C175" s="30">
        <f>sheet1__2[[#This Row],[End Time]]</f>
        <v>44554.645833333336</v>
      </c>
      <c r="D175" s="30" t="str">
        <f>sheet1__2[[#This Row],[Query Granularity]]</f>
        <v>15Minute(s)</v>
      </c>
      <c r="E175" s="30">
        <f>sheet1__2[[#This Row],[SubNetworkID]]</f>
        <v>204</v>
      </c>
      <c r="F175" s="30">
        <f>sheet1__2[[#This Row],[ManagedElementID]]</f>
        <v>204</v>
      </c>
      <c r="G175" s="30" t="str">
        <f>sheet1__2[[#This Row],[ManagedElementID Name]]</f>
        <v>PNZBSC2(204)</v>
      </c>
      <c r="H175" s="30" t="str">
        <f>sheet1__2[[#This Row],[Location Name]]</f>
        <v/>
      </c>
      <c r="I175" s="30">
        <f>sheet1__2[[#This Row],[SubSystem]]</f>
        <v>3</v>
      </c>
      <c r="J175" s="30" t="str">
        <f>sheet1__2[[#This Row],[SubSystem Name]]</f>
        <v>SubSystem(V4)(3)</v>
      </c>
      <c r="K175" s="30">
        <f>sheet1__2[[#This Row],[Unit]]</f>
        <v>23</v>
      </c>
      <c r="L175" s="30" t="str">
        <f>sheet1__2[[#This Row],[Unit Name]]</f>
        <v>Unit(V4)(23)</v>
      </c>
      <c r="M175" s="30">
        <f>sheet1__2[[#This Row],[LogicalEthPort]]</f>
        <v>2</v>
      </c>
      <c r="N175" s="30" t="str">
        <f>sheet1__2[[#This Row],[LogicalEthPort Name]]</f>
        <v>ETHERNET PORT(V4)(2)</v>
      </c>
      <c r="O175" s="30">
        <f>sheet1__2[[#This Row],[C380260006:Physical bandwidth(Mbps)]]</f>
        <v>1000</v>
      </c>
      <c r="P175" s="30">
        <f>sheet1__2[[#This Row],[C380260007:Mean receiving bit rate(bps)]]</f>
        <v>73520</v>
      </c>
      <c r="Q175" s="30">
        <f>sheet1__2[[#This Row],[C380260008:Max receiving bit rate(bps)]]</f>
        <v>83584</v>
      </c>
      <c r="R175" s="30">
        <f>sheet1__2[[#This Row],[C380260009:Mean sending bit rate(bps)]]</f>
        <v>849101</v>
      </c>
      <c r="S175" s="30">
        <f>sheet1__2[[#This Row],[C380260010:Max sending bit rate(bps)]]</f>
        <v>1080352</v>
      </c>
      <c r="T175" s="43" t="str">
        <f t="shared" si="2"/>
        <v>204-3-23-2</v>
      </c>
    </row>
    <row r="176" spans="1:20" ht="15" x14ac:dyDescent="0.15">
      <c r="A176" s="30">
        <f>sheet1__2[[#This Row],[Index]]</f>
        <v>175</v>
      </c>
      <c r="B176" s="30">
        <f>sheet1__2[[#This Row],[Start Time]]</f>
        <v>44554.635416666664</v>
      </c>
      <c r="C176" s="30">
        <f>sheet1__2[[#This Row],[End Time]]</f>
        <v>44554.645833333336</v>
      </c>
      <c r="D176" s="30" t="str">
        <f>sheet1__2[[#This Row],[Query Granularity]]</f>
        <v>15Minute(s)</v>
      </c>
      <c r="E176" s="30">
        <f>sheet1__2[[#This Row],[SubNetworkID]]</f>
        <v>204</v>
      </c>
      <c r="F176" s="30">
        <f>sheet1__2[[#This Row],[ManagedElementID]]</f>
        <v>204</v>
      </c>
      <c r="G176" s="30" t="str">
        <f>sheet1__2[[#This Row],[ManagedElementID Name]]</f>
        <v>PNZBSC2(204)</v>
      </c>
      <c r="H176" s="30" t="str">
        <f>sheet1__2[[#This Row],[Location Name]]</f>
        <v/>
      </c>
      <c r="I176" s="30">
        <f>sheet1__2[[#This Row],[SubSystem]]</f>
        <v>3</v>
      </c>
      <c r="J176" s="30" t="str">
        <f>sheet1__2[[#This Row],[SubSystem Name]]</f>
        <v>SubSystem(V4)(3)</v>
      </c>
      <c r="K176" s="30">
        <f>sheet1__2[[#This Row],[Unit]]</f>
        <v>23</v>
      </c>
      <c r="L176" s="30" t="str">
        <f>sheet1__2[[#This Row],[Unit Name]]</f>
        <v>Unit(V4)(23)</v>
      </c>
      <c r="M176" s="30">
        <f>sheet1__2[[#This Row],[LogicalEthPort]]</f>
        <v>3</v>
      </c>
      <c r="N176" s="30" t="str">
        <f>sheet1__2[[#This Row],[LogicalEthPort Name]]</f>
        <v>ETHERNET PORT(V4)(3)</v>
      </c>
      <c r="O176" s="30">
        <f>sheet1__2[[#This Row],[C380260006:Physical bandwidth(Mbps)]]</f>
        <v>1000</v>
      </c>
      <c r="P176" s="30">
        <f>sheet1__2[[#This Row],[C380260007:Mean receiving bit rate(bps)]]</f>
        <v>11284281</v>
      </c>
      <c r="Q176" s="30">
        <f>sheet1__2[[#This Row],[C380260008:Max receiving bit rate(bps)]]</f>
        <v>15497856</v>
      </c>
      <c r="R176" s="30">
        <f>sheet1__2[[#This Row],[C380260009:Mean sending bit rate(bps)]]</f>
        <v>2758048</v>
      </c>
      <c r="S176" s="30">
        <f>sheet1__2[[#This Row],[C380260010:Max sending bit rate(bps)]]</f>
        <v>3618320</v>
      </c>
      <c r="T176" s="43" t="str">
        <f t="shared" si="2"/>
        <v>204-3-23-3</v>
      </c>
    </row>
    <row r="177" spans="1:20" ht="15" x14ac:dyDescent="0.15">
      <c r="A177" s="30">
        <f>sheet1__2[[#This Row],[Index]]</f>
        <v>176</v>
      </c>
      <c r="B177" s="30">
        <f>sheet1__2[[#This Row],[Start Time]]</f>
        <v>44554.635416666664</v>
      </c>
      <c r="C177" s="30">
        <f>sheet1__2[[#This Row],[End Time]]</f>
        <v>44554.645833333336</v>
      </c>
      <c r="D177" s="30" t="str">
        <f>sheet1__2[[#This Row],[Query Granularity]]</f>
        <v>15Minute(s)</v>
      </c>
      <c r="E177" s="30">
        <f>sheet1__2[[#This Row],[SubNetworkID]]</f>
        <v>204</v>
      </c>
      <c r="F177" s="30">
        <f>sheet1__2[[#This Row],[ManagedElementID]]</f>
        <v>204</v>
      </c>
      <c r="G177" s="30" t="str">
        <f>sheet1__2[[#This Row],[ManagedElementID Name]]</f>
        <v>PNZBSC2(204)</v>
      </c>
      <c r="H177" s="30" t="str">
        <f>sheet1__2[[#This Row],[Location Name]]</f>
        <v/>
      </c>
      <c r="I177" s="30">
        <f>sheet1__2[[#This Row],[SubSystem]]</f>
        <v>3</v>
      </c>
      <c r="J177" s="30" t="str">
        <f>sheet1__2[[#This Row],[SubSystem Name]]</f>
        <v>SubSystem(V4)(3)</v>
      </c>
      <c r="K177" s="30">
        <f>sheet1__2[[#This Row],[Unit]]</f>
        <v>23</v>
      </c>
      <c r="L177" s="30" t="str">
        <f>sheet1__2[[#This Row],[Unit Name]]</f>
        <v>Unit(V4)(23)</v>
      </c>
      <c r="M177" s="30">
        <f>sheet1__2[[#This Row],[LogicalEthPort]]</f>
        <v>1</v>
      </c>
      <c r="N177" s="30" t="str">
        <f>sheet1__2[[#This Row],[LogicalEthPort Name]]</f>
        <v>ETHERNET PORT(V4)(1)</v>
      </c>
      <c r="O177" s="30">
        <f>sheet1__2[[#This Row],[C380260006:Physical bandwidth(Mbps)]]</f>
        <v>1000</v>
      </c>
      <c r="P177" s="30">
        <f>sheet1__2[[#This Row],[C380260007:Mean receiving bit rate(bps)]]</f>
        <v>31553441</v>
      </c>
      <c r="Q177" s="30">
        <f>sheet1__2[[#This Row],[C380260008:Max receiving bit rate(bps)]]</f>
        <v>33830568</v>
      </c>
      <c r="R177" s="30">
        <f>sheet1__2[[#This Row],[C380260009:Mean sending bit rate(bps)]]</f>
        <v>25117574</v>
      </c>
      <c r="S177" s="30">
        <f>sheet1__2[[#This Row],[C380260010:Max sending bit rate(bps)]]</f>
        <v>27896416</v>
      </c>
      <c r="T177" s="43" t="str">
        <f t="shared" si="2"/>
        <v>204-3-23-1</v>
      </c>
    </row>
    <row r="178" spans="1:20" ht="15" x14ac:dyDescent="0.15">
      <c r="A178" s="30">
        <f>sheet1__2[[#This Row],[Index]]</f>
        <v>177</v>
      </c>
      <c r="B178" s="30">
        <f>sheet1__2[[#This Row],[Start Time]]</f>
        <v>44554.635416666664</v>
      </c>
      <c r="C178" s="30">
        <f>sheet1__2[[#This Row],[End Time]]</f>
        <v>44554.645833333336</v>
      </c>
      <c r="D178" s="30" t="str">
        <f>sheet1__2[[#This Row],[Query Granularity]]</f>
        <v>15Minute(s)</v>
      </c>
      <c r="E178" s="30">
        <f>sheet1__2[[#This Row],[SubNetworkID]]</f>
        <v>204</v>
      </c>
      <c r="F178" s="30">
        <f>sheet1__2[[#This Row],[ManagedElementID]]</f>
        <v>204</v>
      </c>
      <c r="G178" s="30" t="str">
        <f>sheet1__2[[#This Row],[ManagedElementID Name]]</f>
        <v>PNZBSC2(204)</v>
      </c>
      <c r="H178" s="30" t="str">
        <f>sheet1__2[[#This Row],[Location Name]]</f>
        <v/>
      </c>
      <c r="I178" s="30">
        <f>sheet1__2[[#This Row],[SubSystem]]</f>
        <v>3</v>
      </c>
      <c r="J178" s="30" t="str">
        <f>sheet1__2[[#This Row],[SubSystem Name]]</f>
        <v>SubSystem(V4)(3)</v>
      </c>
      <c r="K178" s="30">
        <f>sheet1__2[[#This Row],[Unit]]</f>
        <v>24</v>
      </c>
      <c r="L178" s="30" t="str">
        <f>sheet1__2[[#This Row],[Unit Name]]</f>
        <v>Unit(V4)(24)</v>
      </c>
      <c r="M178" s="30">
        <f>sheet1__2[[#This Row],[LogicalEthPort]]</f>
        <v>4</v>
      </c>
      <c r="N178" s="30" t="str">
        <f>sheet1__2[[#This Row],[LogicalEthPort Name]]</f>
        <v>ETHERNET PORT(V4)(4)</v>
      </c>
      <c r="O178" s="30">
        <f>sheet1__2[[#This Row],[C380260006:Physical bandwidth(Mbps)]]</f>
        <v>0</v>
      </c>
      <c r="P178" s="30">
        <f>sheet1__2[[#This Row],[C380260007:Mean receiving bit rate(bps)]]</f>
        <v>0</v>
      </c>
      <c r="Q178" s="30">
        <f>sheet1__2[[#This Row],[C380260008:Max receiving bit rate(bps)]]</f>
        <v>0</v>
      </c>
      <c r="R178" s="30">
        <f>sheet1__2[[#This Row],[C380260009:Mean sending bit rate(bps)]]</f>
        <v>0</v>
      </c>
      <c r="S178" s="30">
        <f>sheet1__2[[#This Row],[C380260010:Max sending bit rate(bps)]]</f>
        <v>0</v>
      </c>
      <c r="T178" s="43" t="str">
        <f t="shared" si="2"/>
        <v>204-3-24-4</v>
      </c>
    </row>
    <row r="179" spans="1:20" ht="15" x14ac:dyDescent="0.15">
      <c r="A179" s="30">
        <f>sheet1__2[[#This Row],[Index]]</f>
        <v>178</v>
      </c>
      <c r="B179" s="30">
        <f>sheet1__2[[#This Row],[Start Time]]</f>
        <v>44554.635416666664</v>
      </c>
      <c r="C179" s="30">
        <f>sheet1__2[[#This Row],[End Time]]</f>
        <v>44554.645833333336</v>
      </c>
      <c r="D179" s="30" t="str">
        <f>sheet1__2[[#This Row],[Query Granularity]]</f>
        <v>15Minute(s)</v>
      </c>
      <c r="E179" s="30">
        <f>sheet1__2[[#This Row],[SubNetworkID]]</f>
        <v>204</v>
      </c>
      <c r="F179" s="30">
        <f>sheet1__2[[#This Row],[ManagedElementID]]</f>
        <v>204</v>
      </c>
      <c r="G179" s="30" t="str">
        <f>sheet1__2[[#This Row],[ManagedElementID Name]]</f>
        <v>PNZBSC2(204)</v>
      </c>
      <c r="H179" s="30" t="str">
        <f>sheet1__2[[#This Row],[Location Name]]</f>
        <v/>
      </c>
      <c r="I179" s="30">
        <f>sheet1__2[[#This Row],[SubSystem]]</f>
        <v>3</v>
      </c>
      <c r="J179" s="30" t="str">
        <f>sheet1__2[[#This Row],[SubSystem Name]]</f>
        <v>SubSystem(V4)(3)</v>
      </c>
      <c r="K179" s="30">
        <f>sheet1__2[[#This Row],[Unit]]</f>
        <v>24</v>
      </c>
      <c r="L179" s="30" t="str">
        <f>sheet1__2[[#This Row],[Unit Name]]</f>
        <v>Unit(V4)(24)</v>
      </c>
      <c r="M179" s="30">
        <f>sheet1__2[[#This Row],[LogicalEthPort]]</f>
        <v>2</v>
      </c>
      <c r="N179" s="30" t="str">
        <f>sheet1__2[[#This Row],[LogicalEthPort Name]]</f>
        <v>ETHERNET PORT(V4)(2)</v>
      </c>
      <c r="O179" s="30">
        <f>sheet1__2[[#This Row],[C380260006:Physical bandwidth(Mbps)]]</f>
        <v>1000</v>
      </c>
      <c r="P179" s="30">
        <f>sheet1__2[[#This Row],[C380260007:Mean receiving bit rate(bps)]]</f>
        <v>1356812</v>
      </c>
      <c r="Q179" s="30">
        <f>sheet1__2[[#This Row],[C380260008:Max receiving bit rate(bps)]]</f>
        <v>1679104</v>
      </c>
      <c r="R179" s="30">
        <f>sheet1__2[[#This Row],[C380260009:Mean sending bit rate(bps)]]</f>
        <v>851055</v>
      </c>
      <c r="S179" s="30">
        <f>sheet1__2[[#This Row],[C380260010:Max sending bit rate(bps)]]</f>
        <v>1051648</v>
      </c>
      <c r="T179" s="43" t="str">
        <f t="shared" si="2"/>
        <v>204-3-24-2</v>
      </c>
    </row>
    <row r="180" spans="1:20" ht="15" x14ac:dyDescent="0.15">
      <c r="A180" s="30">
        <f>sheet1__2[[#This Row],[Index]]</f>
        <v>179</v>
      </c>
      <c r="B180" s="30">
        <f>sheet1__2[[#This Row],[Start Time]]</f>
        <v>44554.635416666664</v>
      </c>
      <c r="C180" s="30">
        <f>sheet1__2[[#This Row],[End Time]]</f>
        <v>44554.645833333336</v>
      </c>
      <c r="D180" s="30" t="str">
        <f>sheet1__2[[#This Row],[Query Granularity]]</f>
        <v>15Minute(s)</v>
      </c>
      <c r="E180" s="30">
        <f>sheet1__2[[#This Row],[SubNetworkID]]</f>
        <v>204</v>
      </c>
      <c r="F180" s="30">
        <f>sheet1__2[[#This Row],[ManagedElementID]]</f>
        <v>204</v>
      </c>
      <c r="G180" s="30" t="str">
        <f>sheet1__2[[#This Row],[ManagedElementID Name]]</f>
        <v>PNZBSC2(204)</v>
      </c>
      <c r="H180" s="30" t="str">
        <f>sheet1__2[[#This Row],[Location Name]]</f>
        <v/>
      </c>
      <c r="I180" s="30">
        <f>sheet1__2[[#This Row],[SubSystem]]</f>
        <v>3</v>
      </c>
      <c r="J180" s="30" t="str">
        <f>sheet1__2[[#This Row],[SubSystem Name]]</f>
        <v>SubSystem(V4)(3)</v>
      </c>
      <c r="K180" s="30">
        <f>sheet1__2[[#This Row],[Unit]]</f>
        <v>24</v>
      </c>
      <c r="L180" s="30" t="str">
        <f>sheet1__2[[#This Row],[Unit Name]]</f>
        <v>Unit(V4)(24)</v>
      </c>
      <c r="M180" s="30">
        <f>sheet1__2[[#This Row],[LogicalEthPort]]</f>
        <v>3</v>
      </c>
      <c r="N180" s="30" t="str">
        <f>sheet1__2[[#This Row],[LogicalEthPort Name]]</f>
        <v>ETHERNET PORT(V4)(3)</v>
      </c>
      <c r="O180" s="30">
        <f>sheet1__2[[#This Row],[C380260006:Physical bandwidth(Mbps)]]</f>
        <v>1000</v>
      </c>
      <c r="P180" s="30">
        <f>sheet1__2[[#This Row],[C380260007:Mean receiving bit rate(bps)]]</f>
        <v>9757027</v>
      </c>
      <c r="Q180" s="30">
        <f>sheet1__2[[#This Row],[C380260008:Max receiving bit rate(bps)]]</f>
        <v>13956288</v>
      </c>
      <c r="R180" s="30">
        <f>sheet1__2[[#This Row],[C380260009:Mean sending bit rate(bps)]]</f>
        <v>2893292</v>
      </c>
      <c r="S180" s="30">
        <f>sheet1__2[[#This Row],[C380260010:Max sending bit rate(bps)]]</f>
        <v>3927784</v>
      </c>
      <c r="T180" s="43" t="str">
        <f t="shared" si="2"/>
        <v>204-3-24-3</v>
      </c>
    </row>
    <row r="181" spans="1:20" ht="15" x14ac:dyDescent="0.15">
      <c r="A181" s="30">
        <f>sheet1__2[[#This Row],[Index]]</f>
        <v>180</v>
      </c>
      <c r="B181" s="30">
        <f>sheet1__2[[#This Row],[Start Time]]</f>
        <v>44554.635416666664</v>
      </c>
      <c r="C181" s="30">
        <f>sheet1__2[[#This Row],[End Time]]</f>
        <v>44554.645833333336</v>
      </c>
      <c r="D181" s="30" t="str">
        <f>sheet1__2[[#This Row],[Query Granularity]]</f>
        <v>15Minute(s)</v>
      </c>
      <c r="E181" s="30">
        <f>sheet1__2[[#This Row],[SubNetworkID]]</f>
        <v>204</v>
      </c>
      <c r="F181" s="30">
        <f>sheet1__2[[#This Row],[ManagedElementID]]</f>
        <v>204</v>
      </c>
      <c r="G181" s="30" t="str">
        <f>sheet1__2[[#This Row],[ManagedElementID Name]]</f>
        <v>PNZBSC2(204)</v>
      </c>
      <c r="H181" s="30" t="str">
        <f>sheet1__2[[#This Row],[Location Name]]</f>
        <v/>
      </c>
      <c r="I181" s="30">
        <f>sheet1__2[[#This Row],[SubSystem]]</f>
        <v>3</v>
      </c>
      <c r="J181" s="30" t="str">
        <f>sheet1__2[[#This Row],[SubSystem Name]]</f>
        <v>SubSystem(V4)(3)</v>
      </c>
      <c r="K181" s="30">
        <f>sheet1__2[[#This Row],[Unit]]</f>
        <v>24</v>
      </c>
      <c r="L181" s="30" t="str">
        <f>sheet1__2[[#This Row],[Unit Name]]</f>
        <v>Unit(V4)(24)</v>
      </c>
      <c r="M181" s="30">
        <f>sheet1__2[[#This Row],[LogicalEthPort]]</f>
        <v>1</v>
      </c>
      <c r="N181" s="30" t="str">
        <f>sheet1__2[[#This Row],[LogicalEthPort Name]]</f>
        <v>ETHERNET PORT(V4)(1)</v>
      </c>
      <c r="O181" s="30">
        <f>sheet1__2[[#This Row],[C380260006:Physical bandwidth(Mbps)]]</f>
        <v>1000</v>
      </c>
      <c r="P181" s="30">
        <f>sheet1__2[[#This Row],[C380260007:Mean receiving bit rate(bps)]]</f>
        <v>10379775</v>
      </c>
      <c r="Q181" s="30">
        <f>sheet1__2[[#This Row],[C380260008:Max receiving bit rate(bps)]]</f>
        <v>12005824</v>
      </c>
      <c r="R181" s="30">
        <f>sheet1__2[[#This Row],[C380260009:Mean sending bit rate(bps)]]</f>
        <v>25527923</v>
      </c>
      <c r="S181" s="30">
        <f>sheet1__2[[#This Row],[C380260010:Max sending bit rate(bps)]]</f>
        <v>28099376</v>
      </c>
      <c r="T181" s="43" t="str">
        <f t="shared" si="2"/>
        <v>204-3-24-1</v>
      </c>
    </row>
    <row r="182" spans="1:20" ht="15" x14ac:dyDescent="0.15">
      <c r="A182" s="30">
        <f>sheet1__2[[#This Row],[Index]]</f>
        <v>181</v>
      </c>
      <c r="B182" s="30">
        <f>sheet1__2[[#This Row],[Start Time]]</f>
        <v>44554.635416666664</v>
      </c>
      <c r="C182" s="30">
        <f>sheet1__2[[#This Row],[End Time]]</f>
        <v>44554.645833333336</v>
      </c>
      <c r="D182" s="30" t="str">
        <f>sheet1__2[[#This Row],[Query Granularity]]</f>
        <v>15Minute(s)</v>
      </c>
      <c r="E182" s="30">
        <f>sheet1__2[[#This Row],[SubNetworkID]]</f>
        <v>204</v>
      </c>
      <c r="F182" s="30">
        <f>sheet1__2[[#This Row],[ManagedElementID]]</f>
        <v>204</v>
      </c>
      <c r="G182" s="30" t="str">
        <f>sheet1__2[[#This Row],[ManagedElementID Name]]</f>
        <v>PNZBSC2(204)</v>
      </c>
      <c r="H182" s="30" t="str">
        <f>sheet1__2[[#This Row],[Location Name]]</f>
        <v/>
      </c>
      <c r="I182" s="30">
        <f>sheet1__2[[#This Row],[SubSystem]]</f>
        <v>3</v>
      </c>
      <c r="J182" s="30" t="str">
        <f>sheet1__2[[#This Row],[SubSystem Name]]</f>
        <v>SubSystem(V4)(3)</v>
      </c>
      <c r="K182" s="30">
        <f>sheet1__2[[#This Row],[Unit]]</f>
        <v>25</v>
      </c>
      <c r="L182" s="30" t="str">
        <f>sheet1__2[[#This Row],[Unit Name]]</f>
        <v>Unit(V4)(25)</v>
      </c>
      <c r="M182" s="30">
        <f>sheet1__2[[#This Row],[LogicalEthPort]]</f>
        <v>4</v>
      </c>
      <c r="N182" s="30" t="str">
        <f>sheet1__2[[#This Row],[LogicalEthPort Name]]</f>
        <v>ETHERNET PORT(V4)(4)</v>
      </c>
      <c r="O182" s="30">
        <f>sheet1__2[[#This Row],[C380260006:Physical bandwidth(Mbps)]]</f>
        <v>0</v>
      </c>
      <c r="P182" s="30">
        <f>sheet1__2[[#This Row],[C380260007:Mean receiving bit rate(bps)]]</f>
        <v>0</v>
      </c>
      <c r="Q182" s="30">
        <f>sheet1__2[[#This Row],[C380260008:Max receiving bit rate(bps)]]</f>
        <v>0</v>
      </c>
      <c r="R182" s="30">
        <f>sheet1__2[[#This Row],[C380260009:Mean sending bit rate(bps)]]</f>
        <v>0</v>
      </c>
      <c r="S182" s="30">
        <f>sheet1__2[[#This Row],[C380260010:Max sending bit rate(bps)]]</f>
        <v>0</v>
      </c>
      <c r="T182" s="43" t="str">
        <f t="shared" si="2"/>
        <v>204-3-25-4</v>
      </c>
    </row>
    <row r="183" spans="1:20" ht="15" x14ac:dyDescent="0.15">
      <c r="A183" s="30">
        <f>sheet1__2[[#This Row],[Index]]</f>
        <v>182</v>
      </c>
      <c r="B183" s="30">
        <f>sheet1__2[[#This Row],[Start Time]]</f>
        <v>44554.635416666664</v>
      </c>
      <c r="C183" s="30">
        <f>sheet1__2[[#This Row],[End Time]]</f>
        <v>44554.645833333336</v>
      </c>
      <c r="D183" s="30" t="str">
        <f>sheet1__2[[#This Row],[Query Granularity]]</f>
        <v>15Minute(s)</v>
      </c>
      <c r="E183" s="30">
        <f>sheet1__2[[#This Row],[SubNetworkID]]</f>
        <v>204</v>
      </c>
      <c r="F183" s="30">
        <f>sheet1__2[[#This Row],[ManagedElementID]]</f>
        <v>204</v>
      </c>
      <c r="G183" s="30" t="str">
        <f>sheet1__2[[#This Row],[ManagedElementID Name]]</f>
        <v>PNZBSC2(204)</v>
      </c>
      <c r="H183" s="30" t="str">
        <f>sheet1__2[[#This Row],[Location Name]]</f>
        <v/>
      </c>
      <c r="I183" s="30">
        <f>sheet1__2[[#This Row],[SubSystem]]</f>
        <v>3</v>
      </c>
      <c r="J183" s="30" t="str">
        <f>sheet1__2[[#This Row],[SubSystem Name]]</f>
        <v>SubSystem(V4)(3)</v>
      </c>
      <c r="K183" s="30">
        <f>sheet1__2[[#This Row],[Unit]]</f>
        <v>25</v>
      </c>
      <c r="L183" s="30" t="str">
        <f>sheet1__2[[#This Row],[Unit Name]]</f>
        <v>Unit(V4)(25)</v>
      </c>
      <c r="M183" s="30">
        <f>sheet1__2[[#This Row],[LogicalEthPort]]</f>
        <v>2</v>
      </c>
      <c r="N183" s="30" t="str">
        <f>sheet1__2[[#This Row],[LogicalEthPort Name]]</f>
        <v>ETHERNET PORT(V4)(2)</v>
      </c>
      <c r="O183" s="30">
        <f>sheet1__2[[#This Row],[C380260006:Physical bandwidth(Mbps)]]</f>
        <v>0</v>
      </c>
      <c r="P183" s="30">
        <f>sheet1__2[[#This Row],[C380260007:Mean receiving bit rate(bps)]]</f>
        <v>0</v>
      </c>
      <c r="Q183" s="30">
        <f>sheet1__2[[#This Row],[C380260008:Max receiving bit rate(bps)]]</f>
        <v>0</v>
      </c>
      <c r="R183" s="30">
        <f>sheet1__2[[#This Row],[C380260009:Mean sending bit rate(bps)]]</f>
        <v>0</v>
      </c>
      <c r="S183" s="30">
        <f>sheet1__2[[#This Row],[C380260010:Max sending bit rate(bps)]]</f>
        <v>0</v>
      </c>
      <c r="T183" s="43" t="str">
        <f t="shared" si="2"/>
        <v>204-3-25-2</v>
      </c>
    </row>
    <row r="184" spans="1:20" ht="15" x14ac:dyDescent="0.15">
      <c r="A184" s="30">
        <f>sheet1__2[[#This Row],[Index]]</f>
        <v>183</v>
      </c>
      <c r="B184" s="30">
        <f>sheet1__2[[#This Row],[Start Time]]</f>
        <v>44554.635416666664</v>
      </c>
      <c r="C184" s="30">
        <f>sheet1__2[[#This Row],[End Time]]</f>
        <v>44554.645833333336</v>
      </c>
      <c r="D184" s="30" t="str">
        <f>sheet1__2[[#This Row],[Query Granularity]]</f>
        <v>15Minute(s)</v>
      </c>
      <c r="E184" s="30">
        <f>sheet1__2[[#This Row],[SubNetworkID]]</f>
        <v>204</v>
      </c>
      <c r="F184" s="30">
        <f>sheet1__2[[#This Row],[ManagedElementID]]</f>
        <v>204</v>
      </c>
      <c r="G184" s="30" t="str">
        <f>sheet1__2[[#This Row],[ManagedElementID Name]]</f>
        <v>PNZBSC2(204)</v>
      </c>
      <c r="H184" s="30" t="str">
        <f>sheet1__2[[#This Row],[Location Name]]</f>
        <v/>
      </c>
      <c r="I184" s="30">
        <f>sheet1__2[[#This Row],[SubSystem]]</f>
        <v>3</v>
      </c>
      <c r="J184" s="30" t="str">
        <f>sheet1__2[[#This Row],[SubSystem Name]]</f>
        <v>SubSystem(V4)(3)</v>
      </c>
      <c r="K184" s="30">
        <f>sheet1__2[[#This Row],[Unit]]</f>
        <v>25</v>
      </c>
      <c r="L184" s="30" t="str">
        <f>sheet1__2[[#This Row],[Unit Name]]</f>
        <v>Unit(V4)(25)</v>
      </c>
      <c r="M184" s="30">
        <f>sheet1__2[[#This Row],[LogicalEthPort]]</f>
        <v>3</v>
      </c>
      <c r="N184" s="30" t="str">
        <f>sheet1__2[[#This Row],[LogicalEthPort Name]]</f>
        <v>ETHERNET PORT(V4)(3)</v>
      </c>
      <c r="O184" s="30">
        <f>sheet1__2[[#This Row],[C380260006:Physical bandwidth(Mbps)]]</f>
        <v>1000</v>
      </c>
      <c r="P184" s="30">
        <f>sheet1__2[[#This Row],[C380260007:Mean receiving bit rate(bps)]]</f>
        <v>74842162</v>
      </c>
      <c r="Q184" s="30">
        <f>sheet1__2[[#This Row],[C380260008:Max receiving bit rate(bps)]]</f>
        <v>79067080</v>
      </c>
      <c r="R184" s="30">
        <f>sheet1__2[[#This Row],[C380260009:Mean sending bit rate(bps)]]</f>
        <v>35467151</v>
      </c>
      <c r="S184" s="30">
        <f>sheet1__2[[#This Row],[C380260010:Max sending bit rate(bps)]]</f>
        <v>38566704</v>
      </c>
      <c r="T184" s="43" t="str">
        <f t="shared" si="2"/>
        <v>204-3-25-3</v>
      </c>
    </row>
    <row r="185" spans="1:20" ht="15" x14ac:dyDescent="0.15">
      <c r="A185" s="30">
        <f>sheet1__2[[#This Row],[Index]]</f>
        <v>184</v>
      </c>
      <c r="B185" s="30">
        <f>sheet1__2[[#This Row],[Start Time]]</f>
        <v>44554.635416666664</v>
      </c>
      <c r="C185" s="30">
        <f>sheet1__2[[#This Row],[End Time]]</f>
        <v>44554.645833333336</v>
      </c>
      <c r="D185" s="30" t="str">
        <f>sheet1__2[[#This Row],[Query Granularity]]</f>
        <v>15Minute(s)</v>
      </c>
      <c r="E185" s="30">
        <f>sheet1__2[[#This Row],[SubNetworkID]]</f>
        <v>204</v>
      </c>
      <c r="F185" s="30">
        <f>sheet1__2[[#This Row],[ManagedElementID]]</f>
        <v>204</v>
      </c>
      <c r="G185" s="30" t="str">
        <f>sheet1__2[[#This Row],[ManagedElementID Name]]</f>
        <v>PNZBSC2(204)</v>
      </c>
      <c r="H185" s="30" t="str">
        <f>sheet1__2[[#This Row],[Location Name]]</f>
        <v/>
      </c>
      <c r="I185" s="30">
        <f>sheet1__2[[#This Row],[SubSystem]]</f>
        <v>3</v>
      </c>
      <c r="J185" s="30" t="str">
        <f>sheet1__2[[#This Row],[SubSystem Name]]</f>
        <v>SubSystem(V4)(3)</v>
      </c>
      <c r="K185" s="30">
        <f>sheet1__2[[#This Row],[Unit]]</f>
        <v>25</v>
      </c>
      <c r="L185" s="30" t="str">
        <f>sheet1__2[[#This Row],[Unit Name]]</f>
        <v>Unit(V4)(25)</v>
      </c>
      <c r="M185" s="30">
        <f>sheet1__2[[#This Row],[LogicalEthPort]]</f>
        <v>1</v>
      </c>
      <c r="N185" s="30" t="str">
        <f>sheet1__2[[#This Row],[LogicalEthPort Name]]</f>
        <v>ETHERNET PORT(V4)(1)</v>
      </c>
      <c r="O185" s="30">
        <f>sheet1__2[[#This Row],[C380260006:Physical bandwidth(Mbps)]]</f>
        <v>1000</v>
      </c>
      <c r="P185" s="30">
        <f>sheet1__2[[#This Row],[C380260007:Mean receiving bit rate(bps)]]</f>
        <v>130</v>
      </c>
      <c r="Q185" s="30">
        <f>sheet1__2[[#This Row],[C380260008:Max receiving bit rate(bps)]]</f>
        <v>2200</v>
      </c>
      <c r="R185" s="30">
        <f>sheet1__2[[#This Row],[C380260009:Mean sending bit rate(bps)]]</f>
        <v>0</v>
      </c>
      <c r="S185" s="30">
        <f>sheet1__2[[#This Row],[C380260010:Max sending bit rate(bps)]]</f>
        <v>512</v>
      </c>
      <c r="T185" s="43" t="str">
        <f t="shared" si="2"/>
        <v>204-3-25-1</v>
      </c>
    </row>
    <row r="186" spans="1:20" ht="15" x14ac:dyDescent="0.15">
      <c r="A186" s="30">
        <f>sheet1__2[[#This Row],[Index]]</f>
        <v>185</v>
      </c>
      <c r="B186" s="30">
        <f>sheet1__2[[#This Row],[Start Time]]</f>
        <v>44554.635416666664</v>
      </c>
      <c r="C186" s="30">
        <f>sheet1__2[[#This Row],[End Time]]</f>
        <v>44554.645833333336</v>
      </c>
      <c r="D186" s="30" t="str">
        <f>sheet1__2[[#This Row],[Query Granularity]]</f>
        <v>15Minute(s)</v>
      </c>
      <c r="E186" s="30">
        <f>sheet1__2[[#This Row],[SubNetworkID]]</f>
        <v>204</v>
      </c>
      <c r="F186" s="30">
        <f>sheet1__2[[#This Row],[ManagedElementID]]</f>
        <v>204</v>
      </c>
      <c r="G186" s="30" t="str">
        <f>sheet1__2[[#This Row],[ManagedElementID Name]]</f>
        <v>PNZBSC2(204)</v>
      </c>
      <c r="H186" s="30" t="str">
        <f>sheet1__2[[#This Row],[Location Name]]</f>
        <v/>
      </c>
      <c r="I186" s="30">
        <f>sheet1__2[[#This Row],[SubSystem]]</f>
        <v>3</v>
      </c>
      <c r="J186" s="30" t="str">
        <f>sheet1__2[[#This Row],[SubSystem Name]]</f>
        <v>SubSystem(V4)(3)</v>
      </c>
      <c r="K186" s="30">
        <f>sheet1__2[[#This Row],[Unit]]</f>
        <v>26</v>
      </c>
      <c r="L186" s="30" t="str">
        <f>sheet1__2[[#This Row],[Unit Name]]</f>
        <v>Unit(V4)(26)</v>
      </c>
      <c r="M186" s="30">
        <f>sheet1__2[[#This Row],[LogicalEthPort]]</f>
        <v>4</v>
      </c>
      <c r="N186" s="30" t="str">
        <f>sheet1__2[[#This Row],[LogicalEthPort Name]]</f>
        <v>ETHERNET PORT(V4)(4)</v>
      </c>
      <c r="O186" s="30">
        <f>sheet1__2[[#This Row],[C380260006:Physical bandwidth(Mbps)]]</f>
        <v>0</v>
      </c>
      <c r="P186" s="30">
        <f>sheet1__2[[#This Row],[C380260007:Mean receiving bit rate(bps)]]</f>
        <v>0</v>
      </c>
      <c r="Q186" s="30">
        <f>sheet1__2[[#This Row],[C380260008:Max receiving bit rate(bps)]]</f>
        <v>0</v>
      </c>
      <c r="R186" s="30">
        <f>sheet1__2[[#This Row],[C380260009:Mean sending bit rate(bps)]]</f>
        <v>0</v>
      </c>
      <c r="S186" s="30">
        <f>sheet1__2[[#This Row],[C380260010:Max sending bit rate(bps)]]</f>
        <v>0</v>
      </c>
      <c r="T186" s="43" t="str">
        <f t="shared" si="2"/>
        <v>204-3-26-4</v>
      </c>
    </row>
    <row r="187" spans="1:20" ht="15" x14ac:dyDescent="0.15">
      <c r="A187" s="30">
        <f>sheet1__2[[#This Row],[Index]]</f>
        <v>186</v>
      </c>
      <c r="B187" s="30">
        <f>sheet1__2[[#This Row],[Start Time]]</f>
        <v>44554.635416666664</v>
      </c>
      <c r="C187" s="30">
        <f>sheet1__2[[#This Row],[End Time]]</f>
        <v>44554.645833333336</v>
      </c>
      <c r="D187" s="30" t="str">
        <f>sheet1__2[[#This Row],[Query Granularity]]</f>
        <v>15Minute(s)</v>
      </c>
      <c r="E187" s="30">
        <f>sheet1__2[[#This Row],[SubNetworkID]]</f>
        <v>204</v>
      </c>
      <c r="F187" s="30">
        <f>sheet1__2[[#This Row],[ManagedElementID]]</f>
        <v>204</v>
      </c>
      <c r="G187" s="30" t="str">
        <f>sheet1__2[[#This Row],[ManagedElementID Name]]</f>
        <v>PNZBSC2(204)</v>
      </c>
      <c r="H187" s="30" t="str">
        <f>sheet1__2[[#This Row],[Location Name]]</f>
        <v/>
      </c>
      <c r="I187" s="30">
        <f>sheet1__2[[#This Row],[SubSystem]]</f>
        <v>3</v>
      </c>
      <c r="J187" s="30" t="str">
        <f>sheet1__2[[#This Row],[SubSystem Name]]</f>
        <v>SubSystem(V4)(3)</v>
      </c>
      <c r="K187" s="30">
        <f>sheet1__2[[#This Row],[Unit]]</f>
        <v>26</v>
      </c>
      <c r="L187" s="30" t="str">
        <f>sheet1__2[[#This Row],[Unit Name]]</f>
        <v>Unit(V4)(26)</v>
      </c>
      <c r="M187" s="30">
        <f>sheet1__2[[#This Row],[LogicalEthPort]]</f>
        <v>2</v>
      </c>
      <c r="N187" s="30" t="str">
        <f>sheet1__2[[#This Row],[LogicalEthPort Name]]</f>
        <v>ETHERNET PORT(V4)(2)</v>
      </c>
      <c r="O187" s="30">
        <f>sheet1__2[[#This Row],[C380260006:Physical bandwidth(Mbps)]]</f>
        <v>0</v>
      </c>
      <c r="P187" s="30">
        <f>sheet1__2[[#This Row],[C380260007:Mean receiving bit rate(bps)]]</f>
        <v>0</v>
      </c>
      <c r="Q187" s="30">
        <f>sheet1__2[[#This Row],[C380260008:Max receiving bit rate(bps)]]</f>
        <v>0</v>
      </c>
      <c r="R187" s="30">
        <f>sheet1__2[[#This Row],[C380260009:Mean sending bit rate(bps)]]</f>
        <v>0</v>
      </c>
      <c r="S187" s="30">
        <f>sheet1__2[[#This Row],[C380260010:Max sending bit rate(bps)]]</f>
        <v>0</v>
      </c>
      <c r="T187" s="43" t="str">
        <f t="shared" si="2"/>
        <v>204-3-26-2</v>
      </c>
    </row>
    <row r="188" spans="1:20" ht="15" x14ac:dyDescent="0.15">
      <c r="A188" s="30">
        <f>sheet1__2[[#This Row],[Index]]</f>
        <v>187</v>
      </c>
      <c r="B188" s="30">
        <f>sheet1__2[[#This Row],[Start Time]]</f>
        <v>44554.635416666664</v>
      </c>
      <c r="C188" s="30">
        <f>sheet1__2[[#This Row],[End Time]]</f>
        <v>44554.645833333336</v>
      </c>
      <c r="D188" s="30" t="str">
        <f>sheet1__2[[#This Row],[Query Granularity]]</f>
        <v>15Minute(s)</v>
      </c>
      <c r="E188" s="30">
        <f>sheet1__2[[#This Row],[SubNetworkID]]</f>
        <v>204</v>
      </c>
      <c r="F188" s="30">
        <f>sheet1__2[[#This Row],[ManagedElementID]]</f>
        <v>204</v>
      </c>
      <c r="G188" s="30" t="str">
        <f>sheet1__2[[#This Row],[ManagedElementID Name]]</f>
        <v>PNZBSC2(204)</v>
      </c>
      <c r="H188" s="30" t="str">
        <f>sheet1__2[[#This Row],[Location Name]]</f>
        <v/>
      </c>
      <c r="I188" s="30">
        <f>sheet1__2[[#This Row],[SubSystem]]</f>
        <v>3</v>
      </c>
      <c r="J188" s="30" t="str">
        <f>sheet1__2[[#This Row],[SubSystem Name]]</f>
        <v>SubSystem(V4)(3)</v>
      </c>
      <c r="K188" s="30">
        <f>sheet1__2[[#This Row],[Unit]]</f>
        <v>26</v>
      </c>
      <c r="L188" s="30" t="str">
        <f>sheet1__2[[#This Row],[Unit Name]]</f>
        <v>Unit(V4)(26)</v>
      </c>
      <c r="M188" s="30">
        <f>sheet1__2[[#This Row],[LogicalEthPort]]</f>
        <v>3</v>
      </c>
      <c r="N188" s="30" t="str">
        <f>sheet1__2[[#This Row],[LogicalEthPort Name]]</f>
        <v>ETHERNET PORT(V4)(3)</v>
      </c>
      <c r="O188" s="30">
        <f>sheet1__2[[#This Row],[C380260006:Physical bandwidth(Mbps)]]</f>
        <v>1000</v>
      </c>
      <c r="P188" s="30">
        <f>sheet1__2[[#This Row],[C380260007:Mean receiving bit rate(bps)]]</f>
        <v>249</v>
      </c>
      <c r="Q188" s="30">
        <f>sheet1__2[[#This Row],[C380260008:Max receiving bit rate(bps)]]</f>
        <v>2960</v>
      </c>
      <c r="R188" s="30">
        <f>sheet1__2[[#This Row],[C380260009:Mean sending bit rate(bps)]]</f>
        <v>41219006</v>
      </c>
      <c r="S188" s="30">
        <f>sheet1__2[[#This Row],[C380260010:Max sending bit rate(bps)]]</f>
        <v>45434752</v>
      </c>
      <c r="T188" s="43" t="str">
        <f t="shared" si="2"/>
        <v>204-3-26-3</v>
      </c>
    </row>
    <row r="189" spans="1:20" ht="15" x14ac:dyDescent="0.15">
      <c r="A189" s="30">
        <f>sheet1__2[[#This Row],[Index]]</f>
        <v>188</v>
      </c>
      <c r="B189" s="30">
        <f>sheet1__2[[#This Row],[Start Time]]</f>
        <v>44554.635416666664</v>
      </c>
      <c r="C189" s="30">
        <f>sheet1__2[[#This Row],[End Time]]</f>
        <v>44554.645833333336</v>
      </c>
      <c r="D189" s="30" t="str">
        <f>sheet1__2[[#This Row],[Query Granularity]]</f>
        <v>15Minute(s)</v>
      </c>
      <c r="E189" s="30">
        <f>sheet1__2[[#This Row],[SubNetworkID]]</f>
        <v>204</v>
      </c>
      <c r="F189" s="30">
        <f>sheet1__2[[#This Row],[ManagedElementID]]</f>
        <v>204</v>
      </c>
      <c r="G189" s="30" t="str">
        <f>sheet1__2[[#This Row],[ManagedElementID Name]]</f>
        <v>PNZBSC2(204)</v>
      </c>
      <c r="H189" s="30" t="str">
        <f>sheet1__2[[#This Row],[Location Name]]</f>
        <v/>
      </c>
      <c r="I189" s="30">
        <f>sheet1__2[[#This Row],[SubSystem]]</f>
        <v>3</v>
      </c>
      <c r="J189" s="30" t="str">
        <f>sheet1__2[[#This Row],[SubSystem Name]]</f>
        <v>SubSystem(V4)(3)</v>
      </c>
      <c r="K189" s="30">
        <f>sheet1__2[[#This Row],[Unit]]</f>
        <v>26</v>
      </c>
      <c r="L189" s="30" t="str">
        <f>sheet1__2[[#This Row],[Unit Name]]</f>
        <v>Unit(V4)(26)</v>
      </c>
      <c r="M189" s="30">
        <f>sheet1__2[[#This Row],[LogicalEthPort]]</f>
        <v>1</v>
      </c>
      <c r="N189" s="30" t="str">
        <f>sheet1__2[[#This Row],[LogicalEthPort Name]]</f>
        <v>ETHERNET PORT(V4)(1)</v>
      </c>
      <c r="O189" s="30">
        <f>sheet1__2[[#This Row],[C380260006:Physical bandwidth(Mbps)]]</f>
        <v>1000</v>
      </c>
      <c r="P189" s="30">
        <f>sheet1__2[[#This Row],[C380260007:Mean receiving bit rate(bps)]]</f>
        <v>131</v>
      </c>
      <c r="Q189" s="30">
        <f>sheet1__2[[#This Row],[C380260008:Max receiving bit rate(bps)]]</f>
        <v>2200</v>
      </c>
      <c r="R189" s="30">
        <f>sheet1__2[[#This Row],[C380260009:Mean sending bit rate(bps)]]</f>
        <v>1</v>
      </c>
      <c r="S189" s="30">
        <f>sheet1__2[[#This Row],[C380260010:Max sending bit rate(bps)]]</f>
        <v>512</v>
      </c>
      <c r="T189" s="43" t="str">
        <f t="shared" si="2"/>
        <v>204-3-26-1</v>
      </c>
    </row>
    <row r="190" spans="1:20" ht="15" x14ac:dyDescent="0.15">
      <c r="A190" s="30">
        <f>sheet1__2[[#This Row],[Index]]</f>
        <v>189</v>
      </c>
      <c r="B190" s="30">
        <f>sheet1__2[[#This Row],[Start Time]]</f>
        <v>44554.635416666664</v>
      </c>
      <c r="C190" s="30">
        <f>sheet1__2[[#This Row],[End Time]]</f>
        <v>44554.645833333336</v>
      </c>
      <c r="D190" s="30" t="str">
        <f>sheet1__2[[#This Row],[Query Granularity]]</f>
        <v>15Minute(s)</v>
      </c>
      <c r="E190" s="30">
        <f>sheet1__2[[#This Row],[SubNetworkID]]</f>
        <v>304</v>
      </c>
      <c r="F190" s="30">
        <f>sheet1__2[[#This Row],[ManagedElementID]]</f>
        <v>304</v>
      </c>
      <c r="G190" s="30" t="str">
        <f>sheet1__2[[#This Row],[ManagedElementID Name]]</f>
        <v>PNRNC2(304)</v>
      </c>
      <c r="H190" s="30" t="str">
        <f>sheet1__2[[#This Row],[Location Name]]</f>
        <v/>
      </c>
      <c r="I190" s="30">
        <f>sheet1__2[[#This Row],[SubSystem]]</f>
        <v>3</v>
      </c>
      <c r="J190" s="30" t="str">
        <f>sheet1__2[[#This Row],[SubSystem Name]]</f>
        <v>SubSystem(V4)(3)</v>
      </c>
      <c r="K190" s="30">
        <f>sheet1__2[[#This Row],[Unit]]</f>
        <v>18</v>
      </c>
      <c r="L190" s="30" t="str">
        <f>sheet1__2[[#This Row],[Unit Name]]</f>
        <v>Unit(V4)(18)</v>
      </c>
      <c r="M190" s="30">
        <f>sheet1__2[[#This Row],[LogicalEthPort]]</f>
        <v>4</v>
      </c>
      <c r="N190" s="30" t="str">
        <f>sheet1__2[[#This Row],[LogicalEthPort Name]]</f>
        <v>ETHERNET PORT(V4)(4)</v>
      </c>
      <c r="O190" s="30">
        <f>sheet1__2[[#This Row],[C380260006:Physical bandwidth(Mbps)]]</f>
        <v>0</v>
      </c>
      <c r="P190" s="30">
        <f>sheet1__2[[#This Row],[C380260007:Mean receiving bit rate(bps)]]</f>
        <v>0</v>
      </c>
      <c r="Q190" s="30">
        <f>sheet1__2[[#This Row],[C380260008:Max receiving bit rate(bps)]]</f>
        <v>0</v>
      </c>
      <c r="R190" s="30">
        <f>sheet1__2[[#This Row],[C380260009:Mean sending bit rate(bps)]]</f>
        <v>0</v>
      </c>
      <c r="S190" s="30">
        <f>sheet1__2[[#This Row],[C380260010:Max sending bit rate(bps)]]</f>
        <v>0</v>
      </c>
      <c r="T190" s="43" t="str">
        <f t="shared" si="2"/>
        <v>304-3-18-4</v>
      </c>
    </row>
    <row r="191" spans="1:20" ht="15" x14ac:dyDescent="0.15">
      <c r="A191" s="30">
        <f>sheet1__2[[#This Row],[Index]]</f>
        <v>190</v>
      </c>
      <c r="B191" s="30">
        <f>sheet1__2[[#This Row],[Start Time]]</f>
        <v>44554.635416666664</v>
      </c>
      <c r="C191" s="30">
        <f>sheet1__2[[#This Row],[End Time]]</f>
        <v>44554.645833333336</v>
      </c>
      <c r="D191" s="30" t="str">
        <f>sheet1__2[[#This Row],[Query Granularity]]</f>
        <v>15Minute(s)</v>
      </c>
      <c r="E191" s="30">
        <f>sheet1__2[[#This Row],[SubNetworkID]]</f>
        <v>304</v>
      </c>
      <c r="F191" s="30">
        <f>sheet1__2[[#This Row],[ManagedElementID]]</f>
        <v>304</v>
      </c>
      <c r="G191" s="30" t="str">
        <f>sheet1__2[[#This Row],[ManagedElementID Name]]</f>
        <v>PNRNC2(304)</v>
      </c>
      <c r="H191" s="30" t="str">
        <f>sheet1__2[[#This Row],[Location Name]]</f>
        <v/>
      </c>
      <c r="I191" s="30">
        <f>sheet1__2[[#This Row],[SubSystem]]</f>
        <v>3</v>
      </c>
      <c r="J191" s="30" t="str">
        <f>sheet1__2[[#This Row],[SubSystem Name]]</f>
        <v>SubSystem(V4)(3)</v>
      </c>
      <c r="K191" s="30">
        <f>sheet1__2[[#This Row],[Unit]]</f>
        <v>18</v>
      </c>
      <c r="L191" s="30" t="str">
        <f>sheet1__2[[#This Row],[Unit Name]]</f>
        <v>Unit(V4)(18)</v>
      </c>
      <c r="M191" s="30">
        <f>sheet1__2[[#This Row],[LogicalEthPort]]</f>
        <v>2</v>
      </c>
      <c r="N191" s="30" t="str">
        <f>sheet1__2[[#This Row],[LogicalEthPort Name]]</f>
        <v>ETHERNET PORT(V4)(2)</v>
      </c>
      <c r="O191" s="30">
        <f>sheet1__2[[#This Row],[C380260006:Physical bandwidth(Mbps)]]</f>
        <v>0</v>
      </c>
      <c r="P191" s="30">
        <f>sheet1__2[[#This Row],[C380260007:Mean receiving bit rate(bps)]]</f>
        <v>0</v>
      </c>
      <c r="Q191" s="30">
        <f>sheet1__2[[#This Row],[C380260008:Max receiving bit rate(bps)]]</f>
        <v>0</v>
      </c>
      <c r="R191" s="30">
        <f>sheet1__2[[#This Row],[C380260009:Mean sending bit rate(bps)]]</f>
        <v>0</v>
      </c>
      <c r="S191" s="30">
        <f>sheet1__2[[#This Row],[C380260010:Max sending bit rate(bps)]]</f>
        <v>0</v>
      </c>
      <c r="T191" s="43" t="str">
        <f t="shared" si="2"/>
        <v>304-3-18-2</v>
      </c>
    </row>
    <row r="192" spans="1:20" ht="15" x14ac:dyDescent="0.15">
      <c r="A192" s="30">
        <f>sheet1__2[[#This Row],[Index]]</f>
        <v>191</v>
      </c>
      <c r="B192" s="30">
        <f>sheet1__2[[#This Row],[Start Time]]</f>
        <v>44554.635416666664</v>
      </c>
      <c r="C192" s="30">
        <f>sheet1__2[[#This Row],[End Time]]</f>
        <v>44554.645833333336</v>
      </c>
      <c r="D192" s="30" t="str">
        <f>sheet1__2[[#This Row],[Query Granularity]]</f>
        <v>15Minute(s)</v>
      </c>
      <c r="E192" s="30">
        <f>sheet1__2[[#This Row],[SubNetworkID]]</f>
        <v>304</v>
      </c>
      <c r="F192" s="30">
        <f>sheet1__2[[#This Row],[ManagedElementID]]</f>
        <v>304</v>
      </c>
      <c r="G192" s="30" t="str">
        <f>sheet1__2[[#This Row],[ManagedElementID Name]]</f>
        <v>PNRNC2(304)</v>
      </c>
      <c r="H192" s="30" t="str">
        <f>sheet1__2[[#This Row],[Location Name]]</f>
        <v/>
      </c>
      <c r="I192" s="30">
        <f>sheet1__2[[#This Row],[SubSystem]]</f>
        <v>3</v>
      </c>
      <c r="J192" s="30" t="str">
        <f>sheet1__2[[#This Row],[SubSystem Name]]</f>
        <v>SubSystem(V4)(3)</v>
      </c>
      <c r="K192" s="30">
        <f>sheet1__2[[#This Row],[Unit]]</f>
        <v>18</v>
      </c>
      <c r="L192" s="30" t="str">
        <f>sheet1__2[[#This Row],[Unit Name]]</f>
        <v>Unit(V4)(18)</v>
      </c>
      <c r="M192" s="30">
        <f>sheet1__2[[#This Row],[LogicalEthPort]]</f>
        <v>3</v>
      </c>
      <c r="N192" s="30" t="str">
        <f>sheet1__2[[#This Row],[LogicalEthPort Name]]</f>
        <v>ETHERNET PORT(V4)(3)</v>
      </c>
      <c r="O192" s="30">
        <f>sheet1__2[[#This Row],[C380260006:Physical bandwidth(Mbps)]]</f>
        <v>1000</v>
      </c>
      <c r="P192" s="30">
        <f>sheet1__2[[#This Row],[C380260007:Mean receiving bit rate(bps)]]</f>
        <v>1017</v>
      </c>
      <c r="Q192" s="30">
        <f>sheet1__2[[#This Row],[C380260008:Max receiving bit rate(bps)]]</f>
        <v>5360</v>
      </c>
      <c r="R192" s="30">
        <f>sheet1__2[[#This Row],[C380260009:Mean sending bit rate(bps)]]</f>
        <v>275410329</v>
      </c>
      <c r="S192" s="30">
        <f>sheet1__2[[#This Row],[C380260010:Max sending bit rate(bps)]]</f>
        <v>344239664</v>
      </c>
      <c r="T192" s="43" t="str">
        <f t="shared" si="2"/>
        <v>304-3-18-3</v>
      </c>
    </row>
    <row r="193" spans="1:20" ht="15" x14ac:dyDescent="0.15">
      <c r="A193" s="30">
        <f>sheet1__2[[#This Row],[Index]]</f>
        <v>192</v>
      </c>
      <c r="B193" s="30">
        <f>sheet1__2[[#This Row],[Start Time]]</f>
        <v>44554.635416666664</v>
      </c>
      <c r="C193" s="30">
        <f>sheet1__2[[#This Row],[End Time]]</f>
        <v>44554.645833333336</v>
      </c>
      <c r="D193" s="30" t="str">
        <f>sheet1__2[[#This Row],[Query Granularity]]</f>
        <v>15Minute(s)</v>
      </c>
      <c r="E193" s="30">
        <f>sheet1__2[[#This Row],[SubNetworkID]]</f>
        <v>304</v>
      </c>
      <c r="F193" s="30">
        <f>sheet1__2[[#This Row],[ManagedElementID]]</f>
        <v>304</v>
      </c>
      <c r="G193" s="30" t="str">
        <f>sheet1__2[[#This Row],[ManagedElementID Name]]</f>
        <v>PNRNC2(304)</v>
      </c>
      <c r="H193" s="30" t="str">
        <f>sheet1__2[[#This Row],[Location Name]]</f>
        <v/>
      </c>
      <c r="I193" s="30">
        <f>sheet1__2[[#This Row],[SubSystem]]</f>
        <v>3</v>
      </c>
      <c r="J193" s="30" t="str">
        <f>sheet1__2[[#This Row],[SubSystem Name]]</f>
        <v>SubSystem(V4)(3)</v>
      </c>
      <c r="K193" s="30">
        <f>sheet1__2[[#This Row],[Unit]]</f>
        <v>18</v>
      </c>
      <c r="L193" s="30" t="str">
        <f>sheet1__2[[#This Row],[Unit Name]]</f>
        <v>Unit(V4)(18)</v>
      </c>
      <c r="M193" s="30">
        <f>sheet1__2[[#This Row],[LogicalEthPort]]</f>
        <v>1</v>
      </c>
      <c r="N193" s="30" t="str">
        <f>sheet1__2[[#This Row],[LogicalEthPort Name]]</f>
        <v>ETHERNET PORT(V4)(1)</v>
      </c>
      <c r="O193" s="30">
        <f>sheet1__2[[#This Row],[C380260006:Physical bandwidth(Mbps)]]</f>
        <v>1000</v>
      </c>
      <c r="P193" s="30">
        <f>sheet1__2[[#This Row],[C380260007:Mean receiving bit rate(bps)]]</f>
        <v>225</v>
      </c>
      <c r="Q193" s="30">
        <f>sheet1__2[[#This Row],[C380260008:Max receiving bit rate(bps)]]</f>
        <v>3000</v>
      </c>
      <c r="R193" s="30">
        <f>sheet1__2[[#This Row],[C380260009:Mean sending bit rate(bps)]]</f>
        <v>28256</v>
      </c>
      <c r="S193" s="30">
        <f>sheet1__2[[#This Row],[C380260010:Max sending bit rate(bps)]]</f>
        <v>31712</v>
      </c>
      <c r="T193" s="43" t="str">
        <f t="shared" si="2"/>
        <v>304-3-18-1</v>
      </c>
    </row>
    <row r="194" spans="1:20" ht="15" x14ac:dyDescent="0.15">
      <c r="A194" s="30">
        <f>sheet1__2[[#This Row],[Index]]</f>
        <v>193</v>
      </c>
      <c r="B194" s="30">
        <f>sheet1__2[[#This Row],[Start Time]]</f>
        <v>44554.635416666664</v>
      </c>
      <c r="C194" s="30">
        <f>sheet1__2[[#This Row],[End Time]]</f>
        <v>44554.645833333336</v>
      </c>
      <c r="D194" s="30" t="str">
        <f>sheet1__2[[#This Row],[Query Granularity]]</f>
        <v>15Minute(s)</v>
      </c>
      <c r="E194" s="30">
        <f>sheet1__2[[#This Row],[SubNetworkID]]</f>
        <v>304</v>
      </c>
      <c r="F194" s="30">
        <f>sheet1__2[[#This Row],[ManagedElementID]]</f>
        <v>304</v>
      </c>
      <c r="G194" s="30" t="str">
        <f>sheet1__2[[#This Row],[ManagedElementID Name]]</f>
        <v>PNRNC2(304)</v>
      </c>
      <c r="H194" s="30" t="str">
        <f>sheet1__2[[#This Row],[Location Name]]</f>
        <v/>
      </c>
      <c r="I194" s="30">
        <f>sheet1__2[[#This Row],[SubSystem]]</f>
        <v>3</v>
      </c>
      <c r="J194" s="30" t="str">
        <f>sheet1__2[[#This Row],[SubSystem Name]]</f>
        <v>SubSystem(V4)(3)</v>
      </c>
      <c r="K194" s="30">
        <f>sheet1__2[[#This Row],[Unit]]</f>
        <v>23</v>
      </c>
      <c r="L194" s="30" t="str">
        <f>sheet1__2[[#This Row],[Unit Name]]</f>
        <v>Unit(V4)(23)</v>
      </c>
      <c r="M194" s="30">
        <f>sheet1__2[[#This Row],[LogicalEthPort]]</f>
        <v>4</v>
      </c>
      <c r="N194" s="30" t="str">
        <f>sheet1__2[[#This Row],[LogicalEthPort Name]]</f>
        <v>ETHERNET PORT(V4)(4)</v>
      </c>
      <c r="O194" s="30">
        <f>sheet1__2[[#This Row],[C380260006:Physical bandwidth(Mbps)]]</f>
        <v>0</v>
      </c>
      <c r="P194" s="30">
        <f>sheet1__2[[#This Row],[C380260007:Mean receiving bit rate(bps)]]</f>
        <v>0</v>
      </c>
      <c r="Q194" s="30">
        <f>sheet1__2[[#This Row],[C380260008:Max receiving bit rate(bps)]]</f>
        <v>0</v>
      </c>
      <c r="R194" s="30">
        <f>sheet1__2[[#This Row],[C380260009:Mean sending bit rate(bps)]]</f>
        <v>0</v>
      </c>
      <c r="S194" s="30">
        <f>sheet1__2[[#This Row],[C380260010:Max sending bit rate(bps)]]</f>
        <v>0</v>
      </c>
      <c r="T194" s="43" t="str">
        <f t="shared" si="2"/>
        <v>304-3-23-4</v>
      </c>
    </row>
    <row r="195" spans="1:20" ht="15" x14ac:dyDescent="0.15">
      <c r="A195" s="30">
        <f>sheet1__2[[#This Row],[Index]]</f>
        <v>194</v>
      </c>
      <c r="B195" s="30">
        <f>sheet1__2[[#This Row],[Start Time]]</f>
        <v>44554.635416666664</v>
      </c>
      <c r="C195" s="30">
        <f>sheet1__2[[#This Row],[End Time]]</f>
        <v>44554.645833333336</v>
      </c>
      <c r="D195" s="30" t="str">
        <f>sheet1__2[[#This Row],[Query Granularity]]</f>
        <v>15Minute(s)</v>
      </c>
      <c r="E195" s="30">
        <f>sheet1__2[[#This Row],[SubNetworkID]]</f>
        <v>304</v>
      </c>
      <c r="F195" s="30">
        <f>sheet1__2[[#This Row],[ManagedElementID]]</f>
        <v>304</v>
      </c>
      <c r="G195" s="30" t="str">
        <f>sheet1__2[[#This Row],[ManagedElementID Name]]</f>
        <v>PNRNC2(304)</v>
      </c>
      <c r="H195" s="30" t="str">
        <f>sheet1__2[[#This Row],[Location Name]]</f>
        <v/>
      </c>
      <c r="I195" s="30">
        <f>sheet1__2[[#This Row],[SubSystem]]</f>
        <v>3</v>
      </c>
      <c r="J195" s="30" t="str">
        <f>sheet1__2[[#This Row],[SubSystem Name]]</f>
        <v>SubSystem(V4)(3)</v>
      </c>
      <c r="K195" s="30">
        <f>sheet1__2[[#This Row],[Unit]]</f>
        <v>23</v>
      </c>
      <c r="L195" s="30" t="str">
        <f>sheet1__2[[#This Row],[Unit Name]]</f>
        <v>Unit(V4)(23)</v>
      </c>
      <c r="M195" s="30">
        <f>sheet1__2[[#This Row],[LogicalEthPort]]</f>
        <v>2</v>
      </c>
      <c r="N195" s="30" t="str">
        <f>sheet1__2[[#This Row],[LogicalEthPort Name]]</f>
        <v>ETHERNET PORT(V4)(2)</v>
      </c>
      <c r="O195" s="30">
        <f>sheet1__2[[#This Row],[C380260006:Physical bandwidth(Mbps)]]</f>
        <v>1000</v>
      </c>
      <c r="P195" s="30">
        <f>sheet1__2[[#This Row],[C380260007:Mean receiving bit rate(bps)]]</f>
        <v>909721</v>
      </c>
      <c r="Q195" s="30">
        <f>sheet1__2[[#This Row],[C380260008:Max receiving bit rate(bps)]]</f>
        <v>1256416</v>
      </c>
      <c r="R195" s="30">
        <f>sheet1__2[[#This Row],[C380260009:Mean sending bit rate(bps)]]</f>
        <v>1341384</v>
      </c>
      <c r="S195" s="30">
        <f>sheet1__2[[#This Row],[C380260010:Max sending bit rate(bps)]]</f>
        <v>1731376</v>
      </c>
      <c r="T195" s="43" t="str">
        <f t="shared" ref="T195:T233" si="3">_xlfn.CONCAT(E195,"-",I195,"-",K195,"-",M195)</f>
        <v>304-3-23-2</v>
      </c>
    </row>
    <row r="196" spans="1:20" ht="15" x14ac:dyDescent="0.15">
      <c r="A196" s="30">
        <f>sheet1__2[[#This Row],[Index]]</f>
        <v>195</v>
      </c>
      <c r="B196" s="30">
        <f>sheet1__2[[#This Row],[Start Time]]</f>
        <v>44554.635416666664</v>
      </c>
      <c r="C196" s="30">
        <f>sheet1__2[[#This Row],[End Time]]</f>
        <v>44554.645833333336</v>
      </c>
      <c r="D196" s="30" t="str">
        <f>sheet1__2[[#This Row],[Query Granularity]]</f>
        <v>15Minute(s)</v>
      </c>
      <c r="E196" s="30">
        <f>sheet1__2[[#This Row],[SubNetworkID]]</f>
        <v>304</v>
      </c>
      <c r="F196" s="30">
        <f>sheet1__2[[#This Row],[ManagedElementID]]</f>
        <v>304</v>
      </c>
      <c r="G196" s="30" t="str">
        <f>sheet1__2[[#This Row],[ManagedElementID Name]]</f>
        <v>PNRNC2(304)</v>
      </c>
      <c r="H196" s="30" t="str">
        <f>sheet1__2[[#This Row],[Location Name]]</f>
        <v/>
      </c>
      <c r="I196" s="30">
        <f>sheet1__2[[#This Row],[SubSystem]]</f>
        <v>3</v>
      </c>
      <c r="J196" s="30" t="str">
        <f>sheet1__2[[#This Row],[SubSystem Name]]</f>
        <v>SubSystem(V4)(3)</v>
      </c>
      <c r="K196" s="30">
        <f>sheet1__2[[#This Row],[Unit]]</f>
        <v>23</v>
      </c>
      <c r="L196" s="30" t="str">
        <f>sheet1__2[[#This Row],[Unit Name]]</f>
        <v>Unit(V4)(23)</v>
      </c>
      <c r="M196" s="30">
        <f>sheet1__2[[#This Row],[LogicalEthPort]]</f>
        <v>3</v>
      </c>
      <c r="N196" s="30" t="str">
        <f>sheet1__2[[#This Row],[LogicalEthPort Name]]</f>
        <v>ETHERNET PORT(V4)(3)</v>
      </c>
      <c r="O196" s="30">
        <f>sheet1__2[[#This Row],[C380260006:Physical bandwidth(Mbps)]]</f>
        <v>0</v>
      </c>
      <c r="P196" s="30">
        <f>sheet1__2[[#This Row],[C380260007:Mean receiving bit rate(bps)]]</f>
        <v>0</v>
      </c>
      <c r="Q196" s="30">
        <f>sheet1__2[[#This Row],[C380260008:Max receiving bit rate(bps)]]</f>
        <v>0</v>
      </c>
      <c r="R196" s="30">
        <f>sheet1__2[[#This Row],[C380260009:Mean sending bit rate(bps)]]</f>
        <v>0</v>
      </c>
      <c r="S196" s="30">
        <f>sheet1__2[[#This Row],[C380260010:Max sending bit rate(bps)]]</f>
        <v>0</v>
      </c>
      <c r="T196" s="43" t="str">
        <f t="shared" si="3"/>
        <v>304-3-23-3</v>
      </c>
    </row>
    <row r="197" spans="1:20" ht="15" x14ac:dyDescent="0.15">
      <c r="A197" s="30">
        <f>sheet1__2[[#This Row],[Index]]</f>
        <v>196</v>
      </c>
      <c r="B197" s="30">
        <f>sheet1__2[[#This Row],[Start Time]]</f>
        <v>44554.635416666664</v>
      </c>
      <c r="C197" s="30">
        <f>sheet1__2[[#This Row],[End Time]]</f>
        <v>44554.645833333336</v>
      </c>
      <c r="D197" s="30" t="str">
        <f>sheet1__2[[#This Row],[Query Granularity]]</f>
        <v>15Minute(s)</v>
      </c>
      <c r="E197" s="30">
        <f>sheet1__2[[#This Row],[SubNetworkID]]</f>
        <v>304</v>
      </c>
      <c r="F197" s="30">
        <f>sheet1__2[[#This Row],[ManagedElementID]]</f>
        <v>304</v>
      </c>
      <c r="G197" s="30" t="str">
        <f>sheet1__2[[#This Row],[ManagedElementID Name]]</f>
        <v>PNRNC2(304)</v>
      </c>
      <c r="H197" s="30" t="str">
        <f>sheet1__2[[#This Row],[Location Name]]</f>
        <v/>
      </c>
      <c r="I197" s="30">
        <f>sheet1__2[[#This Row],[SubSystem]]</f>
        <v>3</v>
      </c>
      <c r="J197" s="30" t="str">
        <f>sheet1__2[[#This Row],[SubSystem Name]]</f>
        <v>SubSystem(V4)(3)</v>
      </c>
      <c r="K197" s="30">
        <f>sheet1__2[[#This Row],[Unit]]</f>
        <v>23</v>
      </c>
      <c r="L197" s="30" t="str">
        <f>sheet1__2[[#This Row],[Unit Name]]</f>
        <v>Unit(V4)(23)</v>
      </c>
      <c r="M197" s="30">
        <f>sheet1__2[[#This Row],[LogicalEthPort]]</f>
        <v>1</v>
      </c>
      <c r="N197" s="30" t="str">
        <f>sheet1__2[[#This Row],[LogicalEthPort Name]]</f>
        <v>ETHERNET PORT(V4)(1)</v>
      </c>
      <c r="O197" s="30">
        <f>sheet1__2[[#This Row],[C380260006:Physical bandwidth(Mbps)]]</f>
        <v>1000</v>
      </c>
      <c r="P197" s="30">
        <f>sheet1__2[[#This Row],[C380260007:Mean receiving bit rate(bps)]]</f>
        <v>30208141</v>
      </c>
      <c r="Q197" s="30">
        <f>sheet1__2[[#This Row],[C380260008:Max receiving bit rate(bps)]]</f>
        <v>40572640</v>
      </c>
      <c r="R197" s="30">
        <f>sheet1__2[[#This Row],[C380260009:Mean sending bit rate(bps)]]</f>
        <v>16431198</v>
      </c>
      <c r="S197" s="30">
        <f>sheet1__2[[#This Row],[C380260010:Max sending bit rate(bps)]]</f>
        <v>20573728</v>
      </c>
      <c r="T197" s="43" t="str">
        <f t="shared" si="3"/>
        <v>304-3-23-1</v>
      </c>
    </row>
    <row r="198" spans="1:20" ht="15" x14ac:dyDescent="0.15">
      <c r="A198" s="30">
        <f>sheet1__2[[#This Row],[Index]]</f>
        <v>197</v>
      </c>
      <c r="B198" s="30">
        <f>sheet1__2[[#This Row],[Start Time]]</f>
        <v>44554.635416666664</v>
      </c>
      <c r="C198" s="30">
        <f>sheet1__2[[#This Row],[End Time]]</f>
        <v>44554.645833333336</v>
      </c>
      <c r="D198" s="30" t="str">
        <f>sheet1__2[[#This Row],[Query Granularity]]</f>
        <v>15Minute(s)</v>
      </c>
      <c r="E198" s="30">
        <f>sheet1__2[[#This Row],[SubNetworkID]]</f>
        <v>304</v>
      </c>
      <c r="F198" s="30">
        <f>sheet1__2[[#This Row],[ManagedElementID]]</f>
        <v>304</v>
      </c>
      <c r="G198" s="30" t="str">
        <f>sheet1__2[[#This Row],[ManagedElementID Name]]</f>
        <v>PNRNC2(304)</v>
      </c>
      <c r="H198" s="30" t="str">
        <f>sheet1__2[[#This Row],[Location Name]]</f>
        <v/>
      </c>
      <c r="I198" s="30">
        <f>sheet1__2[[#This Row],[SubSystem]]</f>
        <v>3</v>
      </c>
      <c r="J198" s="30" t="str">
        <f>sheet1__2[[#This Row],[SubSystem Name]]</f>
        <v>SubSystem(V4)(3)</v>
      </c>
      <c r="K198" s="30">
        <f>sheet1__2[[#This Row],[Unit]]</f>
        <v>24</v>
      </c>
      <c r="L198" s="30" t="str">
        <f>sheet1__2[[#This Row],[Unit Name]]</f>
        <v>Unit(V4)(24)</v>
      </c>
      <c r="M198" s="30">
        <f>sheet1__2[[#This Row],[LogicalEthPort]]</f>
        <v>4</v>
      </c>
      <c r="N198" s="30" t="str">
        <f>sheet1__2[[#This Row],[LogicalEthPort Name]]</f>
        <v>ETHERNET PORT(V4)(4)</v>
      </c>
      <c r="O198" s="30">
        <f>sheet1__2[[#This Row],[C380260006:Physical bandwidth(Mbps)]]</f>
        <v>0</v>
      </c>
      <c r="P198" s="30">
        <f>sheet1__2[[#This Row],[C380260007:Mean receiving bit rate(bps)]]</f>
        <v>0</v>
      </c>
      <c r="Q198" s="30">
        <f>sheet1__2[[#This Row],[C380260008:Max receiving bit rate(bps)]]</f>
        <v>0</v>
      </c>
      <c r="R198" s="30">
        <f>sheet1__2[[#This Row],[C380260009:Mean sending bit rate(bps)]]</f>
        <v>0</v>
      </c>
      <c r="S198" s="30">
        <f>sheet1__2[[#This Row],[C380260010:Max sending bit rate(bps)]]</f>
        <v>0</v>
      </c>
      <c r="T198" s="43" t="str">
        <f t="shared" si="3"/>
        <v>304-3-24-4</v>
      </c>
    </row>
    <row r="199" spans="1:20" ht="15" x14ac:dyDescent="0.15">
      <c r="A199" s="30">
        <f>sheet1__2[[#This Row],[Index]]</f>
        <v>198</v>
      </c>
      <c r="B199" s="30">
        <f>sheet1__2[[#This Row],[Start Time]]</f>
        <v>44554.635416666664</v>
      </c>
      <c r="C199" s="30">
        <f>sheet1__2[[#This Row],[End Time]]</f>
        <v>44554.645833333336</v>
      </c>
      <c r="D199" s="30" t="str">
        <f>sheet1__2[[#This Row],[Query Granularity]]</f>
        <v>15Minute(s)</v>
      </c>
      <c r="E199" s="30">
        <f>sheet1__2[[#This Row],[SubNetworkID]]</f>
        <v>304</v>
      </c>
      <c r="F199" s="30">
        <f>sheet1__2[[#This Row],[ManagedElementID]]</f>
        <v>304</v>
      </c>
      <c r="G199" s="30" t="str">
        <f>sheet1__2[[#This Row],[ManagedElementID Name]]</f>
        <v>PNRNC2(304)</v>
      </c>
      <c r="H199" s="30" t="str">
        <f>sheet1__2[[#This Row],[Location Name]]</f>
        <v/>
      </c>
      <c r="I199" s="30">
        <f>sheet1__2[[#This Row],[SubSystem]]</f>
        <v>3</v>
      </c>
      <c r="J199" s="30" t="str">
        <f>sheet1__2[[#This Row],[SubSystem Name]]</f>
        <v>SubSystem(V4)(3)</v>
      </c>
      <c r="K199" s="30">
        <f>sheet1__2[[#This Row],[Unit]]</f>
        <v>24</v>
      </c>
      <c r="L199" s="30" t="str">
        <f>sheet1__2[[#This Row],[Unit Name]]</f>
        <v>Unit(V4)(24)</v>
      </c>
      <c r="M199" s="30">
        <f>sheet1__2[[#This Row],[LogicalEthPort]]</f>
        <v>2</v>
      </c>
      <c r="N199" s="30" t="str">
        <f>sheet1__2[[#This Row],[LogicalEthPort Name]]</f>
        <v>ETHERNET PORT(V4)(2)</v>
      </c>
      <c r="O199" s="30">
        <f>sheet1__2[[#This Row],[C380260006:Physical bandwidth(Mbps)]]</f>
        <v>1000</v>
      </c>
      <c r="P199" s="30">
        <f>sheet1__2[[#This Row],[C380260007:Mean receiving bit rate(bps)]]</f>
        <v>1803584</v>
      </c>
      <c r="Q199" s="30">
        <f>sheet1__2[[#This Row],[C380260008:Max receiving bit rate(bps)]]</f>
        <v>2102576</v>
      </c>
      <c r="R199" s="30">
        <f>sheet1__2[[#This Row],[C380260009:Mean sending bit rate(bps)]]</f>
        <v>1342009</v>
      </c>
      <c r="S199" s="30">
        <f>sheet1__2[[#This Row],[C380260010:Max sending bit rate(bps)]]</f>
        <v>1703632</v>
      </c>
      <c r="T199" s="43" t="str">
        <f t="shared" si="3"/>
        <v>304-3-24-2</v>
      </c>
    </row>
    <row r="200" spans="1:20" ht="15" x14ac:dyDescent="0.15">
      <c r="A200" s="30">
        <f>sheet1__2[[#This Row],[Index]]</f>
        <v>199</v>
      </c>
      <c r="B200" s="30">
        <f>sheet1__2[[#This Row],[Start Time]]</f>
        <v>44554.635416666664</v>
      </c>
      <c r="C200" s="30">
        <f>sheet1__2[[#This Row],[End Time]]</f>
        <v>44554.645833333336</v>
      </c>
      <c r="D200" s="30" t="str">
        <f>sheet1__2[[#This Row],[Query Granularity]]</f>
        <v>15Minute(s)</v>
      </c>
      <c r="E200" s="30">
        <f>sheet1__2[[#This Row],[SubNetworkID]]</f>
        <v>304</v>
      </c>
      <c r="F200" s="30">
        <f>sheet1__2[[#This Row],[ManagedElementID]]</f>
        <v>304</v>
      </c>
      <c r="G200" s="30" t="str">
        <f>sheet1__2[[#This Row],[ManagedElementID Name]]</f>
        <v>PNRNC2(304)</v>
      </c>
      <c r="H200" s="30" t="str">
        <f>sheet1__2[[#This Row],[Location Name]]</f>
        <v/>
      </c>
      <c r="I200" s="30">
        <f>sheet1__2[[#This Row],[SubSystem]]</f>
        <v>3</v>
      </c>
      <c r="J200" s="30" t="str">
        <f>sheet1__2[[#This Row],[SubSystem Name]]</f>
        <v>SubSystem(V4)(3)</v>
      </c>
      <c r="K200" s="30">
        <f>sheet1__2[[#This Row],[Unit]]</f>
        <v>24</v>
      </c>
      <c r="L200" s="30" t="str">
        <f>sheet1__2[[#This Row],[Unit Name]]</f>
        <v>Unit(V4)(24)</v>
      </c>
      <c r="M200" s="30">
        <f>sheet1__2[[#This Row],[LogicalEthPort]]</f>
        <v>3</v>
      </c>
      <c r="N200" s="30" t="str">
        <f>sheet1__2[[#This Row],[LogicalEthPort Name]]</f>
        <v>ETHERNET PORT(V4)(3)</v>
      </c>
      <c r="O200" s="30">
        <f>sheet1__2[[#This Row],[C380260006:Physical bandwidth(Mbps)]]</f>
        <v>0</v>
      </c>
      <c r="P200" s="30">
        <f>sheet1__2[[#This Row],[C380260007:Mean receiving bit rate(bps)]]</f>
        <v>0</v>
      </c>
      <c r="Q200" s="30">
        <f>sheet1__2[[#This Row],[C380260008:Max receiving bit rate(bps)]]</f>
        <v>0</v>
      </c>
      <c r="R200" s="30">
        <f>sheet1__2[[#This Row],[C380260009:Mean sending bit rate(bps)]]</f>
        <v>0</v>
      </c>
      <c r="S200" s="30">
        <f>sheet1__2[[#This Row],[C380260010:Max sending bit rate(bps)]]</f>
        <v>0</v>
      </c>
      <c r="T200" s="43" t="str">
        <f t="shared" si="3"/>
        <v>304-3-24-3</v>
      </c>
    </row>
    <row r="201" spans="1:20" ht="15" x14ac:dyDescent="0.15">
      <c r="A201" s="30">
        <f>sheet1__2[[#This Row],[Index]]</f>
        <v>200</v>
      </c>
      <c r="B201" s="30">
        <f>sheet1__2[[#This Row],[Start Time]]</f>
        <v>44554.635416666664</v>
      </c>
      <c r="C201" s="30">
        <f>sheet1__2[[#This Row],[End Time]]</f>
        <v>44554.645833333336</v>
      </c>
      <c r="D201" s="30" t="str">
        <f>sheet1__2[[#This Row],[Query Granularity]]</f>
        <v>15Minute(s)</v>
      </c>
      <c r="E201" s="30">
        <f>sheet1__2[[#This Row],[SubNetworkID]]</f>
        <v>304</v>
      </c>
      <c r="F201" s="30">
        <f>sheet1__2[[#This Row],[ManagedElementID]]</f>
        <v>304</v>
      </c>
      <c r="G201" s="30" t="str">
        <f>sheet1__2[[#This Row],[ManagedElementID Name]]</f>
        <v>PNRNC2(304)</v>
      </c>
      <c r="H201" s="30" t="str">
        <f>sheet1__2[[#This Row],[Location Name]]</f>
        <v/>
      </c>
      <c r="I201" s="30">
        <f>sheet1__2[[#This Row],[SubSystem]]</f>
        <v>3</v>
      </c>
      <c r="J201" s="30" t="str">
        <f>sheet1__2[[#This Row],[SubSystem Name]]</f>
        <v>SubSystem(V4)(3)</v>
      </c>
      <c r="K201" s="30">
        <f>sheet1__2[[#This Row],[Unit]]</f>
        <v>24</v>
      </c>
      <c r="L201" s="30" t="str">
        <f>sheet1__2[[#This Row],[Unit Name]]</f>
        <v>Unit(V4)(24)</v>
      </c>
      <c r="M201" s="30">
        <f>sheet1__2[[#This Row],[LogicalEthPort]]</f>
        <v>1</v>
      </c>
      <c r="N201" s="30" t="str">
        <f>sheet1__2[[#This Row],[LogicalEthPort Name]]</f>
        <v>ETHERNET PORT(V4)(1)</v>
      </c>
      <c r="O201" s="30">
        <f>sheet1__2[[#This Row],[C380260006:Physical bandwidth(Mbps)]]</f>
        <v>1000</v>
      </c>
      <c r="P201" s="30">
        <f>sheet1__2[[#This Row],[C380260007:Mean receiving bit rate(bps)]]</f>
        <v>8993687</v>
      </c>
      <c r="Q201" s="30">
        <f>sheet1__2[[#This Row],[C380260008:Max receiving bit rate(bps)]]</f>
        <v>12728384</v>
      </c>
      <c r="R201" s="30">
        <f>sheet1__2[[#This Row],[C380260009:Mean sending bit rate(bps)]]</f>
        <v>22471163</v>
      </c>
      <c r="S201" s="30">
        <f>sheet1__2[[#This Row],[C380260010:Max sending bit rate(bps)]]</f>
        <v>33176016</v>
      </c>
      <c r="T201" s="43" t="str">
        <f t="shared" si="3"/>
        <v>304-3-24-1</v>
      </c>
    </row>
    <row r="202" spans="1:20" ht="15" x14ac:dyDescent="0.15">
      <c r="A202" s="30">
        <f>sheet1__2[[#This Row],[Index]]</f>
        <v>201</v>
      </c>
      <c r="B202" s="30">
        <f>sheet1__2[[#This Row],[Start Time]]</f>
        <v>44554.635416666664</v>
      </c>
      <c r="C202" s="30">
        <f>sheet1__2[[#This Row],[End Time]]</f>
        <v>44554.645833333336</v>
      </c>
      <c r="D202" s="30" t="str">
        <f>sheet1__2[[#This Row],[Query Granularity]]</f>
        <v>15Minute(s)</v>
      </c>
      <c r="E202" s="30">
        <f>sheet1__2[[#This Row],[SubNetworkID]]</f>
        <v>304</v>
      </c>
      <c r="F202" s="30">
        <f>sheet1__2[[#This Row],[ManagedElementID]]</f>
        <v>304</v>
      </c>
      <c r="G202" s="30" t="str">
        <f>sheet1__2[[#This Row],[ManagedElementID Name]]</f>
        <v>PNRNC2(304)</v>
      </c>
      <c r="H202" s="30" t="str">
        <f>sheet1__2[[#This Row],[Location Name]]</f>
        <v/>
      </c>
      <c r="I202" s="30">
        <f>sheet1__2[[#This Row],[SubSystem]]</f>
        <v>3</v>
      </c>
      <c r="J202" s="30" t="str">
        <f>sheet1__2[[#This Row],[SubSystem Name]]</f>
        <v>SubSystem(V4)(3)</v>
      </c>
      <c r="K202" s="30">
        <f>sheet1__2[[#This Row],[Unit]]</f>
        <v>25</v>
      </c>
      <c r="L202" s="30" t="str">
        <f>sheet1__2[[#This Row],[Unit Name]]</f>
        <v>Unit(V4)(25)</v>
      </c>
      <c r="M202" s="30">
        <f>sheet1__2[[#This Row],[LogicalEthPort]]</f>
        <v>4</v>
      </c>
      <c r="N202" s="30" t="str">
        <f>sheet1__2[[#This Row],[LogicalEthPort Name]]</f>
        <v>ETHERNET PORT(V4)(4)</v>
      </c>
      <c r="O202" s="30">
        <f>sheet1__2[[#This Row],[C380260006:Physical bandwidth(Mbps)]]</f>
        <v>0</v>
      </c>
      <c r="P202" s="30">
        <f>sheet1__2[[#This Row],[C380260007:Mean receiving bit rate(bps)]]</f>
        <v>0</v>
      </c>
      <c r="Q202" s="30">
        <f>sheet1__2[[#This Row],[C380260008:Max receiving bit rate(bps)]]</f>
        <v>0</v>
      </c>
      <c r="R202" s="30">
        <f>sheet1__2[[#This Row],[C380260009:Mean sending bit rate(bps)]]</f>
        <v>0</v>
      </c>
      <c r="S202" s="30">
        <f>sheet1__2[[#This Row],[C380260010:Max sending bit rate(bps)]]</f>
        <v>0</v>
      </c>
      <c r="T202" s="43" t="str">
        <f t="shared" si="3"/>
        <v>304-3-25-4</v>
      </c>
    </row>
    <row r="203" spans="1:20" ht="15" x14ac:dyDescent="0.15">
      <c r="A203" s="30">
        <f>sheet1__2[[#This Row],[Index]]</f>
        <v>202</v>
      </c>
      <c r="B203" s="30">
        <f>sheet1__2[[#This Row],[Start Time]]</f>
        <v>44554.635416666664</v>
      </c>
      <c r="C203" s="30">
        <f>sheet1__2[[#This Row],[End Time]]</f>
        <v>44554.645833333336</v>
      </c>
      <c r="D203" s="30" t="str">
        <f>sheet1__2[[#This Row],[Query Granularity]]</f>
        <v>15Minute(s)</v>
      </c>
      <c r="E203" s="30">
        <f>sheet1__2[[#This Row],[SubNetworkID]]</f>
        <v>304</v>
      </c>
      <c r="F203" s="30">
        <f>sheet1__2[[#This Row],[ManagedElementID]]</f>
        <v>304</v>
      </c>
      <c r="G203" s="30" t="str">
        <f>sheet1__2[[#This Row],[ManagedElementID Name]]</f>
        <v>PNRNC2(304)</v>
      </c>
      <c r="H203" s="30" t="str">
        <f>sheet1__2[[#This Row],[Location Name]]</f>
        <v/>
      </c>
      <c r="I203" s="30">
        <f>sheet1__2[[#This Row],[SubSystem]]</f>
        <v>3</v>
      </c>
      <c r="J203" s="30" t="str">
        <f>sheet1__2[[#This Row],[SubSystem Name]]</f>
        <v>SubSystem(V4)(3)</v>
      </c>
      <c r="K203" s="30">
        <f>sheet1__2[[#This Row],[Unit]]</f>
        <v>25</v>
      </c>
      <c r="L203" s="30" t="str">
        <f>sheet1__2[[#This Row],[Unit Name]]</f>
        <v>Unit(V4)(25)</v>
      </c>
      <c r="M203" s="30">
        <f>sheet1__2[[#This Row],[LogicalEthPort]]</f>
        <v>2</v>
      </c>
      <c r="N203" s="30" t="str">
        <f>sheet1__2[[#This Row],[LogicalEthPort Name]]</f>
        <v>ETHERNET PORT(V4)(2)</v>
      </c>
      <c r="O203" s="30">
        <f>sheet1__2[[#This Row],[C380260006:Physical bandwidth(Mbps)]]</f>
        <v>1000</v>
      </c>
      <c r="P203" s="30">
        <f>sheet1__2[[#This Row],[C380260007:Mean receiving bit rate(bps)]]</f>
        <v>1040349</v>
      </c>
      <c r="Q203" s="30">
        <f>sheet1__2[[#This Row],[C380260008:Max receiving bit rate(bps)]]</f>
        <v>1344192</v>
      </c>
      <c r="R203" s="30">
        <f>sheet1__2[[#This Row],[C380260009:Mean sending bit rate(bps)]]</f>
        <v>673534</v>
      </c>
      <c r="S203" s="30">
        <f>sheet1__2[[#This Row],[C380260010:Max sending bit rate(bps)]]</f>
        <v>828640</v>
      </c>
      <c r="T203" s="43" t="str">
        <f t="shared" si="3"/>
        <v>304-3-25-2</v>
      </c>
    </row>
    <row r="204" spans="1:20" ht="15" x14ac:dyDescent="0.15">
      <c r="A204" s="30">
        <f>sheet1__2[[#This Row],[Index]]</f>
        <v>203</v>
      </c>
      <c r="B204" s="30">
        <f>sheet1__2[[#This Row],[Start Time]]</f>
        <v>44554.635416666664</v>
      </c>
      <c r="C204" s="30">
        <f>sheet1__2[[#This Row],[End Time]]</f>
        <v>44554.645833333336</v>
      </c>
      <c r="D204" s="30" t="str">
        <f>sheet1__2[[#This Row],[Query Granularity]]</f>
        <v>15Minute(s)</v>
      </c>
      <c r="E204" s="30">
        <f>sheet1__2[[#This Row],[SubNetworkID]]</f>
        <v>304</v>
      </c>
      <c r="F204" s="30">
        <f>sheet1__2[[#This Row],[ManagedElementID]]</f>
        <v>304</v>
      </c>
      <c r="G204" s="30" t="str">
        <f>sheet1__2[[#This Row],[ManagedElementID Name]]</f>
        <v>PNRNC2(304)</v>
      </c>
      <c r="H204" s="30" t="str">
        <f>sheet1__2[[#This Row],[Location Name]]</f>
        <v/>
      </c>
      <c r="I204" s="30">
        <f>sheet1__2[[#This Row],[SubSystem]]</f>
        <v>3</v>
      </c>
      <c r="J204" s="30" t="str">
        <f>sheet1__2[[#This Row],[SubSystem Name]]</f>
        <v>SubSystem(V4)(3)</v>
      </c>
      <c r="K204" s="30">
        <f>sheet1__2[[#This Row],[Unit]]</f>
        <v>25</v>
      </c>
      <c r="L204" s="30" t="str">
        <f>sheet1__2[[#This Row],[Unit Name]]</f>
        <v>Unit(V4)(25)</v>
      </c>
      <c r="M204" s="30">
        <f>sheet1__2[[#This Row],[LogicalEthPort]]</f>
        <v>3</v>
      </c>
      <c r="N204" s="30" t="str">
        <f>sheet1__2[[#This Row],[LogicalEthPort Name]]</f>
        <v>ETHERNET PORT(V4)(3)</v>
      </c>
      <c r="O204" s="30">
        <f>sheet1__2[[#This Row],[C380260006:Physical bandwidth(Mbps)]]</f>
        <v>0</v>
      </c>
      <c r="P204" s="30">
        <f>sheet1__2[[#This Row],[C380260007:Mean receiving bit rate(bps)]]</f>
        <v>0</v>
      </c>
      <c r="Q204" s="30">
        <f>sheet1__2[[#This Row],[C380260008:Max receiving bit rate(bps)]]</f>
        <v>0</v>
      </c>
      <c r="R204" s="30">
        <f>sheet1__2[[#This Row],[C380260009:Mean sending bit rate(bps)]]</f>
        <v>0</v>
      </c>
      <c r="S204" s="30">
        <f>sheet1__2[[#This Row],[C380260010:Max sending bit rate(bps)]]</f>
        <v>0</v>
      </c>
      <c r="T204" s="43" t="str">
        <f t="shared" si="3"/>
        <v>304-3-25-3</v>
      </c>
    </row>
    <row r="205" spans="1:20" ht="15" x14ac:dyDescent="0.15">
      <c r="A205" s="30">
        <f>sheet1__2[[#This Row],[Index]]</f>
        <v>204</v>
      </c>
      <c r="B205" s="30">
        <f>sheet1__2[[#This Row],[Start Time]]</f>
        <v>44554.635416666664</v>
      </c>
      <c r="C205" s="30">
        <f>sheet1__2[[#This Row],[End Time]]</f>
        <v>44554.645833333336</v>
      </c>
      <c r="D205" s="30" t="str">
        <f>sheet1__2[[#This Row],[Query Granularity]]</f>
        <v>15Minute(s)</v>
      </c>
      <c r="E205" s="30">
        <f>sheet1__2[[#This Row],[SubNetworkID]]</f>
        <v>304</v>
      </c>
      <c r="F205" s="30">
        <f>sheet1__2[[#This Row],[ManagedElementID]]</f>
        <v>304</v>
      </c>
      <c r="G205" s="30" t="str">
        <f>sheet1__2[[#This Row],[ManagedElementID Name]]</f>
        <v>PNRNC2(304)</v>
      </c>
      <c r="H205" s="30" t="str">
        <f>sheet1__2[[#This Row],[Location Name]]</f>
        <v/>
      </c>
      <c r="I205" s="30">
        <f>sheet1__2[[#This Row],[SubSystem]]</f>
        <v>3</v>
      </c>
      <c r="J205" s="30" t="str">
        <f>sheet1__2[[#This Row],[SubSystem Name]]</f>
        <v>SubSystem(V4)(3)</v>
      </c>
      <c r="K205" s="30">
        <f>sheet1__2[[#This Row],[Unit]]</f>
        <v>25</v>
      </c>
      <c r="L205" s="30" t="str">
        <f>sheet1__2[[#This Row],[Unit Name]]</f>
        <v>Unit(V4)(25)</v>
      </c>
      <c r="M205" s="30">
        <f>sheet1__2[[#This Row],[LogicalEthPort]]</f>
        <v>1</v>
      </c>
      <c r="N205" s="30" t="str">
        <f>sheet1__2[[#This Row],[LogicalEthPort Name]]</f>
        <v>ETHERNET PORT(V4)(1)</v>
      </c>
      <c r="O205" s="30">
        <f>sheet1__2[[#This Row],[C380260006:Physical bandwidth(Mbps)]]</f>
        <v>1000</v>
      </c>
      <c r="P205" s="30">
        <f>sheet1__2[[#This Row],[C380260007:Mean receiving bit rate(bps)]]</f>
        <v>186372577</v>
      </c>
      <c r="Q205" s="30">
        <f>sheet1__2[[#This Row],[C380260008:Max receiving bit rate(bps)]]</f>
        <v>256614896</v>
      </c>
      <c r="R205" s="30">
        <f>sheet1__2[[#This Row],[C380260009:Mean sending bit rate(bps)]]</f>
        <v>29234235</v>
      </c>
      <c r="S205" s="30">
        <f>sheet1__2[[#This Row],[C380260010:Max sending bit rate(bps)]]</f>
        <v>39942032</v>
      </c>
      <c r="T205" s="43" t="str">
        <f t="shared" si="3"/>
        <v>304-3-25-1</v>
      </c>
    </row>
    <row r="206" spans="1:20" ht="15" x14ac:dyDescent="0.15">
      <c r="A206" s="30">
        <f>sheet1__2[[#This Row],[Index]]</f>
        <v>205</v>
      </c>
      <c r="B206" s="30">
        <f>sheet1__2[[#This Row],[Start Time]]</f>
        <v>44554.635416666664</v>
      </c>
      <c r="C206" s="30">
        <f>sheet1__2[[#This Row],[End Time]]</f>
        <v>44554.645833333336</v>
      </c>
      <c r="D206" s="30" t="str">
        <f>sheet1__2[[#This Row],[Query Granularity]]</f>
        <v>15Minute(s)</v>
      </c>
      <c r="E206" s="30">
        <f>sheet1__2[[#This Row],[SubNetworkID]]</f>
        <v>304</v>
      </c>
      <c r="F206" s="30">
        <f>sheet1__2[[#This Row],[ManagedElementID]]</f>
        <v>304</v>
      </c>
      <c r="G206" s="30" t="str">
        <f>sheet1__2[[#This Row],[ManagedElementID Name]]</f>
        <v>PNRNC2(304)</v>
      </c>
      <c r="H206" s="30" t="str">
        <f>sheet1__2[[#This Row],[Location Name]]</f>
        <v/>
      </c>
      <c r="I206" s="30">
        <f>sheet1__2[[#This Row],[SubSystem]]</f>
        <v>3</v>
      </c>
      <c r="J206" s="30" t="str">
        <f>sheet1__2[[#This Row],[SubSystem Name]]</f>
        <v>SubSystem(V4)(3)</v>
      </c>
      <c r="K206" s="30">
        <f>sheet1__2[[#This Row],[Unit]]</f>
        <v>17</v>
      </c>
      <c r="L206" s="30" t="str">
        <f>sheet1__2[[#This Row],[Unit Name]]</f>
        <v>Unit(V4)(17)</v>
      </c>
      <c r="M206" s="30">
        <f>sheet1__2[[#This Row],[LogicalEthPort]]</f>
        <v>4</v>
      </c>
      <c r="N206" s="30" t="str">
        <f>sheet1__2[[#This Row],[LogicalEthPort Name]]</f>
        <v>ETHERNET PORT(V4)(4)</v>
      </c>
      <c r="O206" s="30">
        <f>sheet1__2[[#This Row],[C380260006:Physical bandwidth(Mbps)]]</f>
        <v>1000</v>
      </c>
      <c r="P206" s="30">
        <f>sheet1__2[[#This Row],[C380260007:Mean receiving bit rate(bps)]]</f>
        <v>1094</v>
      </c>
      <c r="Q206" s="30">
        <f>sheet1__2[[#This Row],[C380260008:Max receiving bit rate(bps)]]</f>
        <v>176168</v>
      </c>
      <c r="R206" s="30">
        <f>sheet1__2[[#This Row],[C380260009:Mean sending bit rate(bps)]]</f>
        <v>494</v>
      </c>
      <c r="S206" s="30">
        <f>sheet1__2[[#This Row],[C380260010:Max sending bit rate(bps)]]</f>
        <v>36288</v>
      </c>
      <c r="T206" s="43" t="str">
        <f t="shared" si="3"/>
        <v>304-3-17-4</v>
      </c>
    </row>
    <row r="207" spans="1:20" ht="15" x14ac:dyDescent="0.15">
      <c r="A207" s="30">
        <f>sheet1__2[[#This Row],[Index]]</f>
        <v>206</v>
      </c>
      <c r="B207" s="30">
        <f>sheet1__2[[#This Row],[Start Time]]</f>
        <v>44554.635416666664</v>
      </c>
      <c r="C207" s="30">
        <f>sheet1__2[[#This Row],[End Time]]</f>
        <v>44554.645833333336</v>
      </c>
      <c r="D207" s="30" t="str">
        <f>sheet1__2[[#This Row],[Query Granularity]]</f>
        <v>15Minute(s)</v>
      </c>
      <c r="E207" s="30">
        <f>sheet1__2[[#This Row],[SubNetworkID]]</f>
        <v>304</v>
      </c>
      <c r="F207" s="30">
        <f>sheet1__2[[#This Row],[ManagedElementID]]</f>
        <v>304</v>
      </c>
      <c r="G207" s="30" t="str">
        <f>sheet1__2[[#This Row],[ManagedElementID Name]]</f>
        <v>PNRNC2(304)</v>
      </c>
      <c r="H207" s="30" t="str">
        <f>sheet1__2[[#This Row],[Location Name]]</f>
        <v/>
      </c>
      <c r="I207" s="30">
        <f>sheet1__2[[#This Row],[SubSystem]]</f>
        <v>3</v>
      </c>
      <c r="J207" s="30" t="str">
        <f>sheet1__2[[#This Row],[SubSystem Name]]</f>
        <v>SubSystem(V4)(3)</v>
      </c>
      <c r="K207" s="30">
        <f>sheet1__2[[#This Row],[Unit]]</f>
        <v>17</v>
      </c>
      <c r="L207" s="30" t="str">
        <f>sheet1__2[[#This Row],[Unit Name]]</f>
        <v>Unit(V4)(17)</v>
      </c>
      <c r="M207" s="30">
        <f>sheet1__2[[#This Row],[LogicalEthPort]]</f>
        <v>2</v>
      </c>
      <c r="N207" s="30" t="str">
        <f>sheet1__2[[#This Row],[LogicalEthPort Name]]</f>
        <v>ETHERNET PORT(V4)(2)</v>
      </c>
      <c r="O207" s="30">
        <f>sheet1__2[[#This Row],[C380260006:Physical bandwidth(Mbps)]]</f>
        <v>100</v>
      </c>
      <c r="P207" s="30">
        <f>sheet1__2[[#This Row],[C380260007:Mean receiving bit rate(bps)]]</f>
        <v>5420</v>
      </c>
      <c r="Q207" s="30">
        <f>sheet1__2[[#This Row],[C380260008:Max receiving bit rate(bps)]]</f>
        <v>72880</v>
      </c>
      <c r="R207" s="30">
        <f>sheet1__2[[#This Row],[C380260009:Mean sending bit rate(bps)]]</f>
        <v>58</v>
      </c>
      <c r="S207" s="30">
        <f>sheet1__2[[#This Row],[C380260010:Max sending bit rate(bps)]]</f>
        <v>512</v>
      </c>
      <c r="T207" s="43" t="str">
        <f t="shared" si="3"/>
        <v>304-3-17-2</v>
      </c>
    </row>
    <row r="208" spans="1:20" ht="15" x14ac:dyDescent="0.15">
      <c r="A208" s="30">
        <f>sheet1__2[[#This Row],[Index]]</f>
        <v>207</v>
      </c>
      <c r="B208" s="30">
        <f>sheet1__2[[#This Row],[Start Time]]</f>
        <v>44554.635416666664</v>
      </c>
      <c r="C208" s="30">
        <f>sheet1__2[[#This Row],[End Time]]</f>
        <v>44554.645833333336</v>
      </c>
      <c r="D208" s="30" t="str">
        <f>sheet1__2[[#This Row],[Query Granularity]]</f>
        <v>15Minute(s)</v>
      </c>
      <c r="E208" s="30">
        <f>sheet1__2[[#This Row],[SubNetworkID]]</f>
        <v>304</v>
      </c>
      <c r="F208" s="30">
        <f>sheet1__2[[#This Row],[ManagedElementID]]</f>
        <v>304</v>
      </c>
      <c r="G208" s="30" t="str">
        <f>sheet1__2[[#This Row],[ManagedElementID Name]]</f>
        <v>PNRNC2(304)</v>
      </c>
      <c r="H208" s="30" t="str">
        <f>sheet1__2[[#This Row],[Location Name]]</f>
        <v/>
      </c>
      <c r="I208" s="30">
        <f>sheet1__2[[#This Row],[SubSystem]]</f>
        <v>3</v>
      </c>
      <c r="J208" s="30" t="str">
        <f>sheet1__2[[#This Row],[SubSystem Name]]</f>
        <v>SubSystem(V4)(3)</v>
      </c>
      <c r="K208" s="30">
        <f>sheet1__2[[#This Row],[Unit]]</f>
        <v>17</v>
      </c>
      <c r="L208" s="30" t="str">
        <f>sheet1__2[[#This Row],[Unit Name]]</f>
        <v>Unit(V4)(17)</v>
      </c>
      <c r="M208" s="30">
        <f>sheet1__2[[#This Row],[LogicalEthPort]]</f>
        <v>3</v>
      </c>
      <c r="N208" s="30" t="str">
        <f>sheet1__2[[#This Row],[LogicalEthPort Name]]</f>
        <v>ETHERNET PORT(V4)(3)</v>
      </c>
      <c r="O208" s="30">
        <f>sheet1__2[[#This Row],[C380260006:Physical bandwidth(Mbps)]]</f>
        <v>1000</v>
      </c>
      <c r="P208" s="30">
        <f>sheet1__2[[#This Row],[C380260007:Mean receiving bit rate(bps)]]</f>
        <v>175480207</v>
      </c>
      <c r="Q208" s="30">
        <f>sheet1__2[[#This Row],[C380260008:Max receiving bit rate(bps)]]</f>
        <v>198307512</v>
      </c>
      <c r="R208" s="30">
        <f>sheet1__2[[#This Row],[C380260009:Mean sending bit rate(bps)]]</f>
        <v>229547001</v>
      </c>
      <c r="S208" s="30">
        <f>sheet1__2[[#This Row],[C380260010:Max sending bit rate(bps)]]</f>
        <v>299743760</v>
      </c>
      <c r="T208" s="43" t="str">
        <f t="shared" si="3"/>
        <v>304-3-17-3</v>
      </c>
    </row>
    <row r="209" spans="1:20" ht="15" x14ac:dyDescent="0.15">
      <c r="A209" s="30">
        <f>sheet1__2[[#This Row],[Index]]</f>
        <v>208</v>
      </c>
      <c r="B209" s="30">
        <f>sheet1__2[[#This Row],[Start Time]]</f>
        <v>44554.635416666664</v>
      </c>
      <c r="C209" s="30">
        <f>sheet1__2[[#This Row],[End Time]]</f>
        <v>44554.645833333336</v>
      </c>
      <c r="D209" s="30" t="str">
        <f>sheet1__2[[#This Row],[Query Granularity]]</f>
        <v>15Minute(s)</v>
      </c>
      <c r="E209" s="30">
        <f>sheet1__2[[#This Row],[SubNetworkID]]</f>
        <v>304</v>
      </c>
      <c r="F209" s="30">
        <f>sheet1__2[[#This Row],[ManagedElementID]]</f>
        <v>304</v>
      </c>
      <c r="G209" s="30" t="str">
        <f>sheet1__2[[#This Row],[ManagedElementID Name]]</f>
        <v>PNRNC2(304)</v>
      </c>
      <c r="H209" s="30" t="str">
        <f>sheet1__2[[#This Row],[Location Name]]</f>
        <v/>
      </c>
      <c r="I209" s="30">
        <f>sheet1__2[[#This Row],[SubSystem]]</f>
        <v>3</v>
      </c>
      <c r="J209" s="30" t="str">
        <f>sheet1__2[[#This Row],[SubSystem Name]]</f>
        <v>SubSystem(V4)(3)</v>
      </c>
      <c r="K209" s="30">
        <f>sheet1__2[[#This Row],[Unit]]</f>
        <v>17</v>
      </c>
      <c r="L209" s="30" t="str">
        <f>sheet1__2[[#This Row],[Unit Name]]</f>
        <v>Unit(V4)(17)</v>
      </c>
      <c r="M209" s="30">
        <f>sheet1__2[[#This Row],[LogicalEthPort]]</f>
        <v>1</v>
      </c>
      <c r="N209" s="30" t="str">
        <f>sheet1__2[[#This Row],[LogicalEthPort Name]]</f>
        <v>ETHERNET PORT(V4)(1)</v>
      </c>
      <c r="O209" s="30">
        <f>sheet1__2[[#This Row],[C380260006:Physical bandwidth(Mbps)]]</f>
        <v>1000</v>
      </c>
      <c r="P209" s="30">
        <f>sheet1__2[[#This Row],[C380260007:Mean receiving bit rate(bps)]]</f>
        <v>300</v>
      </c>
      <c r="Q209" s="30">
        <f>sheet1__2[[#This Row],[C380260008:Max receiving bit rate(bps)]]</f>
        <v>3000</v>
      </c>
      <c r="R209" s="30">
        <f>sheet1__2[[#This Row],[C380260009:Mean sending bit rate(bps)]]</f>
        <v>190670</v>
      </c>
      <c r="S209" s="30">
        <f>sheet1__2[[#This Row],[C380260010:Max sending bit rate(bps)]]</f>
        <v>202880</v>
      </c>
      <c r="T209" s="43" t="str">
        <f t="shared" si="3"/>
        <v>304-3-17-1</v>
      </c>
    </row>
    <row r="210" spans="1:20" ht="15" x14ac:dyDescent="0.15">
      <c r="A210" s="30">
        <f>sheet1__2[[#This Row],[Index]]</f>
        <v>209</v>
      </c>
      <c r="B210" s="30">
        <f>sheet1__2[[#This Row],[Start Time]]</f>
        <v>44554.635416666664</v>
      </c>
      <c r="C210" s="30">
        <f>sheet1__2[[#This Row],[End Time]]</f>
        <v>44554.645833333336</v>
      </c>
      <c r="D210" s="30" t="str">
        <f>sheet1__2[[#This Row],[Query Granularity]]</f>
        <v>15Minute(s)</v>
      </c>
      <c r="E210" s="30">
        <f>sheet1__2[[#This Row],[SubNetworkID]]</f>
        <v>304</v>
      </c>
      <c r="F210" s="30">
        <f>sheet1__2[[#This Row],[ManagedElementID]]</f>
        <v>304</v>
      </c>
      <c r="G210" s="30" t="str">
        <f>sheet1__2[[#This Row],[ManagedElementID Name]]</f>
        <v>PNRNC2(304)</v>
      </c>
      <c r="H210" s="30" t="str">
        <f>sheet1__2[[#This Row],[Location Name]]</f>
        <v/>
      </c>
      <c r="I210" s="30">
        <f>sheet1__2[[#This Row],[SubSystem]]</f>
        <v>3</v>
      </c>
      <c r="J210" s="30" t="str">
        <f>sheet1__2[[#This Row],[SubSystem Name]]</f>
        <v>SubSystem(V4)(3)</v>
      </c>
      <c r="K210" s="30">
        <f>sheet1__2[[#This Row],[Unit]]</f>
        <v>26</v>
      </c>
      <c r="L210" s="30" t="str">
        <f>sheet1__2[[#This Row],[Unit Name]]</f>
        <v>Unit(V4)(26)</v>
      </c>
      <c r="M210" s="30">
        <f>sheet1__2[[#This Row],[LogicalEthPort]]</f>
        <v>4</v>
      </c>
      <c r="N210" s="30" t="str">
        <f>sheet1__2[[#This Row],[LogicalEthPort Name]]</f>
        <v>ETHERNET PORT(V4)(4)</v>
      </c>
      <c r="O210" s="30">
        <f>sheet1__2[[#This Row],[C380260006:Physical bandwidth(Mbps)]]</f>
        <v>0</v>
      </c>
      <c r="P210" s="30">
        <f>sheet1__2[[#This Row],[C380260007:Mean receiving bit rate(bps)]]</f>
        <v>0</v>
      </c>
      <c r="Q210" s="30">
        <f>sheet1__2[[#This Row],[C380260008:Max receiving bit rate(bps)]]</f>
        <v>0</v>
      </c>
      <c r="R210" s="30">
        <f>sheet1__2[[#This Row],[C380260009:Mean sending bit rate(bps)]]</f>
        <v>0</v>
      </c>
      <c r="S210" s="30">
        <f>sheet1__2[[#This Row],[C380260010:Max sending bit rate(bps)]]</f>
        <v>0</v>
      </c>
      <c r="T210" s="43" t="str">
        <f t="shared" si="3"/>
        <v>304-3-26-4</v>
      </c>
    </row>
    <row r="211" spans="1:20" ht="15" x14ac:dyDescent="0.15">
      <c r="A211" s="30">
        <f>sheet1__2[[#This Row],[Index]]</f>
        <v>210</v>
      </c>
      <c r="B211" s="30">
        <f>sheet1__2[[#This Row],[Start Time]]</f>
        <v>44554.635416666664</v>
      </c>
      <c r="C211" s="30">
        <f>sheet1__2[[#This Row],[End Time]]</f>
        <v>44554.645833333336</v>
      </c>
      <c r="D211" s="30" t="str">
        <f>sheet1__2[[#This Row],[Query Granularity]]</f>
        <v>15Minute(s)</v>
      </c>
      <c r="E211" s="30">
        <f>sheet1__2[[#This Row],[SubNetworkID]]</f>
        <v>304</v>
      </c>
      <c r="F211" s="30">
        <f>sheet1__2[[#This Row],[ManagedElementID]]</f>
        <v>304</v>
      </c>
      <c r="G211" s="30" t="str">
        <f>sheet1__2[[#This Row],[ManagedElementID Name]]</f>
        <v>PNRNC2(304)</v>
      </c>
      <c r="H211" s="30" t="str">
        <f>sheet1__2[[#This Row],[Location Name]]</f>
        <v/>
      </c>
      <c r="I211" s="30">
        <f>sheet1__2[[#This Row],[SubSystem]]</f>
        <v>3</v>
      </c>
      <c r="J211" s="30" t="str">
        <f>sheet1__2[[#This Row],[SubSystem Name]]</f>
        <v>SubSystem(V4)(3)</v>
      </c>
      <c r="K211" s="30">
        <f>sheet1__2[[#This Row],[Unit]]</f>
        <v>26</v>
      </c>
      <c r="L211" s="30" t="str">
        <f>sheet1__2[[#This Row],[Unit Name]]</f>
        <v>Unit(V4)(26)</v>
      </c>
      <c r="M211" s="30">
        <f>sheet1__2[[#This Row],[LogicalEthPort]]</f>
        <v>2</v>
      </c>
      <c r="N211" s="30" t="str">
        <f>sheet1__2[[#This Row],[LogicalEthPort Name]]</f>
        <v>ETHERNET PORT(V4)(2)</v>
      </c>
      <c r="O211" s="30">
        <f>sheet1__2[[#This Row],[C380260006:Physical bandwidth(Mbps)]]</f>
        <v>1000</v>
      </c>
      <c r="P211" s="30">
        <f>sheet1__2[[#This Row],[C380260007:Mean receiving bit rate(bps)]]</f>
        <v>617539</v>
      </c>
      <c r="Q211" s="30">
        <f>sheet1__2[[#This Row],[C380260008:Max receiving bit rate(bps)]]</f>
        <v>1161696</v>
      </c>
      <c r="R211" s="30">
        <f>sheet1__2[[#This Row],[C380260009:Mean sending bit rate(bps)]]</f>
        <v>674122</v>
      </c>
      <c r="S211" s="30">
        <f>sheet1__2[[#This Row],[C380260010:Max sending bit rate(bps)]]</f>
        <v>811888</v>
      </c>
      <c r="T211" s="43" t="str">
        <f t="shared" si="3"/>
        <v>304-3-26-2</v>
      </c>
    </row>
    <row r="212" spans="1:20" ht="15" x14ac:dyDescent="0.15">
      <c r="A212" s="30">
        <f>sheet1__2[[#This Row],[Index]]</f>
        <v>211</v>
      </c>
      <c r="B212" s="30">
        <f>sheet1__2[[#This Row],[Start Time]]</f>
        <v>44554.635416666664</v>
      </c>
      <c r="C212" s="30">
        <f>sheet1__2[[#This Row],[End Time]]</f>
        <v>44554.645833333336</v>
      </c>
      <c r="D212" s="30" t="str">
        <f>sheet1__2[[#This Row],[Query Granularity]]</f>
        <v>15Minute(s)</v>
      </c>
      <c r="E212" s="30">
        <f>sheet1__2[[#This Row],[SubNetworkID]]</f>
        <v>304</v>
      </c>
      <c r="F212" s="30">
        <f>sheet1__2[[#This Row],[ManagedElementID]]</f>
        <v>304</v>
      </c>
      <c r="G212" s="30" t="str">
        <f>sheet1__2[[#This Row],[ManagedElementID Name]]</f>
        <v>PNRNC2(304)</v>
      </c>
      <c r="H212" s="30" t="str">
        <f>sheet1__2[[#This Row],[Location Name]]</f>
        <v/>
      </c>
      <c r="I212" s="30">
        <f>sheet1__2[[#This Row],[SubSystem]]</f>
        <v>3</v>
      </c>
      <c r="J212" s="30" t="str">
        <f>sheet1__2[[#This Row],[SubSystem Name]]</f>
        <v>SubSystem(V4)(3)</v>
      </c>
      <c r="K212" s="30">
        <f>sheet1__2[[#This Row],[Unit]]</f>
        <v>26</v>
      </c>
      <c r="L212" s="30" t="str">
        <f>sheet1__2[[#This Row],[Unit Name]]</f>
        <v>Unit(V4)(26)</v>
      </c>
      <c r="M212" s="30">
        <f>sheet1__2[[#This Row],[LogicalEthPort]]</f>
        <v>3</v>
      </c>
      <c r="N212" s="30" t="str">
        <f>sheet1__2[[#This Row],[LogicalEthPort Name]]</f>
        <v>ETHERNET PORT(V4)(3)</v>
      </c>
      <c r="O212" s="30">
        <f>sheet1__2[[#This Row],[C380260006:Physical bandwidth(Mbps)]]</f>
        <v>0</v>
      </c>
      <c r="P212" s="30">
        <f>sheet1__2[[#This Row],[C380260007:Mean receiving bit rate(bps)]]</f>
        <v>0</v>
      </c>
      <c r="Q212" s="30">
        <f>sheet1__2[[#This Row],[C380260008:Max receiving bit rate(bps)]]</f>
        <v>0</v>
      </c>
      <c r="R212" s="30">
        <f>sheet1__2[[#This Row],[C380260009:Mean sending bit rate(bps)]]</f>
        <v>0</v>
      </c>
      <c r="S212" s="30">
        <f>sheet1__2[[#This Row],[C380260010:Max sending bit rate(bps)]]</f>
        <v>0</v>
      </c>
      <c r="T212" s="43" t="str">
        <f t="shared" si="3"/>
        <v>304-3-26-3</v>
      </c>
    </row>
    <row r="213" spans="1:20" ht="15" x14ac:dyDescent="0.15">
      <c r="A213" s="30">
        <f>sheet1__2[[#This Row],[Index]]</f>
        <v>212</v>
      </c>
      <c r="B213" s="30">
        <f>sheet1__2[[#This Row],[Start Time]]</f>
        <v>44554.635416666664</v>
      </c>
      <c r="C213" s="30">
        <f>sheet1__2[[#This Row],[End Time]]</f>
        <v>44554.645833333336</v>
      </c>
      <c r="D213" s="30" t="str">
        <f>sheet1__2[[#This Row],[Query Granularity]]</f>
        <v>15Minute(s)</v>
      </c>
      <c r="E213" s="30">
        <f>sheet1__2[[#This Row],[SubNetworkID]]</f>
        <v>304</v>
      </c>
      <c r="F213" s="30">
        <f>sheet1__2[[#This Row],[ManagedElementID]]</f>
        <v>304</v>
      </c>
      <c r="G213" s="30" t="str">
        <f>sheet1__2[[#This Row],[ManagedElementID Name]]</f>
        <v>PNRNC2(304)</v>
      </c>
      <c r="H213" s="30" t="str">
        <f>sheet1__2[[#This Row],[Location Name]]</f>
        <v/>
      </c>
      <c r="I213" s="30">
        <f>sheet1__2[[#This Row],[SubSystem]]</f>
        <v>3</v>
      </c>
      <c r="J213" s="30" t="str">
        <f>sheet1__2[[#This Row],[SubSystem Name]]</f>
        <v>SubSystem(V4)(3)</v>
      </c>
      <c r="K213" s="30">
        <f>sheet1__2[[#This Row],[Unit]]</f>
        <v>26</v>
      </c>
      <c r="L213" s="30" t="str">
        <f>sheet1__2[[#This Row],[Unit Name]]</f>
        <v>Unit(V4)(26)</v>
      </c>
      <c r="M213" s="30">
        <f>sheet1__2[[#This Row],[LogicalEthPort]]</f>
        <v>1</v>
      </c>
      <c r="N213" s="30" t="str">
        <f>sheet1__2[[#This Row],[LogicalEthPort Name]]</f>
        <v>ETHERNET PORT(V4)(1)</v>
      </c>
      <c r="O213" s="30">
        <f>sheet1__2[[#This Row],[C380260006:Physical bandwidth(Mbps)]]</f>
        <v>1000</v>
      </c>
      <c r="P213" s="30">
        <f>sheet1__2[[#This Row],[C380260007:Mean receiving bit rate(bps)]]</f>
        <v>196082800</v>
      </c>
      <c r="Q213" s="30">
        <f>sheet1__2[[#This Row],[C380260008:Max receiving bit rate(bps)]]</f>
        <v>273209360</v>
      </c>
      <c r="R213" s="30">
        <f>sheet1__2[[#This Row],[C380260009:Mean sending bit rate(bps)]]</f>
        <v>29533297</v>
      </c>
      <c r="S213" s="30">
        <f>sheet1__2[[#This Row],[C380260010:Max sending bit rate(bps)]]</f>
        <v>43285480</v>
      </c>
      <c r="T213" s="43" t="str">
        <f t="shared" si="3"/>
        <v>304-3-26-1</v>
      </c>
    </row>
    <row r="214" spans="1:20" ht="15" x14ac:dyDescent="0.15">
      <c r="A214" s="30">
        <f>sheet1__2[[#This Row],[Index]]</f>
        <v>213</v>
      </c>
      <c r="B214" s="30">
        <f>sheet1__2[[#This Row],[Start Time]]</f>
        <v>44554.635416666664</v>
      </c>
      <c r="C214" s="30">
        <f>sheet1__2[[#This Row],[End Time]]</f>
        <v>44554.645833333336</v>
      </c>
      <c r="D214" s="30" t="str">
        <f>sheet1__2[[#This Row],[Query Granularity]]</f>
        <v>15Minute(s)</v>
      </c>
      <c r="E214" s="30">
        <f>sheet1__2[[#This Row],[SubNetworkID]]</f>
        <v>206</v>
      </c>
      <c r="F214" s="30">
        <f>sheet1__2[[#This Row],[ManagedElementID]]</f>
        <v>206</v>
      </c>
      <c r="G214" s="30" t="str">
        <f>sheet1__2[[#This Row],[ManagedElementID Name]]</f>
        <v>PNZBSC3(206)</v>
      </c>
      <c r="H214" s="30" t="str">
        <f>sheet1__2[[#This Row],[Location Name]]</f>
        <v/>
      </c>
      <c r="I214" s="30">
        <f>sheet1__2[[#This Row],[SubSystem]]</f>
        <v>3</v>
      </c>
      <c r="J214" s="30" t="str">
        <f>sheet1__2[[#This Row],[SubSystem Name]]</f>
        <v>SubSystem(V4)(3)</v>
      </c>
      <c r="K214" s="30">
        <f>sheet1__2[[#This Row],[Unit]]</f>
        <v>18</v>
      </c>
      <c r="L214" s="30" t="str">
        <f>sheet1__2[[#This Row],[Unit Name]]</f>
        <v>Unit(V4)(18)</v>
      </c>
      <c r="M214" s="30">
        <f>sheet1__2[[#This Row],[LogicalEthPort]]</f>
        <v>4</v>
      </c>
      <c r="N214" s="30" t="str">
        <f>sheet1__2[[#This Row],[LogicalEthPort Name]]</f>
        <v>ETHERNET PORT(V4)(4)</v>
      </c>
      <c r="O214" s="30">
        <f>sheet1__2[[#This Row],[C380260006:Physical bandwidth(Mbps)]]</f>
        <v>0</v>
      </c>
      <c r="P214" s="30">
        <f>sheet1__2[[#This Row],[C380260007:Mean receiving bit rate(bps)]]</f>
        <v>0</v>
      </c>
      <c r="Q214" s="30">
        <f>sheet1__2[[#This Row],[C380260008:Max receiving bit rate(bps)]]</f>
        <v>0</v>
      </c>
      <c r="R214" s="30">
        <f>sheet1__2[[#This Row],[C380260009:Mean sending bit rate(bps)]]</f>
        <v>0</v>
      </c>
      <c r="S214" s="30">
        <f>sheet1__2[[#This Row],[C380260010:Max sending bit rate(bps)]]</f>
        <v>0</v>
      </c>
      <c r="T214" s="43" t="str">
        <f t="shared" si="3"/>
        <v>206-3-18-4</v>
      </c>
    </row>
    <row r="215" spans="1:20" ht="15" x14ac:dyDescent="0.15">
      <c r="A215" s="30">
        <f>sheet1__2[[#This Row],[Index]]</f>
        <v>214</v>
      </c>
      <c r="B215" s="30">
        <f>sheet1__2[[#This Row],[Start Time]]</f>
        <v>44554.635416666664</v>
      </c>
      <c r="C215" s="30">
        <f>sheet1__2[[#This Row],[End Time]]</f>
        <v>44554.645833333336</v>
      </c>
      <c r="D215" s="30" t="str">
        <f>sheet1__2[[#This Row],[Query Granularity]]</f>
        <v>15Minute(s)</v>
      </c>
      <c r="E215" s="30">
        <f>sheet1__2[[#This Row],[SubNetworkID]]</f>
        <v>206</v>
      </c>
      <c r="F215" s="30">
        <f>sheet1__2[[#This Row],[ManagedElementID]]</f>
        <v>206</v>
      </c>
      <c r="G215" s="30" t="str">
        <f>sheet1__2[[#This Row],[ManagedElementID Name]]</f>
        <v>PNZBSC3(206)</v>
      </c>
      <c r="H215" s="30" t="str">
        <f>sheet1__2[[#This Row],[Location Name]]</f>
        <v/>
      </c>
      <c r="I215" s="30">
        <f>sheet1__2[[#This Row],[SubSystem]]</f>
        <v>3</v>
      </c>
      <c r="J215" s="30" t="str">
        <f>sheet1__2[[#This Row],[SubSystem Name]]</f>
        <v>SubSystem(V4)(3)</v>
      </c>
      <c r="K215" s="30">
        <f>sheet1__2[[#This Row],[Unit]]</f>
        <v>18</v>
      </c>
      <c r="L215" s="30" t="str">
        <f>sheet1__2[[#This Row],[Unit Name]]</f>
        <v>Unit(V4)(18)</v>
      </c>
      <c r="M215" s="30">
        <f>sheet1__2[[#This Row],[LogicalEthPort]]</f>
        <v>2</v>
      </c>
      <c r="N215" s="30" t="str">
        <f>sheet1__2[[#This Row],[LogicalEthPort Name]]</f>
        <v>ETHERNET PORT(V4)(2)</v>
      </c>
      <c r="O215" s="30">
        <f>sheet1__2[[#This Row],[C380260006:Physical bandwidth(Mbps)]]</f>
        <v>1000</v>
      </c>
      <c r="P215" s="30">
        <f>sheet1__2[[#This Row],[C380260007:Mean receiving bit rate(bps)]]</f>
        <v>86</v>
      </c>
      <c r="Q215" s="30">
        <f>sheet1__2[[#This Row],[C380260008:Max receiving bit rate(bps)]]</f>
        <v>2584</v>
      </c>
      <c r="R215" s="30">
        <f>sheet1__2[[#This Row],[C380260009:Mean sending bit rate(bps)]]</f>
        <v>8322300</v>
      </c>
      <c r="S215" s="30">
        <f>sheet1__2[[#This Row],[C380260010:Max sending bit rate(bps)]]</f>
        <v>9294392</v>
      </c>
      <c r="T215" s="43" t="str">
        <f t="shared" si="3"/>
        <v>206-3-18-2</v>
      </c>
    </row>
    <row r="216" spans="1:20" ht="15" x14ac:dyDescent="0.15">
      <c r="A216" s="30">
        <f>sheet1__2[[#This Row],[Index]]</f>
        <v>215</v>
      </c>
      <c r="B216" s="30">
        <f>sheet1__2[[#This Row],[Start Time]]</f>
        <v>44554.635416666664</v>
      </c>
      <c r="C216" s="30">
        <f>sheet1__2[[#This Row],[End Time]]</f>
        <v>44554.645833333336</v>
      </c>
      <c r="D216" s="30" t="str">
        <f>sheet1__2[[#This Row],[Query Granularity]]</f>
        <v>15Minute(s)</v>
      </c>
      <c r="E216" s="30">
        <f>sheet1__2[[#This Row],[SubNetworkID]]</f>
        <v>206</v>
      </c>
      <c r="F216" s="30">
        <f>sheet1__2[[#This Row],[ManagedElementID]]</f>
        <v>206</v>
      </c>
      <c r="G216" s="30" t="str">
        <f>sheet1__2[[#This Row],[ManagedElementID Name]]</f>
        <v>PNZBSC3(206)</v>
      </c>
      <c r="H216" s="30" t="str">
        <f>sheet1__2[[#This Row],[Location Name]]</f>
        <v/>
      </c>
      <c r="I216" s="30">
        <f>sheet1__2[[#This Row],[SubSystem]]</f>
        <v>3</v>
      </c>
      <c r="J216" s="30" t="str">
        <f>sheet1__2[[#This Row],[SubSystem Name]]</f>
        <v>SubSystem(V4)(3)</v>
      </c>
      <c r="K216" s="30">
        <f>sheet1__2[[#This Row],[Unit]]</f>
        <v>18</v>
      </c>
      <c r="L216" s="30" t="str">
        <f>sheet1__2[[#This Row],[Unit Name]]</f>
        <v>Unit(V4)(18)</v>
      </c>
      <c r="M216" s="30">
        <f>sheet1__2[[#This Row],[LogicalEthPort]]</f>
        <v>3</v>
      </c>
      <c r="N216" s="30" t="str">
        <f>sheet1__2[[#This Row],[LogicalEthPort Name]]</f>
        <v>ETHERNET PORT(V4)(3)</v>
      </c>
      <c r="O216" s="30">
        <f>sheet1__2[[#This Row],[C380260006:Physical bandwidth(Mbps)]]</f>
        <v>1000</v>
      </c>
      <c r="P216" s="30">
        <f>sheet1__2[[#This Row],[C380260007:Mean receiving bit rate(bps)]]</f>
        <v>1942286</v>
      </c>
      <c r="Q216" s="30">
        <f>sheet1__2[[#This Row],[C380260008:Max receiving bit rate(bps)]]</f>
        <v>2618704</v>
      </c>
      <c r="R216" s="30">
        <f>sheet1__2[[#This Row],[C380260009:Mean sending bit rate(bps)]]</f>
        <v>1857549</v>
      </c>
      <c r="S216" s="30">
        <f>sheet1__2[[#This Row],[C380260010:Max sending bit rate(bps)]]</f>
        <v>2813008</v>
      </c>
      <c r="T216" s="43" t="str">
        <f t="shared" si="3"/>
        <v>206-3-18-3</v>
      </c>
    </row>
    <row r="217" spans="1:20" ht="15" x14ac:dyDescent="0.15">
      <c r="A217" s="30">
        <f>sheet1__2[[#This Row],[Index]]</f>
        <v>216</v>
      </c>
      <c r="B217" s="30">
        <f>sheet1__2[[#This Row],[Start Time]]</f>
        <v>44554.635416666664</v>
      </c>
      <c r="C217" s="30">
        <f>sheet1__2[[#This Row],[End Time]]</f>
        <v>44554.645833333336</v>
      </c>
      <c r="D217" s="30" t="str">
        <f>sheet1__2[[#This Row],[Query Granularity]]</f>
        <v>15Minute(s)</v>
      </c>
      <c r="E217" s="30">
        <f>sheet1__2[[#This Row],[SubNetworkID]]</f>
        <v>206</v>
      </c>
      <c r="F217" s="30">
        <f>sheet1__2[[#This Row],[ManagedElementID]]</f>
        <v>206</v>
      </c>
      <c r="G217" s="30" t="str">
        <f>sheet1__2[[#This Row],[ManagedElementID Name]]</f>
        <v>PNZBSC3(206)</v>
      </c>
      <c r="H217" s="30" t="str">
        <f>sheet1__2[[#This Row],[Location Name]]</f>
        <v/>
      </c>
      <c r="I217" s="30">
        <f>sheet1__2[[#This Row],[SubSystem]]</f>
        <v>3</v>
      </c>
      <c r="J217" s="30" t="str">
        <f>sheet1__2[[#This Row],[SubSystem Name]]</f>
        <v>SubSystem(V4)(3)</v>
      </c>
      <c r="K217" s="30">
        <f>sheet1__2[[#This Row],[Unit]]</f>
        <v>18</v>
      </c>
      <c r="L217" s="30" t="str">
        <f>sheet1__2[[#This Row],[Unit Name]]</f>
        <v>Unit(V4)(18)</v>
      </c>
      <c r="M217" s="30">
        <f>sheet1__2[[#This Row],[LogicalEthPort]]</f>
        <v>1</v>
      </c>
      <c r="N217" s="30" t="str">
        <f>sheet1__2[[#This Row],[LogicalEthPort Name]]</f>
        <v>ETHERNET PORT(V4)(1)</v>
      </c>
      <c r="O217" s="30">
        <f>sheet1__2[[#This Row],[C380260006:Physical bandwidth(Mbps)]]</f>
        <v>1000</v>
      </c>
      <c r="P217" s="30">
        <f>sheet1__2[[#This Row],[C380260007:Mean receiving bit rate(bps)]]</f>
        <v>16492600</v>
      </c>
      <c r="Q217" s="30">
        <f>sheet1__2[[#This Row],[C380260008:Max receiving bit rate(bps)]]</f>
        <v>18789992</v>
      </c>
      <c r="R217" s="30">
        <f>sheet1__2[[#This Row],[C380260009:Mean sending bit rate(bps)]]</f>
        <v>9260164</v>
      </c>
      <c r="S217" s="30">
        <f>sheet1__2[[#This Row],[C380260010:Max sending bit rate(bps)]]</f>
        <v>11412808</v>
      </c>
      <c r="T217" s="43" t="str">
        <f t="shared" si="3"/>
        <v>206-3-18-1</v>
      </c>
    </row>
    <row r="218" spans="1:20" ht="15" x14ac:dyDescent="0.15">
      <c r="A218" s="30">
        <f>sheet1__2[[#This Row],[Index]]</f>
        <v>217</v>
      </c>
      <c r="B218" s="30">
        <f>sheet1__2[[#This Row],[Start Time]]</f>
        <v>44554.635416666664</v>
      </c>
      <c r="C218" s="30">
        <f>sheet1__2[[#This Row],[End Time]]</f>
        <v>44554.645833333336</v>
      </c>
      <c r="D218" s="30" t="str">
        <f>sheet1__2[[#This Row],[Query Granularity]]</f>
        <v>15Minute(s)</v>
      </c>
      <c r="E218" s="30">
        <f>sheet1__2[[#This Row],[SubNetworkID]]</f>
        <v>206</v>
      </c>
      <c r="F218" s="30">
        <f>sheet1__2[[#This Row],[ManagedElementID]]</f>
        <v>206</v>
      </c>
      <c r="G218" s="30" t="str">
        <f>sheet1__2[[#This Row],[ManagedElementID Name]]</f>
        <v>PNZBSC3(206)</v>
      </c>
      <c r="H218" s="30" t="str">
        <f>sheet1__2[[#This Row],[Location Name]]</f>
        <v/>
      </c>
      <c r="I218" s="30">
        <f>sheet1__2[[#This Row],[SubSystem]]</f>
        <v>3</v>
      </c>
      <c r="J218" s="30" t="str">
        <f>sheet1__2[[#This Row],[SubSystem Name]]</f>
        <v>SubSystem(V4)(3)</v>
      </c>
      <c r="K218" s="30">
        <f>sheet1__2[[#This Row],[Unit]]</f>
        <v>23</v>
      </c>
      <c r="L218" s="30" t="str">
        <f>sheet1__2[[#This Row],[Unit Name]]</f>
        <v>Unit(V4)(23)</v>
      </c>
      <c r="M218" s="30">
        <f>sheet1__2[[#This Row],[LogicalEthPort]]</f>
        <v>4</v>
      </c>
      <c r="N218" s="30" t="str">
        <f>sheet1__2[[#This Row],[LogicalEthPort Name]]</f>
        <v>ETHERNET PORT(V4)(4)</v>
      </c>
      <c r="O218" s="30">
        <f>sheet1__2[[#This Row],[C380260006:Physical bandwidth(Mbps)]]</f>
        <v>0</v>
      </c>
      <c r="P218" s="30">
        <f>sheet1__2[[#This Row],[C380260007:Mean receiving bit rate(bps)]]</f>
        <v>0</v>
      </c>
      <c r="Q218" s="30">
        <f>sheet1__2[[#This Row],[C380260008:Max receiving bit rate(bps)]]</f>
        <v>0</v>
      </c>
      <c r="R218" s="30">
        <f>sheet1__2[[#This Row],[C380260009:Mean sending bit rate(bps)]]</f>
        <v>0</v>
      </c>
      <c r="S218" s="30">
        <f>sheet1__2[[#This Row],[C380260010:Max sending bit rate(bps)]]</f>
        <v>0</v>
      </c>
      <c r="T218" s="43" t="str">
        <f t="shared" si="3"/>
        <v>206-3-23-4</v>
      </c>
    </row>
    <row r="219" spans="1:20" ht="15" x14ac:dyDescent="0.15">
      <c r="A219" s="30">
        <f>sheet1__2[[#This Row],[Index]]</f>
        <v>218</v>
      </c>
      <c r="B219" s="30">
        <f>sheet1__2[[#This Row],[Start Time]]</f>
        <v>44554.635416666664</v>
      </c>
      <c r="C219" s="30">
        <f>sheet1__2[[#This Row],[End Time]]</f>
        <v>44554.645833333336</v>
      </c>
      <c r="D219" s="30" t="str">
        <f>sheet1__2[[#This Row],[Query Granularity]]</f>
        <v>15Minute(s)</v>
      </c>
      <c r="E219" s="30">
        <f>sheet1__2[[#This Row],[SubNetworkID]]</f>
        <v>206</v>
      </c>
      <c r="F219" s="30">
        <f>sheet1__2[[#This Row],[ManagedElementID]]</f>
        <v>206</v>
      </c>
      <c r="G219" s="30" t="str">
        <f>sheet1__2[[#This Row],[ManagedElementID Name]]</f>
        <v>PNZBSC3(206)</v>
      </c>
      <c r="H219" s="30" t="str">
        <f>sheet1__2[[#This Row],[Location Name]]</f>
        <v/>
      </c>
      <c r="I219" s="30">
        <f>sheet1__2[[#This Row],[SubSystem]]</f>
        <v>3</v>
      </c>
      <c r="J219" s="30" t="str">
        <f>sheet1__2[[#This Row],[SubSystem Name]]</f>
        <v>SubSystem(V4)(3)</v>
      </c>
      <c r="K219" s="30">
        <f>sheet1__2[[#This Row],[Unit]]</f>
        <v>23</v>
      </c>
      <c r="L219" s="30" t="str">
        <f>sheet1__2[[#This Row],[Unit Name]]</f>
        <v>Unit(V4)(23)</v>
      </c>
      <c r="M219" s="30">
        <f>sheet1__2[[#This Row],[LogicalEthPort]]</f>
        <v>2</v>
      </c>
      <c r="N219" s="30" t="str">
        <f>sheet1__2[[#This Row],[LogicalEthPort Name]]</f>
        <v>ETHERNET PORT(V4)(2)</v>
      </c>
      <c r="O219" s="30">
        <f>sheet1__2[[#This Row],[C380260006:Physical bandwidth(Mbps)]]</f>
        <v>1000</v>
      </c>
      <c r="P219" s="30">
        <f>sheet1__2[[#This Row],[C380260007:Mean receiving bit rate(bps)]]</f>
        <v>17492193</v>
      </c>
      <c r="Q219" s="30">
        <f>sheet1__2[[#This Row],[C380260008:Max receiving bit rate(bps)]]</f>
        <v>18822440</v>
      </c>
      <c r="R219" s="30">
        <f>sheet1__2[[#This Row],[C380260009:Mean sending bit rate(bps)]]</f>
        <v>8075003</v>
      </c>
      <c r="S219" s="30">
        <f>sheet1__2[[#This Row],[C380260010:Max sending bit rate(bps)]]</f>
        <v>9226920</v>
      </c>
      <c r="T219" s="43" t="str">
        <f t="shared" si="3"/>
        <v>206-3-23-2</v>
      </c>
    </row>
    <row r="220" spans="1:20" ht="15" x14ac:dyDescent="0.15">
      <c r="A220" s="30">
        <f>sheet1__2[[#This Row],[Index]]</f>
        <v>219</v>
      </c>
      <c r="B220" s="30">
        <f>sheet1__2[[#This Row],[Start Time]]</f>
        <v>44554.635416666664</v>
      </c>
      <c r="C220" s="30">
        <f>sheet1__2[[#This Row],[End Time]]</f>
        <v>44554.645833333336</v>
      </c>
      <c r="D220" s="30" t="str">
        <f>sheet1__2[[#This Row],[Query Granularity]]</f>
        <v>15Minute(s)</v>
      </c>
      <c r="E220" s="30">
        <f>sheet1__2[[#This Row],[SubNetworkID]]</f>
        <v>206</v>
      </c>
      <c r="F220" s="30">
        <f>sheet1__2[[#This Row],[ManagedElementID]]</f>
        <v>206</v>
      </c>
      <c r="G220" s="30" t="str">
        <f>sheet1__2[[#This Row],[ManagedElementID Name]]</f>
        <v>PNZBSC3(206)</v>
      </c>
      <c r="H220" s="30" t="str">
        <f>sheet1__2[[#This Row],[Location Name]]</f>
        <v/>
      </c>
      <c r="I220" s="30">
        <f>sheet1__2[[#This Row],[SubSystem]]</f>
        <v>3</v>
      </c>
      <c r="J220" s="30" t="str">
        <f>sheet1__2[[#This Row],[SubSystem Name]]</f>
        <v>SubSystem(V4)(3)</v>
      </c>
      <c r="K220" s="30">
        <f>sheet1__2[[#This Row],[Unit]]</f>
        <v>23</v>
      </c>
      <c r="L220" s="30" t="str">
        <f>sheet1__2[[#This Row],[Unit Name]]</f>
        <v>Unit(V4)(23)</v>
      </c>
      <c r="M220" s="30">
        <f>sheet1__2[[#This Row],[LogicalEthPort]]</f>
        <v>3</v>
      </c>
      <c r="N220" s="30" t="str">
        <f>sheet1__2[[#This Row],[LogicalEthPort Name]]</f>
        <v>ETHERNET PORT(V4)(3)</v>
      </c>
      <c r="O220" s="30">
        <f>sheet1__2[[#This Row],[C380260006:Physical bandwidth(Mbps)]]</f>
        <v>1000</v>
      </c>
      <c r="P220" s="30">
        <f>sheet1__2[[#This Row],[C380260007:Mean receiving bit rate(bps)]]</f>
        <v>81</v>
      </c>
      <c r="Q220" s="30">
        <f>sheet1__2[[#This Row],[C380260008:Max receiving bit rate(bps)]]</f>
        <v>2440</v>
      </c>
      <c r="R220" s="30">
        <f>sheet1__2[[#This Row],[C380260009:Mean sending bit rate(bps)]]</f>
        <v>683406</v>
      </c>
      <c r="S220" s="30">
        <f>sheet1__2[[#This Row],[C380260010:Max sending bit rate(bps)]]</f>
        <v>1160152</v>
      </c>
      <c r="T220" s="43" t="str">
        <f t="shared" si="3"/>
        <v>206-3-23-3</v>
      </c>
    </row>
    <row r="221" spans="1:20" ht="15" x14ac:dyDescent="0.15">
      <c r="A221" s="30">
        <f>sheet1__2[[#This Row],[Index]]</f>
        <v>220</v>
      </c>
      <c r="B221" s="30">
        <f>sheet1__2[[#This Row],[Start Time]]</f>
        <v>44554.635416666664</v>
      </c>
      <c r="C221" s="30">
        <f>sheet1__2[[#This Row],[End Time]]</f>
        <v>44554.645833333336</v>
      </c>
      <c r="D221" s="30" t="str">
        <f>sheet1__2[[#This Row],[Query Granularity]]</f>
        <v>15Minute(s)</v>
      </c>
      <c r="E221" s="30">
        <f>sheet1__2[[#This Row],[SubNetworkID]]</f>
        <v>206</v>
      </c>
      <c r="F221" s="30">
        <f>sheet1__2[[#This Row],[ManagedElementID]]</f>
        <v>206</v>
      </c>
      <c r="G221" s="30" t="str">
        <f>sheet1__2[[#This Row],[ManagedElementID Name]]</f>
        <v>PNZBSC3(206)</v>
      </c>
      <c r="H221" s="30" t="str">
        <f>sheet1__2[[#This Row],[Location Name]]</f>
        <v/>
      </c>
      <c r="I221" s="30">
        <f>sheet1__2[[#This Row],[SubSystem]]</f>
        <v>3</v>
      </c>
      <c r="J221" s="30" t="str">
        <f>sheet1__2[[#This Row],[SubSystem Name]]</f>
        <v>SubSystem(V4)(3)</v>
      </c>
      <c r="K221" s="30">
        <f>sheet1__2[[#This Row],[Unit]]</f>
        <v>23</v>
      </c>
      <c r="L221" s="30" t="str">
        <f>sheet1__2[[#This Row],[Unit Name]]</f>
        <v>Unit(V4)(23)</v>
      </c>
      <c r="M221" s="30">
        <f>sheet1__2[[#This Row],[LogicalEthPort]]</f>
        <v>1</v>
      </c>
      <c r="N221" s="30" t="str">
        <f>sheet1__2[[#This Row],[LogicalEthPort Name]]</f>
        <v>ETHERNET PORT(V4)(1)</v>
      </c>
      <c r="O221" s="30">
        <f>sheet1__2[[#This Row],[C380260006:Physical bandwidth(Mbps)]]</f>
        <v>1000</v>
      </c>
      <c r="P221" s="30">
        <f>sheet1__2[[#This Row],[C380260007:Mean receiving bit rate(bps)]]</f>
        <v>8127</v>
      </c>
      <c r="Q221" s="30">
        <f>sheet1__2[[#This Row],[C380260008:Max receiving bit rate(bps)]]</f>
        <v>10584</v>
      </c>
      <c r="R221" s="30">
        <f>sheet1__2[[#This Row],[C380260009:Mean sending bit rate(bps)]]</f>
        <v>10273251</v>
      </c>
      <c r="S221" s="30">
        <f>sheet1__2[[#This Row],[C380260010:Max sending bit rate(bps)]]</f>
        <v>12356384</v>
      </c>
      <c r="T221" s="43" t="str">
        <f t="shared" si="3"/>
        <v>206-3-23-1</v>
      </c>
    </row>
    <row r="222" spans="1:20" ht="15" x14ac:dyDescent="0.15">
      <c r="A222" s="30">
        <f>sheet1__2[[#This Row],[Index]]</f>
        <v>221</v>
      </c>
      <c r="B222" s="30">
        <f>sheet1__2[[#This Row],[Start Time]]</f>
        <v>44554.635416666664</v>
      </c>
      <c r="C222" s="30">
        <f>sheet1__2[[#This Row],[End Time]]</f>
        <v>44554.645833333336</v>
      </c>
      <c r="D222" s="30" t="str">
        <f>sheet1__2[[#This Row],[Query Granularity]]</f>
        <v>15Minute(s)</v>
      </c>
      <c r="E222" s="30">
        <f>sheet1__2[[#This Row],[SubNetworkID]]</f>
        <v>206</v>
      </c>
      <c r="F222" s="30">
        <f>sheet1__2[[#This Row],[ManagedElementID]]</f>
        <v>206</v>
      </c>
      <c r="G222" s="30" t="str">
        <f>sheet1__2[[#This Row],[ManagedElementID Name]]</f>
        <v>PNZBSC3(206)</v>
      </c>
      <c r="H222" s="30" t="str">
        <f>sheet1__2[[#This Row],[Location Name]]</f>
        <v/>
      </c>
      <c r="I222" s="30">
        <f>sheet1__2[[#This Row],[SubSystem]]</f>
        <v>3</v>
      </c>
      <c r="J222" s="30" t="str">
        <f>sheet1__2[[#This Row],[SubSystem Name]]</f>
        <v>SubSystem(V4)(3)</v>
      </c>
      <c r="K222" s="30">
        <f>sheet1__2[[#This Row],[Unit]]</f>
        <v>24</v>
      </c>
      <c r="L222" s="30" t="str">
        <f>sheet1__2[[#This Row],[Unit Name]]</f>
        <v>Unit(V4)(24)</v>
      </c>
      <c r="M222" s="30">
        <f>sheet1__2[[#This Row],[LogicalEthPort]]</f>
        <v>4</v>
      </c>
      <c r="N222" s="30" t="str">
        <f>sheet1__2[[#This Row],[LogicalEthPort Name]]</f>
        <v>ETHERNET PORT(V4)(4)</v>
      </c>
      <c r="O222" s="30">
        <f>sheet1__2[[#This Row],[C380260006:Physical bandwidth(Mbps)]]</f>
        <v>0</v>
      </c>
      <c r="P222" s="30">
        <f>sheet1__2[[#This Row],[C380260007:Mean receiving bit rate(bps)]]</f>
        <v>0</v>
      </c>
      <c r="Q222" s="30">
        <f>sheet1__2[[#This Row],[C380260008:Max receiving bit rate(bps)]]</f>
        <v>0</v>
      </c>
      <c r="R222" s="30">
        <f>sheet1__2[[#This Row],[C380260009:Mean sending bit rate(bps)]]</f>
        <v>0</v>
      </c>
      <c r="S222" s="30">
        <f>sheet1__2[[#This Row],[C380260010:Max sending bit rate(bps)]]</f>
        <v>0</v>
      </c>
      <c r="T222" s="43" t="str">
        <f t="shared" si="3"/>
        <v>206-3-24-4</v>
      </c>
    </row>
    <row r="223" spans="1:20" ht="15" x14ac:dyDescent="0.15">
      <c r="A223" s="30">
        <f>sheet1__2[[#This Row],[Index]]</f>
        <v>222</v>
      </c>
      <c r="B223" s="30">
        <f>sheet1__2[[#This Row],[Start Time]]</f>
        <v>44554.635416666664</v>
      </c>
      <c r="C223" s="30">
        <f>sheet1__2[[#This Row],[End Time]]</f>
        <v>44554.645833333336</v>
      </c>
      <c r="D223" s="30" t="str">
        <f>sheet1__2[[#This Row],[Query Granularity]]</f>
        <v>15Minute(s)</v>
      </c>
      <c r="E223" s="30">
        <f>sheet1__2[[#This Row],[SubNetworkID]]</f>
        <v>206</v>
      </c>
      <c r="F223" s="30">
        <f>sheet1__2[[#This Row],[ManagedElementID]]</f>
        <v>206</v>
      </c>
      <c r="G223" s="30" t="str">
        <f>sheet1__2[[#This Row],[ManagedElementID Name]]</f>
        <v>PNZBSC3(206)</v>
      </c>
      <c r="H223" s="30" t="str">
        <f>sheet1__2[[#This Row],[Location Name]]</f>
        <v/>
      </c>
      <c r="I223" s="30">
        <f>sheet1__2[[#This Row],[SubSystem]]</f>
        <v>3</v>
      </c>
      <c r="J223" s="30" t="str">
        <f>sheet1__2[[#This Row],[SubSystem Name]]</f>
        <v>SubSystem(V4)(3)</v>
      </c>
      <c r="K223" s="30">
        <f>sheet1__2[[#This Row],[Unit]]</f>
        <v>24</v>
      </c>
      <c r="L223" s="30" t="str">
        <f>sheet1__2[[#This Row],[Unit Name]]</f>
        <v>Unit(V4)(24)</v>
      </c>
      <c r="M223" s="30">
        <f>sheet1__2[[#This Row],[LogicalEthPort]]</f>
        <v>2</v>
      </c>
      <c r="N223" s="30" t="str">
        <f>sheet1__2[[#This Row],[LogicalEthPort Name]]</f>
        <v>ETHERNET PORT(V4)(2)</v>
      </c>
      <c r="O223" s="30">
        <f>sheet1__2[[#This Row],[C380260006:Physical bandwidth(Mbps)]]</f>
        <v>1000</v>
      </c>
      <c r="P223" s="30">
        <f>sheet1__2[[#This Row],[C380260007:Mean receiving bit rate(bps)]]</f>
        <v>16129419</v>
      </c>
      <c r="Q223" s="30">
        <f>sheet1__2[[#This Row],[C380260008:Max receiving bit rate(bps)]]</f>
        <v>17984736</v>
      </c>
      <c r="R223" s="30">
        <f>sheet1__2[[#This Row],[C380260009:Mean sending bit rate(bps)]]</f>
        <v>12459687</v>
      </c>
      <c r="S223" s="30">
        <f>sheet1__2[[#This Row],[C380260010:Max sending bit rate(bps)]]</f>
        <v>14545248</v>
      </c>
      <c r="T223" s="43" t="str">
        <f t="shared" si="3"/>
        <v>206-3-24-2</v>
      </c>
    </row>
    <row r="224" spans="1:20" ht="15" x14ac:dyDescent="0.15">
      <c r="A224" s="30">
        <f>sheet1__2[[#This Row],[Index]]</f>
        <v>223</v>
      </c>
      <c r="B224" s="30">
        <f>sheet1__2[[#This Row],[Start Time]]</f>
        <v>44554.635416666664</v>
      </c>
      <c r="C224" s="30">
        <f>sheet1__2[[#This Row],[End Time]]</f>
        <v>44554.645833333336</v>
      </c>
      <c r="D224" s="30" t="str">
        <f>sheet1__2[[#This Row],[Query Granularity]]</f>
        <v>15Minute(s)</v>
      </c>
      <c r="E224" s="30">
        <f>sheet1__2[[#This Row],[SubNetworkID]]</f>
        <v>206</v>
      </c>
      <c r="F224" s="30">
        <f>sheet1__2[[#This Row],[ManagedElementID]]</f>
        <v>206</v>
      </c>
      <c r="G224" s="30" t="str">
        <f>sheet1__2[[#This Row],[ManagedElementID Name]]</f>
        <v>PNZBSC3(206)</v>
      </c>
      <c r="H224" s="30" t="str">
        <f>sheet1__2[[#This Row],[Location Name]]</f>
        <v/>
      </c>
      <c r="I224" s="30">
        <f>sheet1__2[[#This Row],[SubSystem]]</f>
        <v>3</v>
      </c>
      <c r="J224" s="30" t="str">
        <f>sheet1__2[[#This Row],[SubSystem Name]]</f>
        <v>SubSystem(V4)(3)</v>
      </c>
      <c r="K224" s="30">
        <f>sheet1__2[[#This Row],[Unit]]</f>
        <v>24</v>
      </c>
      <c r="L224" s="30" t="str">
        <f>sheet1__2[[#This Row],[Unit Name]]</f>
        <v>Unit(V4)(24)</v>
      </c>
      <c r="M224" s="30">
        <f>sheet1__2[[#This Row],[LogicalEthPort]]</f>
        <v>3</v>
      </c>
      <c r="N224" s="30" t="str">
        <f>sheet1__2[[#This Row],[LogicalEthPort Name]]</f>
        <v>ETHERNET PORT(V4)(3)</v>
      </c>
      <c r="O224" s="30">
        <f>sheet1__2[[#This Row],[C380260006:Physical bandwidth(Mbps)]]</f>
        <v>1000</v>
      </c>
      <c r="P224" s="30">
        <f>sheet1__2[[#This Row],[C380260007:Mean receiving bit rate(bps)]]</f>
        <v>4812335</v>
      </c>
      <c r="Q224" s="30">
        <f>sheet1__2[[#This Row],[C380260008:Max receiving bit rate(bps)]]</f>
        <v>9185504</v>
      </c>
      <c r="R224" s="30">
        <f>sheet1__2[[#This Row],[C380260009:Mean sending bit rate(bps)]]</f>
        <v>1470825</v>
      </c>
      <c r="S224" s="30">
        <f>sheet1__2[[#This Row],[C380260010:Max sending bit rate(bps)]]</f>
        <v>2023408</v>
      </c>
      <c r="T224" s="43" t="str">
        <f t="shared" si="3"/>
        <v>206-3-24-3</v>
      </c>
    </row>
    <row r="225" spans="1:20" ht="15" x14ac:dyDescent="0.15">
      <c r="A225" s="30">
        <f>sheet1__2[[#This Row],[Index]]</f>
        <v>224</v>
      </c>
      <c r="B225" s="30">
        <f>sheet1__2[[#This Row],[Start Time]]</f>
        <v>44554.635416666664</v>
      </c>
      <c r="C225" s="30">
        <f>sheet1__2[[#This Row],[End Time]]</f>
        <v>44554.645833333336</v>
      </c>
      <c r="D225" s="30" t="str">
        <f>sheet1__2[[#This Row],[Query Granularity]]</f>
        <v>15Minute(s)</v>
      </c>
      <c r="E225" s="30">
        <f>sheet1__2[[#This Row],[SubNetworkID]]</f>
        <v>206</v>
      </c>
      <c r="F225" s="30">
        <f>sheet1__2[[#This Row],[ManagedElementID]]</f>
        <v>206</v>
      </c>
      <c r="G225" s="30" t="str">
        <f>sheet1__2[[#This Row],[ManagedElementID Name]]</f>
        <v>PNZBSC3(206)</v>
      </c>
      <c r="H225" s="30" t="str">
        <f>sheet1__2[[#This Row],[Location Name]]</f>
        <v/>
      </c>
      <c r="I225" s="30">
        <f>sheet1__2[[#This Row],[SubSystem]]</f>
        <v>3</v>
      </c>
      <c r="J225" s="30" t="str">
        <f>sheet1__2[[#This Row],[SubSystem Name]]</f>
        <v>SubSystem(V4)(3)</v>
      </c>
      <c r="K225" s="30">
        <f>sheet1__2[[#This Row],[Unit]]</f>
        <v>24</v>
      </c>
      <c r="L225" s="30" t="str">
        <f>sheet1__2[[#This Row],[Unit Name]]</f>
        <v>Unit(V4)(24)</v>
      </c>
      <c r="M225" s="30">
        <f>sheet1__2[[#This Row],[LogicalEthPort]]</f>
        <v>1</v>
      </c>
      <c r="N225" s="30" t="str">
        <f>sheet1__2[[#This Row],[LogicalEthPort Name]]</f>
        <v>ETHERNET PORT(V4)(1)</v>
      </c>
      <c r="O225" s="30">
        <f>sheet1__2[[#This Row],[C380260006:Physical bandwidth(Mbps)]]</f>
        <v>1000</v>
      </c>
      <c r="P225" s="30">
        <f>sheet1__2[[#This Row],[C380260007:Mean receiving bit rate(bps)]]</f>
        <v>384130</v>
      </c>
      <c r="Q225" s="30">
        <f>sheet1__2[[#This Row],[C380260008:Max receiving bit rate(bps)]]</f>
        <v>473296</v>
      </c>
      <c r="R225" s="30">
        <f>sheet1__2[[#This Row],[C380260009:Mean sending bit rate(bps)]]</f>
        <v>433273</v>
      </c>
      <c r="S225" s="30">
        <f>sheet1__2[[#This Row],[C380260010:Max sending bit rate(bps)]]</f>
        <v>522576</v>
      </c>
      <c r="T225" s="43" t="str">
        <f t="shared" si="3"/>
        <v>206-3-24-1</v>
      </c>
    </row>
    <row r="226" spans="1:20" ht="15" x14ac:dyDescent="0.15">
      <c r="A226" s="30">
        <f>sheet1__2[[#This Row],[Index]]</f>
        <v>225</v>
      </c>
      <c r="B226" s="30">
        <f>sheet1__2[[#This Row],[Start Time]]</f>
        <v>44554.635416666664</v>
      </c>
      <c r="C226" s="30">
        <f>sheet1__2[[#This Row],[End Time]]</f>
        <v>44554.645833333336</v>
      </c>
      <c r="D226" s="30" t="str">
        <f>sheet1__2[[#This Row],[Query Granularity]]</f>
        <v>15Minute(s)</v>
      </c>
      <c r="E226" s="30">
        <f>sheet1__2[[#This Row],[SubNetworkID]]</f>
        <v>206</v>
      </c>
      <c r="F226" s="30">
        <f>sheet1__2[[#This Row],[ManagedElementID]]</f>
        <v>206</v>
      </c>
      <c r="G226" s="30" t="str">
        <f>sheet1__2[[#This Row],[ManagedElementID Name]]</f>
        <v>PNZBSC3(206)</v>
      </c>
      <c r="H226" s="30" t="str">
        <f>sheet1__2[[#This Row],[Location Name]]</f>
        <v/>
      </c>
      <c r="I226" s="30">
        <f>sheet1__2[[#This Row],[SubSystem]]</f>
        <v>3</v>
      </c>
      <c r="J226" s="30" t="str">
        <f>sheet1__2[[#This Row],[SubSystem Name]]</f>
        <v>SubSystem(V4)(3)</v>
      </c>
      <c r="K226" s="30">
        <f>sheet1__2[[#This Row],[Unit]]</f>
        <v>25</v>
      </c>
      <c r="L226" s="30" t="str">
        <f>sheet1__2[[#This Row],[Unit Name]]</f>
        <v>Unit(V4)(25)</v>
      </c>
      <c r="M226" s="30">
        <f>sheet1__2[[#This Row],[LogicalEthPort]]</f>
        <v>4</v>
      </c>
      <c r="N226" s="30" t="str">
        <f>sheet1__2[[#This Row],[LogicalEthPort Name]]</f>
        <v>ETHERNET PORT(V4)(4)</v>
      </c>
      <c r="O226" s="30">
        <f>sheet1__2[[#This Row],[C380260006:Physical bandwidth(Mbps)]]</f>
        <v>0</v>
      </c>
      <c r="P226" s="30">
        <f>sheet1__2[[#This Row],[C380260007:Mean receiving bit rate(bps)]]</f>
        <v>0</v>
      </c>
      <c r="Q226" s="30">
        <f>sheet1__2[[#This Row],[C380260008:Max receiving bit rate(bps)]]</f>
        <v>0</v>
      </c>
      <c r="R226" s="30">
        <f>sheet1__2[[#This Row],[C380260009:Mean sending bit rate(bps)]]</f>
        <v>0</v>
      </c>
      <c r="S226" s="30">
        <f>sheet1__2[[#This Row],[C380260010:Max sending bit rate(bps)]]</f>
        <v>0</v>
      </c>
      <c r="T226" s="43" t="str">
        <f t="shared" si="3"/>
        <v>206-3-25-4</v>
      </c>
    </row>
    <row r="227" spans="1:20" ht="15" x14ac:dyDescent="0.15">
      <c r="A227" s="30">
        <f>sheet1__2[[#This Row],[Index]]</f>
        <v>226</v>
      </c>
      <c r="B227" s="30">
        <f>sheet1__2[[#This Row],[Start Time]]</f>
        <v>44554.635416666664</v>
      </c>
      <c r="C227" s="30">
        <f>sheet1__2[[#This Row],[End Time]]</f>
        <v>44554.645833333336</v>
      </c>
      <c r="D227" s="30" t="str">
        <f>sheet1__2[[#This Row],[Query Granularity]]</f>
        <v>15Minute(s)</v>
      </c>
      <c r="E227" s="30">
        <f>sheet1__2[[#This Row],[SubNetworkID]]</f>
        <v>206</v>
      </c>
      <c r="F227" s="30">
        <f>sheet1__2[[#This Row],[ManagedElementID]]</f>
        <v>206</v>
      </c>
      <c r="G227" s="30" t="str">
        <f>sheet1__2[[#This Row],[ManagedElementID Name]]</f>
        <v>PNZBSC3(206)</v>
      </c>
      <c r="H227" s="30" t="str">
        <f>sheet1__2[[#This Row],[Location Name]]</f>
        <v/>
      </c>
      <c r="I227" s="30">
        <f>sheet1__2[[#This Row],[SubSystem]]</f>
        <v>3</v>
      </c>
      <c r="J227" s="30" t="str">
        <f>sheet1__2[[#This Row],[SubSystem Name]]</f>
        <v>SubSystem(V4)(3)</v>
      </c>
      <c r="K227" s="30">
        <f>sheet1__2[[#This Row],[Unit]]</f>
        <v>25</v>
      </c>
      <c r="L227" s="30" t="str">
        <f>sheet1__2[[#This Row],[Unit Name]]</f>
        <v>Unit(V4)(25)</v>
      </c>
      <c r="M227" s="30">
        <f>sheet1__2[[#This Row],[LogicalEthPort]]</f>
        <v>2</v>
      </c>
      <c r="N227" s="30" t="str">
        <f>sheet1__2[[#This Row],[LogicalEthPort Name]]</f>
        <v>ETHERNET PORT(V4)(2)</v>
      </c>
      <c r="O227" s="30">
        <f>sheet1__2[[#This Row],[C380260006:Physical bandwidth(Mbps)]]</f>
        <v>1000</v>
      </c>
      <c r="P227" s="30">
        <f>sheet1__2[[#This Row],[C380260007:Mean receiving bit rate(bps)]]</f>
        <v>5529177</v>
      </c>
      <c r="Q227" s="30">
        <f>sheet1__2[[#This Row],[C380260008:Max receiving bit rate(bps)]]</f>
        <v>6632104</v>
      </c>
      <c r="R227" s="30">
        <f>sheet1__2[[#This Row],[C380260009:Mean sending bit rate(bps)]]</f>
        <v>12431989</v>
      </c>
      <c r="S227" s="30">
        <f>sheet1__2[[#This Row],[C380260010:Max sending bit rate(bps)]]</f>
        <v>14266384</v>
      </c>
      <c r="T227" s="43" t="str">
        <f t="shared" si="3"/>
        <v>206-3-25-2</v>
      </c>
    </row>
    <row r="228" spans="1:20" ht="15" x14ac:dyDescent="0.15">
      <c r="A228" s="30">
        <f>sheet1__2[[#This Row],[Index]]</f>
        <v>227</v>
      </c>
      <c r="B228" s="30">
        <f>sheet1__2[[#This Row],[Start Time]]</f>
        <v>44554.635416666664</v>
      </c>
      <c r="C228" s="30">
        <f>sheet1__2[[#This Row],[End Time]]</f>
        <v>44554.645833333336</v>
      </c>
      <c r="D228" s="30" t="str">
        <f>sheet1__2[[#This Row],[Query Granularity]]</f>
        <v>15Minute(s)</v>
      </c>
      <c r="E228" s="30">
        <f>sheet1__2[[#This Row],[SubNetworkID]]</f>
        <v>206</v>
      </c>
      <c r="F228" s="30">
        <f>sheet1__2[[#This Row],[ManagedElementID]]</f>
        <v>206</v>
      </c>
      <c r="G228" s="30" t="str">
        <f>sheet1__2[[#This Row],[ManagedElementID Name]]</f>
        <v>PNZBSC3(206)</v>
      </c>
      <c r="H228" s="30" t="str">
        <f>sheet1__2[[#This Row],[Location Name]]</f>
        <v/>
      </c>
      <c r="I228" s="30">
        <f>sheet1__2[[#This Row],[SubSystem]]</f>
        <v>3</v>
      </c>
      <c r="J228" s="30" t="str">
        <f>sheet1__2[[#This Row],[SubSystem Name]]</f>
        <v>SubSystem(V4)(3)</v>
      </c>
      <c r="K228" s="30">
        <f>sheet1__2[[#This Row],[Unit]]</f>
        <v>25</v>
      </c>
      <c r="L228" s="30" t="str">
        <f>sheet1__2[[#This Row],[Unit Name]]</f>
        <v>Unit(V4)(25)</v>
      </c>
      <c r="M228" s="30">
        <f>sheet1__2[[#This Row],[LogicalEthPort]]</f>
        <v>3</v>
      </c>
      <c r="N228" s="30" t="str">
        <f>sheet1__2[[#This Row],[LogicalEthPort Name]]</f>
        <v>ETHERNET PORT(V4)(3)</v>
      </c>
      <c r="O228" s="30">
        <f>sheet1__2[[#This Row],[C380260006:Physical bandwidth(Mbps)]]</f>
        <v>1000</v>
      </c>
      <c r="P228" s="30">
        <f>sheet1__2[[#This Row],[C380260007:Mean receiving bit rate(bps)]]</f>
        <v>6500027</v>
      </c>
      <c r="Q228" s="30">
        <f>sheet1__2[[#This Row],[C380260008:Max receiving bit rate(bps)]]</f>
        <v>10104784</v>
      </c>
      <c r="R228" s="30">
        <f>sheet1__2[[#This Row],[C380260009:Mean sending bit rate(bps)]]</f>
        <v>1397864</v>
      </c>
      <c r="S228" s="30">
        <f>sheet1__2[[#This Row],[C380260010:Max sending bit rate(bps)]]</f>
        <v>2316432</v>
      </c>
      <c r="T228" s="43" t="str">
        <f t="shared" si="3"/>
        <v>206-3-25-3</v>
      </c>
    </row>
    <row r="229" spans="1:20" ht="15" x14ac:dyDescent="0.15">
      <c r="A229" s="30">
        <f>sheet1__2[[#This Row],[Index]]</f>
        <v>228</v>
      </c>
      <c r="B229" s="30">
        <f>sheet1__2[[#This Row],[Start Time]]</f>
        <v>44554.635416666664</v>
      </c>
      <c r="C229" s="30">
        <f>sheet1__2[[#This Row],[End Time]]</f>
        <v>44554.645833333336</v>
      </c>
      <c r="D229" s="30" t="str">
        <f>sheet1__2[[#This Row],[Query Granularity]]</f>
        <v>15Minute(s)</v>
      </c>
      <c r="E229" s="30">
        <f>sheet1__2[[#This Row],[SubNetworkID]]</f>
        <v>206</v>
      </c>
      <c r="F229" s="30">
        <f>sheet1__2[[#This Row],[ManagedElementID]]</f>
        <v>206</v>
      </c>
      <c r="G229" s="30" t="str">
        <f>sheet1__2[[#This Row],[ManagedElementID Name]]</f>
        <v>PNZBSC3(206)</v>
      </c>
      <c r="H229" s="30" t="str">
        <f>sheet1__2[[#This Row],[Location Name]]</f>
        <v/>
      </c>
      <c r="I229" s="30">
        <f>sheet1__2[[#This Row],[SubSystem]]</f>
        <v>3</v>
      </c>
      <c r="J229" s="30" t="str">
        <f>sheet1__2[[#This Row],[SubSystem Name]]</f>
        <v>SubSystem(V4)(3)</v>
      </c>
      <c r="K229" s="30">
        <f>sheet1__2[[#This Row],[Unit]]</f>
        <v>25</v>
      </c>
      <c r="L229" s="30" t="str">
        <f>sheet1__2[[#This Row],[Unit Name]]</f>
        <v>Unit(V4)(25)</v>
      </c>
      <c r="M229" s="30">
        <f>sheet1__2[[#This Row],[LogicalEthPort]]</f>
        <v>1</v>
      </c>
      <c r="N229" s="30" t="str">
        <f>sheet1__2[[#This Row],[LogicalEthPort Name]]</f>
        <v>ETHERNET PORT(V4)(1)</v>
      </c>
      <c r="O229" s="30">
        <f>sheet1__2[[#This Row],[C380260006:Physical bandwidth(Mbps)]]</f>
        <v>1000</v>
      </c>
      <c r="P229" s="30">
        <f>sheet1__2[[#This Row],[C380260007:Mean receiving bit rate(bps)]]</f>
        <v>410513</v>
      </c>
      <c r="Q229" s="30">
        <f>sheet1__2[[#This Row],[C380260008:Max receiving bit rate(bps)]]</f>
        <v>517296</v>
      </c>
      <c r="R229" s="30">
        <f>sheet1__2[[#This Row],[C380260009:Mean sending bit rate(bps)]]</f>
        <v>433235</v>
      </c>
      <c r="S229" s="30">
        <f>sheet1__2[[#This Row],[C380260010:Max sending bit rate(bps)]]</f>
        <v>510512</v>
      </c>
      <c r="T229" s="43" t="str">
        <f t="shared" si="3"/>
        <v>206-3-25-1</v>
      </c>
    </row>
    <row r="230" spans="1:20" ht="15" x14ac:dyDescent="0.15">
      <c r="A230" s="30">
        <f>sheet1__2[[#This Row],[Index]]</f>
        <v>229</v>
      </c>
      <c r="B230" s="30">
        <f>sheet1__2[[#This Row],[Start Time]]</f>
        <v>44554.635416666664</v>
      </c>
      <c r="C230" s="30">
        <f>sheet1__2[[#This Row],[End Time]]</f>
        <v>44554.645833333336</v>
      </c>
      <c r="D230" s="30" t="str">
        <f>sheet1__2[[#This Row],[Query Granularity]]</f>
        <v>15Minute(s)</v>
      </c>
      <c r="E230" s="30">
        <f>sheet1__2[[#This Row],[SubNetworkID]]</f>
        <v>206</v>
      </c>
      <c r="F230" s="30">
        <f>sheet1__2[[#This Row],[ManagedElementID]]</f>
        <v>206</v>
      </c>
      <c r="G230" s="30" t="str">
        <f>sheet1__2[[#This Row],[ManagedElementID Name]]</f>
        <v>PNZBSC3(206)</v>
      </c>
      <c r="H230" s="30" t="str">
        <f>sheet1__2[[#This Row],[Location Name]]</f>
        <v/>
      </c>
      <c r="I230" s="30">
        <f>sheet1__2[[#This Row],[SubSystem]]</f>
        <v>3</v>
      </c>
      <c r="J230" s="30" t="str">
        <f>sheet1__2[[#This Row],[SubSystem Name]]</f>
        <v>SubSystem(V4)(3)</v>
      </c>
      <c r="K230" s="30">
        <f>sheet1__2[[#This Row],[Unit]]</f>
        <v>26</v>
      </c>
      <c r="L230" s="30" t="str">
        <f>sheet1__2[[#This Row],[Unit Name]]</f>
        <v>Unit(V4)(26)</v>
      </c>
      <c r="M230" s="30">
        <f>sheet1__2[[#This Row],[LogicalEthPort]]</f>
        <v>4</v>
      </c>
      <c r="N230" s="30" t="str">
        <f>sheet1__2[[#This Row],[LogicalEthPort Name]]</f>
        <v>ETHERNET PORT(V4)(4)</v>
      </c>
      <c r="O230" s="30">
        <f>sheet1__2[[#This Row],[C380260006:Physical bandwidth(Mbps)]]</f>
        <v>0</v>
      </c>
      <c r="P230" s="30">
        <f>sheet1__2[[#This Row],[C380260007:Mean receiving bit rate(bps)]]</f>
        <v>0</v>
      </c>
      <c r="Q230" s="30">
        <f>sheet1__2[[#This Row],[C380260008:Max receiving bit rate(bps)]]</f>
        <v>0</v>
      </c>
      <c r="R230" s="30">
        <f>sheet1__2[[#This Row],[C380260009:Mean sending bit rate(bps)]]</f>
        <v>0</v>
      </c>
      <c r="S230" s="30">
        <f>sheet1__2[[#This Row],[C380260010:Max sending bit rate(bps)]]</f>
        <v>0</v>
      </c>
      <c r="T230" s="43" t="str">
        <f t="shared" si="3"/>
        <v>206-3-26-4</v>
      </c>
    </row>
    <row r="231" spans="1:20" ht="15" x14ac:dyDescent="0.15">
      <c r="A231" s="30">
        <f>sheet1__2[[#This Row],[Index]]</f>
        <v>230</v>
      </c>
      <c r="B231" s="30">
        <f>sheet1__2[[#This Row],[Start Time]]</f>
        <v>44554.635416666664</v>
      </c>
      <c r="C231" s="30">
        <f>sheet1__2[[#This Row],[End Time]]</f>
        <v>44554.645833333336</v>
      </c>
      <c r="D231" s="30" t="str">
        <f>sheet1__2[[#This Row],[Query Granularity]]</f>
        <v>15Minute(s)</v>
      </c>
      <c r="E231" s="30">
        <f>sheet1__2[[#This Row],[SubNetworkID]]</f>
        <v>206</v>
      </c>
      <c r="F231" s="30">
        <f>sheet1__2[[#This Row],[ManagedElementID]]</f>
        <v>206</v>
      </c>
      <c r="G231" s="30" t="str">
        <f>sheet1__2[[#This Row],[ManagedElementID Name]]</f>
        <v>PNZBSC3(206)</v>
      </c>
      <c r="H231" s="30" t="str">
        <f>sheet1__2[[#This Row],[Location Name]]</f>
        <v/>
      </c>
      <c r="I231" s="30">
        <f>sheet1__2[[#This Row],[SubSystem]]</f>
        <v>3</v>
      </c>
      <c r="J231" s="30" t="str">
        <f>sheet1__2[[#This Row],[SubSystem Name]]</f>
        <v>SubSystem(V4)(3)</v>
      </c>
      <c r="K231" s="30">
        <f>sheet1__2[[#This Row],[Unit]]</f>
        <v>26</v>
      </c>
      <c r="L231" s="30" t="str">
        <f>sheet1__2[[#This Row],[Unit Name]]</f>
        <v>Unit(V4)(26)</v>
      </c>
      <c r="M231" s="30">
        <f>sheet1__2[[#This Row],[LogicalEthPort]]</f>
        <v>2</v>
      </c>
      <c r="N231" s="30" t="str">
        <f>sheet1__2[[#This Row],[LogicalEthPort Name]]</f>
        <v>ETHERNET PORT(V4)(2)</v>
      </c>
      <c r="O231" s="30">
        <f>sheet1__2[[#This Row],[C380260006:Physical bandwidth(Mbps)]]</f>
        <v>0</v>
      </c>
      <c r="P231" s="30">
        <f>sheet1__2[[#This Row],[C380260007:Mean receiving bit rate(bps)]]</f>
        <v>0</v>
      </c>
      <c r="Q231" s="30">
        <f>sheet1__2[[#This Row],[C380260008:Max receiving bit rate(bps)]]</f>
        <v>0</v>
      </c>
      <c r="R231" s="30">
        <f>sheet1__2[[#This Row],[C380260009:Mean sending bit rate(bps)]]</f>
        <v>0</v>
      </c>
      <c r="S231" s="30">
        <f>sheet1__2[[#This Row],[C380260010:Max sending bit rate(bps)]]</f>
        <v>0</v>
      </c>
      <c r="T231" s="43" t="str">
        <f t="shared" si="3"/>
        <v>206-3-26-2</v>
      </c>
    </row>
    <row r="232" spans="1:20" ht="15" x14ac:dyDescent="0.15">
      <c r="A232" s="30">
        <f>sheet1__2[[#This Row],[Index]]</f>
        <v>231</v>
      </c>
      <c r="B232" s="30">
        <f>sheet1__2[[#This Row],[Start Time]]</f>
        <v>44554.635416666664</v>
      </c>
      <c r="C232" s="30">
        <f>sheet1__2[[#This Row],[End Time]]</f>
        <v>44554.645833333336</v>
      </c>
      <c r="D232" s="30" t="str">
        <f>sheet1__2[[#This Row],[Query Granularity]]</f>
        <v>15Minute(s)</v>
      </c>
      <c r="E232" s="30">
        <f>sheet1__2[[#This Row],[SubNetworkID]]</f>
        <v>206</v>
      </c>
      <c r="F232" s="30">
        <f>sheet1__2[[#This Row],[ManagedElementID]]</f>
        <v>206</v>
      </c>
      <c r="G232" s="30" t="str">
        <f>sheet1__2[[#This Row],[ManagedElementID Name]]</f>
        <v>PNZBSC3(206)</v>
      </c>
      <c r="H232" s="30" t="str">
        <f>sheet1__2[[#This Row],[Location Name]]</f>
        <v/>
      </c>
      <c r="I232" s="30">
        <f>sheet1__2[[#This Row],[SubSystem]]</f>
        <v>3</v>
      </c>
      <c r="J232" s="30" t="str">
        <f>sheet1__2[[#This Row],[SubSystem Name]]</f>
        <v>SubSystem(V4)(3)</v>
      </c>
      <c r="K232" s="30">
        <f>sheet1__2[[#This Row],[Unit]]</f>
        <v>26</v>
      </c>
      <c r="L232" s="30" t="str">
        <f>sheet1__2[[#This Row],[Unit Name]]</f>
        <v>Unit(V4)(26)</v>
      </c>
      <c r="M232" s="30">
        <f>sheet1__2[[#This Row],[LogicalEthPort]]</f>
        <v>3</v>
      </c>
      <c r="N232" s="30" t="str">
        <f>sheet1__2[[#This Row],[LogicalEthPort Name]]</f>
        <v>ETHERNET PORT(V4)(3)</v>
      </c>
      <c r="O232" s="30">
        <f>sheet1__2[[#This Row],[C380260006:Physical bandwidth(Mbps)]]</f>
        <v>0</v>
      </c>
      <c r="P232" s="30">
        <f>sheet1__2[[#This Row],[C380260007:Mean receiving bit rate(bps)]]</f>
        <v>0</v>
      </c>
      <c r="Q232" s="30">
        <f>sheet1__2[[#This Row],[C380260008:Max receiving bit rate(bps)]]</f>
        <v>0</v>
      </c>
      <c r="R232" s="30">
        <f>sheet1__2[[#This Row],[C380260009:Mean sending bit rate(bps)]]</f>
        <v>0</v>
      </c>
      <c r="S232" s="30">
        <f>sheet1__2[[#This Row],[C380260010:Max sending bit rate(bps)]]</f>
        <v>0</v>
      </c>
      <c r="T232" s="43" t="str">
        <f t="shared" si="3"/>
        <v>206-3-26-3</v>
      </c>
    </row>
    <row r="233" spans="1:20" ht="15" x14ac:dyDescent="0.15">
      <c r="A233" s="30">
        <f>sheet1__2[[#This Row],[Index]]</f>
        <v>232</v>
      </c>
      <c r="B233" s="30">
        <f>sheet1__2[[#This Row],[Start Time]]</f>
        <v>44554.635416666664</v>
      </c>
      <c r="C233" s="30">
        <f>sheet1__2[[#This Row],[End Time]]</f>
        <v>44554.645833333336</v>
      </c>
      <c r="D233" s="30" t="str">
        <f>sheet1__2[[#This Row],[Query Granularity]]</f>
        <v>15Minute(s)</v>
      </c>
      <c r="E233" s="30">
        <f>sheet1__2[[#This Row],[SubNetworkID]]</f>
        <v>206</v>
      </c>
      <c r="F233" s="30">
        <f>sheet1__2[[#This Row],[ManagedElementID]]</f>
        <v>206</v>
      </c>
      <c r="G233" s="30" t="str">
        <f>sheet1__2[[#This Row],[ManagedElementID Name]]</f>
        <v>PNZBSC3(206)</v>
      </c>
      <c r="H233" s="30" t="str">
        <f>sheet1__2[[#This Row],[Location Name]]</f>
        <v/>
      </c>
      <c r="I233" s="30">
        <f>sheet1__2[[#This Row],[SubSystem]]</f>
        <v>3</v>
      </c>
      <c r="J233" s="30" t="str">
        <f>sheet1__2[[#This Row],[SubSystem Name]]</f>
        <v>SubSystem(V4)(3)</v>
      </c>
      <c r="K233" s="30">
        <f>sheet1__2[[#This Row],[Unit]]</f>
        <v>26</v>
      </c>
      <c r="L233" s="30" t="str">
        <f>sheet1__2[[#This Row],[Unit Name]]</f>
        <v>Unit(V4)(26)</v>
      </c>
      <c r="M233" s="30">
        <f>sheet1__2[[#This Row],[LogicalEthPort]]</f>
        <v>1</v>
      </c>
      <c r="N233" s="30" t="str">
        <f>sheet1__2[[#This Row],[LogicalEthPort Name]]</f>
        <v>ETHERNET PORT(V4)(1)</v>
      </c>
      <c r="O233" s="30">
        <f>sheet1__2[[#This Row],[C380260006:Physical bandwidth(Mbps)]]</f>
        <v>0</v>
      </c>
      <c r="P233" s="30">
        <f>sheet1__2[[#This Row],[C380260007:Mean receiving bit rate(bps)]]</f>
        <v>0</v>
      </c>
      <c r="Q233" s="30">
        <f>sheet1__2[[#This Row],[C380260008:Max receiving bit rate(bps)]]</f>
        <v>0</v>
      </c>
      <c r="R233" s="30">
        <f>sheet1__2[[#This Row],[C380260009:Mean sending bit rate(bps)]]</f>
        <v>0</v>
      </c>
      <c r="S233" s="30">
        <f>sheet1__2[[#This Row],[C380260010:Max sending bit rate(bps)]]</f>
        <v>0</v>
      </c>
      <c r="T233" s="43" t="str">
        <f t="shared" si="3"/>
        <v>206-3-26-1</v>
      </c>
    </row>
  </sheetData>
  <autoFilter ref="A1:T1" xr:uid="{00000000-0001-0000-0700-000000000000}"/>
  <phoneticPr fontId="3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B7C0-DDE6-43E3-A923-B8ADE1D416D1}">
  <dimension ref="A1:AW13"/>
  <sheetViews>
    <sheetView topLeftCell="P1" workbookViewId="0">
      <selection activeCell="K16" sqref="K16"/>
    </sheetView>
  </sheetViews>
  <sheetFormatPr defaultRowHeight="13.5" x14ac:dyDescent="0.15"/>
  <cols>
    <col min="1" max="1" width="9.375" bestFit="1" customWidth="1"/>
    <col min="2" max="3" width="17.25" bestFit="1" customWidth="1"/>
    <col min="4" max="4" width="24" bestFit="1" customWidth="1"/>
    <col min="5" max="5" width="17.75" bestFit="1" customWidth="1"/>
    <col min="6" max="6" width="62.75" bestFit="1" customWidth="1"/>
    <col min="7" max="7" width="50.25" bestFit="1" customWidth="1"/>
    <col min="8" max="8" width="47.75" bestFit="1" customWidth="1"/>
    <col min="9" max="9" width="42.75" bestFit="1" customWidth="1"/>
    <col min="10" max="10" width="29" bestFit="1" customWidth="1"/>
    <col min="11" max="12" width="39" bestFit="1" customWidth="1"/>
    <col min="13" max="13" width="80.25" bestFit="1" customWidth="1"/>
    <col min="14" max="14" width="41.5" bestFit="1" customWidth="1"/>
    <col min="15" max="15" width="31.5" bestFit="1" customWidth="1"/>
    <col min="16" max="16" width="44" bestFit="1" customWidth="1"/>
    <col min="17" max="17" width="49" bestFit="1" customWidth="1"/>
    <col min="18" max="19" width="46.5" bestFit="1" customWidth="1"/>
    <col min="20" max="20" width="37.75" bestFit="1" customWidth="1"/>
    <col min="21" max="21" width="44" bestFit="1" customWidth="1"/>
    <col min="22" max="22" width="34" bestFit="1" customWidth="1"/>
    <col min="23" max="23" width="80.25" bestFit="1" customWidth="1"/>
    <col min="24" max="24" width="77.75" bestFit="1" customWidth="1"/>
    <col min="25" max="25" width="52.75" bestFit="1" customWidth="1"/>
    <col min="26" max="26" width="55.25" bestFit="1" customWidth="1"/>
    <col min="27" max="27" width="30.25" bestFit="1" customWidth="1"/>
    <col min="28" max="28" width="42.75" bestFit="1" customWidth="1"/>
    <col min="29" max="30" width="45.25" bestFit="1" customWidth="1"/>
    <col min="31" max="32" width="65.25" bestFit="1" customWidth="1"/>
    <col min="33" max="34" width="57.75" bestFit="1" customWidth="1"/>
    <col min="35" max="35" width="64" bestFit="1" customWidth="1"/>
    <col min="36" max="36" width="47.75" bestFit="1" customWidth="1"/>
    <col min="37" max="38" width="21.5" bestFit="1" customWidth="1"/>
    <col min="39" max="40" width="31.5" bestFit="1" customWidth="1"/>
    <col min="41" max="45" width="30.25" bestFit="1" customWidth="1"/>
    <col min="46" max="46" width="52.75" bestFit="1" customWidth="1"/>
    <col min="47" max="47" width="35.25" bestFit="1" customWidth="1"/>
    <col min="48" max="48" width="50.25" bestFit="1" customWidth="1"/>
    <col min="49" max="49" width="32.75" bestFit="1" customWidth="1"/>
  </cols>
  <sheetData>
    <row r="1" spans="1:49" x14ac:dyDescent="0.15">
      <c r="A1" t="s">
        <v>157</v>
      </c>
      <c r="B1" t="s">
        <v>158</v>
      </c>
      <c r="C1" t="s">
        <v>159</v>
      </c>
      <c r="D1" t="s">
        <v>160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291</v>
      </c>
      <c r="AN1" t="s">
        <v>292</v>
      </c>
      <c r="AO1" t="s">
        <v>293</v>
      </c>
      <c r="AP1" t="s">
        <v>294</v>
      </c>
      <c r="AQ1" t="s">
        <v>295</v>
      </c>
      <c r="AR1" t="s">
        <v>296</v>
      </c>
      <c r="AS1" t="s">
        <v>297</v>
      </c>
      <c r="AT1" t="s">
        <v>298</v>
      </c>
      <c r="AU1" t="s">
        <v>299</v>
      </c>
      <c r="AV1" t="s">
        <v>300</v>
      </c>
      <c r="AW1" t="s">
        <v>301</v>
      </c>
    </row>
    <row r="2" spans="1:49" x14ac:dyDescent="0.15">
      <c r="A2">
        <v>1</v>
      </c>
      <c r="B2" s="116">
        <v>44555.0625</v>
      </c>
      <c r="C2" s="116">
        <v>44555.072916666664</v>
      </c>
      <c r="D2" s="117" t="s">
        <v>255</v>
      </c>
      <c r="E2" s="117" t="s">
        <v>207</v>
      </c>
      <c r="F2">
        <v>1</v>
      </c>
      <c r="G2">
        <v>434</v>
      </c>
      <c r="H2">
        <v>135</v>
      </c>
      <c r="I2" s="117" t="s">
        <v>504</v>
      </c>
      <c r="J2">
        <v>5174.5941999999995</v>
      </c>
      <c r="K2">
        <v>3945.7966999999999</v>
      </c>
      <c r="L2">
        <v>1228.2607</v>
      </c>
      <c r="M2">
        <v>0.99780000000000002</v>
      </c>
      <c r="N2">
        <v>0.98340000000000005</v>
      </c>
      <c r="O2">
        <v>0</v>
      </c>
      <c r="P2">
        <v>0</v>
      </c>
      <c r="Q2">
        <v>0</v>
      </c>
      <c r="R2">
        <v>115.17310000000001</v>
      </c>
      <c r="S2">
        <v>51.370399999999997</v>
      </c>
      <c r="T2">
        <v>0</v>
      </c>
      <c r="U2" s="117" t="s">
        <v>448</v>
      </c>
      <c r="V2" s="117" t="s">
        <v>448</v>
      </c>
      <c r="W2">
        <v>1</v>
      </c>
      <c r="X2" s="117" t="s">
        <v>505</v>
      </c>
      <c r="Y2">
        <v>0.99780000000000002</v>
      </c>
      <c r="Z2">
        <v>23</v>
      </c>
      <c r="AA2">
        <v>1</v>
      </c>
      <c r="AB2" s="117" t="s">
        <v>506</v>
      </c>
      <c r="AC2">
        <v>0</v>
      </c>
      <c r="AD2">
        <v>14</v>
      </c>
      <c r="AE2">
        <v>0</v>
      </c>
      <c r="AF2">
        <v>0</v>
      </c>
      <c r="AG2">
        <v>0.98349999999999993</v>
      </c>
      <c r="AH2">
        <v>165</v>
      </c>
      <c r="AI2">
        <v>0</v>
      </c>
      <c r="AJ2">
        <v>14</v>
      </c>
      <c r="AK2">
        <v>1</v>
      </c>
      <c r="AL2">
        <v>1</v>
      </c>
      <c r="AM2">
        <v>-74.5</v>
      </c>
      <c r="AN2">
        <v>-80.02</v>
      </c>
      <c r="AO2">
        <v>15256</v>
      </c>
      <c r="AP2">
        <v>51</v>
      </c>
      <c r="AQ2">
        <v>27</v>
      </c>
      <c r="AR2">
        <v>6</v>
      </c>
      <c r="AS2">
        <v>6</v>
      </c>
      <c r="AT2" s="117" t="s">
        <v>507</v>
      </c>
      <c r="AU2" s="117" t="s">
        <v>449</v>
      </c>
      <c r="AV2" s="117" t="s">
        <v>508</v>
      </c>
      <c r="AW2" s="117" t="s">
        <v>450</v>
      </c>
    </row>
    <row r="3" spans="1:49" x14ac:dyDescent="0.15">
      <c r="A3">
        <v>2</v>
      </c>
      <c r="B3" s="116">
        <v>44555.0625</v>
      </c>
      <c r="C3" s="116">
        <v>44555.072916666664</v>
      </c>
      <c r="D3" s="117" t="s">
        <v>255</v>
      </c>
      <c r="E3" s="117" t="s">
        <v>208</v>
      </c>
      <c r="F3">
        <v>1</v>
      </c>
      <c r="G3">
        <v>15</v>
      </c>
      <c r="H3">
        <v>2</v>
      </c>
      <c r="I3" s="117" t="s">
        <v>509</v>
      </c>
      <c r="J3">
        <v>255.08090000000001</v>
      </c>
      <c r="K3">
        <v>200.10120000000001</v>
      </c>
      <c r="L3">
        <v>54.827500000000001</v>
      </c>
      <c r="M3">
        <v>0.99140000000000006</v>
      </c>
      <c r="N3">
        <v>1</v>
      </c>
      <c r="O3">
        <v>0</v>
      </c>
      <c r="P3">
        <v>0</v>
      </c>
      <c r="Q3">
        <v>0</v>
      </c>
      <c r="R3">
        <v>133.6567</v>
      </c>
      <c r="S3">
        <v>49.063000000000002</v>
      </c>
      <c r="T3">
        <v>0</v>
      </c>
      <c r="U3" s="117" t="s">
        <v>451</v>
      </c>
      <c r="V3" s="117" t="s">
        <v>451</v>
      </c>
      <c r="W3">
        <v>0.99970000000000003</v>
      </c>
      <c r="X3" s="117" t="s">
        <v>455</v>
      </c>
      <c r="Y3">
        <v>0.99159999999999993</v>
      </c>
      <c r="Z3">
        <v>2</v>
      </c>
      <c r="AA3">
        <v>1</v>
      </c>
      <c r="AB3" s="117" t="s">
        <v>455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1</v>
      </c>
      <c r="AM3">
        <v>-83.4</v>
      </c>
      <c r="AN3">
        <v>-88.15</v>
      </c>
      <c r="AO3">
        <v>931</v>
      </c>
      <c r="AP3">
        <v>0</v>
      </c>
      <c r="AQ3">
        <v>0</v>
      </c>
      <c r="AR3">
        <v>0</v>
      </c>
      <c r="AS3">
        <v>0</v>
      </c>
      <c r="AT3" s="117" t="s">
        <v>510</v>
      </c>
      <c r="AU3" s="117" t="s">
        <v>453</v>
      </c>
      <c r="AV3" s="117" t="s">
        <v>511</v>
      </c>
      <c r="AW3" s="117" t="s">
        <v>453</v>
      </c>
    </row>
    <row r="4" spans="1:49" x14ac:dyDescent="0.15">
      <c r="A4">
        <v>3</v>
      </c>
      <c r="B4" s="116">
        <v>44555.0625</v>
      </c>
      <c r="C4" s="116">
        <v>44555.072916666664</v>
      </c>
      <c r="D4" s="117" t="s">
        <v>255</v>
      </c>
      <c r="E4" s="117" t="s">
        <v>209</v>
      </c>
      <c r="F4">
        <v>1</v>
      </c>
      <c r="G4">
        <v>5</v>
      </c>
      <c r="H4">
        <v>2</v>
      </c>
      <c r="I4" s="117" t="s">
        <v>512</v>
      </c>
      <c r="J4">
        <v>91.905699999999996</v>
      </c>
      <c r="K4">
        <v>70.071700000000007</v>
      </c>
      <c r="L4">
        <v>20.703299999999999</v>
      </c>
      <c r="M4">
        <v>0.9998999999999999</v>
      </c>
      <c r="N4">
        <v>1</v>
      </c>
      <c r="O4">
        <v>0</v>
      </c>
      <c r="P4">
        <v>0</v>
      </c>
      <c r="Q4">
        <v>0</v>
      </c>
      <c r="R4">
        <v>151.9812</v>
      </c>
      <c r="S4">
        <v>49.811100000000003</v>
      </c>
      <c r="T4">
        <v>0</v>
      </c>
      <c r="U4" s="117" t="s">
        <v>454</v>
      </c>
      <c r="V4" s="117" t="s">
        <v>454</v>
      </c>
      <c r="W4">
        <v>0.9998999999999999</v>
      </c>
      <c r="X4" s="117" t="s">
        <v>455</v>
      </c>
      <c r="Y4">
        <v>1</v>
      </c>
      <c r="Z4">
        <v>0</v>
      </c>
      <c r="AA4">
        <v>1</v>
      </c>
      <c r="AB4" s="117" t="s">
        <v>455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1</v>
      </c>
      <c r="AM4">
        <v>-83.68</v>
      </c>
      <c r="AN4">
        <v>-90.45</v>
      </c>
      <c r="AO4">
        <v>650</v>
      </c>
      <c r="AP4">
        <v>0</v>
      </c>
      <c r="AQ4">
        <v>0</v>
      </c>
      <c r="AR4">
        <v>0</v>
      </c>
      <c r="AS4">
        <v>0</v>
      </c>
      <c r="AT4" s="117" t="s">
        <v>513</v>
      </c>
      <c r="AU4" s="117" t="s">
        <v>456</v>
      </c>
      <c r="AV4" s="117" t="s">
        <v>514</v>
      </c>
      <c r="AW4" s="117" t="s">
        <v>457</v>
      </c>
    </row>
    <row r="5" spans="1:49" x14ac:dyDescent="0.15">
      <c r="A5">
        <v>4</v>
      </c>
      <c r="B5" s="116">
        <v>44555.0625</v>
      </c>
      <c r="C5" s="116">
        <v>44555.072916666664</v>
      </c>
      <c r="D5" s="117" t="s">
        <v>255</v>
      </c>
      <c r="E5" s="117" t="s">
        <v>210</v>
      </c>
      <c r="F5">
        <v>1</v>
      </c>
      <c r="G5">
        <v>199</v>
      </c>
      <c r="H5">
        <v>99</v>
      </c>
      <c r="I5" s="117" t="s">
        <v>515</v>
      </c>
      <c r="J5">
        <v>3248.3806</v>
      </c>
      <c r="K5">
        <v>2459.0250000000001</v>
      </c>
      <c r="L5">
        <v>788.53689999999995</v>
      </c>
      <c r="M5">
        <v>0.99890000000000001</v>
      </c>
      <c r="N5">
        <v>0.99219999999999997</v>
      </c>
      <c r="O5">
        <v>0</v>
      </c>
      <c r="P5">
        <v>0</v>
      </c>
      <c r="Q5">
        <v>0</v>
      </c>
      <c r="R5">
        <v>140.69409999999999</v>
      </c>
      <c r="S5">
        <v>61.988999999999997</v>
      </c>
      <c r="T5">
        <v>0</v>
      </c>
      <c r="U5" s="117" t="s">
        <v>516</v>
      </c>
      <c r="V5" s="117" t="s">
        <v>458</v>
      </c>
      <c r="W5">
        <v>1</v>
      </c>
      <c r="X5" s="117" t="s">
        <v>452</v>
      </c>
      <c r="Y5">
        <v>0.99879999999999991</v>
      </c>
      <c r="Z5">
        <v>9</v>
      </c>
      <c r="AA5">
        <v>1</v>
      </c>
      <c r="AB5" s="117" t="s">
        <v>517</v>
      </c>
      <c r="AC5">
        <v>0</v>
      </c>
      <c r="AD5">
        <v>3</v>
      </c>
      <c r="AE5">
        <v>0</v>
      </c>
      <c r="AF5">
        <v>0</v>
      </c>
      <c r="AG5">
        <v>0.99230000000000007</v>
      </c>
      <c r="AH5">
        <v>53</v>
      </c>
      <c r="AI5">
        <v>0</v>
      </c>
      <c r="AJ5">
        <v>10</v>
      </c>
      <c r="AK5">
        <v>1</v>
      </c>
      <c r="AL5">
        <v>1</v>
      </c>
      <c r="AM5">
        <v>-75.180000000000007</v>
      </c>
      <c r="AN5">
        <v>-80.06</v>
      </c>
      <c r="AO5">
        <v>9828</v>
      </c>
      <c r="AP5">
        <v>26</v>
      </c>
      <c r="AQ5">
        <v>18</v>
      </c>
      <c r="AR5">
        <v>1</v>
      </c>
      <c r="AS5">
        <v>1</v>
      </c>
      <c r="AT5" s="117" t="s">
        <v>518</v>
      </c>
      <c r="AU5" s="117" t="s">
        <v>460</v>
      </c>
      <c r="AV5" s="117" t="s">
        <v>519</v>
      </c>
      <c r="AW5" s="117" t="s">
        <v>461</v>
      </c>
    </row>
    <row r="6" spans="1:49" x14ac:dyDescent="0.15">
      <c r="A6">
        <v>5</v>
      </c>
      <c r="B6" s="116">
        <v>44555.0625</v>
      </c>
      <c r="C6" s="116">
        <v>44555.072916666664</v>
      </c>
      <c r="D6" s="117" t="s">
        <v>255</v>
      </c>
      <c r="E6" s="117" t="s">
        <v>211</v>
      </c>
      <c r="F6">
        <v>1</v>
      </c>
      <c r="G6">
        <v>16</v>
      </c>
      <c r="H6">
        <v>2</v>
      </c>
      <c r="I6" s="117" t="s">
        <v>520</v>
      </c>
      <c r="J6">
        <v>256.1284</v>
      </c>
      <c r="K6">
        <v>180.46600000000001</v>
      </c>
      <c r="L6">
        <v>74.806100000000001</v>
      </c>
      <c r="M6">
        <v>0.99970000000000003</v>
      </c>
      <c r="N6">
        <v>1</v>
      </c>
      <c r="O6">
        <v>0</v>
      </c>
      <c r="P6">
        <v>0</v>
      </c>
      <c r="Q6">
        <v>0</v>
      </c>
      <c r="R6">
        <v>96.310199999999995</v>
      </c>
      <c r="S6">
        <v>39.6571</v>
      </c>
      <c r="T6">
        <v>0</v>
      </c>
      <c r="U6" s="117" t="s">
        <v>462</v>
      </c>
      <c r="V6" s="117" t="s">
        <v>462</v>
      </c>
      <c r="W6">
        <v>0.99970000000000003</v>
      </c>
      <c r="X6" s="117" t="s">
        <v>455</v>
      </c>
      <c r="Y6">
        <v>1</v>
      </c>
      <c r="Z6">
        <v>0</v>
      </c>
      <c r="AA6">
        <v>1</v>
      </c>
      <c r="AB6" s="117" t="s">
        <v>455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1</v>
      </c>
      <c r="AM6">
        <v>-78.81</v>
      </c>
      <c r="AN6">
        <v>-84.72</v>
      </c>
      <c r="AO6">
        <v>858</v>
      </c>
      <c r="AP6">
        <v>0</v>
      </c>
      <c r="AQ6">
        <v>0</v>
      </c>
      <c r="AR6">
        <v>0</v>
      </c>
      <c r="AS6">
        <v>0</v>
      </c>
      <c r="AT6" s="117" t="s">
        <v>521</v>
      </c>
      <c r="AU6" s="117" t="s">
        <v>463</v>
      </c>
      <c r="AV6" s="117" t="s">
        <v>522</v>
      </c>
      <c r="AW6" s="117" t="s">
        <v>464</v>
      </c>
    </row>
    <row r="7" spans="1:49" x14ac:dyDescent="0.15">
      <c r="A7">
        <v>6</v>
      </c>
      <c r="B7" s="116">
        <v>44555.0625</v>
      </c>
      <c r="C7" s="116">
        <v>44555.072916666664</v>
      </c>
      <c r="D7" s="117" t="s">
        <v>255</v>
      </c>
      <c r="E7" s="117" t="s">
        <v>212</v>
      </c>
      <c r="F7">
        <v>1</v>
      </c>
      <c r="G7">
        <v>17</v>
      </c>
      <c r="H7">
        <v>8</v>
      </c>
      <c r="I7" s="117" t="s">
        <v>523</v>
      </c>
      <c r="J7">
        <v>259.99549999999999</v>
      </c>
      <c r="K7">
        <v>187.5933</v>
      </c>
      <c r="L7">
        <v>71.399799999999999</v>
      </c>
      <c r="M7">
        <v>0.99329999999999996</v>
      </c>
      <c r="N7">
        <v>0.99900000000000011</v>
      </c>
      <c r="O7">
        <v>0</v>
      </c>
      <c r="P7">
        <v>0</v>
      </c>
      <c r="Q7">
        <v>0</v>
      </c>
      <c r="R7">
        <v>106.9718</v>
      </c>
      <c r="S7">
        <v>42.366300000000003</v>
      </c>
      <c r="T7">
        <v>0</v>
      </c>
      <c r="U7" s="117" t="s">
        <v>451</v>
      </c>
      <c r="V7" s="117" t="s">
        <v>451</v>
      </c>
      <c r="W7">
        <v>0.99980000000000002</v>
      </c>
      <c r="X7" s="117" t="s">
        <v>455</v>
      </c>
      <c r="Y7">
        <v>0.99360000000000004</v>
      </c>
      <c r="Z7">
        <v>4</v>
      </c>
      <c r="AA7">
        <v>1</v>
      </c>
      <c r="AB7" s="117" t="s">
        <v>459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-76.319999999999993</v>
      </c>
      <c r="AN7">
        <v>-82.15</v>
      </c>
      <c r="AO7">
        <v>1991</v>
      </c>
      <c r="AP7">
        <v>0</v>
      </c>
      <c r="AQ7">
        <v>0</v>
      </c>
      <c r="AR7">
        <v>0</v>
      </c>
      <c r="AS7">
        <v>0</v>
      </c>
      <c r="AT7" s="117" t="s">
        <v>524</v>
      </c>
      <c r="AU7" s="117" t="s">
        <v>465</v>
      </c>
      <c r="AV7" s="117" t="s">
        <v>525</v>
      </c>
      <c r="AW7" s="117" t="s">
        <v>466</v>
      </c>
    </row>
    <row r="8" spans="1:49" x14ac:dyDescent="0.15">
      <c r="A8">
        <v>7</v>
      </c>
      <c r="B8" s="116">
        <v>44555.0625</v>
      </c>
      <c r="C8" s="116">
        <v>44555.072916666664</v>
      </c>
      <c r="D8" s="117" t="s">
        <v>255</v>
      </c>
      <c r="E8" s="117" t="s">
        <v>213</v>
      </c>
      <c r="F8">
        <v>1</v>
      </c>
      <c r="G8">
        <v>21</v>
      </c>
      <c r="H8">
        <v>7</v>
      </c>
      <c r="I8" s="117" t="s">
        <v>526</v>
      </c>
      <c r="J8">
        <v>243.84270000000001</v>
      </c>
      <c r="K8">
        <v>185.3689</v>
      </c>
      <c r="L8">
        <v>57.506700000000002</v>
      </c>
      <c r="M8">
        <v>0.9998999999999999</v>
      </c>
      <c r="N8">
        <v>0.98959999999999992</v>
      </c>
      <c r="O8">
        <v>0</v>
      </c>
      <c r="P8">
        <v>0</v>
      </c>
      <c r="Q8">
        <v>0</v>
      </c>
      <c r="R8">
        <v>142.19739999999999</v>
      </c>
      <c r="S8">
        <v>51.292900000000003</v>
      </c>
      <c r="T8">
        <v>0</v>
      </c>
      <c r="U8" s="117" t="s">
        <v>467</v>
      </c>
      <c r="V8" s="117" t="s">
        <v>467</v>
      </c>
      <c r="W8">
        <v>0.9998999999999999</v>
      </c>
      <c r="X8" s="117" t="s">
        <v>455</v>
      </c>
      <c r="Y8">
        <v>1</v>
      </c>
      <c r="Z8">
        <v>0</v>
      </c>
      <c r="AA8">
        <v>1</v>
      </c>
      <c r="AB8" s="117" t="s">
        <v>455</v>
      </c>
      <c r="AC8">
        <v>1E-4</v>
      </c>
      <c r="AD8">
        <v>4</v>
      </c>
      <c r="AE8">
        <v>0</v>
      </c>
      <c r="AF8">
        <v>0</v>
      </c>
      <c r="AG8">
        <v>0.98480000000000001</v>
      </c>
      <c r="AH8">
        <v>4</v>
      </c>
      <c r="AI8">
        <v>0</v>
      </c>
      <c r="AJ8">
        <v>0</v>
      </c>
      <c r="AK8">
        <v>1</v>
      </c>
      <c r="AL8">
        <v>1</v>
      </c>
      <c r="AM8">
        <v>-79.290000000000006</v>
      </c>
      <c r="AN8">
        <v>-84.79</v>
      </c>
      <c r="AO8">
        <v>1100</v>
      </c>
      <c r="AP8">
        <v>0</v>
      </c>
      <c r="AQ8">
        <v>0</v>
      </c>
      <c r="AR8">
        <v>0</v>
      </c>
      <c r="AS8">
        <v>0</v>
      </c>
      <c r="AT8" s="117" t="s">
        <v>527</v>
      </c>
      <c r="AU8" s="117" t="s">
        <v>468</v>
      </c>
      <c r="AV8" s="117" t="s">
        <v>528</v>
      </c>
      <c r="AW8" s="117" t="s">
        <v>469</v>
      </c>
    </row>
    <row r="9" spans="1:49" x14ac:dyDescent="0.15">
      <c r="A9">
        <v>8</v>
      </c>
      <c r="B9" s="116">
        <v>44555.0625</v>
      </c>
      <c r="C9" s="116">
        <v>44555.072916666664</v>
      </c>
      <c r="D9" s="117" t="s">
        <v>255</v>
      </c>
      <c r="E9" s="117" t="s">
        <v>214</v>
      </c>
      <c r="F9">
        <v>1</v>
      </c>
      <c r="G9">
        <v>5</v>
      </c>
      <c r="H9">
        <v>1</v>
      </c>
      <c r="I9" s="117" t="s">
        <v>529</v>
      </c>
      <c r="J9">
        <v>112.47150000000001</v>
      </c>
      <c r="K9">
        <v>87.273700000000005</v>
      </c>
      <c r="L9">
        <v>24.761099999999999</v>
      </c>
      <c r="M9">
        <v>0.99029999999999996</v>
      </c>
      <c r="N9">
        <v>0.99170000000000003</v>
      </c>
      <c r="O9">
        <v>0</v>
      </c>
      <c r="P9">
        <v>0</v>
      </c>
      <c r="Q9">
        <v>0</v>
      </c>
      <c r="R9">
        <v>134.03729999999999</v>
      </c>
      <c r="S9">
        <v>71.242000000000004</v>
      </c>
      <c r="T9">
        <v>0</v>
      </c>
      <c r="U9" s="117" t="s">
        <v>470</v>
      </c>
      <c r="V9" s="117" t="s">
        <v>470</v>
      </c>
      <c r="W9">
        <v>0.99879999999999991</v>
      </c>
      <c r="X9" s="117" t="s">
        <v>530</v>
      </c>
      <c r="Y9">
        <v>0.99150000000000005</v>
      </c>
      <c r="Z9">
        <v>1</v>
      </c>
      <c r="AA9">
        <v>1</v>
      </c>
      <c r="AB9" s="117" t="s">
        <v>455</v>
      </c>
      <c r="AC9">
        <v>8.9999999999999998E-4</v>
      </c>
      <c r="AD9">
        <v>7</v>
      </c>
      <c r="AE9">
        <v>0</v>
      </c>
      <c r="AF9">
        <v>0</v>
      </c>
      <c r="AG9">
        <v>0.99170000000000003</v>
      </c>
      <c r="AH9">
        <v>1</v>
      </c>
      <c r="AI9">
        <v>0</v>
      </c>
      <c r="AJ9">
        <v>0</v>
      </c>
      <c r="AK9">
        <v>1</v>
      </c>
      <c r="AL9">
        <v>1</v>
      </c>
      <c r="AM9">
        <v>-77.41</v>
      </c>
      <c r="AN9">
        <v>-85.05</v>
      </c>
      <c r="AO9">
        <v>378</v>
      </c>
      <c r="AP9">
        <v>0</v>
      </c>
      <c r="AQ9">
        <v>0</v>
      </c>
      <c r="AR9">
        <v>0</v>
      </c>
      <c r="AS9">
        <v>0</v>
      </c>
      <c r="AT9" s="117" t="s">
        <v>531</v>
      </c>
      <c r="AU9" s="117" t="s">
        <v>471</v>
      </c>
      <c r="AV9" s="117" t="s">
        <v>532</v>
      </c>
      <c r="AW9" s="117" t="s">
        <v>472</v>
      </c>
    </row>
    <row r="10" spans="1:49" x14ac:dyDescent="0.15">
      <c r="A10">
        <v>9</v>
      </c>
      <c r="B10" s="116">
        <v>44555.0625</v>
      </c>
      <c r="C10" s="116">
        <v>44555.072916666664</v>
      </c>
      <c r="D10" s="117" t="s">
        <v>255</v>
      </c>
      <c r="E10" s="117" t="s">
        <v>215</v>
      </c>
      <c r="F10">
        <v>1</v>
      </c>
      <c r="G10">
        <v>11</v>
      </c>
      <c r="H10">
        <v>3</v>
      </c>
      <c r="I10" s="117" t="s">
        <v>533</v>
      </c>
      <c r="J10">
        <v>170.67269999999999</v>
      </c>
      <c r="K10">
        <v>138.1369</v>
      </c>
      <c r="L10">
        <v>31.445900000000002</v>
      </c>
      <c r="M10">
        <v>1</v>
      </c>
      <c r="N10">
        <v>1</v>
      </c>
      <c r="O10">
        <v>0</v>
      </c>
      <c r="P10">
        <v>0</v>
      </c>
      <c r="Q10">
        <v>0</v>
      </c>
      <c r="R10">
        <v>131.744</v>
      </c>
      <c r="S10">
        <v>40.5764</v>
      </c>
      <c r="T10">
        <v>0</v>
      </c>
      <c r="U10" s="117" t="s">
        <v>473</v>
      </c>
      <c r="V10" s="117" t="s">
        <v>473</v>
      </c>
      <c r="W10">
        <v>1</v>
      </c>
      <c r="X10" s="117" t="s">
        <v>455</v>
      </c>
      <c r="Y10">
        <v>1</v>
      </c>
      <c r="Z10">
        <v>0</v>
      </c>
      <c r="AA10">
        <v>1</v>
      </c>
      <c r="AB10" s="117" t="s">
        <v>455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-81.52</v>
      </c>
      <c r="AN10">
        <v>-87.67</v>
      </c>
      <c r="AO10">
        <v>1193</v>
      </c>
      <c r="AP10">
        <v>0</v>
      </c>
      <c r="AQ10">
        <v>0</v>
      </c>
      <c r="AR10">
        <v>0</v>
      </c>
      <c r="AS10">
        <v>0</v>
      </c>
      <c r="AT10" s="117" t="s">
        <v>534</v>
      </c>
      <c r="AU10" s="117" t="s">
        <v>474</v>
      </c>
      <c r="AV10" s="117" t="s">
        <v>511</v>
      </c>
      <c r="AW10" s="117" t="s">
        <v>475</v>
      </c>
    </row>
    <row r="11" spans="1:49" x14ac:dyDescent="0.15">
      <c r="A11">
        <v>10</v>
      </c>
      <c r="B11" s="116">
        <v>44555.0625</v>
      </c>
      <c r="C11" s="116">
        <v>44555.072916666664</v>
      </c>
      <c r="D11" s="117" t="s">
        <v>255</v>
      </c>
      <c r="E11" s="117" t="s">
        <v>216</v>
      </c>
      <c r="F11">
        <v>1</v>
      </c>
      <c r="G11">
        <v>28</v>
      </c>
      <c r="H11">
        <v>6</v>
      </c>
      <c r="I11" s="117" t="s">
        <v>535</v>
      </c>
      <c r="J11">
        <v>201.53989999999999</v>
      </c>
      <c r="K11">
        <v>136.45189999999999</v>
      </c>
      <c r="L11">
        <v>64.513099999999994</v>
      </c>
      <c r="M11">
        <v>1</v>
      </c>
      <c r="N11">
        <v>0.997</v>
      </c>
      <c r="O11">
        <v>0</v>
      </c>
      <c r="P11">
        <v>0</v>
      </c>
      <c r="Q11">
        <v>0</v>
      </c>
      <c r="R11">
        <v>99.762500000000003</v>
      </c>
      <c r="S11">
        <v>57.317399999999999</v>
      </c>
      <c r="T11">
        <v>0</v>
      </c>
      <c r="U11" s="117" t="s">
        <v>476</v>
      </c>
      <c r="V11" s="117" t="s">
        <v>476</v>
      </c>
      <c r="W11">
        <v>0.99980000000000002</v>
      </c>
      <c r="X11" s="117" t="s">
        <v>455</v>
      </c>
      <c r="Y11">
        <v>1</v>
      </c>
      <c r="Z11">
        <v>-1</v>
      </c>
      <c r="AA11">
        <v>1</v>
      </c>
      <c r="AB11" s="117" t="s">
        <v>455</v>
      </c>
      <c r="AC11">
        <v>0</v>
      </c>
      <c r="AD11">
        <v>2</v>
      </c>
      <c r="AE11">
        <v>0</v>
      </c>
      <c r="AF11">
        <v>0</v>
      </c>
      <c r="AG11">
        <v>0.997</v>
      </c>
      <c r="AH11">
        <v>2</v>
      </c>
      <c r="AI11">
        <v>0</v>
      </c>
      <c r="AJ11">
        <v>0</v>
      </c>
      <c r="AK11">
        <v>1</v>
      </c>
      <c r="AL11">
        <v>1</v>
      </c>
      <c r="AM11">
        <v>-77.72</v>
      </c>
      <c r="AN11">
        <v>-85.03</v>
      </c>
      <c r="AO11">
        <v>1516</v>
      </c>
      <c r="AP11">
        <v>0</v>
      </c>
      <c r="AQ11">
        <v>0</v>
      </c>
      <c r="AR11">
        <v>0</v>
      </c>
      <c r="AS11">
        <v>0</v>
      </c>
      <c r="AT11" s="117" t="s">
        <v>536</v>
      </c>
      <c r="AU11" s="117" t="s">
        <v>477</v>
      </c>
      <c r="AV11" s="117" t="s">
        <v>537</v>
      </c>
      <c r="AW11" s="117" t="s">
        <v>478</v>
      </c>
    </row>
    <row r="12" spans="1:49" x14ac:dyDescent="0.15">
      <c r="A12">
        <v>11</v>
      </c>
      <c r="B12" s="116">
        <v>44555.0625</v>
      </c>
      <c r="C12" s="116">
        <v>44555.072916666664</v>
      </c>
      <c r="D12" s="117" t="s">
        <v>255</v>
      </c>
      <c r="E12" s="117" t="s">
        <v>217</v>
      </c>
      <c r="F12">
        <v>1</v>
      </c>
      <c r="G12">
        <v>5</v>
      </c>
      <c r="H12">
        <v>2</v>
      </c>
      <c r="I12" s="117" t="s">
        <v>538</v>
      </c>
      <c r="J12">
        <v>115.53149999999999</v>
      </c>
      <c r="K12">
        <v>87.669899999999998</v>
      </c>
      <c r="L12">
        <v>26.925999999999998</v>
      </c>
      <c r="M12">
        <v>0.98709999999999998</v>
      </c>
      <c r="N12">
        <v>0.97799999999999998</v>
      </c>
      <c r="O12">
        <v>0</v>
      </c>
      <c r="P12">
        <v>0</v>
      </c>
      <c r="Q12">
        <v>0</v>
      </c>
      <c r="R12">
        <v>109.4765</v>
      </c>
      <c r="S12">
        <v>44.337600000000002</v>
      </c>
      <c r="T12">
        <v>0</v>
      </c>
      <c r="U12" s="117" t="s">
        <v>470</v>
      </c>
      <c r="V12" s="117" t="s">
        <v>470</v>
      </c>
      <c r="W12">
        <v>1</v>
      </c>
      <c r="X12" s="117" t="s">
        <v>455</v>
      </c>
      <c r="Y12">
        <v>0.98709999999999998</v>
      </c>
      <c r="Z12">
        <v>3</v>
      </c>
      <c r="AA12">
        <v>1</v>
      </c>
      <c r="AB12" s="117" t="s">
        <v>452</v>
      </c>
      <c r="AC12">
        <v>0</v>
      </c>
      <c r="AD12">
        <v>0</v>
      </c>
      <c r="AE12">
        <v>0</v>
      </c>
      <c r="AF12">
        <v>0</v>
      </c>
      <c r="AG12">
        <v>0.97809999999999997</v>
      </c>
      <c r="AH12">
        <v>3</v>
      </c>
      <c r="AI12">
        <v>0</v>
      </c>
      <c r="AJ12">
        <v>0</v>
      </c>
      <c r="AK12">
        <v>1</v>
      </c>
      <c r="AL12">
        <v>1</v>
      </c>
      <c r="AM12">
        <v>-82.08</v>
      </c>
      <c r="AN12">
        <v>-88</v>
      </c>
      <c r="AO12">
        <v>511</v>
      </c>
      <c r="AP12">
        <v>0</v>
      </c>
      <c r="AQ12">
        <v>0</v>
      </c>
      <c r="AR12">
        <v>0</v>
      </c>
      <c r="AS12">
        <v>8</v>
      </c>
      <c r="AT12" s="117" t="s">
        <v>539</v>
      </c>
      <c r="AU12" s="117" t="s">
        <v>479</v>
      </c>
      <c r="AV12" s="117" t="s">
        <v>540</v>
      </c>
      <c r="AW12" s="117" t="s">
        <v>480</v>
      </c>
    </row>
    <row r="13" spans="1:49" x14ac:dyDescent="0.15">
      <c r="A13">
        <v>12</v>
      </c>
      <c r="B13" s="116">
        <v>44555.0625</v>
      </c>
      <c r="C13" s="116">
        <v>44555.072916666664</v>
      </c>
      <c r="D13" s="117" t="s">
        <v>255</v>
      </c>
      <c r="E13" s="117" t="s">
        <v>218</v>
      </c>
      <c r="F13">
        <v>1</v>
      </c>
      <c r="G13">
        <v>20</v>
      </c>
      <c r="H13">
        <v>6</v>
      </c>
      <c r="I13" s="117" t="s">
        <v>541</v>
      </c>
      <c r="J13">
        <v>331.90170000000001</v>
      </c>
      <c r="K13">
        <v>267.8682</v>
      </c>
      <c r="L13">
        <v>63.112299999999998</v>
      </c>
      <c r="M13">
        <v>0.99560000000000004</v>
      </c>
      <c r="N13">
        <v>0.97</v>
      </c>
      <c r="O13">
        <v>0</v>
      </c>
      <c r="P13">
        <v>0</v>
      </c>
      <c r="Q13">
        <v>0</v>
      </c>
      <c r="R13">
        <v>138.21039999999999</v>
      </c>
      <c r="S13">
        <v>41.688499999999998</v>
      </c>
      <c r="T13">
        <v>0</v>
      </c>
      <c r="U13" s="117" t="s">
        <v>481</v>
      </c>
      <c r="V13" s="117" t="s">
        <v>481</v>
      </c>
      <c r="W13">
        <v>0.9998999999999999</v>
      </c>
      <c r="X13" s="117" t="s">
        <v>455</v>
      </c>
      <c r="Y13">
        <v>0.99569999999999992</v>
      </c>
      <c r="Z13">
        <v>2</v>
      </c>
      <c r="AA13">
        <v>1</v>
      </c>
      <c r="AB13" s="117" t="s">
        <v>530</v>
      </c>
      <c r="AC13">
        <v>0</v>
      </c>
      <c r="AD13">
        <v>0</v>
      </c>
      <c r="AE13">
        <v>0</v>
      </c>
      <c r="AF13">
        <v>0</v>
      </c>
      <c r="AG13">
        <v>0.96079999999999999</v>
      </c>
      <c r="AH13">
        <v>10</v>
      </c>
      <c r="AI13">
        <v>0</v>
      </c>
      <c r="AJ13">
        <v>2</v>
      </c>
      <c r="AK13">
        <v>1</v>
      </c>
      <c r="AL13">
        <v>1</v>
      </c>
      <c r="AM13">
        <v>-81.73</v>
      </c>
      <c r="AN13">
        <v>-86.91</v>
      </c>
      <c r="AO13">
        <v>1153</v>
      </c>
      <c r="AP13">
        <v>0</v>
      </c>
      <c r="AQ13">
        <v>0</v>
      </c>
      <c r="AR13">
        <v>0</v>
      </c>
      <c r="AS13">
        <v>0</v>
      </c>
      <c r="AT13" s="117" t="s">
        <v>542</v>
      </c>
      <c r="AU13" s="117" t="s">
        <v>482</v>
      </c>
      <c r="AV13" s="117" t="s">
        <v>543</v>
      </c>
      <c r="AW13" s="117" t="s">
        <v>483</v>
      </c>
    </row>
  </sheetData>
  <phoneticPr fontId="3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FC14-3CB9-4AF8-AE84-00F9FA726A09}">
  <dimension ref="A1:O11"/>
  <sheetViews>
    <sheetView workbookViewId="0">
      <selection activeCell="K16" sqref="K16"/>
    </sheetView>
  </sheetViews>
  <sheetFormatPr defaultRowHeight="13.5" x14ac:dyDescent="0.15"/>
  <cols>
    <col min="1" max="1" width="9.375" bestFit="1" customWidth="1"/>
    <col min="2" max="3" width="17.25" bestFit="1" customWidth="1"/>
    <col min="4" max="4" width="24" bestFit="1" customWidth="1"/>
    <col min="5" max="5" width="20.5" bestFit="1" customWidth="1"/>
    <col min="6" max="6" width="11.625" bestFit="1" customWidth="1"/>
    <col min="7" max="7" width="66.5" bestFit="1" customWidth="1"/>
    <col min="8" max="8" width="70.25" bestFit="1" customWidth="1"/>
    <col min="9" max="10" width="67.75" bestFit="1" customWidth="1"/>
    <col min="11" max="11" width="70.25" bestFit="1" customWidth="1"/>
    <col min="12" max="12" width="49" bestFit="1" customWidth="1"/>
    <col min="13" max="13" width="52.75" bestFit="1" customWidth="1"/>
    <col min="14" max="14" width="56.5" bestFit="1" customWidth="1"/>
    <col min="15" max="15" width="66.5" bestFit="1" customWidth="1"/>
  </cols>
  <sheetData>
    <row r="1" spans="1:15" x14ac:dyDescent="0.15">
      <c r="A1" t="s">
        <v>157</v>
      </c>
      <c r="B1" t="s">
        <v>158</v>
      </c>
      <c r="C1" t="s">
        <v>159</v>
      </c>
      <c r="D1" t="s">
        <v>160</v>
      </c>
      <c r="E1" t="s">
        <v>257</v>
      </c>
      <c r="F1" t="s">
        <v>302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329</v>
      </c>
      <c r="O1" t="s">
        <v>330</v>
      </c>
    </row>
    <row r="2" spans="1:15" x14ac:dyDescent="0.15">
      <c r="A2">
        <v>1</v>
      </c>
      <c r="B2" s="116">
        <v>44555.104166666664</v>
      </c>
      <c r="C2" s="116">
        <v>44555.114583333336</v>
      </c>
      <c r="D2" s="117" t="s">
        <v>255</v>
      </c>
      <c r="E2" s="117" t="s">
        <v>503</v>
      </c>
      <c r="F2" s="117" t="s">
        <v>321</v>
      </c>
      <c r="G2">
        <v>2.9500000000000002E-2</v>
      </c>
      <c r="H2">
        <v>8.5882000000000005</v>
      </c>
      <c r="I2">
        <v>0.8841</v>
      </c>
      <c r="J2">
        <v>6.79</v>
      </c>
      <c r="K2">
        <v>67.260000000000005</v>
      </c>
      <c r="L2">
        <v>0.21</v>
      </c>
      <c r="M2">
        <v>4.5999999999999999E-2</v>
      </c>
      <c r="N2">
        <v>0</v>
      </c>
      <c r="O2">
        <v>0</v>
      </c>
    </row>
    <row r="3" spans="1:15" x14ac:dyDescent="0.15">
      <c r="A3">
        <v>2</v>
      </c>
      <c r="B3" s="116">
        <v>44555.104166666664</v>
      </c>
      <c r="C3" s="116">
        <v>44555.114583333336</v>
      </c>
      <c r="D3" s="117" t="s">
        <v>255</v>
      </c>
      <c r="E3" s="117" t="s">
        <v>498</v>
      </c>
      <c r="F3" s="117" t="s">
        <v>321</v>
      </c>
      <c r="G3">
        <v>4.3299999999999998E-2</v>
      </c>
      <c r="H3">
        <v>8.5518999999999998</v>
      </c>
      <c r="I3">
        <v>1.1166</v>
      </c>
      <c r="J3">
        <v>13.4</v>
      </c>
      <c r="K3">
        <v>49.21</v>
      </c>
      <c r="L3">
        <v>0.43</v>
      </c>
      <c r="M3">
        <v>0.158333</v>
      </c>
      <c r="N3">
        <v>0</v>
      </c>
      <c r="O3">
        <v>0</v>
      </c>
    </row>
    <row r="4" spans="1:15" x14ac:dyDescent="0.15">
      <c r="A4">
        <v>3</v>
      </c>
      <c r="B4" s="116">
        <v>44555.104166666664</v>
      </c>
      <c r="C4" s="116">
        <v>44555.114583333336</v>
      </c>
      <c r="D4" s="117" t="s">
        <v>255</v>
      </c>
      <c r="E4" s="117" t="s">
        <v>499</v>
      </c>
      <c r="F4" s="117" t="s">
        <v>321</v>
      </c>
      <c r="G4">
        <v>3.85E-2</v>
      </c>
      <c r="H4">
        <v>7.9695999999999998</v>
      </c>
      <c r="I4">
        <v>0.77939999999999998</v>
      </c>
      <c r="J4">
        <v>12.12</v>
      </c>
      <c r="K4">
        <v>40.85</v>
      </c>
      <c r="L4">
        <v>0.37</v>
      </c>
      <c r="M4">
        <v>0.122</v>
      </c>
      <c r="N4">
        <v>0</v>
      </c>
      <c r="O4">
        <v>0</v>
      </c>
    </row>
    <row r="5" spans="1:15" x14ac:dyDescent="0.15">
      <c r="A5">
        <v>4</v>
      </c>
      <c r="B5" s="116">
        <v>44555.104166666664</v>
      </c>
      <c r="C5" s="116">
        <v>44555.114583333336</v>
      </c>
      <c r="D5" s="117" t="s">
        <v>255</v>
      </c>
      <c r="E5" s="117" t="s">
        <v>500</v>
      </c>
      <c r="F5" s="117" t="s">
        <v>321</v>
      </c>
      <c r="G5">
        <v>1.7899999999999999E-2</v>
      </c>
      <c r="H5">
        <v>2.6854</v>
      </c>
      <c r="I5">
        <v>0.31190000000000001</v>
      </c>
      <c r="J5">
        <v>4.07</v>
      </c>
      <c r="K5">
        <v>50.28</v>
      </c>
      <c r="L5">
        <v>0.16</v>
      </c>
      <c r="M5">
        <v>6.5000000000000002E-2</v>
      </c>
      <c r="N5">
        <v>0</v>
      </c>
      <c r="O5">
        <v>0</v>
      </c>
    </row>
    <row r="6" spans="1:15" x14ac:dyDescent="0.15">
      <c r="A6">
        <v>5</v>
      </c>
      <c r="B6" s="116">
        <v>44555.104166666664</v>
      </c>
      <c r="C6" s="116">
        <v>44555.114583333336</v>
      </c>
      <c r="D6" s="117" t="s">
        <v>255</v>
      </c>
      <c r="E6" s="117" t="s">
        <v>495</v>
      </c>
      <c r="F6" s="117" t="s">
        <v>321</v>
      </c>
      <c r="G6">
        <v>1.89E-2</v>
      </c>
      <c r="H6">
        <v>0.70899999999999996</v>
      </c>
      <c r="I6">
        <v>0.28939999999999999</v>
      </c>
      <c r="J6">
        <v>1.1200000000000001</v>
      </c>
      <c r="K6">
        <v>6.97</v>
      </c>
      <c r="L6">
        <v>0.32</v>
      </c>
      <c r="M6">
        <v>0.16</v>
      </c>
      <c r="N6">
        <v>0</v>
      </c>
      <c r="O6">
        <v>0</v>
      </c>
    </row>
    <row r="7" spans="1:15" x14ac:dyDescent="0.15">
      <c r="A7">
        <v>6</v>
      </c>
      <c r="B7" s="116">
        <v>44555.104166666664</v>
      </c>
      <c r="C7" s="116">
        <v>44555.114583333336</v>
      </c>
      <c r="D7" s="117" t="s">
        <v>255</v>
      </c>
      <c r="E7" s="117" t="s">
        <v>497</v>
      </c>
      <c r="F7" s="117" t="s">
        <v>321</v>
      </c>
      <c r="G7">
        <v>2.8900000000000002E-2</v>
      </c>
      <c r="H7">
        <v>2.6051000000000002</v>
      </c>
      <c r="I7">
        <v>0.21820000000000001</v>
      </c>
      <c r="J7">
        <v>0.66</v>
      </c>
      <c r="K7">
        <v>31.92</v>
      </c>
      <c r="L7">
        <v>0.3</v>
      </c>
      <c r="M7">
        <v>0.19</v>
      </c>
      <c r="N7">
        <v>0</v>
      </c>
      <c r="O7">
        <v>0</v>
      </c>
    </row>
    <row r="8" spans="1:15" x14ac:dyDescent="0.15">
      <c r="A8">
        <v>7</v>
      </c>
      <c r="B8" s="116">
        <v>44555.104166666664</v>
      </c>
      <c r="C8" s="116">
        <v>44555.114583333336</v>
      </c>
      <c r="D8" s="117" t="s">
        <v>255</v>
      </c>
      <c r="E8" s="117" t="s">
        <v>501</v>
      </c>
      <c r="F8" s="117" t="s">
        <v>321</v>
      </c>
      <c r="G8">
        <v>2.6800000000000001E-2</v>
      </c>
      <c r="H8">
        <v>8.2464999999999993</v>
      </c>
      <c r="I8">
        <v>0.42699999999999999</v>
      </c>
      <c r="J8">
        <v>4.07</v>
      </c>
      <c r="K8">
        <v>71.02</v>
      </c>
      <c r="L8">
        <v>0.17</v>
      </c>
      <c r="M8">
        <v>4.8571000000000003E-2</v>
      </c>
      <c r="N8">
        <v>0</v>
      </c>
      <c r="O8">
        <v>0</v>
      </c>
    </row>
    <row r="9" spans="1:15" x14ac:dyDescent="0.15">
      <c r="A9">
        <v>8</v>
      </c>
      <c r="B9" s="116">
        <v>44555.104166666664</v>
      </c>
      <c r="C9" s="116">
        <v>44555.114583333336</v>
      </c>
      <c r="D9" s="117" t="s">
        <v>255</v>
      </c>
      <c r="E9" s="117" t="s">
        <v>494</v>
      </c>
      <c r="F9" s="117" t="s">
        <v>321</v>
      </c>
      <c r="G9">
        <v>7.0499999999999993E-2</v>
      </c>
      <c r="H9">
        <v>23.272600000000001</v>
      </c>
      <c r="I9">
        <v>3.2336</v>
      </c>
      <c r="J9">
        <v>53.88</v>
      </c>
      <c r="K9">
        <v>153.84</v>
      </c>
      <c r="L9">
        <v>0.72</v>
      </c>
      <c r="M9">
        <v>0.143591</v>
      </c>
      <c r="N9">
        <v>0</v>
      </c>
      <c r="O9">
        <v>0</v>
      </c>
    </row>
    <row r="10" spans="1:15" x14ac:dyDescent="0.15">
      <c r="A10">
        <v>9</v>
      </c>
      <c r="B10" s="116">
        <v>44555.104166666664</v>
      </c>
      <c r="C10" s="116">
        <v>44555.114583333336</v>
      </c>
      <c r="D10" s="117" t="s">
        <v>255</v>
      </c>
      <c r="E10" s="117" t="s">
        <v>502</v>
      </c>
      <c r="F10" s="117" t="s">
        <v>321</v>
      </c>
      <c r="G10">
        <v>1.43E-2</v>
      </c>
      <c r="H10">
        <v>17.781500000000001</v>
      </c>
      <c r="I10">
        <v>1.0820000000000001</v>
      </c>
      <c r="J10">
        <v>22.82</v>
      </c>
      <c r="K10">
        <v>64.19</v>
      </c>
      <c r="L10">
        <v>0.25</v>
      </c>
      <c r="M10">
        <v>8.5000000000000006E-2</v>
      </c>
      <c r="N10">
        <v>0</v>
      </c>
      <c r="O10">
        <v>0</v>
      </c>
    </row>
    <row r="11" spans="1:15" x14ac:dyDescent="0.15">
      <c r="A11">
        <v>10</v>
      </c>
      <c r="B11" s="116">
        <v>44555.104166666664</v>
      </c>
      <c r="C11" s="116">
        <v>44555.114583333336</v>
      </c>
      <c r="D11" s="117" t="s">
        <v>255</v>
      </c>
      <c r="E11" s="117" t="s">
        <v>496</v>
      </c>
      <c r="F11" s="117" t="s">
        <v>321</v>
      </c>
      <c r="G11">
        <v>4.7899999999999998E-2</v>
      </c>
      <c r="H11">
        <v>11.8482</v>
      </c>
      <c r="I11">
        <v>1.5486</v>
      </c>
      <c r="J11">
        <v>38.76</v>
      </c>
      <c r="K11">
        <v>139.63999999999999</v>
      </c>
      <c r="L11">
        <v>0.53</v>
      </c>
      <c r="M11">
        <v>0.15281</v>
      </c>
      <c r="N11">
        <v>0</v>
      </c>
      <c r="O11">
        <v>0</v>
      </c>
    </row>
  </sheetData>
  <phoneticPr fontId="3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94C7-05C2-4C72-8227-EF7C08E659A1}">
  <dimension ref="A1:X11"/>
  <sheetViews>
    <sheetView workbookViewId="0">
      <selection activeCell="K16" sqref="K16"/>
    </sheetView>
  </sheetViews>
  <sheetFormatPr defaultRowHeight="13.5" x14ac:dyDescent="0.15"/>
  <cols>
    <col min="1" max="1" width="9.5" bestFit="1" customWidth="1"/>
    <col min="2" max="3" width="17.375" bestFit="1" customWidth="1"/>
    <col min="4" max="4" width="24.125" bestFit="1" customWidth="1"/>
    <col min="5" max="5" width="19.5" bestFit="1" customWidth="1"/>
    <col min="6" max="6" width="11.75" bestFit="1" customWidth="1"/>
    <col min="7" max="7" width="32.875" bestFit="1" customWidth="1"/>
    <col min="8" max="8" width="36.625" bestFit="1" customWidth="1"/>
    <col min="9" max="9" width="81" bestFit="1" customWidth="1"/>
    <col min="10" max="10" width="59.125" bestFit="1" customWidth="1"/>
    <col min="11" max="11" width="55.375" bestFit="1" customWidth="1"/>
    <col min="12" max="12" width="47.875" bestFit="1" customWidth="1"/>
    <col min="13" max="13" width="35.375" bestFit="1" customWidth="1"/>
    <col min="14" max="14" width="42.875" bestFit="1" customWidth="1"/>
    <col min="15" max="16" width="46.625" bestFit="1" customWidth="1"/>
    <col min="17" max="17" width="81" bestFit="1" customWidth="1"/>
    <col min="18" max="18" width="34.125" bestFit="1" customWidth="1"/>
    <col min="19" max="19" width="81" bestFit="1" customWidth="1"/>
    <col min="20" max="20" width="55.375" bestFit="1" customWidth="1"/>
    <col min="21" max="21" width="60.375" bestFit="1" customWidth="1"/>
    <col min="22" max="22" width="66.625" bestFit="1" customWidth="1"/>
    <col min="23" max="23" width="57.875" bestFit="1" customWidth="1"/>
    <col min="24" max="24" width="64.125" bestFit="1" customWidth="1"/>
  </cols>
  <sheetData>
    <row r="1" spans="1:24" x14ac:dyDescent="0.15">
      <c r="A1" t="s">
        <v>157</v>
      </c>
      <c r="B1" t="s">
        <v>158</v>
      </c>
      <c r="C1" t="s">
        <v>159</v>
      </c>
      <c r="D1" t="s">
        <v>160</v>
      </c>
      <c r="E1" t="s">
        <v>257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</row>
    <row r="2" spans="1:24" x14ac:dyDescent="0.15">
      <c r="A2">
        <v>1</v>
      </c>
      <c r="B2" s="116">
        <v>44555.104166666664</v>
      </c>
      <c r="C2" s="116">
        <v>44555.114583333336</v>
      </c>
      <c r="D2" s="117" t="s">
        <v>255</v>
      </c>
      <c r="E2" s="117" t="s">
        <v>490</v>
      </c>
      <c r="F2" s="117" t="s">
        <v>321</v>
      </c>
      <c r="G2">
        <v>1</v>
      </c>
      <c r="H2">
        <v>6.5423999999999998</v>
      </c>
      <c r="I2">
        <v>43.22</v>
      </c>
      <c r="J2">
        <v>292</v>
      </c>
      <c r="K2">
        <v>1</v>
      </c>
      <c r="L2">
        <v>0.99860000000000004</v>
      </c>
      <c r="M2">
        <v>0</v>
      </c>
      <c r="N2">
        <v>1</v>
      </c>
      <c r="O2">
        <v>7.0400000000000004E-2</v>
      </c>
      <c r="P2">
        <v>4.0899999999999999E-2</v>
      </c>
      <c r="Q2">
        <v>0</v>
      </c>
      <c r="R2">
        <v>0</v>
      </c>
      <c r="S2">
        <v>0.99620000000000009</v>
      </c>
      <c r="T2">
        <v>0.99860000000000004</v>
      </c>
      <c r="U2">
        <v>158506514</v>
      </c>
      <c r="V2">
        <v>2250000000</v>
      </c>
      <c r="W2">
        <v>91972117</v>
      </c>
      <c r="X2">
        <v>2249995500</v>
      </c>
    </row>
    <row r="3" spans="1:24" x14ac:dyDescent="0.15">
      <c r="A3">
        <v>2</v>
      </c>
      <c r="B3" s="116">
        <v>44555.104166666664</v>
      </c>
      <c r="C3" s="116">
        <v>44555.114583333336</v>
      </c>
      <c r="D3" s="117" t="s">
        <v>255</v>
      </c>
      <c r="E3" s="117" t="s">
        <v>484</v>
      </c>
      <c r="F3" s="117" t="s">
        <v>321</v>
      </c>
      <c r="G3">
        <v>1</v>
      </c>
      <c r="H3">
        <v>506.613</v>
      </c>
      <c r="I3">
        <v>14.48</v>
      </c>
      <c r="J3">
        <v>17313</v>
      </c>
      <c r="K3">
        <v>0.99959999999999993</v>
      </c>
      <c r="L3">
        <v>0.99959999999999993</v>
      </c>
      <c r="M3">
        <v>2.9999999999999997E-4</v>
      </c>
      <c r="N3">
        <v>0.99980000000000002</v>
      </c>
      <c r="O3">
        <v>0.16469999999999999</v>
      </c>
      <c r="P3">
        <v>8.2699999999999996E-2</v>
      </c>
      <c r="Q3">
        <v>0</v>
      </c>
      <c r="R3">
        <v>1E-4</v>
      </c>
      <c r="S3">
        <v>0.99639999999999995</v>
      </c>
      <c r="T3">
        <v>0.99909999999999999</v>
      </c>
      <c r="U3">
        <v>11702753822</v>
      </c>
      <c r="V3">
        <v>71062125800</v>
      </c>
      <c r="W3">
        <v>5877717336</v>
      </c>
      <c r="X3">
        <v>71038540970</v>
      </c>
    </row>
    <row r="4" spans="1:24" x14ac:dyDescent="0.15">
      <c r="A4">
        <v>3</v>
      </c>
      <c r="B4" s="116">
        <v>44555.104166666664</v>
      </c>
      <c r="C4" s="116">
        <v>44555.114583333336</v>
      </c>
      <c r="D4" s="117" t="s">
        <v>255</v>
      </c>
      <c r="E4" s="117" t="s">
        <v>489</v>
      </c>
      <c r="F4" s="117" t="s">
        <v>321</v>
      </c>
      <c r="G4">
        <v>1</v>
      </c>
      <c r="H4">
        <v>4.5678000000000001</v>
      </c>
      <c r="I4">
        <v>25.81</v>
      </c>
      <c r="J4">
        <v>260</v>
      </c>
      <c r="K4">
        <v>0.99959999999999993</v>
      </c>
      <c r="L4">
        <v>0.99919999999999998</v>
      </c>
      <c r="M4">
        <v>0</v>
      </c>
      <c r="N4">
        <v>1</v>
      </c>
      <c r="O4">
        <v>6.4500000000000002E-2</v>
      </c>
      <c r="P4">
        <v>4.8399999999999999E-2</v>
      </c>
      <c r="Q4">
        <v>0</v>
      </c>
      <c r="R4">
        <v>2.0000000000000001E-4</v>
      </c>
      <c r="S4">
        <v>1</v>
      </c>
      <c r="T4">
        <v>0.99890000000000001</v>
      </c>
      <c r="U4">
        <v>114416589</v>
      </c>
      <c r="V4">
        <v>1774875000</v>
      </c>
      <c r="W4">
        <v>85947243</v>
      </c>
      <c r="X4">
        <v>1774856900</v>
      </c>
    </row>
    <row r="5" spans="1:24" x14ac:dyDescent="0.15">
      <c r="A5">
        <v>4</v>
      </c>
      <c r="B5" s="116">
        <v>44555.104166666664</v>
      </c>
      <c r="C5" s="116">
        <v>44555.114583333336</v>
      </c>
      <c r="D5" s="117" t="s">
        <v>255</v>
      </c>
      <c r="E5" s="117" t="s">
        <v>491</v>
      </c>
      <c r="F5" s="117" t="s">
        <v>321</v>
      </c>
      <c r="G5">
        <v>1</v>
      </c>
      <c r="H5">
        <v>4.0822000000000003</v>
      </c>
      <c r="I5">
        <v>53.27</v>
      </c>
      <c r="J5">
        <v>39</v>
      </c>
      <c r="K5">
        <v>0.99900000000000011</v>
      </c>
      <c r="L5">
        <v>1</v>
      </c>
      <c r="M5">
        <v>0</v>
      </c>
      <c r="N5">
        <v>1</v>
      </c>
      <c r="O5">
        <v>9.9399999999999988E-2</v>
      </c>
      <c r="P5">
        <v>4.7800000000000002E-2</v>
      </c>
      <c r="Q5">
        <v>0</v>
      </c>
      <c r="R5">
        <v>0</v>
      </c>
      <c r="S5">
        <v>1</v>
      </c>
      <c r="T5">
        <v>0.99900000000000011</v>
      </c>
      <c r="U5">
        <v>46959649</v>
      </c>
      <c r="V5">
        <v>472500000</v>
      </c>
      <c r="W5">
        <v>22597034</v>
      </c>
      <c r="X5">
        <v>472500000</v>
      </c>
    </row>
    <row r="6" spans="1:24" x14ac:dyDescent="0.15">
      <c r="A6">
        <v>5</v>
      </c>
      <c r="B6" s="116">
        <v>44555.104166666664</v>
      </c>
      <c r="C6" s="116">
        <v>44555.114583333336</v>
      </c>
      <c r="D6" s="117" t="s">
        <v>255</v>
      </c>
      <c r="E6" s="117" t="s">
        <v>487</v>
      </c>
      <c r="F6" s="117" t="s">
        <v>321</v>
      </c>
      <c r="G6">
        <v>1</v>
      </c>
      <c r="H6">
        <v>0.32450000000000001</v>
      </c>
      <c r="I6">
        <v>35.700000000000003</v>
      </c>
      <c r="J6">
        <v>31</v>
      </c>
      <c r="K6">
        <v>1</v>
      </c>
      <c r="L6">
        <v>1</v>
      </c>
      <c r="M6">
        <v>0</v>
      </c>
      <c r="N6">
        <v>1</v>
      </c>
      <c r="O6">
        <v>4.4600000000000001E-2</v>
      </c>
      <c r="P6">
        <v>5.5199999999999999E-2</v>
      </c>
      <c r="Q6">
        <v>0</v>
      </c>
      <c r="R6">
        <v>0</v>
      </c>
      <c r="S6">
        <v>1</v>
      </c>
      <c r="T6">
        <v>1</v>
      </c>
      <c r="U6">
        <v>9039888</v>
      </c>
      <c r="V6">
        <v>202500000</v>
      </c>
      <c r="W6">
        <v>11182002</v>
      </c>
      <c r="X6">
        <v>202500000</v>
      </c>
    </row>
    <row r="7" spans="1:24" x14ac:dyDescent="0.15">
      <c r="A7">
        <v>6</v>
      </c>
      <c r="B7" s="116">
        <v>44555.104166666664</v>
      </c>
      <c r="C7" s="116">
        <v>44555.114583333336</v>
      </c>
      <c r="D7" s="117" t="s">
        <v>255</v>
      </c>
      <c r="E7" s="117" t="s">
        <v>492</v>
      </c>
      <c r="F7" s="117" t="s">
        <v>321</v>
      </c>
      <c r="G7">
        <v>1</v>
      </c>
      <c r="H7">
        <v>7.0875000000000004</v>
      </c>
      <c r="I7">
        <v>36.22</v>
      </c>
      <c r="J7">
        <v>253</v>
      </c>
      <c r="K7">
        <v>0.99970000000000003</v>
      </c>
      <c r="L7">
        <v>0.99730000000000008</v>
      </c>
      <c r="M7">
        <v>4.0000000000000002E-4</v>
      </c>
      <c r="N7">
        <v>1</v>
      </c>
      <c r="O7">
        <v>6.7199999999999996E-2</v>
      </c>
      <c r="P7">
        <v>4.5100000000000001E-2</v>
      </c>
      <c r="Q7">
        <v>0</v>
      </c>
      <c r="R7">
        <v>4.0000000000000002E-4</v>
      </c>
      <c r="S7">
        <v>1</v>
      </c>
      <c r="T7">
        <v>0.997</v>
      </c>
      <c r="U7">
        <v>145168602</v>
      </c>
      <c r="V7">
        <v>2160000000</v>
      </c>
      <c r="W7">
        <v>97413377</v>
      </c>
      <c r="X7">
        <v>2159742700</v>
      </c>
    </row>
    <row r="8" spans="1:24" x14ac:dyDescent="0.15">
      <c r="A8">
        <v>7</v>
      </c>
      <c r="B8" s="116">
        <v>44555.104166666664</v>
      </c>
      <c r="C8" s="116">
        <v>44555.114583333336</v>
      </c>
      <c r="D8" s="117" t="s">
        <v>255</v>
      </c>
      <c r="E8" s="117" t="s">
        <v>544</v>
      </c>
      <c r="F8" s="117" t="s">
        <v>321</v>
      </c>
      <c r="G8">
        <v>1</v>
      </c>
      <c r="H8">
        <v>0.64970000000000006</v>
      </c>
      <c r="I8">
        <v>54.83</v>
      </c>
      <c r="J8">
        <v>48</v>
      </c>
      <c r="K8">
        <v>0.99809999999999999</v>
      </c>
      <c r="L8">
        <v>1</v>
      </c>
      <c r="M8">
        <v>0</v>
      </c>
      <c r="N8">
        <v>1</v>
      </c>
      <c r="O8">
        <v>3.5299999999999998E-2</v>
      </c>
      <c r="P8">
        <v>3.7200000000000004E-2</v>
      </c>
      <c r="Q8">
        <v>0</v>
      </c>
      <c r="R8">
        <v>0</v>
      </c>
      <c r="S8">
        <v>1</v>
      </c>
      <c r="T8">
        <v>0.99809999999999999</v>
      </c>
      <c r="U8">
        <v>16658256</v>
      </c>
      <c r="V8">
        <v>472500000</v>
      </c>
      <c r="W8">
        <v>17580867</v>
      </c>
      <c r="X8">
        <v>472500000</v>
      </c>
    </row>
    <row r="9" spans="1:24" x14ac:dyDescent="0.15">
      <c r="A9">
        <v>8</v>
      </c>
      <c r="B9" s="116">
        <v>44555.104166666664</v>
      </c>
      <c r="C9" s="116">
        <v>44555.114583333336</v>
      </c>
      <c r="D9" s="117" t="s">
        <v>255</v>
      </c>
      <c r="E9" s="117" t="s">
        <v>486</v>
      </c>
      <c r="F9" s="117" t="s">
        <v>321</v>
      </c>
      <c r="G9">
        <v>1</v>
      </c>
      <c r="H9">
        <v>171.20779999999999</v>
      </c>
      <c r="I9">
        <v>25.83</v>
      </c>
      <c r="J9">
        <v>7645</v>
      </c>
      <c r="K9">
        <v>0.99970000000000003</v>
      </c>
      <c r="L9">
        <v>0.99860000000000004</v>
      </c>
      <c r="M9">
        <v>1E-4</v>
      </c>
      <c r="N9">
        <v>1</v>
      </c>
      <c r="O9">
        <v>0.1013</v>
      </c>
      <c r="P9">
        <v>6.7400000000000002E-2</v>
      </c>
      <c r="Q9">
        <v>0</v>
      </c>
      <c r="R9">
        <v>1E-4</v>
      </c>
      <c r="S9">
        <v>0.99670000000000003</v>
      </c>
      <c r="T9">
        <v>0.99829999999999997</v>
      </c>
      <c r="U9">
        <v>3872343040</v>
      </c>
      <c r="V9">
        <v>38244999750</v>
      </c>
      <c r="W9">
        <v>2576253788</v>
      </c>
      <c r="X9">
        <v>38242447544</v>
      </c>
    </row>
    <row r="10" spans="1:24" x14ac:dyDescent="0.15">
      <c r="A10">
        <v>9</v>
      </c>
      <c r="B10" s="116">
        <v>44555.104166666664</v>
      </c>
      <c r="C10" s="116">
        <v>44555.114583333336</v>
      </c>
      <c r="D10" s="117" t="s">
        <v>255</v>
      </c>
      <c r="E10" s="117" t="s">
        <v>485</v>
      </c>
      <c r="F10" s="117" t="s">
        <v>321</v>
      </c>
      <c r="G10">
        <v>1</v>
      </c>
      <c r="H10">
        <v>9.7299999999999998E-2</v>
      </c>
      <c r="I10">
        <v>13.83</v>
      </c>
      <c r="J10">
        <v>23</v>
      </c>
      <c r="K10">
        <v>0.99819999999999998</v>
      </c>
      <c r="L10">
        <v>0.99780000000000002</v>
      </c>
      <c r="M10">
        <v>0</v>
      </c>
      <c r="N10">
        <v>1</v>
      </c>
      <c r="O10">
        <v>2.92E-2</v>
      </c>
      <c r="P10">
        <v>3.6699999999999997E-2</v>
      </c>
      <c r="Q10">
        <v>0</v>
      </c>
      <c r="R10">
        <v>0</v>
      </c>
      <c r="S10">
        <v>1</v>
      </c>
      <c r="T10">
        <v>0.996</v>
      </c>
      <c r="U10">
        <v>7890506</v>
      </c>
      <c r="V10">
        <v>270000000</v>
      </c>
      <c r="W10">
        <v>9921014</v>
      </c>
      <c r="X10">
        <v>269994800</v>
      </c>
    </row>
    <row r="11" spans="1:24" x14ac:dyDescent="0.15">
      <c r="A11">
        <v>10</v>
      </c>
      <c r="B11" s="116">
        <v>44555.104166666664</v>
      </c>
      <c r="C11" s="116">
        <v>44555.114583333336</v>
      </c>
      <c r="D11" s="117" t="s">
        <v>255</v>
      </c>
      <c r="E11" s="117" t="s">
        <v>488</v>
      </c>
      <c r="F11" s="117" t="s">
        <v>321</v>
      </c>
      <c r="G11">
        <v>1</v>
      </c>
      <c r="H11">
        <v>6.1867000000000001</v>
      </c>
      <c r="I11">
        <v>27.77</v>
      </c>
      <c r="J11">
        <v>338</v>
      </c>
      <c r="K11">
        <v>0.99980000000000002</v>
      </c>
      <c r="L11">
        <v>1</v>
      </c>
      <c r="M11">
        <v>0</v>
      </c>
      <c r="N11">
        <v>1</v>
      </c>
      <c r="O11">
        <v>8.8000000000000009E-2</v>
      </c>
      <c r="P11">
        <v>5.9299999999999999E-2</v>
      </c>
      <c r="Q11">
        <v>0</v>
      </c>
      <c r="R11">
        <v>0</v>
      </c>
      <c r="S11">
        <v>0.99650000000000005</v>
      </c>
      <c r="T11">
        <v>0.99980000000000002</v>
      </c>
      <c r="U11">
        <v>150476430</v>
      </c>
      <c r="V11">
        <v>1710000000</v>
      </c>
      <c r="W11">
        <v>101318028</v>
      </c>
      <c r="X11">
        <v>1709977100</v>
      </c>
    </row>
  </sheetData>
  <phoneticPr fontId="3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7"/>
  <sheetViews>
    <sheetView zoomScale="80" zoomScaleNormal="80" workbookViewId="0">
      <selection activeCell="K23" sqref="K23"/>
    </sheetView>
  </sheetViews>
  <sheetFormatPr defaultColWidth="8.75" defaultRowHeight="12.75" x14ac:dyDescent="0.2"/>
  <cols>
    <col min="1" max="1" width="11.25" style="15" customWidth="1"/>
    <col min="2" max="2" width="20.25" style="15" customWidth="1"/>
    <col min="3" max="3" width="20.625" style="15" customWidth="1"/>
    <col min="4" max="4" width="24.125" style="15" customWidth="1"/>
    <col min="5" max="5" width="10.75" style="17" customWidth="1"/>
    <col min="6" max="6" width="12.25" style="15" customWidth="1"/>
    <col min="7" max="16384" width="8.75" style="15"/>
  </cols>
  <sheetData>
    <row r="1" spans="1:5" s="13" customFormat="1" ht="20.25" x14ac:dyDescent="0.15">
      <c r="A1" s="185" t="s">
        <v>201</v>
      </c>
      <c r="B1" s="185"/>
      <c r="C1" s="185"/>
      <c r="D1" s="185"/>
      <c r="E1" s="185"/>
    </row>
    <row r="2" spans="1:5" s="14" customFormat="1" ht="25.5" x14ac:dyDescent="0.15">
      <c r="A2" s="18" t="s">
        <v>202</v>
      </c>
      <c r="B2" s="18" t="s">
        <v>203</v>
      </c>
      <c r="C2" s="18" t="s">
        <v>204</v>
      </c>
      <c r="D2" s="18" t="s">
        <v>205</v>
      </c>
      <c r="E2" s="19" t="s">
        <v>206</v>
      </c>
    </row>
    <row r="3" spans="1:5" x14ac:dyDescent="0.2">
      <c r="A3" s="186" t="s">
        <v>19</v>
      </c>
      <c r="B3" s="20" t="s">
        <v>207</v>
      </c>
      <c r="C3" s="21">
        <v>0.46729999999999999</v>
      </c>
      <c r="D3" s="21">
        <v>0.33350000000000002</v>
      </c>
      <c r="E3" s="22" t="s">
        <v>21</v>
      </c>
    </row>
    <row r="4" spans="1:5" x14ac:dyDescent="0.2">
      <c r="A4" s="186"/>
      <c r="B4" s="20" t="s">
        <v>208</v>
      </c>
      <c r="C4" s="21">
        <v>0.42</v>
      </c>
      <c r="D4" s="21">
        <v>0.27300000000000002</v>
      </c>
      <c r="E4" s="22" t="s">
        <v>21</v>
      </c>
    </row>
    <row r="5" spans="1:5" x14ac:dyDescent="0.2">
      <c r="A5" s="186"/>
      <c r="B5" s="20" t="s">
        <v>209</v>
      </c>
      <c r="C5" s="21">
        <v>0.23830000000000001</v>
      </c>
      <c r="D5" s="21">
        <v>0.17269999999999999</v>
      </c>
      <c r="E5" s="22" t="s">
        <v>21</v>
      </c>
    </row>
    <row r="6" spans="1:5" x14ac:dyDescent="0.2">
      <c r="A6" s="186"/>
      <c r="B6" s="20" t="s">
        <v>210</v>
      </c>
      <c r="C6" s="21">
        <v>0.4501</v>
      </c>
      <c r="D6" s="21">
        <v>0.24260000000000001</v>
      </c>
      <c r="E6" s="22" t="s">
        <v>21</v>
      </c>
    </row>
    <row r="7" spans="1:5" x14ac:dyDescent="0.2">
      <c r="A7" s="186"/>
      <c r="B7" s="20" t="s">
        <v>211</v>
      </c>
      <c r="C7" s="21">
        <v>0.4405</v>
      </c>
      <c r="D7" s="21">
        <v>0.2676</v>
      </c>
      <c r="E7" s="22" t="s">
        <v>21</v>
      </c>
    </row>
    <row r="8" spans="1:5" x14ac:dyDescent="0.2">
      <c r="A8" s="186"/>
      <c r="B8" s="20" t="s">
        <v>212</v>
      </c>
      <c r="C8" s="21">
        <v>0.37230000000000002</v>
      </c>
      <c r="D8" s="21">
        <v>0.26390000000000002</v>
      </c>
      <c r="E8" s="22" t="s">
        <v>21</v>
      </c>
    </row>
    <row r="9" spans="1:5" x14ac:dyDescent="0.2">
      <c r="A9" s="186"/>
      <c r="B9" s="20" t="s">
        <v>213</v>
      </c>
      <c r="C9" s="21">
        <v>0.35630000000000001</v>
      </c>
      <c r="D9" s="21">
        <v>0.22539999999999999</v>
      </c>
      <c r="E9" s="22" t="s">
        <v>21</v>
      </c>
    </row>
    <row r="10" spans="1:5" x14ac:dyDescent="0.2">
      <c r="A10" s="186"/>
      <c r="B10" s="20" t="s">
        <v>214</v>
      </c>
      <c r="C10" s="21">
        <v>0.3115</v>
      </c>
      <c r="D10" s="21">
        <v>0.20569999999999999</v>
      </c>
      <c r="E10" s="22" t="s">
        <v>21</v>
      </c>
    </row>
    <row r="11" spans="1:5" x14ac:dyDescent="0.2">
      <c r="A11" s="186"/>
      <c r="B11" s="20" t="s">
        <v>215</v>
      </c>
      <c r="C11" s="21">
        <v>0.41410000000000002</v>
      </c>
      <c r="D11" s="21">
        <v>0.23449999999999999</v>
      </c>
      <c r="E11" s="22" t="s">
        <v>21</v>
      </c>
    </row>
    <row r="12" spans="1:5" x14ac:dyDescent="0.2">
      <c r="A12" s="186"/>
      <c r="B12" s="20" t="s">
        <v>216</v>
      </c>
      <c r="C12" s="21">
        <v>0.44340000000000002</v>
      </c>
      <c r="D12" s="21">
        <v>0.29470000000000002</v>
      </c>
      <c r="E12" s="22" t="s">
        <v>21</v>
      </c>
    </row>
    <row r="13" spans="1:5" x14ac:dyDescent="0.2">
      <c r="A13" s="186"/>
      <c r="B13" s="20" t="s">
        <v>217</v>
      </c>
      <c r="C13" s="21">
        <v>0.30199999999999999</v>
      </c>
      <c r="D13" s="21">
        <v>0.19389999999999999</v>
      </c>
      <c r="E13" s="22" t="s">
        <v>21</v>
      </c>
    </row>
    <row r="14" spans="1:5" x14ac:dyDescent="0.2">
      <c r="A14" s="186"/>
      <c r="B14" s="20" t="s">
        <v>218</v>
      </c>
      <c r="C14" s="21">
        <v>0.43680000000000002</v>
      </c>
      <c r="D14" s="21">
        <v>0.2021</v>
      </c>
      <c r="E14" s="22" t="s">
        <v>21</v>
      </c>
    </row>
    <row r="15" spans="1:5" s="16" customFormat="1" ht="25.5" x14ac:dyDescent="0.15">
      <c r="A15" s="19" t="s">
        <v>202</v>
      </c>
      <c r="B15" s="19" t="s">
        <v>203</v>
      </c>
      <c r="C15" s="19" t="s">
        <v>219</v>
      </c>
      <c r="D15" s="19" t="s">
        <v>220</v>
      </c>
      <c r="E15" s="19" t="s">
        <v>206</v>
      </c>
    </row>
    <row r="16" spans="1:5" x14ac:dyDescent="0.2">
      <c r="A16" s="186" t="s">
        <v>23</v>
      </c>
      <c r="B16" s="20" t="s">
        <v>221</v>
      </c>
      <c r="C16" s="21">
        <v>0.19819999999999999</v>
      </c>
      <c r="D16" s="21">
        <v>0.1172</v>
      </c>
      <c r="E16" s="22" t="s">
        <v>21</v>
      </c>
    </row>
    <row r="17" spans="1:5" x14ac:dyDescent="0.2">
      <c r="A17" s="186"/>
      <c r="B17" s="20" t="s">
        <v>222</v>
      </c>
      <c r="C17" s="21">
        <v>0.10050000000000001</v>
      </c>
      <c r="D17" s="21">
        <v>7.3899999999999993E-2</v>
      </c>
      <c r="E17" s="22" t="s">
        <v>21</v>
      </c>
    </row>
    <row r="18" spans="1:5" x14ac:dyDescent="0.2">
      <c r="A18" s="186"/>
      <c r="B18" s="20" t="s">
        <v>223</v>
      </c>
      <c r="C18" s="21">
        <v>6.7599999999999993E-2</v>
      </c>
      <c r="D18" s="21">
        <v>4.9299999999999997E-2</v>
      </c>
      <c r="E18" s="22" t="s">
        <v>21</v>
      </c>
    </row>
    <row r="19" spans="1:5" x14ac:dyDescent="0.2">
      <c r="A19" s="186"/>
      <c r="B19" s="20" t="s">
        <v>224</v>
      </c>
      <c r="C19" s="21">
        <v>0.1628</v>
      </c>
      <c r="D19" s="21">
        <v>0.1094</v>
      </c>
      <c r="E19" s="22" t="s">
        <v>21</v>
      </c>
    </row>
    <row r="20" spans="1:5" x14ac:dyDescent="0.2">
      <c r="A20" s="186"/>
      <c r="B20" s="20" t="s">
        <v>225</v>
      </c>
      <c r="C20" s="21">
        <v>0.1308</v>
      </c>
      <c r="D20" s="21">
        <v>0.1071</v>
      </c>
      <c r="E20" s="22" t="s">
        <v>21</v>
      </c>
    </row>
    <row r="21" spans="1:5" x14ac:dyDescent="0.2">
      <c r="A21" s="186"/>
      <c r="B21" s="20" t="s">
        <v>226</v>
      </c>
      <c r="C21" s="21">
        <v>0.15740000000000001</v>
      </c>
      <c r="D21" s="21">
        <v>9.7900000000000001E-2</v>
      </c>
      <c r="E21" s="22" t="s">
        <v>21</v>
      </c>
    </row>
    <row r="22" spans="1:5" x14ac:dyDescent="0.2">
      <c r="A22" s="186"/>
      <c r="B22" s="20" t="s">
        <v>227</v>
      </c>
      <c r="C22" s="21">
        <v>0.1237</v>
      </c>
      <c r="D22" s="21">
        <v>9.1200000000000003E-2</v>
      </c>
      <c r="E22" s="22" t="s">
        <v>21</v>
      </c>
    </row>
    <row r="23" spans="1:5" x14ac:dyDescent="0.2">
      <c r="A23" s="186"/>
      <c r="B23" s="20" t="s">
        <v>228</v>
      </c>
      <c r="C23" s="21">
        <v>9.5500000000000002E-2</v>
      </c>
      <c r="D23" s="21">
        <v>7.17E-2</v>
      </c>
      <c r="E23" s="22" t="s">
        <v>21</v>
      </c>
    </row>
    <row r="24" spans="1:5" x14ac:dyDescent="0.2">
      <c r="A24" s="186"/>
      <c r="B24" s="20" t="s">
        <v>229</v>
      </c>
      <c r="C24" s="21">
        <v>6.5799999999999997E-2</v>
      </c>
      <c r="D24" s="21">
        <v>5.5E-2</v>
      </c>
      <c r="E24" s="22" t="s">
        <v>21</v>
      </c>
    </row>
    <row r="25" spans="1:5" x14ac:dyDescent="0.2">
      <c r="A25" s="186"/>
      <c r="B25" s="20" t="s">
        <v>230</v>
      </c>
      <c r="C25" s="21">
        <v>0.13700000000000001</v>
      </c>
      <c r="D25" s="21">
        <v>9.5500000000000002E-2</v>
      </c>
      <c r="E25" s="22" t="s">
        <v>21</v>
      </c>
    </row>
    <row r="26" spans="1:5" x14ac:dyDescent="0.2">
      <c r="A26" s="186"/>
      <c r="B26" s="20" t="s">
        <v>231</v>
      </c>
      <c r="C26" s="21">
        <v>7.1199999999999999E-2</v>
      </c>
      <c r="D26" s="21">
        <v>5.8299999999999998E-2</v>
      </c>
      <c r="E26" s="22" t="s">
        <v>21</v>
      </c>
    </row>
    <row r="27" spans="1:5" x14ac:dyDescent="0.2">
      <c r="A27" s="186"/>
      <c r="B27" s="20" t="s">
        <v>232</v>
      </c>
      <c r="C27" s="21">
        <v>0.11269999999999999</v>
      </c>
      <c r="D27" s="21">
        <v>8.1699999999999995E-2</v>
      </c>
      <c r="E27" s="22" t="s">
        <v>21</v>
      </c>
    </row>
    <row r="28" spans="1:5" x14ac:dyDescent="0.2">
      <c r="A28" s="23" t="s">
        <v>202</v>
      </c>
      <c r="B28" s="23" t="s">
        <v>203</v>
      </c>
      <c r="C28" s="23" t="s">
        <v>233</v>
      </c>
      <c r="D28" s="23" t="s">
        <v>234</v>
      </c>
      <c r="E28" s="24" t="s">
        <v>206</v>
      </c>
    </row>
    <row r="29" spans="1:5" x14ac:dyDescent="0.2">
      <c r="A29" s="186" t="s">
        <v>24</v>
      </c>
      <c r="B29" s="20" t="s">
        <v>235</v>
      </c>
      <c r="C29" s="21">
        <v>0.21560000000000001</v>
      </c>
      <c r="D29" s="21">
        <v>0.1295</v>
      </c>
      <c r="E29" s="22" t="s">
        <v>21</v>
      </c>
    </row>
    <row r="30" spans="1:5" x14ac:dyDescent="0.2">
      <c r="A30" s="186"/>
      <c r="B30" s="20" t="s">
        <v>236</v>
      </c>
      <c r="C30" s="21">
        <v>0.1295</v>
      </c>
      <c r="D30" s="21">
        <v>9.74E-2</v>
      </c>
      <c r="E30" s="22" t="s">
        <v>21</v>
      </c>
    </row>
    <row r="31" spans="1:5" x14ac:dyDescent="0.2">
      <c r="A31" s="186"/>
      <c r="B31" s="20" t="s">
        <v>237</v>
      </c>
      <c r="C31" s="21">
        <v>0.1832</v>
      </c>
      <c r="D31" s="21">
        <v>9.6299999999999997E-2</v>
      </c>
      <c r="E31" s="22" t="s">
        <v>21</v>
      </c>
    </row>
    <row r="32" spans="1:5" x14ac:dyDescent="0.2">
      <c r="A32" s="186"/>
      <c r="B32" s="20" t="s">
        <v>238</v>
      </c>
      <c r="C32" s="21">
        <v>0.1235</v>
      </c>
      <c r="D32" s="21">
        <v>8.9599999999999999E-2</v>
      </c>
      <c r="E32" s="22" t="s">
        <v>21</v>
      </c>
    </row>
    <row r="33" spans="1:5" x14ac:dyDescent="0.2">
      <c r="A33" s="186"/>
      <c r="B33" s="20" t="s">
        <v>239</v>
      </c>
      <c r="C33" s="21">
        <v>9.9299999999999999E-2</v>
      </c>
      <c r="D33" s="21">
        <v>0.1197</v>
      </c>
      <c r="E33" s="22" t="s">
        <v>21</v>
      </c>
    </row>
    <row r="34" spans="1:5" x14ac:dyDescent="0.2">
      <c r="A34" s="186"/>
      <c r="B34" s="20" t="s">
        <v>240</v>
      </c>
      <c r="C34" s="21">
        <v>5.11E-2</v>
      </c>
      <c r="D34" s="21">
        <v>2.3E-2</v>
      </c>
      <c r="E34" s="22" t="s">
        <v>21</v>
      </c>
    </row>
    <row r="35" spans="1:5" x14ac:dyDescent="0.2">
      <c r="A35" s="186"/>
      <c r="B35" s="20" t="s">
        <v>241</v>
      </c>
      <c r="C35" s="21">
        <v>5.8299999999999998E-2</v>
      </c>
      <c r="D35" s="21">
        <v>7.0099999999999996E-2</v>
      </c>
      <c r="E35" s="22" t="s">
        <v>21</v>
      </c>
    </row>
    <row r="36" spans="1:5" x14ac:dyDescent="0.2">
      <c r="A36" s="186"/>
      <c r="B36" s="20" t="s">
        <v>242</v>
      </c>
      <c r="C36" s="21">
        <v>2.8000000000000001E-2</v>
      </c>
      <c r="D36" s="21">
        <v>1.84E-2</v>
      </c>
      <c r="E36" s="22" t="s">
        <v>21</v>
      </c>
    </row>
    <row r="37" spans="1:5" x14ac:dyDescent="0.2">
      <c r="A37" s="186"/>
      <c r="B37" s="20" t="s">
        <v>243</v>
      </c>
      <c r="C37" s="21">
        <v>9.2399999999999996E-2</v>
      </c>
      <c r="D37" s="21">
        <v>8.0500000000000002E-2</v>
      </c>
      <c r="E37" s="22" t="s">
        <v>21</v>
      </c>
    </row>
    <row r="38" spans="1:5" x14ac:dyDescent="0.2">
      <c r="A38" s="23" t="s">
        <v>202</v>
      </c>
      <c r="B38" s="23" t="s">
        <v>203</v>
      </c>
      <c r="C38" s="23" t="s">
        <v>244</v>
      </c>
      <c r="D38" s="25" t="s">
        <v>206</v>
      </c>
    </row>
    <row r="39" spans="1:5" ht="14.25" x14ac:dyDescent="0.2">
      <c r="A39" s="186" t="s">
        <v>24</v>
      </c>
      <c r="B39" s="20" t="s">
        <v>235</v>
      </c>
      <c r="C39" s="26">
        <v>0.1166</v>
      </c>
      <c r="D39" s="27" t="s">
        <v>21</v>
      </c>
    </row>
    <row r="40" spans="1:5" ht="14.25" x14ac:dyDescent="0.2">
      <c r="A40" s="186"/>
      <c r="B40" s="20" t="s">
        <v>236</v>
      </c>
      <c r="C40" s="26">
        <v>8.77E-2</v>
      </c>
      <c r="D40" s="27" t="s">
        <v>21</v>
      </c>
    </row>
    <row r="41" spans="1:5" ht="14.25" x14ac:dyDescent="0.2">
      <c r="A41" s="186"/>
      <c r="B41" s="20" t="s">
        <v>237</v>
      </c>
      <c r="C41" s="26">
        <v>6.4399999999999999E-2</v>
      </c>
      <c r="D41" s="27" t="s">
        <v>21</v>
      </c>
    </row>
    <row r="42" spans="1:5" ht="14.25" x14ac:dyDescent="0.2">
      <c r="A42" s="186"/>
      <c r="B42" s="20" t="s">
        <v>238</v>
      </c>
      <c r="C42" s="26">
        <v>0.08</v>
      </c>
      <c r="D42" s="27" t="s">
        <v>21</v>
      </c>
    </row>
    <row r="43" spans="1:5" ht="14.25" x14ac:dyDescent="0.2">
      <c r="A43" s="186"/>
      <c r="B43" s="20" t="s">
        <v>239</v>
      </c>
      <c r="C43" s="26">
        <v>6.4000000000000001E-2</v>
      </c>
      <c r="D43" s="27" t="s">
        <v>21</v>
      </c>
    </row>
    <row r="44" spans="1:5" ht="14.25" x14ac:dyDescent="0.2">
      <c r="A44" s="186"/>
      <c r="B44" s="20" t="s">
        <v>240</v>
      </c>
      <c r="C44" s="26">
        <v>1.5800000000000002E-2</v>
      </c>
      <c r="D44" s="27" t="s">
        <v>21</v>
      </c>
    </row>
    <row r="45" spans="1:5" ht="14.25" x14ac:dyDescent="0.2">
      <c r="A45" s="186"/>
      <c r="B45" s="20" t="s">
        <v>241</v>
      </c>
      <c r="C45" s="26">
        <v>4.7699999999999999E-2</v>
      </c>
      <c r="D45" s="27" t="s">
        <v>21</v>
      </c>
    </row>
    <row r="46" spans="1:5" ht="14.25" x14ac:dyDescent="0.2">
      <c r="A46" s="186"/>
      <c r="B46" s="20" t="s">
        <v>242</v>
      </c>
      <c r="C46" s="26">
        <v>1.67E-2</v>
      </c>
      <c r="D46" s="27" t="s">
        <v>21</v>
      </c>
    </row>
    <row r="47" spans="1:5" ht="14.25" x14ac:dyDescent="0.2">
      <c r="A47" s="186"/>
      <c r="B47" s="20" t="s">
        <v>243</v>
      </c>
      <c r="C47" s="26">
        <v>4.9299999999999997E-2</v>
      </c>
      <c r="D47" s="27" t="s">
        <v>21</v>
      </c>
    </row>
  </sheetData>
  <mergeCells count="5">
    <mergeCell ref="A1:E1"/>
    <mergeCell ref="A3:A14"/>
    <mergeCell ref="A16:A27"/>
    <mergeCell ref="A29:A37"/>
    <mergeCell ref="A39:A47"/>
  </mergeCells>
  <phoneticPr fontId="31" type="noConversion"/>
  <conditionalFormatting sqref="C3:D14 C16:D27 C29:D37 C39:C47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{C5872564-FFC2-4746-BCB8-709C4F806C6A}</x14:id>
        </ext>
      </extLst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872564-FFC2-4746-BCB8-709C4F806C6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C3:D14 C16:D27 C29:D37 C39:C47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X13"/>
  <sheetViews>
    <sheetView zoomScale="80" zoomScaleNormal="80" workbookViewId="0">
      <selection activeCell="J27" sqref="J27"/>
    </sheetView>
  </sheetViews>
  <sheetFormatPr defaultColWidth="10" defaultRowHeight="13.5" x14ac:dyDescent="0.15"/>
  <cols>
    <col min="1" max="1" width="4.625" style="3" customWidth="1"/>
    <col min="2" max="2" width="11.5" style="3" customWidth="1"/>
    <col min="3" max="3" width="10.5" style="3" customWidth="1"/>
    <col min="4" max="4" width="8.25" style="4" customWidth="1"/>
    <col min="5" max="5" width="9.25" style="4" customWidth="1"/>
    <col min="6" max="6" width="12.875" style="4" customWidth="1"/>
    <col min="7" max="7" width="12.75" style="3" customWidth="1"/>
    <col min="8" max="8" width="14" style="3" customWidth="1"/>
    <col min="9" max="16378" width="10" style="3"/>
  </cols>
  <sheetData>
    <row r="1" spans="1:14" s="1" customFormat="1" ht="12.75" customHeight="1" x14ac:dyDescent="0.15">
      <c r="A1" s="3"/>
      <c r="B1" s="3"/>
      <c r="C1" s="3"/>
      <c r="D1" s="3"/>
      <c r="E1" s="3"/>
      <c r="F1" s="3"/>
      <c r="G1" s="3"/>
    </row>
    <row r="2" spans="1:14" s="2" customFormat="1" ht="15" customHeight="1" x14ac:dyDescent="0.2">
      <c r="A2" s="3"/>
      <c r="B2" s="188" t="s">
        <v>245</v>
      </c>
      <c r="C2" s="188" t="s">
        <v>246</v>
      </c>
      <c r="D2" s="188" t="s">
        <v>32</v>
      </c>
      <c r="E2" s="188" t="s">
        <v>247</v>
      </c>
      <c r="F2" s="191" t="s">
        <v>248</v>
      </c>
      <c r="G2" s="191"/>
      <c r="H2" s="189" t="s">
        <v>109</v>
      </c>
      <c r="I2" s="1"/>
      <c r="J2" s="1"/>
      <c r="K2" s="1"/>
      <c r="L2" s="1"/>
      <c r="M2" s="1"/>
      <c r="N2" s="1"/>
    </row>
    <row r="3" spans="1:14" s="2" customFormat="1" ht="12.75" customHeight="1" x14ac:dyDescent="0.2">
      <c r="A3" s="3"/>
      <c r="B3" s="188"/>
      <c r="C3" s="188"/>
      <c r="D3" s="188"/>
      <c r="E3" s="188"/>
      <c r="F3" s="5" t="s">
        <v>13</v>
      </c>
      <c r="G3" s="5" t="s">
        <v>41</v>
      </c>
      <c r="H3" s="190"/>
      <c r="I3" s="1"/>
      <c r="J3" s="1"/>
      <c r="K3" s="1"/>
      <c r="L3" s="1"/>
      <c r="M3" s="1"/>
      <c r="N3" s="1"/>
    </row>
    <row r="4" spans="1:14" s="3" customFormat="1" ht="12.75" x14ac:dyDescent="0.2">
      <c r="B4" s="187" t="s">
        <v>249</v>
      </c>
      <c r="C4" s="187" t="s">
        <v>20</v>
      </c>
      <c r="D4" s="7" t="s">
        <v>250</v>
      </c>
      <c r="E4" s="8">
        <v>7500</v>
      </c>
      <c r="F4" s="9">
        <v>3289</v>
      </c>
      <c r="G4" s="10">
        <f>(F4)/E4</f>
        <v>0.43853333333333333</v>
      </c>
      <c r="H4" s="11" t="s">
        <v>21</v>
      </c>
    </row>
    <row r="5" spans="1:14" s="3" customFormat="1" ht="12.75" x14ac:dyDescent="0.2">
      <c r="B5" s="187"/>
      <c r="C5" s="187"/>
      <c r="D5" s="7" t="s">
        <v>251</v>
      </c>
      <c r="E5" s="8">
        <v>7500</v>
      </c>
      <c r="F5" s="9">
        <v>2517</v>
      </c>
      <c r="G5" s="10">
        <f t="shared" ref="G5:G13" si="0">(F5)/E5</f>
        <v>0.33560000000000001</v>
      </c>
      <c r="H5" s="11" t="s">
        <v>21</v>
      </c>
    </row>
    <row r="6" spans="1:14" s="3" customFormat="1" ht="12.75" x14ac:dyDescent="0.2">
      <c r="B6" s="187"/>
      <c r="C6" s="187"/>
      <c r="D6" s="7" t="s">
        <v>252</v>
      </c>
      <c r="E6" s="8">
        <v>7500</v>
      </c>
      <c r="F6" s="9">
        <v>1234</v>
      </c>
      <c r="G6" s="10">
        <f t="shared" si="0"/>
        <v>0.16453333333333334</v>
      </c>
      <c r="H6" s="11" t="s">
        <v>21</v>
      </c>
    </row>
    <row r="7" spans="1:14" s="3" customFormat="1" ht="12.75" x14ac:dyDescent="0.2">
      <c r="B7" s="187"/>
      <c r="C7" s="187" t="s">
        <v>22</v>
      </c>
      <c r="D7" s="7" t="s">
        <v>250</v>
      </c>
      <c r="E7" s="8">
        <v>7500</v>
      </c>
      <c r="F7" s="9">
        <v>999</v>
      </c>
      <c r="G7" s="10">
        <f t="shared" si="0"/>
        <v>0.13320000000000001</v>
      </c>
      <c r="H7" s="11" t="s">
        <v>21</v>
      </c>
    </row>
    <row r="8" spans="1:14" s="3" customFormat="1" ht="12.75" x14ac:dyDescent="0.2">
      <c r="B8" s="187"/>
      <c r="C8" s="187"/>
      <c r="D8" s="7" t="s">
        <v>251</v>
      </c>
      <c r="E8" s="8">
        <v>7500</v>
      </c>
      <c r="F8" s="9">
        <v>999</v>
      </c>
      <c r="G8" s="10">
        <f t="shared" si="0"/>
        <v>0.13320000000000001</v>
      </c>
      <c r="H8" s="11" t="s">
        <v>21</v>
      </c>
    </row>
    <row r="9" spans="1:14" s="3" customFormat="1" ht="12.75" x14ac:dyDescent="0.2">
      <c r="B9" s="187"/>
      <c r="C9" s="187"/>
      <c r="D9" s="7" t="s">
        <v>252</v>
      </c>
      <c r="E9" s="8">
        <v>7500</v>
      </c>
      <c r="F9" s="9">
        <v>0</v>
      </c>
      <c r="G9" s="10">
        <f t="shared" si="0"/>
        <v>0</v>
      </c>
      <c r="H9" s="11" t="s">
        <v>21</v>
      </c>
    </row>
    <row r="10" spans="1:14" s="3" customFormat="1" ht="12.75" x14ac:dyDescent="0.2">
      <c r="B10" s="187" t="s">
        <v>253</v>
      </c>
      <c r="C10" s="6" t="s">
        <v>20</v>
      </c>
      <c r="D10" s="7"/>
      <c r="E10" s="8">
        <v>3200</v>
      </c>
      <c r="F10" s="9">
        <v>0</v>
      </c>
      <c r="G10" s="10">
        <f t="shared" si="0"/>
        <v>0</v>
      </c>
      <c r="H10" s="11" t="s">
        <v>21</v>
      </c>
    </row>
    <row r="11" spans="1:14" s="3" customFormat="1" ht="14.25" customHeight="1" x14ac:dyDescent="0.2">
      <c r="B11" s="187"/>
      <c r="C11" s="6" t="s">
        <v>22</v>
      </c>
      <c r="D11" s="7"/>
      <c r="E11" s="8">
        <v>3200</v>
      </c>
      <c r="F11" s="12">
        <v>0</v>
      </c>
      <c r="G11" s="10">
        <f t="shared" si="0"/>
        <v>0</v>
      </c>
      <c r="H11" s="11" t="s">
        <v>21</v>
      </c>
    </row>
    <row r="12" spans="1:14" s="3" customFormat="1" ht="14.25" customHeight="1" x14ac:dyDescent="0.2">
      <c r="B12" s="187" t="s">
        <v>254</v>
      </c>
      <c r="C12" s="6" t="s">
        <v>20</v>
      </c>
      <c r="D12" s="7"/>
      <c r="E12" s="8">
        <v>5000</v>
      </c>
      <c r="F12" s="9">
        <v>0</v>
      </c>
      <c r="G12" s="10">
        <f t="shared" si="0"/>
        <v>0</v>
      </c>
      <c r="H12" s="11" t="s">
        <v>21</v>
      </c>
    </row>
    <row r="13" spans="1:14" s="3" customFormat="1" ht="12.75" x14ac:dyDescent="0.2">
      <c r="B13" s="187"/>
      <c r="C13" s="6" t="s">
        <v>22</v>
      </c>
      <c r="D13" s="7"/>
      <c r="E13" s="8">
        <v>5000</v>
      </c>
      <c r="F13" s="9">
        <v>0</v>
      </c>
      <c r="G13" s="10">
        <f t="shared" si="0"/>
        <v>0</v>
      </c>
      <c r="H13" s="11" t="s">
        <v>21</v>
      </c>
    </row>
  </sheetData>
  <mergeCells count="11">
    <mergeCell ref="H2:H3"/>
    <mergeCell ref="F2:G2"/>
    <mergeCell ref="B2:B3"/>
    <mergeCell ref="B4:B9"/>
    <mergeCell ref="B10:B11"/>
    <mergeCell ref="E2:E3"/>
    <mergeCell ref="B12:B13"/>
    <mergeCell ref="C2:C3"/>
    <mergeCell ref="C4:C6"/>
    <mergeCell ref="C7:C9"/>
    <mergeCell ref="D2:D3"/>
  </mergeCells>
  <phoneticPr fontId="31" type="noConversion"/>
  <conditionalFormatting sqref="G1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{36D112D3-AB40-488E-97AF-27BF5436DA68}</x14:id>
        </ext>
      </extLst>
    </cfRule>
  </conditionalFormatting>
  <conditionalFormatting sqref="G4:G13">
    <cfRule type="dataBar" priority="5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{A7E0FC2F-8BF8-41BE-A9F6-651D80086A37}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{84FA64D3-A11A-4CFE-8B58-667E8C5B2D79}</x14:id>
        </ext>
      </extLst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112D3-AB40-488E-97AF-27BF5436DA68}">
            <x14:dataBar minLength="0" maxLength="100" negativeBarColorSameAsPositive="1" axisPosition="none">
              <x14:cfvo type="min"/>
              <x14:cfvo type="max"/>
            </x14:dataBar>
          </x14:cfRule>
          <xm:sqref>G14</xm:sqref>
        </x14:conditionalFormatting>
        <x14:conditionalFormatting xmlns:xm="http://schemas.microsoft.com/office/excel/2006/main">
          <x14:cfRule type="dataBar" id="{A7E0FC2F-8BF8-41BE-A9F6-651D80086A37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14:cfRule type="dataBar" id="{84FA64D3-A11A-4CFE-8B58-667E8C5B2D79}">
            <x14:dataBar minLength="0" maxLength="100" negativeBarColorSameAsPositive="1" axisPosition="none">
              <x14:cfvo type="min"/>
              <x14:cfvo type="max"/>
            </x14:dataBar>
          </x14:cfRule>
          <xm:sqref>G4:G13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5"/>
  <sheetViews>
    <sheetView zoomScale="80" zoomScaleNormal="80" workbookViewId="0">
      <selection activeCell="J27" sqref="J27"/>
    </sheetView>
  </sheetViews>
  <sheetFormatPr defaultColWidth="10" defaultRowHeight="12.75" x14ac:dyDescent="0.2"/>
  <cols>
    <col min="1" max="1" width="7.125" style="44" customWidth="1"/>
    <col min="2" max="3" width="10.625" style="44" customWidth="1"/>
    <col min="4" max="4" width="15.25" style="44" customWidth="1"/>
    <col min="5" max="5" width="13.25" style="44" customWidth="1"/>
    <col min="6" max="6" width="10.125" style="44" customWidth="1"/>
    <col min="7" max="7" width="16.5" style="44" customWidth="1"/>
    <col min="8" max="10" width="20.25" style="44" customWidth="1"/>
    <col min="11" max="16384" width="10" style="44"/>
  </cols>
  <sheetData>
    <row r="2" spans="2:10" ht="15" customHeight="1" x14ac:dyDescent="0.2">
      <c r="B2" s="137" t="s">
        <v>11</v>
      </c>
      <c r="C2" s="144" t="s">
        <v>12</v>
      </c>
      <c r="D2" s="145"/>
      <c r="E2" s="83"/>
      <c r="F2" s="83" t="s">
        <v>13</v>
      </c>
      <c r="G2" s="84" t="s">
        <v>14</v>
      </c>
      <c r="H2" s="85" t="s">
        <v>15</v>
      </c>
      <c r="I2" s="108"/>
      <c r="J2" s="108"/>
    </row>
    <row r="3" spans="2:10" x14ac:dyDescent="0.2">
      <c r="B3" s="138"/>
      <c r="C3" s="146"/>
      <c r="D3" s="147"/>
      <c r="E3" s="86" t="s">
        <v>16</v>
      </c>
      <c r="F3" s="133">
        <v>0.45833333333333298</v>
      </c>
      <c r="G3" s="134"/>
      <c r="H3" s="87" t="s">
        <v>17</v>
      </c>
      <c r="I3" s="109"/>
      <c r="J3" s="109"/>
    </row>
    <row r="4" spans="2:10" x14ac:dyDescent="0.2">
      <c r="B4" s="139" t="s">
        <v>18</v>
      </c>
      <c r="C4" s="148" t="s">
        <v>19</v>
      </c>
      <c r="D4" s="88" t="s">
        <v>20</v>
      </c>
      <c r="E4" s="89">
        <v>710000</v>
      </c>
      <c r="F4" s="90">
        <v>132009</v>
      </c>
      <c r="G4" s="79">
        <f>(F4)/E4</f>
        <v>0.18592816901408452</v>
      </c>
      <c r="H4" s="91" t="s">
        <v>21</v>
      </c>
      <c r="I4" s="97"/>
      <c r="J4" s="97"/>
    </row>
    <row r="5" spans="2:10" x14ac:dyDescent="0.2">
      <c r="B5" s="140"/>
      <c r="C5" s="149"/>
      <c r="D5" s="86" t="s">
        <v>22</v>
      </c>
      <c r="E5" s="92">
        <v>710000</v>
      </c>
      <c r="F5" s="93">
        <v>56073</v>
      </c>
      <c r="G5" s="79">
        <f t="shared" ref="G5:G17" si="0">(F5)/E5</f>
        <v>7.8976056338028164E-2</v>
      </c>
      <c r="H5" s="94" t="s">
        <v>21</v>
      </c>
      <c r="I5" s="97"/>
      <c r="J5" s="97"/>
    </row>
    <row r="6" spans="2:10" x14ac:dyDescent="0.2">
      <c r="B6" s="140"/>
      <c r="C6" s="148" t="s">
        <v>23</v>
      </c>
      <c r="D6" s="88" t="s">
        <v>20</v>
      </c>
      <c r="E6" s="89">
        <v>710000</v>
      </c>
      <c r="F6" s="90">
        <v>253810</v>
      </c>
      <c r="G6" s="79">
        <f t="shared" si="0"/>
        <v>0.35747887323943661</v>
      </c>
      <c r="H6" s="91" t="s">
        <v>21</v>
      </c>
      <c r="I6" s="97"/>
      <c r="J6" s="97"/>
    </row>
    <row r="7" spans="2:10" x14ac:dyDescent="0.2">
      <c r="B7" s="140"/>
      <c r="C7" s="149"/>
      <c r="D7" s="86" t="s">
        <v>22</v>
      </c>
      <c r="E7" s="92">
        <v>710000</v>
      </c>
      <c r="F7" s="93">
        <v>138184</v>
      </c>
      <c r="G7" s="79">
        <f t="shared" si="0"/>
        <v>0.19462535211267606</v>
      </c>
      <c r="H7" s="94" t="s">
        <v>21</v>
      </c>
      <c r="I7" s="97"/>
      <c r="J7" s="97"/>
    </row>
    <row r="8" spans="2:10" x14ac:dyDescent="0.2">
      <c r="B8" s="140"/>
      <c r="C8" s="148" t="s">
        <v>24</v>
      </c>
      <c r="D8" s="88" t="s">
        <v>20</v>
      </c>
      <c r="E8" s="89">
        <v>200000</v>
      </c>
      <c r="F8" s="90">
        <v>108625</v>
      </c>
      <c r="G8" s="79">
        <f t="shared" si="0"/>
        <v>0.54312499999999997</v>
      </c>
      <c r="H8" s="91" t="s">
        <v>21</v>
      </c>
      <c r="I8" s="97"/>
      <c r="J8" s="97"/>
    </row>
    <row r="9" spans="2:10" x14ac:dyDescent="0.2">
      <c r="B9" s="141"/>
      <c r="C9" s="149"/>
      <c r="D9" s="86" t="s">
        <v>22</v>
      </c>
      <c r="E9" s="92">
        <v>200000</v>
      </c>
      <c r="F9" s="93">
        <v>65954</v>
      </c>
      <c r="G9" s="79">
        <f t="shared" si="0"/>
        <v>0.32977000000000001</v>
      </c>
      <c r="H9" s="94" t="s">
        <v>21</v>
      </c>
      <c r="I9" s="97"/>
      <c r="J9" s="97"/>
    </row>
    <row r="10" spans="2:10" x14ac:dyDescent="0.2">
      <c r="B10" s="139" t="s">
        <v>25</v>
      </c>
      <c r="C10" s="148" t="s">
        <v>19</v>
      </c>
      <c r="D10" s="88" t="s">
        <v>20</v>
      </c>
      <c r="E10" s="89">
        <v>250000</v>
      </c>
      <c r="F10" s="90">
        <v>30538</v>
      </c>
      <c r="G10" s="79">
        <f t="shared" si="0"/>
        <v>0.122152</v>
      </c>
      <c r="H10" s="91" t="s">
        <v>21</v>
      </c>
      <c r="I10" s="97"/>
      <c r="J10" s="97"/>
    </row>
    <row r="11" spans="2:10" x14ac:dyDescent="0.2">
      <c r="B11" s="140"/>
      <c r="C11" s="149"/>
      <c r="D11" s="86" t="s">
        <v>22</v>
      </c>
      <c r="E11" s="92">
        <v>250000</v>
      </c>
      <c r="F11" s="93">
        <v>13833</v>
      </c>
      <c r="G11" s="79">
        <f t="shared" si="0"/>
        <v>5.5331999999999999E-2</v>
      </c>
      <c r="H11" s="94" t="s">
        <v>21</v>
      </c>
      <c r="I11" s="97"/>
      <c r="J11" s="97"/>
    </row>
    <row r="12" spans="2:10" x14ac:dyDescent="0.2">
      <c r="B12" s="140"/>
      <c r="C12" s="148" t="s">
        <v>23</v>
      </c>
      <c r="D12" s="88" t="s">
        <v>20</v>
      </c>
      <c r="E12" s="89">
        <v>250000</v>
      </c>
      <c r="F12" s="90">
        <v>90090</v>
      </c>
      <c r="G12" s="79">
        <f t="shared" si="0"/>
        <v>0.36036000000000001</v>
      </c>
      <c r="H12" s="91" t="s">
        <v>21</v>
      </c>
      <c r="I12" s="97"/>
      <c r="J12" s="97"/>
    </row>
    <row r="13" spans="2:10" x14ac:dyDescent="0.2">
      <c r="B13" s="140"/>
      <c r="C13" s="149"/>
      <c r="D13" s="86" t="s">
        <v>22</v>
      </c>
      <c r="E13" s="92">
        <v>250000</v>
      </c>
      <c r="F13" s="93">
        <v>51371</v>
      </c>
      <c r="G13" s="79">
        <f t="shared" si="0"/>
        <v>0.205484</v>
      </c>
      <c r="H13" s="94" t="s">
        <v>21</v>
      </c>
      <c r="I13" s="97"/>
      <c r="J13" s="97"/>
    </row>
    <row r="14" spans="2:10" x14ac:dyDescent="0.2">
      <c r="B14" s="140"/>
      <c r="C14" s="148" t="s">
        <v>24</v>
      </c>
      <c r="D14" s="88" t="s">
        <v>20</v>
      </c>
      <c r="E14" s="89">
        <v>250000</v>
      </c>
      <c r="F14" s="90">
        <v>114552</v>
      </c>
      <c r="G14" s="79">
        <f t="shared" si="0"/>
        <v>0.458208</v>
      </c>
      <c r="H14" s="91" t="s">
        <v>21</v>
      </c>
      <c r="I14" s="97"/>
      <c r="J14" s="97"/>
    </row>
    <row r="15" spans="2:10" x14ac:dyDescent="0.2">
      <c r="B15" s="141"/>
      <c r="C15" s="149"/>
      <c r="D15" s="86" t="s">
        <v>22</v>
      </c>
      <c r="E15" s="92">
        <v>250000</v>
      </c>
      <c r="F15" s="93">
        <v>70592</v>
      </c>
      <c r="G15" s="79">
        <f t="shared" si="0"/>
        <v>0.28236800000000001</v>
      </c>
      <c r="H15" s="94" t="s">
        <v>21</v>
      </c>
      <c r="I15" s="97"/>
      <c r="J15" s="97"/>
    </row>
    <row r="16" spans="2:10" x14ac:dyDescent="0.2">
      <c r="B16" s="142" t="s">
        <v>26</v>
      </c>
      <c r="C16" s="148" t="s">
        <v>27</v>
      </c>
      <c r="D16" s="88" t="s">
        <v>20</v>
      </c>
      <c r="E16" s="89">
        <v>16800</v>
      </c>
      <c r="F16" s="90">
        <v>6580</v>
      </c>
      <c r="G16" s="79">
        <f t="shared" si="0"/>
        <v>0.39166666666666666</v>
      </c>
      <c r="H16" s="91" t="s">
        <v>21</v>
      </c>
      <c r="I16" s="97"/>
      <c r="J16" s="97"/>
    </row>
    <row r="17" spans="2:10" x14ac:dyDescent="0.2">
      <c r="B17" s="143"/>
      <c r="C17" s="149"/>
      <c r="D17" s="86" t="s">
        <v>22</v>
      </c>
      <c r="E17" s="92">
        <v>10000</v>
      </c>
      <c r="F17" s="93">
        <v>3274</v>
      </c>
      <c r="G17" s="79">
        <f t="shared" si="0"/>
        <v>0.32740000000000002</v>
      </c>
      <c r="H17" s="94" t="s">
        <v>21</v>
      </c>
      <c r="I17" s="97"/>
      <c r="J17" s="97"/>
    </row>
    <row r="18" spans="2:10" hidden="1" x14ac:dyDescent="0.2">
      <c r="B18" s="95"/>
      <c r="C18" s="96"/>
      <c r="D18" s="97"/>
      <c r="E18" s="97"/>
      <c r="F18" s="97"/>
      <c r="G18" s="98">
        <v>100</v>
      </c>
      <c r="H18" s="97"/>
      <c r="I18" s="97"/>
      <c r="J18" s="97"/>
    </row>
    <row r="19" spans="2:10" x14ac:dyDescent="0.2">
      <c r="B19" s="95"/>
      <c r="C19" s="96"/>
      <c r="D19" s="97"/>
      <c r="E19" s="97"/>
      <c r="F19" s="97"/>
      <c r="G19" s="97"/>
      <c r="H19" s="97"/>
      <c r="I19" s="97"/>
      <c r="J19" s="97"/>
    </row>
    <row r="21" spans="2:10" x14ac:dyDescent="0.2">
      <c r="B21" s="137" t="s">
        <v>11</v>
      </c>
      <c r="C21" s="144" t="s">
        <v>28</v>
      </c>
      <c r="D21" s="145"/>
      <c r="E21" s="83"/>
      <c r="F21" s="83" t="s">
        <v>13</v>
      </c>
      <c r="G21" s="84" t="s">
        <v>29</v>
      </c>
      <c r="H21" s="99" t="s">
        <v>15</v>
      </c>
    </row>
    <row r="22" spans="2:10" x14ac:dyDescent="0.2">
      <c r="B22" s="138"/>
      <c r="C22" s="150"/>
      <c r="D22" s="151"/>
      <c r="E22" s="100" t="s">
        <v>30</v>
      </c>
      <c r="F22" s="135">
        <v>0.45833333333333298</v>
      </c>
      <c r="G22" s="136"/>
      <c r="H22" s="101" t="s">
        <v>17</v>
      </c>
    </row>
    <row r="23" spans="2:10" x14ac:dyDescent="0.2">
      <c r="B23" s="139" t="s">
        <v>31</v>
      </c>
      <c r="C23" s="148" t="s">
        <v>19</v>
      </c>
      <c r="D23" s="88" t="s">
        <v>20</v>
      </c>
      <c r="E23" s="102">
        <v>1</v>
      </c>
      <c r="F23" s="103">
        <v>0.98280000000000001</v>
      </c>
      <c r="G23" s="104">
        <f>(F23)/E23</f>
        <v>0.98280000000000001</v>
      </c>
      <c r="H23" s="91" t="s">
        <v>21</v>
      </c>
    </row>
    <row r="24" spans="2:10" x14ac:dyDescent="0.2">
      <c r="B24" s="140"/>
      <c r="C24" s="149"/>
      <c r="D24" s="86" t="s">
        <v>22</v>
      </c>
      <c r="E24" s="102">
        <v>1</v>
      </c>
      <c r="F24" s="105">
        <v>0.99850000000000005</v>
      </c>
      <c r="G24" s="104">
        <f t="shared" ref="G24:G34" si="1">(F24)/E24</f>
        <v>0.99850000000000005</v>
      </c>
      <c r="H24" s="94" t="s">
        <v>21</v>
      </c>
    </row>
    <row r="25" spans="2:10" x14ac:dyDescent="0.2">
      <c r="B25" s="140"/>
      <c r="C25" s="148" t="s">
        <v>23</v>
      </c>
      <c r="D25" s="88" t="s">
        <v>20</v>
      </c>
      <c r="E25" s="102">
        <v>1</v>
      </c>
      <c r="F25" s="103">
        <v>0.98099999999999998</v>
      </c>
      <c r="G25" s="104">
        <f t="shared" si="1"/>
        <v>0.98099999999999998</v>
      </c>
      <c r="H25" s="91" t="s">
        <v>21</v>
      </c>
    </row>
    <row r="26" spans="2:10" x14ac:dyDescent="0.2">
      <c r="B26" s="140"/>
      <c r="C26" s="149"/>
      <c r="D26" s="86" t="s">
        <v>22</v>
      </c>
      <c r="E26" s="102">
        <v>1</v>
      </c>
      <c r="F26" s="105">
        <v>0.98929999999999996</v>
      </c>
      <c r="G26" s="104">
        <f t="shared" si="1"/>
        <v>0.98929999999999996</v>
      </c>
      <c r="H26" s="94" t="s">
        <v>21</v>
      </c>
    </row>
    <row r="27" spans="2:10" x14ac:dyDescent="0.2">
      <c r="B27" s="140"/>
      <c r="C27" s="148" t="s">
        <v>24</v>
      </c>
      <c r="D27" s="88" t="s">
        <v>20</v>
      </c>
      <c r="E27" s="102">
        <v>1</v>
      </c>
      <c r="F27" s="103">
        <v>0.99480000000000002</v>
      </c>
      <c r="G27" s="104">
        <f t="shared" si="1"/>
        <v>0.99480000000000002</v>
      </c>
      <c r="H27" s="91" t="s">
        <v>21</v>
      </c>
    </row>
    <row r="28" spans="2:10" x14ac:dyDescent="0.2">
      <c r="B28" s="141"/>
      <c r="C28" s="149"/>
      <c r="D28" s="86" t="s">
        <v>22</v>
      </c>
      <c r="E28" s="102">
        <v>1</v>
      </c>
      <c r="F28" s="105">
        <v>0.9869</v>
      </c>
      <c r="G28" s="104">
        <f t="shared" si="1"/>
        <v>0.9869</v>
      </c>
      <c r="H28" s="94" t="s">
        <v>21</v>
      </c>
    </row>
    <row r="29" spans="2:10" x14ac:dyDescent="0.2">
      <c r="B29" s="139" t="s">
        <v>25</v>
      </c>
      <c r="C29" s="148" t="s">
        <v>19</v>
      </c>
      <c r="D29" s="88" t="s">
        <v>20</v>
      </c>
      <c r="E29" s="102">
        <v>1</v>
      </c>
      <c r="F29" s="103">
        <v>0.99990000000000001</v>
      </c>
      <c r="G29" s="104">
        <f t="shared" si="1"/>
        <v>0.99990000000000001</v>
      </c>
      <c r="H29" s="91" t="s">
        <v>21</v>
      </c>
    </row>
    <row r="30" spans="2:10" x14ac:dyDescent="0.2">
      <c r="B30" s="140"/>
      <c r="C30" s="149"/>
      <c r="D30" s="86" t="s">
        <v>22</v>
      </c>
      <c r="E30" s="102">
        <v>1</v>
      </c>
      <c r="F30" s="105">
        <v>0.99980000000000002</v>
      </c>
      <c r="G30" s="104">
        <f t="shared" si="1"/>
        <v>0.99980000000000002</v>
      </c>
      <c r="H30" s="94" t="s">
        <v>21</v>
      </c>
    </row>
    <row r="31" spans="2:10" x14ac:dyDescent="0.2">
      <c r="B31" s="140"/>
      <c r="C31" s="148" t="s">
        <v>23</v>
      </c>
      <c r="D31" s="88" t="s">
        <v>20</v>
      </c>
      <c r="E31" s="102">
        <v>1</v>
      </c>
      <c r="F31" s="103">
        <v>1</v>
      </c>
      <c r="G31" s="104">
        <f t="shared" si="1"/>
        <v>1</v>
      </c>
      <c r="H31" s="91" t="s">
        <v>21</v>
      </c>
    </row>
    <row r="32" spans="2:10" x14ac:dyDescent="0.2">
      <c r="B32" s="140"/>
      <c r="C32" s="149"/>
      <c r="D32" s="86" t="s">
        <v>22</v>
      </c>
      <c r="E32" s="102">
        <v>1</v>
      </c>
      <c r="F32" s="105">
        <v>1</v>
      </c>
      <c r="G32" s="104">
        <f t="shared" si="1"/>
        <v>1</v>
      </c>
      <c r="H32" s="94" t="s">
        <v>21</v>
      </c>
    </row>
    <row r="33" spans="2:8" x14ac:dyDescent="0.2">
      <c r="B33" s="140"/>
      <c r="C33" s="148" t="s">
        <v>24</v>
      </c>
      <c r="D33" s="88" t="s">
        <v>20</v>
      </c>
      <c r="E33" s="102">
        <v>1</v>
      </c>
      <c r="F33" s="103">
        <v>0.98860000000000003</v>
      </c>
      <c r="G33" s="104">
        <f t="shared" si="1"/>
        <v>0.98860000000000003</v>
      </c>
      <c r="H33" s="91" t="s">
        <v>21</v>
      </c>
    </row>
    <row r="34" spans="2:8" x14ac:dyDescent="0.2">
      <c r="B34" s="141"/>
      <c r="C34" s="149"/>
      <c r="D34" s="86" t="s">
        <v>22</v>
      </c>
      <c r="E34" s="106">
        <v>1</v>
      </c>
      <c r="F34" s="105">
        <v>0.98370000000000002</v>
      </c>
      <c r="G34" s="104">
        <f t="shared" si="1"/>
        <v>0.98370000000000002</v>
      </c>
      <c r="H34" s="94" t="s">
        <v>21</v>
      </c>
    </row>
    <row r="35" spans="2:8" hidden="1" x14ac:dyDescent="0.2">
      <c r="G35" s="107">
        <v>100</v>
      </c>
    </row>
  </sheetData>
  <mergeCells count="24">
    <mergeCell ref="B23:B28"/>
    <mergeCell ref="B29:B34"/>
    <mergeCell ref="C4:C5"/>
    <mergeCell ref="C6:C7"/>
    <mergeCell ref="C8:C9"/>
    <mergeCell ref="C10:C11"/>
    <mergeCell ref="C12:C13"/>
    <mergeCell ref="C14:C15"/>
    <mergeCell ref="C16:C17"/>
    <mergeCell ref="C23:C24"/>
    <mergeCell ref="C25:C26"/>
    <mergeCell ref="C27:C28"/>
    <mergeCell ref="C29:C30"/>
    <mergeCell ref="C31:C32"/>
    <mergeCell ref="C33:C34"/>
    <mergeCell ref="C21:D22"/>
    <mergeCell ref="F3:G3"/>
    <mergeCell ref="F22:G22"/>
    <mergeCell ref="B2:B3"/>
    <mergeCell ref="B4:B9"/>
    <mergeCell ref="B10:B15"/>
    <mergeCell ref="B16:B17"/>
    <mergeCell ref="B21:B22"/>
    <mergeCell ref="C2:D3"/>
  </mergeCells>
  <phoneticPr fontId="31" type="noConversion"/>
  <conditionalFormatting sqref="G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{58B47810-2A9B-41CC-B22D-684CDE9894BA}</x14:id>
        </ext>
      </extLst>
    </cfRule>
  </conditionalFormatting>
  <conditionalFormatting sqref="G35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{EF9CAF89-C3A9-443C-A76B-67653C33562D}</x14:id>
        </ext>
      </extLst>
    </cfRule>
  </conditionalFormatting>
  <conditionalFormatting sqref="G4:G17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{2C48F05F-A904-4B67-99A7-62AB65C2C066}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{025C682E-9925-4860-B528-44EEB792ABA7}</x14:id>
        </ext>
      </extLst>
    </cfRule>
  </conditionalFormatting>
  <conditionalFormatting sqref="G23:G34">
    <cfRule type="dataBar" priority="3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{3FB0BDD2-1F0D-48FB-B96C-F28F541154AB}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{5850B1D8-CAEA-4A7D-8FFD-940FD795348C}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{652C6184-2BDD-4C92-ABFB-A8C905A208B9}</x14:id>
        </ext>
      </extLst>
    </cfRule>
  </conditionalFormatting>
  <conditionalFormatting sqref="H10:H11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{EA970EE3-7EA9-43D7-AA9C-D84F88EF53E8}</x14:id>
        </ext>
      </extLst>
    </cfRule>
  </conditionalFormatting>
  <conditionalFormatting sqref="H12:H13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{477F87DF-071C-4FF2-A285-647207A2E280}</x14:id>
        </ext>
      </extLst>
    </cfRule>
  </conditionalFormatting>
  <conditionalFormatting sqref="H14:H1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{A9ACCF59-7212-4890-928A-72C358B520D0}</x14:id>
        </ext>
      </extLst>
    </cfRule>
  </conditionalFormatting>
  <conditionalFormatting sqref="H16:H1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{503E2232-8EBF-416E-B7A1-3A9FDD061BF0}</x14:id>
        </ext>
      </extLst>
    </cfRule>
  </conditionalFormatting>
  <conditionalFormatting sqref="H29:H3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{23FE5E1E-2352-430E-A4F5-BE0DCA111D1E}</x14:id>
        </ext>
      </extLst>
    </cfRule>
  </conditionalFormatting>
  <conditionalFormatting sqref="H31:H3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{3680FED1-5576-4B41-BD0E-601E5293647F}</x14:id>
        </ext>
      </extLst>
    </cfRule>
  </conditionalFormatting>
  <conditionalFormatting sqref="H33:H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{3FC9CAD8-DF61-46EC-BE79-C25D71FAC6D5}</x14:id>
        </ext>
      </extLst>
    </cfRule>
  </conditionalFormatting>
  <conditionalFormatting sqref="H4:J9 G1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{F7E5BECC-4DDE-4BA3-932B-82369AB777FA}</x14:id>
        </ext>
      </extLst>
    </cfRule>
  </conditionalFormatting>
  <conditionalFormatting sqref="I10:J19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{68DADA09-9CD8-48A0-876D-533E4DEF66A6}</x14:id>
        </ext>
      </extLst>
    </cfRule>
  </conditionalFormatting>
  <conditionalFormatting sqref="D19:H19 D18:F18 H1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{745F00CF-E4EA-4245-B310-7EEB59335F2C}</x14:id>
        </ext>
      </extLst>
    </cfRule>
  </conditionalFormatting>
  <conditionalFormatting sqref="H23:H28 G35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{84DF8335-788E-469C-9982-D06073017419}</x14:id>
        </ext>
      </extLst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47810-2A9B-41CC-B22D-684CDE9894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EF9CAF89-C3A9-443C-A76B-67653C3356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2C48F05F-A904-4B67-99A7-62AB65C2C066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14:cfRule type="dataBar" id="{025C682E-9925-4860-B528-44EEB792ABA7}">
            <x14:dataBar minLength="0" maxLength="100" negativeBarColorSameAsPositive="1" axisPosition="none">
              <x14:cfvo type="min"/>
              <x14:cfvo type="max"/>
            </x14:dataBar>
          </x14:cfRule>
          <xm:sqref>G4:G17</xm:sqref>
        </x14:conditionalFormatting>
        <x14:conditionalFormatting xmlns:xm="http://schemas.microsoft.com/office/excel/2006/main">
          <x14:cfRule type="dataBar" id="{3FB0BDD2-1F0D-48FB-B96C-F28F541154A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850B1D8-CAEA-4A7D-8FFD-940FD795348C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652C6184-2BDD-4C92-ABFB-A8C905A208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G23:G34</xm:sqref>
        </x14:conditionalFormatting>
        <x14:conditionalFormatting xmlns:xm="http://schemas.microsoft.com/office/excel/2006/main">
          <x14:cfRule type="dataBar" id="{EA970EE3-7EA9-43D7-AA9C-D84F88EF53E8}">
            <x14:dataBar minLength="0" maxLength="100" negativeBarColorSameAsPositive="1" axisPosition="none">
              <x14:cfvo type="min"/>
              <x14:cfvo type="max"/>
            </x14:dataBar>
          </x14:cfRule>
          <xm:sqref>H10:H11</xm:sqref>
        </x14:conditionalFormatting>
        <x14:conditionalFormatting xmlns:xm="http://schemas.microsoft.com/office/excel/2006/main">
          <x14:cfRule type="dataBar" id="{477F87DF-071C-4FF2-A285-647207A2E280}">
            <x14:dataBar minLength="0" maxLength="100" negativeBarColorSameAsPositive="1" axisPosition="none">
              <x14:cfvo type="min"/>
              <x14:cfvo type="max"/>
            </x14:dataBar>
          </x14:cfRule>
          <xm:sqref>H12:H13</xm:sqref>
        </x14:conditionalFormatting>
        <x14:conditionalFormatting xmlns:xm="http://schemas.microsoft.com/office/excel/2006/main">
          <x14:cfRule type="dataBar" id="{A9ACCF59-7212-4890-928A-72C358B520D0}">
            <x14:dataBar minLength="0" maxLength="100" negativeBarColorSameAsPositive="1" axisPosition="none">
              <x14:cfvo type="min"/>
              <x14:cfvo type="max"/>
            </x14:dataBar>
          </x14:cfRule>
          <xm:sqref>H14:H15</xm:sqref>
        </x14:conditionalFormatting>
        <x14:conditionalFormatting xmlns:xm="http://schemas.microsoft.com/office/excel/2006/main">
          <x14:cfRule type="dataBar" id="{503E2232-8EBF-416E-B7A1-3A9FDD061BF0}">
            <x14:dataBar minLength="0" maxLength="100" negativeBarColorSameAsPositive="1" axisPosition="none">
              <x14:cfvo type="min"/>
              <x14:cfvo type="max"/>
            </x14:dataBar>
          </x14:cfRule>
          <xm:sqref>H16:H17</xm:sqref>
        </x14:conditionalFormatting>
        <x14:conditionalFormatting xmlns:xm="http://schemas.microsoft.com/office/excel/2006/main">
          <x14:cfRule type="dataBar" id="{23FE5E1E-2352-430E-A4F5-BE0DCA111D1E}">
            <x14:dataBar minLength="0" maxLength="100" negativeBarColorSameAsPositive="1" axisPosition="none">
              <x14:cfvo type="min"/>
              <x14:cfvo type="max"/>
            </x14:dataBar>
          </x14:cfRule>
          <xm:sqref>H29:H30</xm:sqref>
        </x14:conditionalFormatting>
        <x14:conditionalFormatting xmlns:xm="http://schemas.microsoft.com/office/excel/2006/main">
          <x14:cfRule type="dataBar" id="{3680FED1-5576-4B41-BD0E-601E5293647F}">
            <x14:dataBar minLength="0" maxLength="100" negativeBarColorSameAsPositive="1" axisPosition="none">
              <x14:cfvo type="min"/>
              <x14:cfvo type="max"/>
            </x14:dataBar>
          </x14:cfRule>
          <xm:sqref>H31:H32</xm:sqref>
        </x14:conditionalFormatting>
        <x14:conditionalFormatting xmlns:xm="http://schemas.microsoft.com/office/excel/2006/main">
          <x14:cfRule type="dataBar" id="{3FC9CAD8-DF61-46EC-BE79-C25D71FAC6D5}">
            <x14:dataBar minLength="0" maxLength="100" negativeBarColorSameAsPositive="1" axisPosition="none">
              <x14:cfvo type="min"/>
              <x14:cfvo type="max"/>
            </x14:dataBar>
          </x14:cfRule>
          <xm:sqref>H33:H34</xm:sqref>
        </x14:conditionalFormatting>
        <x14:conditionalFormatting xmlns:xm="http://schemas.microsoft.com/office/excel/2006/main">
          <x14:cfRule type="dataBar" id="{F7E5BECC-4DDE-4BA3-932B-82369AB777FA}">
            <x14:dataBar minLength="0" maxLength="100" negativeBarColorSameAsPositive="1" axisPosition="none">
              <x14:cfvo type="min"/>
              <x14:cfvo type="max"/>
            </x14:dataBar>
          </x14:cfRule>
          <xm:sqref>H4:J9 G18</xm:sqref>
        </x14:conditionalFormatting>
        <x14:conditionalFormatting xmlns:xm="http://schemas.microsoft.com/office/excel/2006/main">
          <x14:cfRule type="dataBar" id="{68DADA09-9CD8-48A0-876D-533E4DEF66A6}">
            <x14:dataBar minLength="0" maxLength="100" negativeBarColorSameAsPositive="1" axisPosition="none">
              <x14:cfvo type="min"/>
              <x14:cfvo type="max"/>
            </x14:dataBar>
          </x14:cfRule>
          <xm:sqref>I10:J19</xm:sqref>
        </x14:conditionalFormatting>
        <x14:conditionalFormatting xmlns:xm="http://schemas.microsoft.com/office/excel/2006/main">
          <x14:cfRule type="dataBar" id="{745F00CF-E4EA-4245-B310-7EEB59335F2C}">
            <x14:dataBar minLength="0" maxLength="100" negativeBarColorSameAsPositive="1" axisPosition="none">
              <x14:cfvo type="min"/>
              <x14:cfvo type="max"/>
            </x14:dataBar>
          </x14:cfRule>
          <xm:sqref>D19:H19 D18:F18 H18</xm:sqref>
        </x14:conditionalFormatting>
        <x14:conditionalFormatting xmlns:xm="http://schemas.microsoft.com/office/excel/2006/main">
          <x14:cfRule type="dataBar" id="{84DF8335-788E-469C-9982-D06073017419}">
            <x14:dataBar minLength="0" maxLength="100" negativeBarColorSameAsPositive="1" axisPosition="none">
              <x14:cfvo type="min"/>
              <x14:cfvo type="max"/>
            </x14:dataBar>
          </x14:cfRule>
          <xm:sqref>H23:H28 G35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7" sqref="J27"/>
    </sheetView>
  </sheetViews>
  <sheetFormatPr defaultColWidth="9.875" defaultRowHeight="14.25" x14ac:dyDescent="0.15"/>
  <cols>
    <col min="1" max="16384" width="9.875" style="43"/>
  </cols>
  <sheetData/>
  <phoneticPr fontId="3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9"/>
  <sheetViews>
    <sheetView zoomScale="80" zoomScaleNormal="80" workbookViewId="0">
      <selection activeCell="J27" sqref="J27"/>
    </sheetView>
  </sheetViews>
  <sheetFormatPr defaultColWidth="10" defaultRowHeight="12.75" x14ac:dyDescent="0.2"/>
  <cols>
    <col min="1" max="1" width="17.125" style="46" customWidth="1"/>
    <col min="2" max="2" width="25.5" style="47" customWidth="1"/>
    <col min="3" max="3" width="14.75" style="44" hidden="1" customWidth="1"/>
    <col min="4" max="4" width="8.25" style="44" hidden="1" customWidth="1"/>
    <col min="5" max="5" width="10.5" style="47" hidden="1" customWidth="1"/>
    <col min="6" max="6" width="8.25" style="47" hidden="1" customWidth="1"/>
    <col min="7" max="7" width="10" style="44" hidden="1" customWidth="1"/>
    <col min="8" max="8" width="10.125" style="44" hidden="1" customWidth="1"/>
    <col min="9" max="9" width="10.5" style="44" hidden="1" customWidth="1"/>
    <col min="10" max="10" width="5.25" style="44" hidden="1" customWidth="1"/>
    <col min="11" max="11" width="12.125" style="47" hidden="1" customWidth="1"/>
    <col min="12" max="12" width="6" style="47" hidden="1" customWidth="1"/>
    <col min="13" max="13" width="10" style="44" hidden="1" customWidth="1"/>
    <col min="14" max="14" width="13.875" style="44" hidden="1" customWidth="1"/>
    <col min="15" max="15" width="20.25" style="44" hidden="1" customWidth="1"/>
    <col min="16" max="16" width="9.625" style="44" hidden="1" customWidth="1"/>
    <col min="17" max="17" width="12.125" style="47" customWidth="1"/>
    <col min="18" max="18" width="11.5" style="47" customWidth="1"/>
    <col min="19" max="19" width="13.125" style="44" customWidth="1"/>
    <col min="20" max="20" width="13.25" style="44" customWidth="1"/>
    <col min="21" max="21" width="10.5" style="44" customWidth="1"/>
    <col min="22" max="22" width="11.5" style="48" customWidth="1"/>
    <col min="23" max="16384" width="10" style="44"/>
  </cols>
  <sheetData>
    <row r="1" spans="1:35" ht="12.75" customHeight="1" x14ac:dyDescent="0.25">
      <c r="A1" s="152"/>
      <c r="B1" s="153"/>
      <c r="C1" s="153"/>
      <c r="D1" s="49"/>
      <c r="E1" s="154"/>
      <c r="F1" s="155"/>
      <c r="G1" s="155"/>
      <c r="H1" s="155"/>
      <c r="I1" s="155"/>
      <c r="K1" s="156"/>
      <c r="L1" s="157"/>
      <c r="M1" s="157"/>
      <c r="N1" s="157"/>
      <c r="O1" s="157"/>
      <c r="P1" s="63"/>
      <c r="Q1" s="158"/>
      <c r="R1" s="158"/>
      <c r="S1" s="158"/>
      <c r="T1" s="158"/>
      <c r="U1" s="158"/>
      <c r="V1" s="159"/>
    </row>
    <row r="2" spans="1:35" s="45" customFormat="1" ht="15" customHeight="1" x14ac:dyDescent="0.2">
      <c r="A2" s="137" t="s">
        <v>32</v>
      </c>
      <c r="B2" s="137" t="s">
        <v>33</v>
      </c>
      <c r="C2" s="50" t="s">
        <v>34</v>
      </c>
      <c r="D2" s="50" t="s">
        <v>35</v>
      </c>
      <c r="E2" s="160" t="s">
        <v>36</v>
      </c>
      <c r="F2" s="160"/>
      <c r="G2" s="160"/>
      <c r="H2" s="160"/>
      <c r="I2" s="160"/>
      <c r="K2" s="160" t="s">
        <v>37</v>
      </c>
      <c r="L2" s="160"/>
      <c r="M2" s="160"/>
      <c r="N2" s="160"/>
      <c r="O2" s="160"/>
      <c r="P2" s="64"/>
      <c r="Q2" s="161" t="s">
        <v>38</v>
      </c>
      <c r="R2" s="161"/>
      <c r="S2" s="161"/>
      <c r="T2" s="161"/>
      <c r="U2" s="161"/>
      <c r="V2" s="73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 s="45" customFormat="1" ht="12.75" customHeight="1" x14ac:dyDescent="0.25">
      <c r="A3" s="138"/>
      <c r="B3" s="138"/>
      <c r="C3" s="50" t="s">
        <v>39</v>
      </c>
      <c r="D3" s="50"/>
      <c r="E3" s="50" t="s">
        <v>40</v>
      </c>
      <c r="F3" s="50"/>
      <c r="G3" s="50" t="s">
        <v>41</v>
      </c>
      <c r="H3" s="50"/>
      <c r="I3" s="50" t="s">
        <v>42</v>
      </c>
      <c r="J3" s="65"/>
      <c r="K3" s="50" t="s">
        <v>40</v>
      </c>
      <c r="L3" s="50"/>
      <c r="M3" s="50" t="s">
        <v>41</v>
      </c>
      <c r="N3" s="50"/>
      <c r="O3" s="50" t="s">
        <v>42</v>
      </c>
      <c r="P3" s="66"/>
      <c r="Q3" s="74" t="s">
        <v>43</v>
      </c>
      <c r="R3" s="75" t="s">
        <v>44</v>
      </c>
      <c r="S3" s="76" t="s">
        <v>41</v>
      </c>
      <c r="T3" s="75" t="s">
        <v>45</v>
      </c>
      <c r="U3" s="77" t="s">
        <v>46</v>
      </c>
      <c r="V3" s="78" t="s">
        <v>47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ht="15" customHeight="1" x14ac:dyDescent="0.2">
      <c r="A4" s="167" t="s">
        <v>48</v>
      </c>
      <c r="B4" s="51" t="s">
        <v>49</v>
      </c>
      <c r="C4" s="52" t="s">
        <v>50</v>
      </c>
      <c r="D4" s="52" t="s">
        <v>51</v>
      </c>
      <c r="E4" s="53">
        <v>10000</v>
      </c>
      <c r="F4" s="54">
        <v>1650</v>
      </c>
      <c r="G4" s="55">
        <f t="shared" ref="G4:G18" si="0">(F4*100)/E4</f>
        <v>16.5</v>
      </c>
      <c r="H4" s="56">
        <v>1660</v>
      </c>
      <c r="I4" s="67">
        <f t="shared" ref="I4:I18" si="1">(H4*100)/E4</f>
        <v>16.600000000000001</v>
      </c>
      <c r="K4" s="53">
        <v>10000</v>
      </c>
      <c r="L4" s="54">
        <f t="shared" ref="L4:L28" si="2">(F4*0.4)+F4</f>
        <v>2310</v>
      </c>
      <c r="M4" s="55">
        <f t="shared" ref="M4:M19" si="3">(L4*100)/K4</f>
        <v>23.1</v>
      </c>
      <c r="N4" s="56">
        <f t="shared" ref="N4:N28" si="4">(H4*0.4)+H4</f>
        <v>2324</v>
      </c>
      <c r="O4" s="67">
        <f t="shared" ref="O4:O19" si="5">(N4*100)/K4</f>
        <v>23.24</v>
      </c>
      <c r="P4" s="68"/>
      <c r="Q4" s="53">
        <v>10000</v>
      </c>
      <c r="R4" s="54">
        <v>990</v>
      </c>
      <c r="S4" s="79">
        <f>(R4)/Q4</f>
        <v>9.9000000000000005E-2</v>
      </c>
      <c r="T4" s="54">
        <v>961</v>
      </c>
      <c r="U4" s="80">
        <f>(T4)/Q4</f>
        <v>9.6100000000000005E-2</v>
      </c>
      <c r="V4" s="81" t="s">
        <v>21</v>
      </c>
    </row>
    <row r="5" spans="1:35" ht="15" customHeight="1" x14ac:dyDescent="0.2">
      <c r="A5" s="162"/>
      <c r="B5" s="51" t="s">
        <v>49</v>
      </c>
      <c r="C5" s="52" t="s">
        <v>52</v>
      </c>
      <c r="D5" s="52" t="s">
        <v>51</v>
      </c>
      <c r="E5" s="53">
        <v>3000</v>
      </c>
      <c r="F5" s="54">
        <v>100</v>
      </c>
      <c r="G5" s="55">
        <f t="shared" si="0"/>
        <v>3.3333333333333335</v>
      </c>
      <c r="H5" s="56">
        <v>100</v>
      </c>
      <c r="I5" s="67">
        <f t="shared" si="1"/>
        <v>3.3333333333333335</v>
      </c>
      <c r="K5" s="53">
        <v>3000</v>
      </c>
      <c r="L5" s="54">
        <f t="shared" si="2"/>
        <v>140</v>
      </c>
      <c r="M5" s="55">
        <f t="shared" si="3"/>
        <v>4.666666666666667</v>
      </c>
      <c r="N5" s="56">
        <f t="shared" si="4"/>
        <v>140</v>
      </c>
      <c r="O5" s="67">
        <f t="shared" si="5"/>
        <v>4.666666666666667</v>
      </c>
      <c r="P5" s="68"/>
      <c r="Q5" s="53">
        <v>3000</v>
      </c>
      <c r="R5" s="54">
        <v>68</v>
      </c>
      <c r="S5" s="79">
        <f t="shared" ref="S5:S19" si="6">(R5)/Q5</f>
        <v>2.2666666666666668E-2</v>
      </c>
      <c r="T5" s="54">
        <v>43</v>
      </c>
      <c r="U5" s="80">
        <f t="shared" ref="U5:U19" si="7">(T5)/Q5</f>
        <v>1.4333333333333333E-2</v>
      </c>
      <c r="V5" s="81" t="s">
        <v>21</v>
      </c>
    </row>
    <row r="6" spans="1:35" ht="15" customHeight="1" x14ac:dyDescent="0.2">
      <c r="A6" s="162"/>
      <c r="B6" s="57" t="s">
        <v>53</v>
      </c>
      <c r="C6" s="51" t="s">
        <v>54</v>
      </c>
      <c r="D6" s="52" t="s">
        <v>51</v>
      </c>
      <c r="E6" s="53">
        <v>10000</v>
      </c>
      <c r="F6" s="54">
        <v>500</v>
      </c>
      <c r="G6" s="55">
        <f t="shared" si="0"/>
        <v>5</v>
      </c>
      <c r="H6" s="56">
        <v>1540</v>
      </c>
      <c r="I6" s="67">
        <f t="shared" si="1"/>
        <v>15.4</v>
      </c>
      <c r="K6" s="53">
        <v>10000</v>
      </c>
      <c r="L6" s="54">
        <f t="shared" si="2"/>
        <v>700</v>
      </c>
      <c r="M6" s="55">
        <f t="shared" si="3"/>
        <v>7</v>
      </c>
      <c r="N6" s="56">
        <f t="shared" si="4"/>
        <v>2156</v>
      </c>
      <c r="O6" s="67">
        <f t="shared" si="5"/>
        <v>21.56</v>
      </c>
      <c r="P6" s="68"/>
      <c r="Q6" s="53">
        <v>10000</v>
      </c>
      <c r="R6" s="54">
        <v>350</v>
      </c>
      <c r="S6" s="79">
        <f t="shared" si="6"/>
        <v>3.5000000000000003E-2</v>
      </c>
      <c r="T6" s="54">
        <v>1000</v>
      </c>
      <c r="U6" s="80">
        <f t="shared" si="7"/>
        <v>0.1</v>
      </c>
      <c r="V6" s="81" t="s">
        <v>21</v>
      </c>
    </row>
    <row r="7" spans="1:35" ht="14.25" customHeight="1" x14ac:dyDescent="0.2">
      <c r="A7" s="163" t="s">
        <v>55</v>
      </c>
      <c r="B7" s="57" t="s">
        <v>56</v>
      </c>
      <c r="C7" s="51" t="s">
        <v>57</v>
      </c>
      <c r="D7" s="52" t="s">
        <v>51</v>
      </c>
      <c r="E7" s="53">
        <v>10000</v>
      </c>
      <c r="F7" s="54">
        <v>8500</v>
      </c>
      <c r="G7" s="55">
        <f t="shared" si="0"/>
        <v>85</v>
      </c>
      <c r="H7" s="56">
        <v>8500</v>
      </c>
      <c r="I7" s="67">
        <f t="shared" si="1"/>
        <v>85</v>
      </c>
      <c r="K7" s="53">
        <v>10000</v>
      </c>
      <c r="L7" s="54">
        <f t="shared" si="2"/>
        <v>11900</v>
      </c>
      <c r="M7" s="55">
        <f t="shared" si="3"/>
        <v>119</v>
      </c>
      <c r="N7" s="56">
        <f t="shared" si="4"/>
        <v>11900</v>
      </c>
      <c r="O7" s="67">
        <f t="shared" si="5"/>
        <v>119</v>
      </c>
      <c r="P7" s="68"/>
      <c r="Q7" s="53">
        <v>20000</v>
      </c>
      <c r="R7" s="54">
        <v>5750</v>
      </c>
      <c r="S7" s="79">
        <f t="shared" si="6"/>
        <v>0.28749999999999998</v>
      </c>
      <c r="T7" s="54">
        <v>5600</v>
      </c>
      <c r="U7" s="80">
        <f t="shared" si="7"/>
        <v>0.28000000000000003</v>
      </c>
      <c r="V7" s="81" t="s">
        <v>21</v>
      </c>
    </row>
    <row r="8" spans="1:35" ht="14.25" customHeight="1" x14ac:dyDescent="0.2">
      <c r="A8" s="164"/>
      <c r="B8" s="57" t="s">
        <v>58</v>
      </c>
      <c r="C8" s="51" t="s">
        <v>59</v>
      </c>
      <c r="D8" s="52" t="s">
        <v>51</v>
      </c>
      <c r="E8" s="53">
        <v>10000</v>
      </c>
      <c r="F8" s="54">
        <v>0</v>
      </c>
      <c r="G8" s="55">
        <f t="shared" si="0"/>
        <v>0</v>
      </c>
      <c r="H8" s="56">
        <v>0</v>
      </c>
      <c r="I8" s="67">
        <f t="shared" si="1"/>
        <v>0</v>
      </c>
      <c r="K8" s="53">
        <v>10000</v>
      </c>
      <c r="L8" s="54">
        <f t="shared" si="2"/>
        <v>0</v>
      </c>
      <c r="M8" s="55">
        <f t="shared" si="3"/>
        <v>0</v>
      </c>
      <c r="N8" s="56">
        <f t="shared" si="4"/>
        <v>0</v>
      </c>
      <c r="O8" s="67">
        <f t="shared" si="5"/>
        <v>0</v>
      </c>
      <c r="P8" s="68"/>
      <c r="Q8" s="53">
        <v>10000</v>
      </c>
      <c r="R8" s="54">
        <v>0</v>
      </c>
      <c r="S8" s="79">
        <f t="shared" si="6"/>
        <v>0</v>
      </c>
      <c r="T8" s="54">
        <v>0</v>
      </c>
      <c r="U8" s="80">
        <f t="shared" si="7"/>
        <v>0</v>
      </c>
      <c r="V8" s="81" t="s">
        <v>21</v>
      </c>
    </row>
    <row r="9" spans="1:35" ht="14.25" customHeight="1" x14ac:dyDescent="0.2">
      <c r="A9" s="163" t="s">
        <v>60</v>
      </c>
      <c r="B9" s="57" t="s">
        <v>61</v>
      </c>
      <c r="C9" s="57" t="s">
        <v>62</v>
      </c>
      <c r="D9" s="52" t="s">
        <v>51</v>
      </c>
      <c r="E9" s="53">
        <v>2500</v>
      </c>
      <c r="F9" s="54">
        <v>1200</v>
      </c>
      <c r="G9" s="55">
        <f t="shared" si="0"/>
        <v>48</v>
      </c>
      <c r="H9" s="56">
        <v>1000</v>
      </c>
      <c r="I9" s="67">
        <f t="shared" si="1"/>
        <v>40</v>
      </c>
      <c r="K9" s="53">
        <v>2500</v>
      </c>
      <c r="L9" s="54">
        <f t="shared" si="2"/>
        <v>1680</v>
      </c>
      <c r="M9" s="55">
        <f t="shared" si="3"/>
        <v>67.2</v>
      </c>
      <c r="N9" s="56">
        <f t="shared" si="4"/>
        <v>1400</v>
      </c>
      <c r="O9" s="67">
        <f t="shared" si="5"/>
        <v>56</v>
      </c>
      <c r="P9" s="68"/>
      <c r="Q9" s="53">
        <v>2500</v>
      </c>
      <c r="R9" s="54">
        <v>700</v>
      </c>
      <c r="S9" s="79">
        <f t="shared" si="6"/>
        <v>0.28000000000000003</v>
      </c>
      <c r="T9" s="54">
        <v>850</v>
      </c>
      <c r="U9" s="80">
        <f t="shared" si="7"/>
        <v>0.34</v>
      </c>
      <c r="V9" s="81" t="s">
        <v>21</v>
      </c>
    </row>
    <row r="10" spans="1:35" x14ac:dyDescent="0.2">
      <c r="A10" s="162"/>
      <c r="B10" s="57" t="s">
        <v>63</v>
      </c>
      <c r="C10" s="57" t="s">
        <v>64</v>
      </c>
      <c r="D10" s="52" t="s">
        <v>51</v>
      </c>
      <c r="E10" s="53">
        <v>1500</v>
      </c>
      <c r="F10" s="54">
        <v>600</v>
      </c>
      <c r="G10" s="55">
        <f t="shared" si="0"/>
        <v>40</v>
      </c>
      <c r="H10" s="56">
        <v>500</v>
      </c>
      <c r="I10" s="67">
        <f t="shared" si="1"/>
        <v>33.333333333333336</v>
      </c>
      <c r="K10" s="53">
        <v>1500</v>
      </c>
      <c r="L10" s="54">
        <f t="shared" si="2"/>
        <v>840</v>
      </c>
      <c r="M10" s="55">
        <f t="shared" si="3"/>
        <v>56</v>
      </c>
      <c r="N10" s="56">
        <f t="shared" si="4"/>
        <v>700</v>
      </c>
      <c r="O10" s="67">
        <f t="shared" si="5"/>
        <v>46.666666666666664</v>
      </c>
      <c r="P10" s="68"/>
      <c r="Q10" s="53">
        <v>1500</v>
      </c>
      <c r="R10" s="54">
        <v>450</v>
      </c>
      <c r="S10" s="79">
        <f t="shared" si="6"/>
        <v>0.3</v>
      </c>
      <c r="T10" s="54">
        <v>170</v>
      </c>
      <c r="U10" s="80">
        <f t="shared" si="7"/>
        <v>0.11333333333333333</v>
      </c>
      <c r="V10" s="81" t="s">
        <v>21</v>
      </c>
    </row>
    <row r="11" spans="1:35" x14ac:dyDescent="0.2">
      <c r="A11" s="162"/>
      <c r="B11" s="57" t="s">
        <v>65</v>
      </c>
      <c r="C11" s="57" t="s">
        <v>66</v>
      </c>
      <c r="D11" s="52" t="s">
        <v>51</v>
      </c>
      <c r="E11" s="53">
        <v>3000</v>
      </c>
      <c r="F11" s="54">
        <v>1400</v>
      </c>
      <c r="G11" s="55">
        <f t="shared" si="0"/>
        <v>46.666666666666664</v>
      </c>
      <c r="H11" s="56">
        <v>350</v>
      </c>
      <c r="I11" s="67">
        <f t="shared" si="1"/>
        <v>11.666666666666666</v>
      </c>
      <c r="K11" s="53">
        <v>3000</v>
      </c>
      <c r="L11" s="54">
        <f t="shared" si="2"/>
        <v>1960</v>
      </c>
      <c r="M11" s="55">
        <f t="shared" si="3"/>
        <v>65.333333333333329</v>
      </c>
      <c r="N11" s="56">
        <f t="shared" si="4"/>
        <v>490</v>
      </c>
      <c r="O11" s="67">
        <f t="shared" si="5"/>
        <v>16.333333333333332</v>
      </c>
      <c r="P11" s="68"/>
      <c r="Q11" s="53">
        <v>3000</v>
      </c>
      <c r="R11" s="54">
        <v>1170</v>
      </c>
      <c r="S11" s="79">
        <f t="shared" si="6"/>
        <v>0.39</v>
      </c>
      <c r="T11" s="54">
        <v>260</v>
      </c>
      <c r="U11" s="80">
        <f t="shared" si="7"/>
        <v>8.666666666666667E-2</v>
      </c>
      <c r="V11" s="81" t="s">
        <v>21</v>
      </c>
    </row>
    <row r="12" spans="1:35" ht="12.75" customHeight="1" x14ac:dyDescent="0.2">
      <c r="A12" s="163" t="s">
        <v>67</v>
      </c>
      <c r="B12" s="57" t="s">
        <v>68</v>
      </c>
      <c r="C12" s="57" t="s">
        <v>69</v>
      </c>
      <c r="D12" s="52" t="s">
        <v>51</v>
      </c>
      <c r="E12" s="53">
        <v>1300</v>
      </c>
      <c r="F12" s="54">
        <v>900</v>
      </c>
      <c r="G12" s="55">
        <f t="shared" si="0"/>
        <v>69.230769230769226</v>
      </c>
      <c r="H12" s="56">
        <v>300</v>
      </c>
      <c r="I12" s="67">
        <f t="shared" si="1"/>
        <v>23.076923076923077</v>
      </c>
      <c r="K12" s="53">
        <v>1300</v>
      </c>
      <c r="L12" s="54">
        <f t="shared" si="2"/>
        <v>1260</v>
      </c>
      <c r="M12" s="55">
        <f t="shared" si="3"/>
        <v>96.92307692307692</v>
      </c>
      <c r="N12" s="56">
        <f t="shared" si="4"/>
        <v>420</v>
      </c>
      <c r="O12" s="67">
        <f t="shared" si="5"/>
        <v>32.307692307692307</v>
      </c>
      <c r="P12" s="68"/>
      <c r="Q12" s="53">
        <v>1300</v>
      </c>
      <c r="R12" s="54">
        <v>460</v>
      </c>
      <c r="S12" s="79">
        <f t="shared" si="6"/>
        <v>0.35384615384615387</v>
      </c>
      <c r="T12" s="54">
        <v>250</v>
      </c>
      <c r="U12" s="80">
        <f t="shared" si="7"/>
        <v>0.19230769230769232</v>
      </c>
      <c r="V12" s="81" t="s">
        <v>21</v>
      </c>
    </row>
    <row r="13" spans="1:35" x14ac:dyDescent="0.2">
      <c r="A13" s="164"/>
      <c r="B13" s="57" t="s">
        <v>70</v>
      </c>
      <c r="C13" s="57" t="s">
        <v>64</v>
      </c>
      <c r="D13" s="52" t="s">
        <v>51</v>
      </c>
      <c r="E13" s="53">
        <v>2700</v>
      </c>
      <c r="F13" s="54">
        <v>1200</v>
      </c>
      <c r="G13" s="55">
        <f t="shared" si="0"/>
        <v>44.444444444444443</v>
      </c>
      <c r="H13" s="56">
        <v>400</v>
      </c>
      <c r="I13" s="67">
        <f t="shared" si="1"/>
        <v>14.814814814814815</v>
      </c>
      <c r="K13" s="53">
        <v>2700</v>
      </c>
      <c r="L13" s="54">
        <f t="shared" si="2"/>
        <v>1680</v>
      </c>
      <c r="M13" s="55">
        <f t="shared" si="3"/>
        <v>62.222222222222221</v>
      </c>
      <c r="N13" s="56">
        <f t="shared" si="4"/>
        <v>560</v>
      </c>
      <c r="O13" s="67">
        <f t="shared" si="5"/>
        <v>20.74074074074074</v>
      </c>
      <c r="P13" s="68"/>
      <c r="Q13" s="53">
        <v>2700</v>
      </c>
      <c r="R13" s="54">
        <v>970</v>
      </c>
      <c r="S13" s="79">
        <f t="shared" si="6"/>
        <v>0.35925925925925928</v>
      </c>
      <c r="T13" s="54">
        <v>350</v>
      </c>
      <c r="U13" s="80">
        <f t="shared" si="7"/>
        <v>0.12962962962962962</v>
      </c>
      <c r="V13" s="81" t="s">
        <v>21</v>
      </c>
    </row>
    <row r="14" spans="1:35" x14ac:dyDescent="0.2">
      <c r="A14" s="162" t="s">
        <v>71</v>
      </c>
      <c r="B14" s="57" t="s">
        <v>72</v>
      </c>
      <c r="C14" s="57" t="s">
        <v>73</v>
      </c>
      <c r="D14" s="52" t="s">
        <v>51</v>
      </c>
      <c r="E14" s="53">
        <v>3000</v>
      </c>
      <c r="F14" s="54">
        <v>2200</v>
      </c>
      <c r="G14" s="55">
        <f t="shared" si="0"/>
        <v>73.333333333333329</v>
      </c>
      <c r="H14" s="56">
        <v>100</v>
      </c>
      <c r="I14" s="67">
        <f t="shared" si="1"/>
        <v>3.3333333333333335</v>
      </c>
      <c r="K14" s="53">
        <v>3000</v>
      </c>
      <c r="L14" s="54">
        <f t="shared" si="2"/>
        <v>3080</v>
      </c>
      <c r="M14" s="55">
        <f t="shared" si="3"/>
        <v>102.66666666666667</v>
      </c>
      <c r="N14" s="56">
        <f t="shared" si="4"/>
        <v>140</v>
      </c>
      <c r="O14" s="67">
        <f t="shared" si="5"/>
        <v>4.666666666666667</v>
      </c>
      <c r="P14" s="68"/>
      <c r="Q14" s="53">
        <v>3000</v>
      </c>
      <c r="R14" s="54">
        <v>0</v>
      </c>
      <c r="S14" s="79">
        <f t="shared" si="6"/>
        <v>0</v>
      </c>
      <c r="T14" s="54">
        <v>0</v>
      </c>
      <c r="U14" s="80">
        <f t="shared" si="7"/>
        <v>0</v>
      </c>
      <c r="V14" s="81" t="s">
        <v>21</v>
      </c>
    </row>
    <row r="15" spans="1:35" x14ac:dyDescent="0.2">
      <c r="A15" s="162"/>
      <c r="B15" s="57" t="s">
        <v>74</v>
      </c>
      <c r="C15" s="57" t="s">
        <v>75</v>
      </c>
      <c r="D15" s="52" t="s">
        <v>51</v>
      </c>
      <c r="E15" s="53">
        <v>150</v>
      </c>
      <c r="F15" s="54">
        <v>120</v>
      </c>
      <c r="G15" s="55">
        <f t="shared" si="0"/>
        <v>80</v>
      </c>
      <c r="H15" s="56">
        <v>90</v>
      </c>
      <c r="I15" s="67">
        <f t="shared" si="1"/>
        <v>60</v>
      </c>
      <c r="K15" s="53">
        <v>150</v>
      </c>
      <c r="L15" s="54">
        <f t="shared" si="2"/>
        <v>168</v>
      </c>
      <c r="M15" s="55">
        <f t="shared" si="3"/>
        <v>112</v>
      </c>
      <c r="N15" s="56">
        <f t="shared" si="4"/>
        <v>126</v>
      </c>
      <c r="O15" s="67">
        <f t="shared" si="5"/>
        <v>84</v>
      </c>
      <c r="P15" s="68"/>
      <c r="Q15" s="53">
        <v>150</v>
      </c>
      <c r="R15" s="54">
        <v>50</v>
      </c>
      <c r="S15" s="79">
        <f t="shared" si="6"/>
        <v>0.33333333333333331</v>
      </c>
      <c r="T15" s="54">
        <v>30</v>
      </c>
      <c r="U15" s="80">
        <f t="shared" si="7"/>
        <v>0.2</v>
      </c>
      <c r="V15" s="81" t="s">
        <v>21</v>
      </c>
    </row>
    <row r="16" spans="1:35" x14ac:dyDescent="0.2">
      <c r="A16" s="162"/>
      <c r="B16" s="57" t="s">
        <v>76</v>
      </c>
      <c r="C16" s="57" t="s">
        <v>77</v>
      </c>
      <c r="D16" s="52" t="s">
        <v>51</v>
      </c>
      <c r="E16" s="53">
        <v>10000</v>
      </c>
      <c r="F16" s="54">
        <v>4600</v>
      </c>
      <c r="G16" s="55">
        <f t="shared" si="0"/>
        <v>46</v>
      </c>
      <c r="H16" s="56">
        <v>1200</v>
      </c>
      <c r="I16" s="67">
        <f t="shared" si="1"/>
        <v>12</v>
      </c>
      <c r="K16" s="53">
        <v>10000</v>
      </c>
      <c r="L16" s="54">
        <f t="shared" si="2"/>
        <v>6440</v>
      </c>
      <c r="M16" s="55">
        <f t="shared" si="3"/>
        <v>64.400000000000006</v>
      </c>
      <c r="N16" s="56">
        <f t="shared" si="4"/>
        <v>1680</v>
      </c>
      <c r="O16" s="67">
        <f t="shared" si="5"/>
        <v>16.8</v>
      </c>
      <c r="P16" s="68"/>
      <c r="Q16" s="53">
        <v>10000</v>
      </c>
      <c r="R16" s="54">
        <v>1750</v>
      </c>
      <c r="S16" s="79">
        <f t="shared" si="6"/>
        <v>0.17499999999999999</v>
      </c>
      <c r="T16" s="54">
        <v>500</v>
      </c>
      <c r="U16" s="80">
        <f t="shared" si="7"/>
        <v>0.05</v>
      </c>
      <c r="V16" s="81" t="s">
        <v>21</v>
      </c>
    </row>
    <row r="17" spans="1:22" x14ac:dyDescent="0.2">
      <c r="A17" s="164"/>
      <c r="B17" s="57" t="s">
        <v>78</v>
      </c>
      <c r="C17" s="57" t="s">
        <v>79</v>
      </c>
      <c r="D17" s="52" t="s">
        <v>51</v>
      </c>
      <c r="E17" s="53">
        <v>10000</v>
      </c>
      <c r="F17" s="54">
        <v>1600</v>
      </c>
      <c r="G17" s="55">
        <f t="shared" si="0"/>
        <v>16</v>
      </c>
      <c r="H17" s="56">
        <v>400</v>
      </c>
      <c r="I17" s="67">
        <f t="shared" si="1"/>
        <v>4</v>
      </c>
      <c r="K17" s="53">
        <v>10000</v>
      </c>
      <c r="L17" s="54">
        <f t="shared" si="2"/>
        <v>2240</v>
      </c>
      <c r="M17" s="55">
        <f t="shared" si="3"/>
        <v>22.4</v>
      </c>
      <c r="N17" s="56">
        <f t="shared" si="4"/>
        <v>560</v>
      </c>
      <c r="O17" s="67">
        <f t="shared" si="5"/>
        <v>5.6</v>
      </c>
      <c r="P17" s="68"/>
      <c r="Q17" s="53">
        <v>10000</v>
      </c>
      <c r="R17" s="54">
        <v>1250</v>
      </c>
      <c r="S17" s="79">
        <f t="shared" si="6"/>
        <v>0.125</v>
      </c>
      <c r="T17" s="54">
        <v>350</v>
      </c>
      <c r="U17" s="80">
        <f t="shared" si="7"/>
        <v>3.5000000000000003E-2</v>
      </c>
      <c r="V17" s="81" t="s">
        <v>21</v>
      </c>
    </row>
    <row r="18" spans="1:22" x14ac:dyDescent="0.2">
      <c r="A18" s="162" t="s">
        <v>80</v>
      </c>
      <c r="B18" s="57" t="s">
        <v>81</v>
      </c>
      <c r="C18" s="57" t="s">
        <v>82</v>
      </c>
      <c r="D18" s="52" t="s">
        <v>83</v>
      </c>
      <c r="E18" s="59">
        <v>40</v>
      </c>
      <c r="F18" s="54">
        <v>38</v>
      </c>
      <c r="G18" s="55">
        <f t="shared" si="0"/>
        <v>95</v>
      </c>
      <c r="H18" s="56">
        <v>17</v>
      </c>
      <c r="I18" s="67">
        <f t="shared" si="1"/>
        <v>42.5</v>
      </c>
      <c r="K18" s="59">
        <v>40</v>
      </c>
      <c r="L18" s="54">
        <f t="shared" si="2"/>
        <v>53.2</v>
      </c>
      <c r="M18" s="55">
        <f t="shared" si="3"/>
        <v>133</v>
      </c>
      <c r="N18" s="56">
        <f t="shared" si="4"/>
        <v>23.8</v>
      </c>
      <c r="O18" s="67">
        <f t="shared" si="5"/>
        <v>59.5</v>
      </c>
      <c r="P18" s="68"/>
      <c r="Q18" s="59">
        <v>40</v>
      </c>
      <c r="R18" s="54">
        <v>20</v>
      </c>
      <c r="S18" s="79">
        <f t="shared" si="6"/>
        <v>0.5</v>
      </c>
      <c r="T18" s="54">
        <v>10</v>
      </c>
      <c r="U18" s="80">
        <f t="shared" si="7"/>
        <v>0.25</v>
      </c>
      <c r="V18" s="81" t="s">
        <v>21</v>
      </c>
    </row>
    <row r="19" spans="1:22" x14ac:dyDescent="0.2">
      <c r="A19" s="162"/>
      <c r="B19" s="57" t="s">
        <v>84</v>
      </c>
      <c r="C19" s="57" t="s">
        <v>85</v>
      </c>
      <c r="D19" s="52" t="s">
        <v>83</v>
      </c>
      <c r="E19" s="165">
        <v>4800</v>
      </c>
      <c r="F19" s="60">
        <v>3100</v>
      </c>
      <c r="G19" s="168">
        <f>((F19+F20)*100)/E19</f>
        <v>85.416666666666671</v>
      </c>
      <c r="H19" s="60">
        <v>700</v>
      </c>
      <c r="I19" s="170">
        <f>((H19:H20)*100)/E19</f>
        <v>14.583333333333334</v>
      </c>
      <c r="K19" s="165">
        <v>4800</v>
      </c>
      <c r="L19" s="60">
        <f t="shared" si="2"/>
        <v>4340</v>
      </c>
      <c r="M19" s="168">
        <f t="shared" si="3"/>
        <v>90.416666666666671</v>
      </c>
      <c r="N19" s="69">
        <f t="shared" si="4"/>
        <v>980</v>
      </c>
      <c r="O19" s="170">
        <f t="shared" si="5"/>
        <v>20.416666666666668</v>
      </c>
      <c r="P19" s="70"/>
      <c r="Q19" s="165">
        <v>4800</v>
      </c>
      <c r="R19" s="60">
        <v>2100</v>
      </c>
      <c r="S19" s="79">
        <f t="shared" si="6"/>
        <v>0.4375</v>
      </c>
      <c r="T19" s="54">
        <v>460</v>
      </c>
      <c r="U19" s="80">
        <f t="shared" si="7"/>
        <v>9.583333333333334E-2</v>
      </c>
      <c r="V19" s="81" t="s">
        <v>21</v>
      </c>
    </row>
    <row r="20" spans="1:22" x14ac:dyDescent="0.2">
      <c r="A20" s="162"/>
      <c r="B20" s="57" t="s">
        <v>86</v>
      </c>
      <c r="C20" s="57" t="s">
        <v>87</v>
      </c>
      <c r="D20" s="57" t="s">
        <v>83</v>
      </c>
      <c r="E20" s="166"/>
      <c r="F20" s="60">
        <v>1000</v>
      </c>
      <c r="G20" s="169"/>
      <c r="H20" s="56">
        <v>1325</v>
      </c>
      <c r="I20" s="171"/>
      <c r="K20" s="166"/>
      <c r="L20" s="60">
        <f t="shared" si="2"/>
        <v>1400</v>
      </c>
      <c r="M20" s="169"/>
      <c r="N20" s="71">
        <f t="shared" si="4"/>
        <v>1855</v>
      </c>
      <c r="O20" s="171"/>
      <c r="P20" s="70"/>
      <c r="Q20" s="166"/>
      <c r="R20" s="60">
        <v>630</v>
      </c>
      <c r="S20" s="79"/>
      <c r="T20" s="54">
        <v>560</v>
      </c>
      <c r="U20" s="80"/>
      <c r="V20" s="81" t="s">
        <v>21</v>
      </c>
    </row>
    <row r="21" spans="1:22" x14ac:dyDescent="0.2">
      <c r="A21" s="58" t="s">
        <v>88</v>
      </c>
      <c r="B21" s="57" t="s">
        <v>89</v>
      </c>
      <c r="C21" s="57" t="s">
        <v>90</v>
      </c>
      <c r="D21" s="57" t="s">
        <v>83</v>
      </c>
      <c r="E21" s="53">
        <v>7200</v>
      </c>
      <c r="F21" s="60">
        <v>4000</v>
      </c>
      <c r="G21" s="55">
        <f t="shared" ref="G21:G28" si="8">(F21*100)/E21</f>
        <v>55.555555555555557</v>
      </c>
      <c r="H21" s="56">
        <v>400</v>
      </c>
      <c r="I21" s="67">
        <f t="shared" ref="I21:I28" si="9">(H21*100)/E21</f>
        <v>5.5555555555555554</v>
      </c>
      <c r="K21" s="53">
        <v>7200</v>
      </c>
      <c r="L21" s="54">
        <f t="shared" si="2"/>
        <v>5600</v>
      </c>
      <c r="M21" s="55">
        <f t="shared" ref="M21:M28" si="10">(L21*100)/K21</f>
        <v>77.777777777777771</v>
      </c>
      <c r="N21" s="56">
        <f t="shared" si="4"/>
        <v>560</v>
      </c>
      <c r="O21" s="67">
        <f t="shared" ref="O21:O28" si="11">(N21*100)/K21</f>
        <v>7.7777777777777777</v>
      </c>
      <c r="P21" s="68"/>
      <c r="Q21" s="53">
        <v>7200</v>
      </c>
      <c r="R21" s="60">
        <v>2560</v>
      </c>
      <c r="S21" s="79">
        <f t="shared" ref="S21:S28" si="12">(R21)/Q21</f>
        <v>0.35555555555555557</v>
      </c>
      <c r="T21" s="54">
        <v>1</v>
      </c>
      <c r="U21" s="80">
        <f t="shared" ref="U21:U28" si="13">(T21)/Q21</f>
        <v>1.3888888888888889E-4</v>
      </c>
      <c r="V21" s="81" t="s">
        <v>21</v>
      </c>
    </row>
    <row r="22" spans="1:22" x14ac:dyDescent="0.2">
      <c r="A22" s="163" t="s">
        <v>91</v>
      </c>
      <c r="B22" s="57" t="s">
        <v>92</v>
      </c>
      <c r="C22" s="57" t="s">
        <v>93</v>
      </c>
      <c r="D22" s="57" t="s">
        <v>83</v>
      </c>
      <c r="E22" s="53">
        <v>2000</v>
      </c>
      <c r="F22" s="54">
        <v>1000</v>
      </c>
      <c r="G22" s="55">
        <f t="shared" si="8"/>
        <v>50</v>
      </c>
      <c r="H22" s="56">
        <v>400</v>
      </c>
      <c r="I22" s="67">
        <f t="shared" si="9"/>
        <v>20</v>
      </c>
      <c r="K22" s="53">
        <v>2000</v>
      </c>
      <c r="L22" s="54">
        <f t="shared" si="2"/>
        <v>1400</v>
      </c>
      <c r="M22" s="55">
        <f t="shared" si="10"/>
        <v>70</v>
      </c>
      <c r="N22" s="56">
        <f t="shared" si="4"/>
        <v>560</v>
      </c>
      <c r="O22" s="67">
        <f t="shared" si="11"/>
        <v>28</v>
      </c>
      <c r="P22" s="68"/>
      <c r="Q22" s="53">
        <v>2000</v>
      </c>
      <c r="R22" s="54">
        <v>630</v>
      </c>
      <c r="S22" s="79">
        <f t="shared" si="12"/>
        <v>0.315</v>
      </c>
      <c r="T22" s="54">
        <v>210</v>
      </c>
      <c r="U22" s="80">
        <f t="shared" si="13"/>
        <v>0.105</v>
      </c>
      <c r="V22" s="81" t="s">
        <v>21</v>
      </c>
    </row>
    <row r="23" spans="1:22" x14ac:dyDescent="0.2">
      <c r="A23" s="162"/>
      <c r="B23" s="57" t="s">
        <v>94</v>
      </c>
      <c r="C23" s="57" t="s">
        <v>95</v>
      </c>
      <c r="D23" s="57" t="s">
        <v>83</v>
      </c>
      <c r="E23" s="53">
        <v>2000</v>
      </c>
      <c r="F23" s="54">
        <v>800</v>
      </c>
      <c r="G23" s="55">
        <f t="shared" si="8"/>
        <v>40</v>
      </c>
      <c r="H23" s="56">
        <v>350</v>
      </c>
      <c r="I23" s="67">
        <f t="shared" si="9"/>
        <v>17.5</v>
      </c>
      <c r="K23" s="53">
        <v>2000</v>
      </c>
      <c r="L23" s="54">
        <f t="shared" si="2"/>
        <v>1120</v>
      </c>
      <c r="M23" s="55">
        <f t="shared" si="10"/>
        <v>56</v>
      </c>
      <c r="N23" s="56">
        <f t="shared" si="4"/>
        <v>490</v>
      </c>
      <c r="O23" s="67">
        <f t="shared" si="11"/>
        <v>24.5</v>
      </c>
      <c r="P23" s="68"/>
      <c r="Q23" s="53">
        <v>2000</v>
      </c>
      <c r="R23" s="54">
        <v>190</v>
      </c>
      <c r="S23" s="79">
        <f t="shared" si="12"/>
        <v>9.5000000000000001E-2</v>
      </c>
      <c r="T23" s="54">
        <v>550</v>
      </c>
      <c r="U23" s="80">
        <f t="shared" si="13"/>
        <v>0.27500000000000002</v>
      </c>
      <c r="V23" s="81" t="s">
        <v>21</v>
      </c>
    </row>
    <row r="24" spans="1:22" x14ac:dyDescent="0.2">
      <c r="A24" s="162"/>
      <c r="B24" s="57" t="s">
        <v>96</v>
      </c>
      <c r="C24" s="57" t="s">
        <v>97</v>
      </c>
      <c r="D24" s="57" t="s">
        <v>83</v>
      </c>
      <c r="E24" s="53">
        <v>10000</v>
      </c>
      <c r="F24" s="54">
        <v>3800</v>
      </c>
      <c r="G24" s="55">
        <f t="shared" si="8"/>
        <v>38</v>
      </c>
      <c r="H24" s="56">
        <v>3800</v>
      </c>
      <c r="I24" s="67">
        <f t="shared" si="9"/>
        <v>38</v>
      </c>
      <c r="K24" s="53">
        <v>10000</v>
      </c>
      <c r="L24" s="54">
        <f t="shared" si="2"/>
        <v>5320</v>
      </c>
      <c r="M24" s="55">
        <f t="shared" si="10"/>
        <v>53.2</v>
      </c>
      <c r="N24" s="56">
        <f t="shared" si="4"/>
        <v>5320</v>
      </c>
      <c r="O24" s="67">
        <f t="shared" si="11"/>
        <v>53.2</v>
      </c>
      <c r="P24" s="68"/>
      <c r="Q24" s="53">
        <v>10000</v>
      </c>
      <c r="R24" s="54">
        <v>2400</v>
      </c>
      <c r="S24" s="79">
        <f t="shared" si="12"/>
        <v>0.24</v>
      </c>
      <c r="T24" s="54">
        <v>2300</v>
      </c>
      <c r="U24" s="80">
        <f t="shared" si="13"/>
        <v>0.23</v>
      </c>
      <c r="V24" s="81" t="s">
        <v>21</v>
      </c>
    </row>
    <row r="25" spans="1:22" x14ac:dyDescent="0.2">
      <c r="A25" s="164"/>
      <c r="B25" s="57" t="s">
        <v>98</v>
      </c>
      <c r="C25" s="57" t="s">
        <v>99</v>
      </c>
      <c r="D25" s="57" t="s">
        <v>83</v>
      </c>
      <c r="E25" s="53">
        <v>10000</v>
      </c>
      <c r="F25" s="54">
        <v>360</v>
      </c>
      <c r="G25" s="55">
        <f t="shared" si="8"/>
        <v>3.6</v>
      </c>
      <c r="H25" s="56">
        <v>1280</v>
      </c>
      <c r="I25" s="67">
        <f t="shared" si="9"/>
        <v>12.8</v>
      </c>
      <c r="K25" s="53">
        <v>10000</v>
      </c>
      <c r="L25" s="54">
        <f t="shared" si="2"/>
        <v>504</v>
      </c>
      <c r="M25" s="55">
        <f t="shared" si="10"/>
        <v>5.04</v>
      </c>
      <c r="N25" s="56">
        <f t="shared" si="4"/>
        <v>1792</v>
      </c>
      <c r="O25" s="67">
        <f t="shared" si="11"/>
        <v>17.920000000000002</v>
      </c>
      <c r="P25" s="68"/>
      <c r="Q25" s="53">
        <v>10000</v>
      </c>
      <c r="R25" s="54">
        <v>230</v>
      </c>
      <c r="S25" s="79">
        <f t="shared" si="12"/>
        <v>2.3E-2</v>
      </c>
      <c r="T25" s="54">
        <v>300</v>
      </c>
      <c r="U25" s="80">
        <f t="shared" si="13"/>
        <v>0.03</v>
      </c>
      <c r="V25" s="81" t="s">
        <v>21</v>
      </c>
    </row>
    <row r="26" spans="1:22" x14ac:dyDescent="0.2">
      <c r="A26" s="163" t="s">
        <v>100</v>
      </c>
      <c r="B26" s="57" t="s">
        <v>101</v>
      </c>
      <c r="C26" s="57" t="s">
        <v>93</v>
      </c>
      <c r="D26" s="57" t="s">
        <v>83</v>
      </c>
      <c r="E26" s="53">
        <v>2000</v>
      </c>
      <c r="F26" s="54">
        <v>1000</v>
      </c>
      <c r="G26" s="55">
        <f t="shared" si="8"/>
        <v>50</v>
      </c>
      <c r="H26" s="56">
        <v>120</v>
      </c>
      <c r="I26" s="67">
        <f t="shared" si="9"/>
        <v>6</v>
      </c>
      <c r="K26" s="53">
        <v>2000</v>
      </c>
      <c r="L26" s="54">
        <f t="shared" si="2"/>
        <v>1400</v>
      </c>
      <c r="M26" s="55">
        <f t="shared" si="10"/>
        <v>70</v>
      </c>
      <c r="N26" s="56">
        <f t="shared" si="4"/>
        <v>168</v>
      </c>
      <c r="O26" s="67">
        <f t="shared" si="11"/>
        <v>8.4</v>
      </c>
      <c r="P26" s="68"/>
      <c r="Q26" s="53">
        <v>2000</v>
      </c>
      <c r="R26" s="54">
        <v>630</v>
      </c>
      <c r="S26" s="79">
        <f t="shared" si="12"/>
        <v>0.315</v>
      </c>
      <c r="T26" s="54">
        <v>8</v>
      </c>
      <c r="U26" s="80">
        <f t="shared" si="13"/>
        <v>4.0000000000000001E-3</v>
      </c>
      <c r="V26" s="81" t="s">
        <v>21</v>
      </c>
    </row>
    <row r="27" spans="1:22" x14ac:dyDescent="0.2">
      <c r="A27" s="162"/>
      <c r="B27" s="57" t="s">
        <v>102</v>
      </c>
      <c r="C27" s="57" t="s">
        <v>95</v>
      </c>
      <c r="D27" s="57" t="s">
        <v>83</v>
      </c>
      <c r="E27" s="53">
        <v>2000</v>
      </c>
      <c r="F27" s="54">
        <v>138.282983931057</v>
      </c>
      <c r="G27" s="55">
        <f t="shared" si="8"/>
        <v>6.9141491965528505</v>
      </c>
      <c r="H27" s="56">
        <v>444.01801871612702</v>
      </c>
      <c r="I27" s="67">
        <f t="shared" si="9"/>
        <v>22.200900935806352</v>
      </c>
      <c r="K27" s="53">
        <v>2000</v>
      </c>
      <c r="L27" s="54">
        <f t="shared" si="2"/>
        <v>193.59617750347979</v>
      </c>
      <c r="M27" s="55">
        <f t="shared" si="10"/>
        <v>9.6798088751739879</v>
      </c>
      <c r="N27" s="56">
        <f t="shared" si="4"/>
        <v>621.62522620257778</v>
      </c>
      <c r="O27" s="67">
        <f t="shared" si="11"/>
        <v>31.081261310128887</v>
      </c>
      <c r="P27" s="68"/>
      <c r="Q27" s="53">
        <v>2000</v>
      </c>
      <c r="R27" s="54">
        <v>190</v>
      </c>
      <c r="S27" s="79">
        <f t="shared" si="12"/>
        <v>9.5000000000000001E-2</v>
      </c>
      <c r="T27" s="54">
        <v>550</v>
      </c>
      <c r="U27" s="80">
        <f t="shared" si="13"/>
        <v>0.27500000000000002</v>
      </c>
      <c r="V27" s="81" t="s">
        <v>21</v>
      </c>
    </row>
    <row r="28" spans="1:22" ht="12" customHeight="1" x14ac:dyDescent="0.2">
      <c r="A28" s="164"/>
      <c r="B28" s="57" t="s">
        <v>103</v>
      </c>
      <c r="C28" s="57" t="s">
        <v>99</v>
      </c>
      <c r="D28" s="57" t="s">
        <v>83</v>
      </c>
      <c r="E28" s="53">
        <v>10000</v>
      </c>
      <c r="F28" s="54">
        <v>1210</v>
      </c>
      <c r="G28" s="55">
        <f t="shared" si="8"/>
        <v>12.1</v>
      </c>
      <c r="H28" s="56">
        <v>300</v>
      </c>
      <c r="I28" s="67">
        <f t="shared" si="9"/>
        <v>3</v>
      </c>
      <c r="K28" s="53">
        <v>10000</v>
      </c>
      <c r="L28" s="54">
        <f t="shared" si="2"/>
        <v>1694</v>
      </c>
      <c r="M28" s="55">
        <f t="shared" si="10"/>
        <v>16.940000000000001</v>
      </c>
      <c r="N28" s="56">
        <f t="shared" si="4"/>
        <v>420</v>
      </c>
      <c r="O28" s="67">
        <f t="shared" si="11"/>
        <v>4.2</v>
      </c>
      <c r="P28" s="68"/>
      <c r="Q28" s="53">
        <v>10000</v>
      </c>
      <c r="R28" s="54">
        <v>210</v>
      </c>
      <c r="S28" s="79">
        <f t="shared" si="12"/>
        <v>2.1000000000000001E-2</v>
      </c>
      <c r="T28" s="54">
        <v>100</v>
      </c>
      <c r="U28" s="80">
        <f t="shared" si="13"/>
        <v>0.01</v>
      </c>
      <c r="V28" s="81" t="s">
        <v>21</v>
      </c>
    </row>
    <row r="29" spans="1:22" ht="20.100000000000001" hidden="1" customHeight="1" x14ac:dyDescent="0.2">
      <c r="D29" s="61" t="s">
        <v>83</v>
      </c>
      <c r="G29" s="62">
        <v>100</v>
      </c>
      <c r="H29" s="62"/>
      <c r="I29" s="62">
        <v>100</v>
      </c>
      <c r="M29" s="72">
        <v>100</v>
      </c>
      <c r="N29" s="62"/>
      <c r="O29" s="62">
        <v>100</v>
      </c>
      <c r="P29" s="62"/>
      <c r="S29" s="62">
        <v>100</v>
      </c>
      <c r="T29" s="62"/>
      <c r="U29" s="62">
        <v>100</v>
      </c>
      <c r="V29" s="82"/>
    </row>
  </sheetData>
  <mergeCells count="24">
    <mergeCell ref="Q19:Q20"/>
    <mergeCell ref="G19:G20"/>
    <mergeCell ref="I19:I20"/>
    <mergeCell ref="K19:K20"/>
    <mergeCell ref="M19:M20"/>
    <mergeCell ref="O19:O20"/>
    <mergeCell ref="A18:A20"/>
    <mergeCell ref="A22:A25"/>
    <mergeCell ref="A26:A28"/>
    <mergeCell ref="B2:B3"/>
    <mergeCell ref="E19:E20"/>
    <mergeCell ref="A4:A6"/>
    <mergeCell ref="A7:A8"/>
    <mergeCell ref="A9:A11"/>
    <mergeCell ref="A12:A13"/>
    <mergeCell ref="A14:A17"/>
    <mergeCell ref="A1:C1"/>
    <mergeCell ref="E1:I1"/>
    <mergeCell ref="K1:O1"/>
    <mergeCell ref="Q1:V1"/>
    <mergeCell ref="E2:I2"/>
    <mergeCell ref="K2:O2"/>
    <mergeCell ref="Q2:U2"/>
    <mergeCell ref="A2:A3"/>
  </mergeCells>
  <phoneticPr fontId="31" type="noConversion"/>
  <conditionalFormatting sqref="M1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{846B5F7E-B6FD-481A-B52B-9A6BAE7C775B}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{028C1B27-7F5E-467F-A075-FD9A789B9C93}</x14:id>
        </ext>
      </extLst>
    </cfRule>
  </conditionalFormatting>
  <conditionalFormatting sqref="O19:P1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{992C99FF-D7CC-4EAC-A226-9841FBD5CFB4}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{84C32B91-D634-4675-80D7-3CA930BBB3AA}</x14:id>
        </ext>
      </extLst>
    </cfRule>
  </conditionalFormatting>
  <conditionalFormatting sqref="M4:M29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{563B089D-6F69-4C4E-936A-B2C3656A5F1C}</x14:id>
        </ext>
      </extLst>
    </cfRule>
  </conditionalFormatting>
  <conditionalFormatting sqref="S4:S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{FFD6792F-73F2-4449-B9D9-30D9D4DC0179}</x14:id>
        </ext>
      </extLst>
    </cfRule>
  </conditionalFormatting>
  <conditionalFormatting sqref="S4:S29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{9B15FC4E-7092-402B-9CA2-55C8A6274EF0}</x14:id>
        </ext>
      </extLst>
    </cfRule>
  </conditionalFormatting>
  <conditionalFormatting sqref="U4:U29">
    <cfRule type="dataBar" priority="2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{A9CBC907-3133-4ED9-A55F-B70583CE4F40}</x14:id>
        </ext>
      </extLst>
    </cfRule>
  </conditionalFormatting>
  <conditionalFormatting sqref="U4:U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{4EC52D94-8755-4962-8BF9-BDA4BE8944E8}</x14:id>
        </ext>
      </extLst>
    </cfRule>
  </conditionalFormatting>
  <conditionalFormatting sqref="G21:G28 G4:G1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{8B3EBF12-F9F5-49EA-B1D8-DD304F8C998C}</x14:id>
        </ext>
      </extLst>
    </cfRule>
  </conditionalFormatting>
  <conditionalFormatting sqref="G21:G29 G4:G1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{D05E3E2D-7397-4C62-9CA3-C8B126D3F9C8}</x14:id>
        </ext>
      </extLst>
    </cfRule>
  </conditionalFormatting>
  <conditionalFormatting sqref="I21:I28 I4:I19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{59DD48BA-1B62-4D0A-96E6-F285195A6021}</x14:id>
        </ext>
      </extLst>
    </cfRule>
  </conditionalFormatting>
  <conditionalFormatting sqref="I21:I29 I4:I19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{128E9606-17BA-4E44-9C9C-7649E4E155EC}</x14:id>
        </ext>
      </extLst>
    </cfRule>
  </conditionalFormatting>
  <conditionalFormatting sqref="M21:M28 M4:M1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{D5139D37-3AF6-429D-9312-72987B1F66A3}</x14:id>
        </ext>
      </extLst>
    </cfRule>
  </conditionalFormatting>
  <conditionalFormatting sqref="M21:M29 M4:M1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{E11216F6-8B55-4F10-98A9-D55BBA29055D}</x14:id>
        </ext>
      </extLst>
    </cfRule>
  </conditionalFormatting>
  <conditionalFormatting sqref="O21:P28 O4:P1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{8DE31971-3161-4CFF-8229-2FF3F5A4CA0C}</x14:id>
        </ext>
      </extLst>
    </cfRule>
  </conditionalFormatting>
  <conditionalFormatting sqref="O4:P18 O21:P29 V2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{3CC629B6-95F9-4551-A7D3-8271125172F2}</x14:id>
        </ext>
      </extLst>
    </cfRule>
  </conditionalFormatting>
  <conditionalFormatting sqref="O4:P29 V2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{92EA4EDB-E206-4B46-A21B-517C66352A86}</x14:id>
        </ext>
      </extLst>
    </cfRule>
  </conditionalFormatting>
  <hyperlinks>
    <hyperlink ref="C18" r:id="rId1" tooltip="http://10.51.2.3/device/device=14/tab=port/port=3200/" xr:uid="{00000000-0004-0000-0300-000000000000}"/>
    <hyperlink ref="C14" r:id="rId2" tooltip="http://10.51.2.3/device/device=3/tab=port/port=126/" xr:uid="{00000000-0004-0000-0300-000001000000}"/>
    <hyperlink ref="C15" r:id="rId3" tooltip="http://10.51.2.3/device/device=3/tab=port/port=81/" xr:uid="{00000000-0004-0000-0300-000002000000}"/>
  </hyperlinks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 r:id="rId4"/>
  <legacyDrawingHF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6B5F7E-B6FD-481A-B52B-9A6BAE7C775B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028C1B27-7F5E-467F-A075-FD9A789B9C93}">
            <x14:dataBar minLength="0" maxLength="100" negativeBarColorSameAsPositive="1" axisPosition="none">
              <x14:cfvo type="min"/>
              <x14:cfvo type="max"/>
            </x14:dataBar>
          </x14:cfRule>
          <xm:sqref>M19</xm:sqref>
        </x14:conditionalFormatting>
        <x14:conditionalFormatting xmlns:xm="http://schemas.microsoft.com/office/excel/2006/main">
          <x14:cfRule type="dataBar" id="{992C99FF-D7CC-4EAC-A226-9841FBD5CFB4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84C32B91-D634-4675-80D7-3CA930BBB3AA}">
            <x14:dataBar minLength="0" maxLength="100" negativeBarColorSameAsPositive="1" axisPosition="none">
              <x14:cfvo type="min"/>
              <x14:cfvo type="max"/>
            </x14:dataBar>
          </x14:cfRule>
          <xm:sqref>O19:P19</xm:sqref>
        </x14:conditionalFormatting>
        <x14:conditionalFormatting xmlns:xm="http://schemas.microsoft.com/office/excel/2006/main">
          <x14:cfRule type="dataBar" id="{563B089D-6F69-4C4E-936A-B2C3656A5F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M4:M29</xm:sqref>
        </x14:conditionalFormatting>
        <x14:conditionalFormatting xmlns:xm="http://schemas.microsoft.com/office/excel/2006/main">
          <x14:cfRule type="dataBar" id="{FFD6792F-73F2-4449-B9D9-30D9D4DC0179}">
            <x14:dataBar minLength="0" maxLength="100" negativeBarColorSameAsPositive="1" axisPosition="none">
              <x14:cfvo type="min"/>
              <x14:cfvo type="max"/>
            </x14:dataBar>
          </x14:cfRule>
          <xm:sqref>S4:S28</xm:sqref>
        </x14:conditionalFormatting>
        <x14:conditionalFormatting xmlns:xm="http://schemas.microsoft.com/office/excel/2006/main">
          <x14:cfRule type="dataBar" id="{9B15FC4E-7092-402B-9CA2-55C8A6274EF0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m:sqref>S4:S29</xm:sqref>
        </x14:conditionalFormatting>
        <x14:conditionalFormatting xmlns:xm="http://schemas.microsoft.com/office/excel/2006/main">
          <x14:cfRule type="dataBar" id="{A9CBC907-3133-4ED9-A55F-B70583CE4F40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m:sqref>U4:U29</xm:sqref>
        </x14:conditionalFormatting>
        <x14:conditionalFormatting xmlns:xm="http://schemas.microsoft.com/office/excel/2006/main">
          <x14:cfRule type="dataBar" id="{4EC52D94-8755-4962-8BF9-BDA4BE8944E8}">
            <x14:dataBar minLength="0" maxLength="100" negativeBarColorSameAsPositive="1" axisPosition="none">
              <x14:cfvo type="min"/>
              <x14:cfvo type="max"/>
            </x14:dataBar>
          </x14:cfRule>
          <xm:sqref>U4:U28</xm:sqref>
        </x14:conditionalFormatting>
        <x14:conditionalFormatting xmlns:xm="http://schemas.microsoft.com/office/excel/2006/main">
          <x14:cfRule type="dataBar" id="{8B3EBF12-F9F5-49EA-B1D8-DD304F8C998C}">
            <x14:dataBar minLength="0" maxLength="100" negativeBarColorSameAsPositive="1" axisPosition="none">
              <x14:cfvo type="min"/>
              <x14:cfvo type="max"/>
            </x14:dataBar>
          </x14:cfRule>
          <xm:sqref>G21:G28 G4:G19</xm:sqref>
        </x14:conditionalFormatting>
        <x14:conditionalFormatting xmlns:xm="http://schemas.microsoft.com/office/excel/2006/main">
          <x14:cfRule type="dataBar" id="{D05E3E2D-7397-4C62-9CA3-C8B126D3F9C8}">
            <x14:dataBar minLength="0" maxLength="100" negativeBarColorSameAsPositive="1" axisPosition="none">
              <x14:cfvo type="min"/>
              <x14:cfvo type="max"/>
            </x14:dataBar>
          </x14:cfRule>
          <xm:sqref>G21:G29 G4:G19</xm:sqref>
        </x14:conditionalFormatting>
        <x14:conditionalFormatting xmlns:xm="http://schemas.microsoft.com/office/excel/2006/main">
          <x14:cfRule type="dataBar" id="{59DD48BA-1B62-4D0A-96E6-F285195A6021}">
            <x14:dataBar minLength="0" maxLength="100" negativeBarColorSameAsPositive="1" axisPosition="none">
              <x14:cfvo type="min"/>
              <x14:cfvo type="max"/>
            </x14:dataBar>
          </x14:cfRule>
          <xm:sqref>I21:I28 I4:I19</xm:sqref>
        </x14:conditionalFormatting>
        <x14:conditionalFormatting xmlns:xm="http://schemas.microsoft.com/office/excel/2006/main">
          <x14:cfRule type="dataBar" id="{128E9606-17BA-4E44-9C9C-7649E4E155EC}">
            <x14:dataBar minLength="0" maxLength="100" negativeBarColorSameAsPositive="1" axisPosition="none">
              <x14:cfvo type="min"/>
              <x14:cfvo type="max"/>
            </x14:dataBar>
          </x14:cfRule>
          <xm:sqref>I21:I29 I4:I19</xm:sqref>
        </x14:conditionalFormatting>
        <x14:conditionalFormatting xmlns:xm="http://schemas.microsoft.com/office/excel/2006/main">
          <x14:cfRule type="dataBar" id="{D5139D37-3AF6-429D-9312-72987B1F66A3}">
            <x14:dataBar minLength="0" maxLength="100" negativeBarColorSameAsPositive="1" axisPosition="none">
              <x14:cfvo type="min"/>
              <x14:cfvo type="max"/>
            </x14:dataBar>
          </x14:cfRule>
          <xm:sqref>M21:M28 M4:M18</xm:sqref>
        </x14:conditionalFormatting>
        <x14:conditionalFormatting xmlns:xm="http://schemas.microsoft.com/office/excel/2006/main">
          <x14:cfRule type="dataBar" id="{E11216F6-8B55-4F10-98A9-D55BBA29055D}">
            <x14:dataBar minLength="0" maxLength="100" negativeBarColorSameAsPositive="1" axisPosition="none">
              <x14:cfvo type="min"/>
              <x14:cfvo type="max"/>
            </x14:dataBar>
          </x14:cfRule>
          <xm:sqref>M21:M29 M4:M18</xm:sqref>
        </x14:conditionalFormatting>
        <x14:conditionalFormatting xmlns:xm="http://schemas.microsoft.com/office/excel/2006/main">
          <x14:cfRule type="dataBar" id="{8DE31971-3161-4CFF-8229-2FF3F5A4CA0C}">
            <x14:dataBar minLength="0" maxLength="100" negativeBarColorSameAsPositive="1" axisPosition="none">
              <x14:cfvo type="min"/>
              <x14:cfvo type="max"/>
            </x14:dataBar>
          </x14:cfRule>
          <xm:sqref>O21:P28 O4:P18</xm:sqref>
        </x14:conditionalFormatting>
        <x14:conditionalFormatting xmlns:xm="http://schemas.microsoft.com/office/excel/2006/main">
          <x14:cfRule type="dataBar" id="{3CC629B6-95F9-4551-A7D3-8271125172F2}">
            <x14:dataBar minLength="0" maxLength="100" negativeBarColorSameAsPositive="1" axisPosition="none">
              <x14:cfvo type="min"/>
              <x14:cfvo type="max"/>
            </x14:dataBar>
          </x14:cfRule>
          <xm:sqref>O4:P18 O21:P29 V29</xm:sqref>
        </x14:conditionalFormatting>
        <x14:conditionalFormatting xmlns:xm="http://schemas.microsoft.com/office/excel/2006/main">
          <x14:cfRule type="dataBar" id="{92EA4EDB-E206-4B46-A21B-517C66352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O4:P29 V29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7" sqref="J27"/>
    </sheetView>
  </sheetViews>
  <sheetFormatPr defaultColWidth="9.875" defaultRowHeight="14.25" x14ac:dyDescent="0.15"/>
  <cols>
    <col min="1" max="16384" width="9.875" style="43"/>
  </cols>
  <sheetData/>
  <phoneticPr fontId="3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BBC7-A19B-4EE7-ADB4-B6DBAA05A040}">
  <dimension ref="A1:G49"/>
  <sheetViews>
    <sheetView tabSelected="1" workbookViewId="0">
      <selection activeCell="G1" sqref="G1"/>
    </sheetView>
  </sheetViews>
  <sheetFormatPr defaultColWidth="8.75" defaultRowHeight="12.75" x14ac:dyDescent="0.2"/>
  <cols>
    <col min="1" max="1" width="10.5" style="125" customWidth="1"/>
    <col min="2" max="2" width="20.25" style="125" customWidth="1"/>
    <col min="3" max="3" width="20.625" style="125" customWidth="1"/>
    <col min="4" max="4" width="24.125" style="125" customWidth="1"/>
    <col min="5" max="5" width="22.875" style="130" customWidth="1"/>
    <col min="6" max="6" width="12.25" style="125" customWidth="1"/>
    <col min="7" max="16384" width="8.75" style="125"/>
  </cols>
  <sheetData>
    <row r="1" spans="1:7" s="118" customFormat="1" ht="20.25" x14ac:dyDescent="0.15">
      <c r="A1" s="173" t="s">
        <v>256</v>
      </c>
      <c r="B1" s="174"/>
      <c r="C1" s="175"/>
      <c r="D1" s="176" t="str">
        <f>TEXT([1]sheet1!$B$2,"YYYY-MM-DD")&amp;"    "&amp;TEXT([1]sheet1!$B$2,"HH")&amp;":00~~"&amp;TEXT([1]sheet1!$B$2,"HH")+1&amp;":00"</f>
        <v>2021-12-25    18:00~~19:00</v>
      </c>
      <c r="E1" s="177"/>
      <c r="G1" s="118" t="str">
        <f>"NPM Part: Radio Capacity situation is normal till "&amp;TEXT([1]sheet1!$B$2,"HH")+1&amp;":00"</f>
        <v>NPM Part: Radio Capacity situation is normal till 19:00</v>
      </c>
    </row>
    <row r="2" spans="1:7" s="121" customFormat="1" ht="25.5" x14ac:dyDescent="0.15">
      <c r="A2" s="119" t="s">
        <v>202</v>
      </c>
      <c r="B2" s="119" t="s">
        <v>203</v>
      </c>
      <c r="C2" s="119" t="s">
        <v>204</v>
      </c>
      <c r="D2" s="119" t="s">
        <v>205</v>
      </c>
      <c r="E2" s="120" t="s">
        <v>206</v>
      </c>
    </row>
    <row r="3" spans="1:7" x14ac:dyDescent="0.2">
      <c r="A3" s="172" t="s">
        <v>19</v>
      </c>
      <c r="B3" s="122" t="s">
        <v>207</v>
      </c>
      <c r="C3" s="123">
        <f>VLOOKUP(B3,[2]sheet1!$E:$P,12,0)</f>
        <v>0.47420000000000001</v>
      </c>
      <c r="D3" s="123">
        <f>VLOOKUP(B3,[2]sheet1!$E:$Q,13,0)</f>
        <v>0.33710000000000001</v>
      </c>
      <c r="E3" s="124" t="s">
        <v>21</v>
      </c>
    </row>
    <row r="4" spans="1:7" x14ac:dyDescent="0.2">
      <c r="A4" s="172"/>
      <c r="B4" s="122" t="s">
        <v>208</v>
      </c>
      <c r="C4" s="123">
        <f>VLOOKUP(B4,[2]sheet1!$E:$P,12,0)</f>
        <v>0.48829999999999996</v>
      </c>
      <c r="D4" s="123">
        <f>VLOOKUP(B4,[2]sheet1!$E:$Q,13,0)</f>
        <v>0.34139999999999998</v>
      </c>
      <c r="E4" s="124" t="s">
        <v>21</v>
      </c>
    </row>
    <row r="5" spans="1:7" x14ac:dyDescent="0.2">
      <c r="A5" s="172"/>
      <c r="B5" s="122" t="s">
        <v>209</v>
      </c>
      <c r="C5" s="123">
        <f>VLOOKUP(B5,[2]sheet1!$E:$P,12,0)</f>
        <v>0.20170000000000002</v>
      </c>
      <c r="D5" s="123">
        <f>VLOOKUP(B5,[2]sheet1!$E:$Q,13,0)</f>
        <v>0.15010000000000001</v>
      </c>
      <c r="E5" s="124" t="s">
        <v>21</v>
      </c>
    </row>
    <row r="6" spans="1:7" x14ac:dyDescent="0.2">
      <c r="A6" s="172"/>
      <c r="B6" s="122" t="s">
        <v>210</v>
      </c>
      <c r="C6" s="123">
        <f>VLOOKUP(B6,[2]sheet1!$E:$P,12,0)</f>
        <v>0.39679999999999999</v>
      </c>
      <c r="D6" s="123">
        <f>VLOOKUP(B6,[2]sheet1!$E:$Q,13,0)</f>
        <v>0.21859999999999999</v>
      </c>
      <c r="E6" s="124" t="s">
        <v>21</v>
      </c>
    </row>
    <row r="7" spans="1:7" x14ac:dyDescent="0.2">
      <c r="A7" s="172"/>
      <c r="B7" s="122" t="s">
        <v>211</v>
      </c>
      <c r="C7" s="123">
        <f>VLOOKUP(B7,[2]sheet1!$E:$P,12,0)</f>
        <v>0.4551</v>
      </c>
      <c r="D7" s="123">
        <f>VLOOKUP(B7,[2]sheet1!$E:$Q,13,0)</f>
        <v>0.32549999999999996</v>
      </c>
      <c r="E7" s="124" t="s">
        <v>21</v>
      </c>
    </row>
    <row r="8" spans="1:7" x14ac:dyDescent="0.2">
      <c r="A8" s="172"/>
      <c r="B8" s="122" t="s">
        <v>212</v>
      </c>
      <c r="C8" s="123">
        <f>VLOOKUP(B8,[2]sheet1!$E:$P,12,0)</f>
        <v>0.34720000000000001</v>
      </c>
      <c r="D8" s="123">
        <f>VLOOKUP(B8,[2]sheet1!$E:$Q,13,0)</f>
        <v>0.28989999999999999</v>
      </c>
      <c r="E8" s="124" t="s">
        <v>21</v>
      </c>
    </row>
    <row r="9" spans="1:7" x14ac:dyDescent="0.2">
      <c r="A9" s="172"/>
      <c r="B9" s="122" t="s">
        <v>213</v>
      </c>
      <c r="C9" s="123">
        <f>VLOOKUP(B9,[2]sheet1!$E:$P,12,0)</f>
        <v>0.35170000000000001</v>
      </c>
      <c r="D9" s="123">
        <f>VLOOKUP(B9,[2]sheet1!$E:$Q,13,0)</f>
        <v>0.25890000000000002</v>
      </c>
      <c r="E9" s="124" t="s">
        <v>21</v>
      </c>
    </row>
    <row r="10" spans="1:7" x14ac:dyDescent="0.2">
      <c r="A10" s="172"/>
      <c r="B10" s="122" t="s">
        <v>214</v>
      </c>
      <c r="C10" s="123">
        <f>VLOOKUP(B10,[2]sheet1!$E:$P,12,0)</f>
        <v>0.3478</v>
      </c>
      <c r="D10" s="123">
        <f>VLOOKUP(B10,[2]sheet1!$E:$Q,13,0)</f>
        <v>0.23899999999999999</v>
      </c>
      <c r="E10" s="124" t="s">
        <v>21</v>
      </c>
    </row>
    <row r="11" spans="1:7" x14ac:dyDescent="0.2">
      <c r="A11" s="172"/>
      <c r="B11" s="122" t="s">
        <v>215</v>
      </c>
      <c r="C11" s="123">
        <f>VLOOKUP(B11,[2]sheet1!$E:$P,12,0)</f>
        <v>0.38390000000000002</v>
      </c>
      <c r="D11" s="123">
        <f>VLOOKUP(B11,[2]sheet1!$E:$Q,13,0)</f>
        <v>0.25750000000000001</v>
      </c>
      <c r="E11" s="124" t="s">
        <v>21</v>
      </c>
    </row>
    <row r="12" spans="1:7" x14ac:dyDescent="0.2">
      <c r="A12" s="172"/>
      <c r="B12" s="122" t="s">
        <v>216</v>
      </c>
      <c r="C12" s="123">
        <f>VLOOKUP(B12,[2]sheet1!$E:$P,12,0)</f>
        <v>0.44009999999999999</v>
      </c>
      <c r="D12" s="123">
        <f>VLOOKUP(B12,[2]sheet1!$E:$Q,13,0)</f>
        <v>0.35310000000000002</v>
      </c>
      <c r="E12" s="124" t="s">
        <v>21</v>
      </c>
    </row>
    <row r="13" spans="1:7" x14ac:dyDescent="0.2">
      <c r="A13" s="172"/>
      <c r="B13" s="122" t="s">
        <v>217</v>
      </c>
      <c r="C13" s="123">
        <f>VLOOKUP(B13,[2]sheet1!$E:$P,12,0)</f>
        <v>0.31709999999999999</v>
      </c>
      <c r="D13" s="123">
        <f>VLOOKUP(B13,[2]sheet1!$E:$Q,13,0)</f>
        <v>0.2311</v>
      </c>
      <c r="E13" s="124" t="s">
        <v>21</v>
      </c>
    </row>
    <row r="14" spans="1:7" x14ac:dyDescent="0.2">
      <c r="A14" s="172"/>
      <c r="B14" s="122" t="s">
        <v>218</v>
      </c>
      <c r="C14" s="123">
        <f>VLOOKUP(B14,[2]sheet1!$E:$P,12,0)</f>
        <v>0.40210000000000001</v>
      </c>
      <c r="D14" s="123">
        <f>VLOOKUP(B14,[2]sheet1!$E:$Q,13,0)</f>
        <v>0.2059</v>
      </c>
      <c r="E14" s="124" t="s">
        <v>21</v>
      </c>
    </row>
    <row r="15" spans="1:7" s="126" customFormat="1" ht="25.5" x14ac:dyDescent="0.15">
      <c r="A15" s="120" t="s">
        <v>202</v>
      </c>
      <c r="B15" s="120" t="s">
        <v>203</v>
      </c>
      <c r="C15" s="120" t="s">
        <v>219</v>
      </c>
      <c r="D15" s="120" t="s">
        <v>220</v>
      </c>
      <c r="E15" s="120" t="s">
        <v>206</v>
      </c>
    </row>
    <row r="16" spans="1:7" x14ac:dyDescent="0.2">
      <c r="A16" s="172" t="s">
        <v>23</v>
      </c>
      <c r="B16" s="122" t="s">
        <v>221</v>
      </c>
      <c r="C16" s="123">
        <f>VLOOKUP(B16,[1]sheet1!$E:$P,12,0)</f>
        <v>0.30930000000000002</v>
      </c>
      <c r="D16" s="123">
        <f>VLOOKUP(B16,[1]sheet1!$E:$Q,13,0)</f>
        <v>0.1457</v>
      </c>
      <c r="E16" s="124" t="s">
        <v>21</v>
      </c>
    </row>
    <row r="17" spans="1:5" x14ac:dyDescent="0.2">
      <c r="A17" s="172"/>
      <c r="B17" s="122" t="s">
        <v>222</v>
      </c>
      <c r="C17" s="123">
        <f>VLOOKUP(B17,[1]sheet1!$E:$P,12,0)</f>
        <v>0.16839999999999999</v>
      </c>
      <c r="D17" s="123">
        <f>VLOOKUP(B17,[1]sheet1!$E:$Q,13,0)</f>
        <v>9.0399999999999994E-2</v>
      </c>
      <c r="E17" s="124" t="s">
        <v>21</v>
      </c>
    </row>
    <row r="18" spans="1:5" x14ac:dyDescent="0.2">
      <c r="A18" s="172"/>
      <c r="B18" s="122" t="s">
        <v>223</v>
      </c>
      <c r="C18" s="123">
        <f>VLOOKUP(B18,[1]sheet1!$E:$P,12,0)</f>
        <v>0.1011</v>
      </c>
      <c r="D18" s="123">
        <f>VLOOKUP(B18,[1]sheet1!$E:$Q,13,0)</f>
        <v>5.2600000000000001E-2</v>
      </c>
      <c r="E18" s="124" t="s">
        <v>21</v>
      </c>
    </row>
    <row r="19" spans="1:5" x14ac:dyDescent="0.2">
      <c r="A19" s="172"/>
      <c r="B19" s="122" t="s">
        <v>224</v>
      </c>
      <c r="C19" s="123">
        <f>VLOOKUP(B19,[1]sheet1!$E:$P,12,0)</f>
        <v>0.21879999999999999</v>
      </c>
      <c r="D19" s="123">
        <f>VLOOKUP(B19,[1]sheet1!$E:$Q,13,0)</f>
        <v>0.1193</v>
      </c>
      <c r="E19" s="124" t="s">
        <v>21</v>
      </c>
    </row>
    <row r="20" spans="1:5" x14ac:dyDescent="0.2">
      <c r="A20" s="172"/>
      <c r="B20" s="122" t="s">
        <v>225</v>
      </c>
      <c r="C20" s="123">
        <f>VLOOKUP(B20,[1]sheet1!$E:$P,12,0)</f>
        <v>0.22140000000000001</v>
      </c>
      <c r="D20" s="123">
        <f>VLOOKUP(B20,[1]sheet1!$E:$Q,13,0)</f>
        <v>0.1288</v>
      </c>
      <c r="E20" s="124" t="s">
        <v>21</v>
      </c>
    </row>
    <row r="21" spans="1:5" x14ac:dyDescent="0.2">
      <c r="A21" s="172"/>
      <c r="B21" s="122" t="s">
        <v>226</v>
      </c>
      <c r="C21" s="123">
        <f>VLOOKUP(B21,[1]sheet1!$E:$P,12,0)</f>
        <v>0.2238</v>
      </c>
      <c r="D21" s="123">
        <f>VLOOKUP(B21,[1]sheet1!$E:$Q,13,0)</f>
        <v>0.1244</v>
      </c>
      <c r="E21" s="124" t="s">
        <v>21</v>
      </c>
    </row>
    <row r="22" spans="1:5" x14ac:dyDescent="0.2">
      <c r="A22" s="172"/>
      <c r="B22" s="122" t="s">
        <v>227</v>
      </c>
      <c r="C22" s="123">
        <f>VLOOKUP(B22,[1]sheet1!$E:$P,12,0)</f>
        <v>0.18659999999999999</v>
      </c>
      <c r="D22" s="123">
        <f>VLOOKUP(B22,[1]sheet1!$E:$Q,13,0)</f>
        <v>0.1115</v>
      </c>
      <c r="E22" s="124" t="s">
        <v>21</v>
      </c>
    </row>
    <row r="23" spans="1:5" x14ac:dyDescent="0.2">
      <c r="A23" s="172"/>
      <c r="B23" s="122" t="s">
        <v>228</v>
      </c>
      <c r="C23" s="123">
        <f>VLOOKUP(B23,[1]sheet1!$E:$P,12,0)</f>
        <v>0.14099999999999999</v>
      </c>
      <c r="D23" s="123">
        <f>VLOOKUP(B23,[1]sheet1!$E:$Q,13,0)</f>
        <v>8.09E-2</v>
      </c>
      <c r="E23" s="124" t="s">
        <v>21</v>
      </c>
    </row>
    <row r="24" spans="1:5" x14ac:dyDescent="0.2">
      <c r="A24" s="172"/>
      <c r="B24" s="122" t="s">
        <v>229</v>
      </c>
      <c r="C24" s="123">
        <f>VLOOKUP(B24,[1]sheet1!$E:$P,12,0)</f>
        <v>9.7299999999999998E-2</v>
      </c>
      <c r="D24" s="123">
        <f>VLOOKUP(B24,[1]sheet1!$E:$Q,13,0)</f>
        <v>6.6100000000000006E-2</v>
      </c>
      <c r="E24" s="124" t="s">
        <v>21</v>
      </c>
    </row>
    <row r="25" spans="1:5" x14ac:dyDescent="0.2">
      <c r="A25" s="172"/>
      <c r="B25" s="122" t="s">
        <v>230</v>
      </c>
      <c r="C25" s="123">
        <f>VLOOKUP(B25,[1]sheet1!$E:$P,12,0)</f>
        <v>0.20499999999999999</v>
      </c>
      <c r="D25" s="123">
        <f>VLOOKUP(B25,[1]sheet1!$E:$Q,13,0)</f>
        <v>0.11810000000000001</v>
      </c>
      <c r="E25" s="124" t="s">
        <v>21</v>
      </c>
    </row>
    <row r="26" spans="1:5" x14ac:dyDescent="0.2">
      <c r="A26" s="172"/>
      <c r="B26" s="122" t="s">
        <v>231</v>
      </c>
      <c r="C26" s="123">
        <f>VLOOKUP(B26,[1]sheet1!$E:$P,12,0)</f>
        <v>0.1072</v>
      </c>
      <c r="D26" s="123">
        <f>VLOOKUP(B26,[1]sheet1!$E:$Q,13,0)</f>
        <v>6.5199999999999994E-2</v>
      </c>
      <c r="E26" s="124" t="s">
        <v>21</v>
      </c>
    </row>
    <row r="27" spans="1:5" x14ac:dyDescent="0.2">
      <c r="A27" s="172"/>
      <c r="B27" s="122" t="s">
        <v>232</v>
      </c>
      <c r="C27" s="123">
        <f>VLOOKUP(B27,[1]sheet1!$E:$P,12,0)</f>
        <v>0.15029999999999999</v>
      </c>
      <c r="D27" s="123">
        <f>VLOOKUP(B27,[1]sheet1!$E:$Q,13,0)</f>
        <v>9.3299999999999994E-2</v>
      </c>
      <c r="E27" s="124" t="s">
        <v>21</v>
      </c>
    </row>
    <row r="28" spans="1:5" x14ac:dyDescent="0.2">
      <c r="A28" s="127" t="s">
        <v>202</v>
      </c>
      <c r="B28" s="127" t="s">
        <v>203</v>
      </c>
      <c r="C28" s="127" t="s">
        <v>233</v>
      </c>
      <c r="D28" s="127" t="s">
        <v>234</v>
      </c>
      <c r="E28" s="128" t="s">
        <v>206</v>
      </c>
    </row>
    <row r="29" spans="1:5" x14ac:dyDescent="0.2">
      <c r="A29" s="172" t="s">
        <v>24</v>
      </c>
      <c r="B29" s="122" t="s">
        <v>484</v>
      </c>
      <c r="C29" s="123">
        <f>VLOOKUP(B29,[3]sheet1!$E:$O,11,0)</f>
        <v>0.29749999999999999</v>
      </c>
      <c r="D29" s="123">
        <f>VLOOKUP(B29,[3]sheet1!$E:$P,12,0)</f>
        <v>0.15629999999999999</v>
      </c>
      <c r="E29" s="124" t="s">
        <v>21</v>
      </c>
    </row>
    <row r="30" spans="1:5" x14ac:dyDescent="0.2">
      <c r="A30" s="172"/>
      <c r="B30" s="122" t="s">
        <v>485</v>
      </c>
      <c r="C30" s="123">
        <f>VLOOKUP(B30,[3]sheet1!$E:$O,11,0)</f>
        <v>0.41799999999999998</v>
      </c>
      <c r="D30" s="123">
        <f>VLOOKUP(B30,[3]sheet1!$E:$P,12,0)</f>
        <v>0.24059999999999998</v>
      </c>
      <c r="E30" s="124" t="s">
        <v>21</v>
      </c>
    </row>
    <row r="31" spans="1:5" x14ac:dyDescent="0.2">
      <c r="A31" s="172"/>
      <c r="B31" s="122" t="s">
        <v>486</v>
      </c>
      <c r="C31" s="123">
        <f>VLOOKUP(B31,[3]sheet1!$E:$O,11,0)</f>
        <v>0.1769</v>
      </c>
      <c r="D31" s="123">
        <f>VLOOKUP(B31,[3]sheet1!$E:$P,12,0)</f>
        <v>0.12029999999999999</v>
      </c>
      <c r="E31" s="124" t="s">
        <v>21</v>
      </c>
    </row>
    <row r="32" spans="1:5" x14ac:dyDescent="0.2">
      <c r="A32" s="172"/>
      <c r="B32" s="122" t="s">
        <v>487</v>
      </c>
      <c r="C32" s="123">
        <f>VLOOKUP(B32,[3]sheet1!$E:$O,11,0)</f>
        <v>0.20519999999999999</v>
      </c>
      <c r="D32" s="123">
        <f>VLOOKUP(B32,[3]sheet1!$E:$P,12,0)</f>
        <v>0.1867</v>
      </c>
      <c r="E32" s="124" t="s">
        <v>21</v>
      </c>
    </row>
    <row r="33" spans="1:5" x14ac:dyDescent="0.2">
      <c r="A33" s="172"/>
      <c r="B33" s="122" t="s">
        <v>488</v>
      </c>
      <c r="C33" s="123">
        <f>VLOOKUP(B33,[3]sheet1!$E:$O,11,0)</f>
        <v>0.18710000000000002</v>
      </c>
      <c r="D33" s="123">
        <f>VLOOKUP(B33,[3]sheet1!$E:$P,12,0)</f>
        <v>0.12050000000000001</v>
      </c>
      <c r="E33" s="124" t="s">
        <v>21</v>
      </c>
    </row>
    <row r="34" spans="1:5" x14ac:dyDescent="0.2">
      <c r="A34" s="172"/>
      <c r="B34" s="122" t="s">
        <v>489</v>
      </c>
      <c r="C34" s="123">
        <f>VLOOKUP(B34,[3]sheet1!$E:$O,11,0)</f>
        <v>0.14380000000000001</v>
      </c>
      <c r="D34" s="123">
        <f>VLOOKUP(B34,[3]sheet1!$E:$P,12,0)</f>
        <v>0.10550000000000001</v>
      </c>
      <c r="E34" s="124" t="s">
        <v>21</v>
      </c>
    </row>
    <row r="35" spans="1:5" x14ac:dyDescent="0.2">
      <c r="A35" s="172"/>
      <c r="B35" s="122" t="s">
        <v>493</v>
      </c>
      <c r="C35" s="123">
        <f>VLOOKUP(B35,[3]sheet1!$E:$O,11,0)</f>
        <v>7.980000000000001E-2</v>
      </c>
      <c r="D35" s="123">
        <f>VLOOKUP(B35,[3]sheet1!$E:$P,12,0)</f>
        <v>6.5199999999999994E-2</v>
      </c>
      <c r="E35" s="124" t="s">
        <v>21</v>
      </c>
    </row>
    <row r="36" spans="1:5" x14ac:dyDescent="0.2">
      <c r="A36" s="172"/>
      <c r="B36" s="122" t="s">
        <v>490</v>
      </c>
      <c r="C36" s="123">
        <f>VLOOKUP(B36,[3]sheet1!$E:$O,11,0)</f>
        <v>0.111</v>
      </c>
      <c r="D36" s="123">
        <f>VLOOKUP(B36,[3]sheet1!$E:$P,12,0)</f>
        <v>8.2799999999999999E-2</v>
      </c>
      <c r="E36" s="124" t="s">
        <v>21</v>
      </c>
    </row>
    <row r="37" spans="1:5" x14ac:dyDescent="0.2">
      <c r="A37" s="172"/>
      <c r="B37" s="122" t="s">
        <v>491</v>
      </c>
      <c r="C37" s="123">
        <f>VLOOKUP(B37,[3]sheet1!$E:$O,11,0)</f>
        <v>3.9599999999999996E-2</v>
      </c>
      <c r="D37" s="123">
        <f>VLOOKUP(B37,[3]sheet1!$E:$P,12,0)</f>
        <v>6.2400000000000004E-2</v>
      </c>
      <c r="E37" s="124" t="s">
        <v>21</v>
      </c>
    </row>
    <row r="38" spans="1:5" x14ac:dyDescent="0.2">
      <c r="A38" s="172"/>
      <c r="B38" s="122" t="s">
        <v>492</v>
      </c>
      <c r="C38" s="123">
        <f>VLOOKUP(B38,[3]sheet1!$E:$O,11,0)</f>
        <v>0.12909999999999999</v>
      </c>
      <c r="D38" s="123">
        <f>VLOOKUP(B38,[3]sheet1!$E:$P,12,0)</f>
        <v>0.1103</v>
      </c>
      <c r="E38" s="124" t="s">
        <v>21</v>
      </c>
    </row>
    <row r="39" spans="1:5" x14ac:dyDescent="0.2">
      <c r="A39" s="127" t="s">
        <v>202</v>
      </c>
      <c r="B39" s="127" t="s">
        <v>203</v>
      </c>
      <c r="C39" s="127" t="s">
        <v>244</v>
      </c>
      <c r="D39" s="129" t="s">
        <v>206</v>
      </c>
    </row>
    <row r="40" spans="1:5" ht="14.25" x14ac:dyDescent="0.2">
      <c r="A40" s="172" t="s">
        <v>24</v>
      </c>
      <c r="B40" s="122" t="s">
        <v>494</v>
      </c>
      <c r="C40" s="26">
        <f>VLOOKUP(B40,[4]sheet1!$E:$G,3,0)</f>
        <v>0.16170000000000001</v>
      </c>
      <c r="D40" s="131" t="s">
        <v>21</v>
      </c>
    </row>
    <row r="41" spans="1:5" ht="14.25" x14ac:dyDescent="0.2">
      <c r="A41" s="172"/>
      <c r="B41" s="122" t="s">
        <v>495</v>
      </c>
      <c r="C41" s="26">
        <f>VLOOKUP(B41,[4]sheet1!$E:$G,3,0)</f>
        <v>9.11E-2</v>
      </c>
      <c r="D41" s="131" t="s">
        <v>21</v>
      </c>
    </row>
    <row r="42" spans="1:5" ht="14.25" x14ac:dyDescent="0.2">
      <c r="A42" s="172"/>
      <c r="B42" s="122" t="s">
        <v>496</v>
      </c>
      <c r="C42" s="26">
        <f>VLOOKUP(B42,[4]sheet1!$E:$G,3,0)</f>
        <v>0.1056</v>
      </c>
      <c r="D42" s="131" t="s">
        <v>21</v>
      </c>
    </row>
    <row r="43" spans="1:5" ht="14.25" x14ac:dyDescent="0.2">
      <c r="A43" s="172"/>
      <c r="B43" s="122" t="s">
        <v>497</v>
      </c>
      <c r="C43" s="26">
        <f>VLOOKUP(B43,[4]sheet1!$E:$G,3,0)</f>
        <v>0.10890000000000001</v>
      </c>
      <c r="D43" s="131" t="s">
        <v>21</v>
      </c>
    </row>
    <row r="44" spans="1:5" ht="14.25" x14ac:dyDescent="0.2">
      <c r="A44" s="172"/>
      <c r="B44" s="122" t="s">
        <v>498</v>
      </c>
      <c r="C44" s="26">
        <f>VLOOKUP(B44,[4]sheet1!$E:$G,3,0)</f>
        <v>0.11869999999999999</v>
      </c>
      <c r="D44" s="131" t="s">
        <v>21</v>
      </c>
    </row>
    <row r="45" spans="1:5" ht="14.25" x14ac:dyDescent="0.2">
      <c r="A45" s="172"/>
      <c r="B45" s="122" t="s">
        <v>499</v>
      </c>
      <c r="C45" s="26">
        <f>VLOOKUP(B45,[4]sheet1!$E:$G,3,0)</f>
        <v>9.4100000000000003E-2</v>
      </c>
      <c r="D45" s="131" t="s">
        <v>21</v>
      </c>
    </row>
    <row r="46" spans="1:5" ht="14.25" x14ac:dyDescent="0.2">
      <c r="A46" s="172"/>
      <c r="B46" s="122" t="s">
        <v>500</v>
      </c>
      <c r="C46" s="26">
        <f>VLOOKUP(B46,[4]sheet1!$E:$G,3,0)</f>
        <v>3.7100000000000001E-2</v>
      </c>
      <c r="D46" s="131" t="s">
        <v>21</v>
      </c>
    </row>
    <row r="47" spans="1:5" ht="14.25" x14ac:dyDescent="0.2">
      <c r="A47" s="172"/>
      <c r="B47" s="122" t="s">
        <v>501</v>
      </c>
      <c r="C47" s="26">
        <f>VLOOKUP(B47,[4]sheet1!$E:$G,3,0)</f>
        <v>6.7599999999999993E-2</v>
      </c>
      <c r="D47" s="131" t="s">
        <v>21</v>
      </c>
    </row>
    <row r="48" spans="1:5" ht="14.25" x14ac:dyDescent="0.2">
      <c r="A48" s="172"/>
      <c r="B48" s="122" t="s">
        <v>502</v>
      </c>
      <c r="C48" s="26">
        <f>VLOOKUP(B48,[4]sheet1!$E:$G,3,0)</f>
        <v>3.3300000000000003E-2</v>
      </c>
      <c r="D48" s="131" t="s">
        <v>21</v>
      </c>
    </row>
    <row r="49" spans="1:4" ht="14.25" x14ac:dyDescent="0.2">
      <c r="A49" s="172"/>
      <c r="B49" s="122" t="s">
        <v>503</v>
      </c>
      <c r="C49" s="26">
        <f>VLOOKUP(B49,[4]sheet1!$E:$G,3,0)</f>
        <v>7.8799999999999995E-2</v>
      </c>
      <c r="D49" s="131" t="s">
        <v>21</v>
      </c>
    </row>
  </sheetData>
  <mergeCells count="6">
    <mergeCell ref="A40:A49"/>
    <mergeCell ref="A1:C1"/>
    <mergeCell ref="D1:E1"/>
    <mergeCell ref="A3:A14"/>
    <mergeCell ref="A16:A27"/>
    <mergeCell ref="A29:A38"/>
  </mergeCells>
  <phoneticPr fontId="31" type="noConversion"/>
  <conditionalFormatting sqref="C16:D27 C3:D14 C29:D38 C40:C49">
    <cfRule type="dataBar" priority="2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{F7056CB7-1B46-4E1E-B15A-D736DFEDF47C}</x14:id>
        </ext>
      </extLst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056CB7-1B46-4E1E-B15A-D736DFEDF47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C16:D27 C3:D14 C29:D38 C40:C49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66"/>
  <sheetViews>
    <sheetView zoomScale="90" zoomScaleNormal="90" workbookViewId="0">
      <pane xSplit="5" ySplit="4" topLeftCell="F5" activePane="bottomRight" state="frozen"/>
      <selection pane="topRight"/>
      <selection pane="bottomLeft"/>
      <selection pane="bottomRight" activeCell="M19" sqref="M19"/>
    </sheetView>
  </sheetViews>
  <sheetFormatPr defaultColWidth="9.875" defaultRowHeight="12" x14ac:dyDescent="0.15"/>
  <cols>
    <col min="1" max="2" width="9.875" style="31"/>
    <col min="3" max="3" width="24.375" style="31" customWidth="1"/>
    <col min="4" max="4" width="14.25" style="31" hidden="1" customWidth="1"/>
    <col min="5" max="5" width="12.125" style="31" customWidth="1"/>
    <col min="6" max="6" width="9.25" style="31" customWidth="1"/>
    <col min="7" max="7" width="13.25" style="31" customWidth="1"/>
    <col min="8" max="8" width="7.625" style="31" customWidth="1"/>
    <col min="9" max="9" width="11.375" style="31" customWidth="1"/>
    <col min="10" max="16384" width="9.875" style="31"/>
  </cols>
  <sheetData>
    <row r="1" spans="2:12" x14ac:dyDescent="0.15">
      <c r="L1" s="31" t="str">
        <f>"BSC Capacity situation is normal till "&amp;TEXT(Outer_data!C2,"HH:MM")</f>
        <v>BSC Capacity situation is normal till 15:30</v>
      </c>
    </row>
    <row r="3" spans="2:12" ht="15.95" customHeight="1" x14ac:dyDescent="0.15">
      <c r="B3" s="137" t="s">
        <v>104</v>
      </c>
      <c r="C3" s="137" t="s">
        <v>105</v>
      </c>
      <c r="D3" s="137"/>
      <c r="E3" s="137" t="s">
        <v>106</v>
      </c>
      <c r="F3" s="178" t="str">
        <f>_xlfn.CONCAT("Max Utilization",TEXT(Outer_kpi!B2,"MM-DD"),"  ",TEXT(Outer_kpi!C2,"HH:MM"))</f>
        <v>Max Utilization12-24  15:30</v>
      </c>
      <c r="G3" s="179"/>
      <c r="H3" s="179"/>
      <c r="I3" s="179"/>
      <c r="J3" s="180"/>
    </row>
    <row r="4" spans="2:12" ht="15" customHeight="1" x14ac:dyDescent="0.15">
      <c r="B4" s="138"/>
      <c r="C4" s="138"/>
      <c r="D4" s="138"/>
      <c r="E4" s="138"/>
      <c r="F4" s="33" t="s">
        <v>107</v>
      </c>
      <c r="G4" s="33" t="s">
        <v>107</v>
      </c>
      <c r="H4" s="33" t="s">
        <v>108</v>
      </c>
      <c r="I4" s="33" t="s">
        <v>108</v>
      </c>
      <c r="J4" s="33" t="s">
        <v>109</v>
      </c>
    </row>
    <row r="5" spans="2:12" ht="14.25" x14ac:dyDescent="0.25">
      <c r="B5" s="181" t="s">
        <v>110</v>
      </c>
      <c r="C5" s="34" t="s">
        <v>111</v>
      </c>
      <c r="D5" s="40" t="s">
        <v>331</v>
      </c>
      <c r="E5" s="41">
        <v>1000</v>
      </c>
      <c r="F5" s="36">
        <f>_xlfn.XLOOKUP(D5,Outer_kpi!T:T,Outer_kpi!S:S,)/1000/1000</f>
        <v>67.107072000000002</v>
      </c>
      <c r="G5" s="37">
        <f>F5/E5</f>
        <v>6.7107072000000004E-2</v>
      </c>
      <c r="H5" s="36">
        <f>_xlfn.XLOOKUP(D5,Outer_kpi!T:T,Outer_kpi!Q:Q,)/1000/1000</f>
        <v>54.569463999999996</v>
      </c>
      <c r="I5" s="37">
        <f>H5/E5</f>
        <v>5.4569463999999998E-2</v>
      </c>
      <c r="J5" s="42" t="s">
        <v>21</v>
      </c>
    </row>
    <row r="6" spans="2:12" ht="14.25" x14ac:dyDescent="0.25">
      <c r="B6" s="181"/>
      <c r="C6" s="34" t="s">
        <v>112</v>
      </c>
      <c r="D6" s="40" t="s">
        <v>332</v>
      </c>
      <c r="E6" s="41">
        <v>1000</v>
      </c>
      <c r="F6" s="36">
        <f>_xlfn.XLOOKUP(D6,Outer_kpi!T:T,Outer_kpi!S:S,)/1000/1000</f>
        <v>65.608992000000001</v>
      </c>
      <c r="G6" s="37">
        <f t="shared" ref="G6:G37" si="0">F6/E6</f>
        <v>6.5608992000000005E-2</v>
      </c>
      <c r="H6" s="36">
        <f>_xlfn.XLOOKUP(D6,Outer_kpi!T:T,Outer_kpi!Q:Q,)/1000/1000</f>
        <v>54.185368000000004</v>
      </c>
      <c r="I6" s="37">
        <f t="shared" ref="I6:I37" si="1">H6/E6</f>
        <v>5.4185368000000005E-2</v>
      </c>
      <c r="J6" s="42" t="s">
        <v>21</v>
      </c>
    </row>
    <row r="7" spans="2:12" ht="26.25" x14ac:dyDescent="0.25">
      <c r="B7" s="181"/>
      <c r="C7" s="38" t="s">
        <v>113</v>
      </c>
      <c r="D7" s="40" t="s">
        <v>333</v>
      </c>
      <c r="E7" s="41">
        <v>1000</v>
      </c>
      <c r="F7" s="36">
        <f>_xlfn.XLOOKUP(D7,Outer_kpi!T:T,Outer_kpi!S:S,)/1000/1000</f>
        <v>5.8951279999999997</v>
      </c>
      <c r="G7" s="37">
        <f t="shared" si="0"/>
        <v>5.8951279999999995E-3</v>
      </c>
      <c r="H7" s="36">
        <f>_xlfn.XLOOKUP(D7,Outer_kpi!T:T,Outer_kpi!Q:Q,)/1000/1000</f>
        <v>20.28584</v>
      </c>
      <c r="I7" s="37">
        <f t="shared" si="1"/>
        <v>2.0285839999999999E-2</v>
      </c>
      <c r="J7" s="42" t="s">
        <v>21</v>
      </c>
    </row>
    <row r="8" spans="2:12" ht="14.25" x14ac:dyDescent="0.25">
      <c r="B8" s="181"/>
      <c r="C8" s="34" t="s">
        <v>114</v>
      </c>
      <c r="D8" s="40" t="s">
        <v>334</v>
      </c>
      <c r="E8" s="41">
        <v>1000</v>
      </c>
      <c r="F8" s="36">
        <f>_xlfn.XLOOKUP(D8,Outer_kpi!T:T,Outer_kpi!S:S,)/1000/1000</f>
        <v>5.8515040000000003</v>
      </c>
      <c r="G8" s="37">
        <f t="shared" si="0"/>
        <v>5.8515040000000004E-3</v>
      </c>
      <c r="H8" s="36">
        <f>_xlfn.XLOOKUP(D8,Outer_kpi!T:T,Outer_kpi!Q:Q,)/1000/1000</f>
        <v>19.018008000000002</v>
      </c>
      <c r="I8" s="37">
        <f t="shared" si="1"/>
        <v>1.9018008000000003E-2</v>
      </c>
      <c r="J8" s="42" t="s">
        <v>21</v>
      </c>
    </row>
    <row r="9" spans="2:12" ht="14.25" x14ac:dyDescent="0.25">
      <c r="B9" s="181"/>
      <c r="C9" s="34" t="s">
        <v>115</v>
      </c>
      <c r="D9" s="40" t="s">
        <v>335</v>
      </c>
      <c r="E9" s="41">
        <v>1000</v>
      </c>
      <c r="F9" s="36">
        <f>_xlfn.XLOOKUP(D9,Outer_kpi!T:T,Outer_kpi!S:S,)/1000/1000</f>
        <v>5.1199999999999998E-4</v>
      </c>
      <c r="G9" s="37">
        <f t="shared" si="0"/>
        <v>5.1199999999999993E-7</v>
      </c>
      <c r="H9" s="36">
        <f>_xlfn.XLOOKUP(D9,Outer_kpi!T:T,Outer_kpi!Q:Q,)/1000/1000</f>
        <v>2.7599999999999999E-3</v>
      </c>
      <c r="I9" s="37">
        <f t="shared" si="1"/>
        <v>2.7599999999999998E-6</v>
      </c>
      <c r="J9" s="42" t="s">
        <v>21</v>
      </c>
    </row>
    <row r="10" spans="2:12" ht="14.25" x14ac:dyDescent="0.25">
      <c r="B10" s="181"/>
      <c r="C10" s="34" t="s">
        <v>116</v>
      </c>
      <c r="D10" s="40" t="s">
        <v>336</v>
      </c>
      <c r="E10" s="41">
        <v>1000</v>
      </c>
      <c r="F10" s="36">
        <f>_xlfn.XLOOKUP(D10,Outer_kpi!T:T,Outer_kpi!S:S,)/1000/1000</f>
        <v>5.1199999999999998E-4</v>
      </c>
      <c r="G10" s="37">
        <f t="shared" si="0"/>
        <v>5.1199999999999993E-7</v>
      </c>
      <c r="H10" s="36">
        <f>_xlfn.XLOOKUP(D10,Outer_kpi!T:T,Outer_kpi!Q:Q,)/1000/1000</f>
        <v>2.2480000000000004E-3</v>
      </c>
      <c r="I10" s="37">
        <f t="shared" si="1"/>
        <v>2.2480000000000003E-6</v>
      </c>
      <c r="J10" s="42" t="s">
        <v>21</v>
      </c>
    </row>
    <row r="11" spans="2:12" ht="14.25" x14ac:dyDescent="0.25">
      <c r="B11" s="181"/>
      <c r="C11" s="34" t="s">
        <v>117</v>
      </c>
      <c r="D11" s="40" t="s">
        <v>337</v>
      </c>
      <c r="E11" s="41">
        <v>1000</v>
      </c>
      <c r="F11" s="36">
        <f>_xlfn.XLOOKUP(D11,Outer_kpi!T:T,Outer_kpi!S:S,)/1000/1000</f>
        <v>76.973264</v>
      </c>
      <c r="G11" s="37">
        <f t="shared" si="0"/>
        <v>7.6973264E-2</v>
      </c>
      <c r="H11" s="36">
        <f>_xlfn.XLOOKUP(D11,Outer_kpi!T:T,Outer_kpi!Q:Q,)/1000/1000</f>
        <v>168.62800799999999</v>
      </c>
      <c r="I11" s="37">
        <f t="shared" si="1"/>
        <v>0.168628008</v>
      </c>
      <c r="J11" s="42" t="s">
        <v>21</v>
      </c>
    </row>
    <row r="12" spans="2:12" ht="14.25" x14ac:dyDescent="0.25">
      <c r="B12" s="181"/>
      <c r="C12" s="34" t="s">
        <v>118</v>
      </c>
      <c r="D12" s="40" t="s">
        <v>338</v>
      </c>
      <c r="E12" s="41">
        <v>1000</v>
      </c>
      <c r="F12" s="36">
        <f>_xlfn.XLOOKUP(D12,Outer_kpi!T:T,Outer_kpi!S:S,)/1000/1000</f>
        <v>87.298263999999989</v>
      </c>
      <c r="G12" s="37">
        <f t="shared" si="0"/>
        <v>8.7298263999999987E-2</v>
      </c>
      <c r="H12" s="36">
        <f>_xlfn.XLOOKUP(D12,Outer_kpi!T:T,Outer_kpi!Q:Q,)/1000/1000</f>
        <v>2.944E-3</v>
      </c>
      <c r="I12" s="37">
        <f t="shared" si="1"/>
        <v>2.9440000000000001E-6</v>
      </c>
      <c r="J12" s="42" t="s">
        <v>21</v>
      </c>
    </row>
    <row r="13" spans="2:12" ht="14.25" x14ac:dyDescent="0.25">
      <c r="B13" s="181"/>
      <c r="C13" s="34" t="s">
        <v>119</v>
      </c>
      <c r="D13" s="40" t="s">
        <v>339</v>
      </c>
      <c r="E13" s="41">
        <v>1000</v>
      </c>
      <c r="F13" s="36">
        <f>_xlfn.XLOOKUP(D13,Outer_kpi!T:T,Outer_kpi!S:S,)/1000/1000</f>
        <v>0</v>
      </c>
      <c r="G13" s="37">
        <f t="shared" si="0"/>
        <v>0</v>
      </c>
      <c r="H13" s="36">
        <f>_xlfn.XLOOKUP(D13,Outer_kpi!T:T,Outer_kpi!Q:Q,)/1000/1000</f>
        <v>2.4559999999999998E-3</v>
      </c>
      <c r="I13" s="37">
        <f t="shared" si="1"/>
        <v>2.4559999999999999E-6</v>
      </c>
      <c r="J13" s="42" t="s">
        <v>21</v>
      </c>
    </row>
    <row r="14" spans="2:12" ht="14.25" x14ac:dyDescent="0.25">
      <c r="B14" s="181"/>
      <c r="C14" s="34" t="s">
        <v>120</v>
      </c>
      <c r="D14" s="40" t="s">
        <v>340</v>
      </c>
      <c r="E14" s="41">
        <v>1000</v>
      </c>
      <c r="F14" s="36">
        <f>_xlfn.XLOOKUP(D14,Outer_kpi!T:T,Outer_kpi!S:S,)/1000/1000</f>
        <v>0</v>
      </c>
      <c r="G14" s="37">
        <f t="shared" si="0"/>
        <v>0</v>
      </c>
      <c r="H14" s="36">
        <f>_xlfn.XLOOKUP(D14,Outer_kpi!T:T,Outer_kpi!Q:Q,)/1000/1000</f>
        <v>2.4559999999999998E-3</v>
      </c>
      <c r="I14" s="37">
        <f t="shared" si="1"/>
        <v>2.4559999999999999E-6</v>
      </c>
      <c r="J14" s="42" t="s">
        <v>21</v>
      </c>
    </row>
    <row r="15" spans="2:12" ht="14.25" x14ac:dyDescent="0.25">
      <c r="B15" s="181" t="s">
        <v>121</v>
      </c>
      <c r="C15" s="34" t="s">
        <v>111</v>
      </c>
      <c r="D15" s="40" t="s">
        <v>341</v>
      </c>
      <c r="E15" s="41">
        <v>1000</v>
      </c>
      <c r="F15" s="36">
        <f>_xlfn.XLOOKUP(D15,Outer_kpi!T:T,Outer_kpi!S:S,)/1000/1000</f>
        <v>66.735600000000005</v>
      </c>
      <c r="G15" s="37">
        <f t="shared" si="0"/>
        <v>6.6735600000000006E-2</v>
      </c>
      <c r="H15" s="36">
        <f>_xlfn.XLOOKUP(D15,Outer_kpi!T:T,Outer_kpi!Q:Q,)/1000/1000</f>
        <v>54.132735999999994</v>
      </c>
      <c r="I15" s="37">
        <f t="shared" si="1"/>
        <v>5.4132735999999994E-2</v>
      </c>
      <c r="J15" s="42" t="s">
        <v>21</v>
      </c>
    </row>
    <row r="16" spans="2:12" ht="14.25" x14ac:dyDescent="0.25">
      <c r="B16" s="181"/>
      <c r="C16" s="34" t="s">
        <v>112</v>
      </c>
      <c r="D16" s="40" t="s">
        <v>342</v>
      </c>
      <c r="E16" s="41">
        <v>1000</v>
      </c>
      <c r="F16" s="36">
        <f>_xlfn.XLOOKUP(D16,Outer_kpi!T:T,Outer_kpi!S:S,)/1000/1000</f>
        <v>66.874135999999993</v>
      </c>
      <c r="G16" s="37">
        <f t="shared" si="0"/>
        <v>6.6874135999999987E-2</v>
      </c>
      <c r="H16" s="36">
        <f>_xlfn.XLOOKUP(D16,Outer_kpi!T:T,Outer_kpi!Q:Q,)/1000/1000</f>
        <v>52.286023999999998</v>
      </c>
      <c r="I16" s="37">
        <f t="shared" si="1"/>
        <v>5.2286024E-2</v>
      </c>
      <c r="J16" s="42" t="s">
        <v>21</v>
      </c>
    </row>
    <row r="17" spans="2:10" ht="26.25" x14ac:dyDescent="0.25">
      <c r="B17" s="181"/>
      <c r="C17" s="38" t="s">
        <v>113</v>
      </c>
      <c r="D17" s="40" t="s">
        <v>343</v>
      </c>
      <c r="E17" s="41">
        <v>1000</v>
      </c>
      <c r="F17" s="36">
        <f>_xlfn.XLOOKUP(D17,Outer_kpi!T:T,Outer_kpi!S:S,)/1000/1000</f>
        <v>5.4080240000000002</v>
      </c>
      <c r="G17" s="37">
        <f t="shared" si="0"/>
        <v>5.408024E-3</v>
      </c>
      <c r="H17" s="36">
        <f>_xlfn.XLOOKUP(D17,Outer_kpi!T:T,Outer_kpi!Q:Q,)/1000/1000</f>
        <v>14.613976000000001</v>
      </c>
      <c r="I17" s="37">
        <f t="shared" si="1"/>
        <v>1.4613976000000001E-2</v>
      </c>
      <c r="J17" s="42" t="s">
        <v>21</v>
      </c>
    </row>
    <row r="18" spans="2:10" ht="14.25" x14ac:dyDescent="0.25">
      <c r="B18" s="181"/>
      <c r="C18" s="34" t="s">
        <v>114</v>
      </c>
      <c r="D18" s="40" t="s">
        <v>344</v>
      </c>
      <c r="E18" s="41">
        <v>1000</v>
      </c>
      <c r="F18" s="36">
        <f>_xlfn.XLOOKUP(D18,Outer_kpi!T:T,Outer_kpi!S:S,)/1000/1000</f>
        <v>5.1974879999999999</v>
      </c>
      <c r="G18" s="37">
        <f t="shared" si="0"/>
        <v>5.1974880000000001E-3</v>
      </c>
      <c r="H18" s="36">
        <f>_xlfn.XLOOKUP(D18,Outer_kpi!T:T,Outer_kpi!Q:Q,)/1000/1000</f>
        <v>17.611143999999999</v>
      </c>
      <c r="I18" s="37">
        <f t="shared" si="1"/>
        <v>1.7611143999999999E-2</v>
      </c>
      <c r="J18" s="42" t="s">
        <v>21</v>
      </c>
    </row>
    <row r="19" spans="2:10" ht="14.25" x14ac:dyDescent="0.25">
      <c r="B19" s="181"/>
      <c r="C19" s="34" t="s">
        <v>115</v>
      </c>
      <c r="D19" s="40" t="s">
        <v>345</v>
      </c>
      <c r="E19" s="41">
        <v>1000</v>
      </c>
      <c r="F19" s="36">
        <f>_xlfn.XLOOKUP(D19,Outer_kpi!T:T,Outer_kpi!S:S,)/1000/1000</f>
        <v>5.1199999999999998E-4</v>
      </c>
      <c r="G19" s="37">
        <f t="shared" si="0"/>
        <v>5.1199999999999993E-7</v>
      </c>
      <c r="H19" s="36">
        <f>_xlfn.XLOOKUP(D19,Outer_kpi!T:T,Outer_kpi!Q:Q,)/1000/1000</f>
        <v>2.2480000000000004E-3</v>
      </c>
      <c r="I19" s="37">
        <f t="shared" si="1"/>
        <v>2.2480000000000003E-6</v>
      </c>
      <c r="J19" s="42" t="s">
        <v>21</v>
      </c>
    </row>
    <row r="20" spans="2:10" ht="14.25" x14ac:dyDescent="0.25">
      <c r="B20" s="181"/>
      <c r="C20" s="34" t="s">
        <v>116</v>
      </c>
      <c r="D20" s="40" t="s">
        <v>346</v>
      </c>
      <c r="E20" s="41">
        <v>1000</v>
      </c>
      <c r="F20" s="36">
        <f>_xlfn.XLOOKUP(D20,Outer_kpi!T:T,Outer_kpi!S:S,)/1000/1000</f>
        <v>5.1199999999999998E-4</v>
      </c>
      <c r="G20" s="37">
        <f t="shared" si="0"/>
        <v>5.1199999999999993E-7</v>
      </c>
      <c r="H20" s="36">
        <f>_xlfn.XLOOKUP(D20,Outer_kpi!T:T,Outer_kpi!Q:Q,)/1000/1000</f>
        <v>2.2480000000000004E-3</v>
      </c>
      <c r="I20" s="37">
        <f t="shared" si="1"/>
        <v>2.2480000000000003E-6</v>
      </c>
      <c r="J20" s="42" t="s">
        <v>21</v>
      </c>
    </row>
    <row r="21" spans="2:10" ht="14.25" x14ac:dyDescent="0.25">
      <c r="B21" s="181"/>
      <c r="C21" s="34" t="s">
        <v>117</v>
      </c>
      <c r="D21" s="40" t="s">
        <v>347</v>
      </c>
      <c r="E21" s="41">
        <v>1000</v>
      </c>
      <c r="F21" s="36">
        <f>_xlfn.XLOOKUP(D21,Outer_kpi!T:T,Outer_kpi!S:S,)/1000/1000</f>
        <v>83.115816000000009</v>
      </c>
      <c r="G21" s="37">
        <f t="shared" si="0"/>
        <v>8.3115816000000009E-2</v>
      </c>
      <c r="H21" s="36">
        <f>_xlfn.XLOOKUP(D21,Outer_kpi!T:T,Outer_kpi!Q:Q,)/1000/1000</f>
        <v>164.34839199999999</v>
      </c>
      <c r="I21" s="37">
        <f t="shared" si="1"/>
        <v>0.16434839199999998</v>
      </c>
      <c r="J21" s="42" t="s">
        <v>21</v>
      </c>
    </row>
    <row r="22" spans="2:10" ht="14.25" x14ac:dyDescent="0.25">
      <c r="B22" s="181"/>
      <c r="C22" s="34" t="s">
        <v>118</v>
      </c>
      <c r="D22" s="40" t="s">
        <v>348</v>
      </c>
      <c r="E22" s="41">
        <v>1000</v>
      </c>
      <c r="F22" s="36">
        <f>_xlfn.XLOOKUP(D22,Outer_kpi!T:T,Outer_kpi!S:S,)/1000/1000</f>
        <v>70.081248000000002</v>
      </c>
      <c r="G22" s="37">
        <f t="shared" si="0"/>
        <v>7.0081247999999999E-2</v>
      </c>
      <c r="H22" s="36">
        <f>_xlfn.XLOOKUP(D22,Outer_kpi!T:T,Outer_kpi!Q:Q,)/1000/1000</f>
        <v>2.9519999999999998E-3</v>
      </c>
      <c r="I22" s="37">
        <f t="shared" si="1"/>
        <v>2.9519999999999999E-6</v>
      </c>
      <c r="J22" s="42" t="s">
        <v>21</v>
      </c>
    </row>
    <row r="23" spans="2:10" ht="14.25" x14ac:dyDescent="0.25">
      <c r="B23" s="181"/>
      <c r="C23" s="34" t="s">
        <v>119</v>
      </c>
      <c r="D23" s="40" t="s">
        <v>349</v>
      </c>
      <c r="E23" s="41">
        <v>1000</v>
      </c>
      <c r="F23" s="36">
        <f>_xlfn.XLOOKUP(D23,Outer_kpi!T:T,Outer_kpi!S:S,)/1000/1000</f>
        <v>0</v>
      </c>
      <c r="G23" s="37">
        <f t="shared" si="0"/>
        <v>0</v>
      </c>
      <c r="H23" s="36">
        <f>_xlfn.XLOOKUP(D23,Outer_kpi!T:T,Outer_kpi!Q:Q,)/1000/1000</f>
        <v>2.4559999999999998E-3</v>
      </c>
      <c r="I23" s="37">
        <f t="shared" si="1"/>
        <v>2.4559999999999999E-6</v>
      </c>
      <c r="J23" s="42" t="s">
        <v>21</v>
      </c>
    </row>
    <row r="24" spans="2:10" ht="14.25" x14ac:dyDescent="0.25">
      <c r="B24" s="181"/>
      <c r="C24" s="34" t="s">
        <v>120</v>
      </c>
      <c r="D24" s="40" t="s">
        <v>350</v>
      </c>
      <c r="E24" s="41">
        <v>1000</v>
      </c>
      <c r="F24" s="36">
        <f>_xlfn.XLOOKUP(D24,Outer_kpi!T:T,Outer_kpi!S:S,)/1000/1000</f>
        <v>0</v>
      </c>
      <c r="G24" s="37">
        <f t="shared" si="0"/>
        <v>0</v>
      </c>
      <c r="H24" s="36">
        <f>_xlfn.XLOOKUP(D24,Outer_kpi!T:T,Outer_kpi!Q:Q,)/1000/1000</f>
        <v>2.4559999999999998E-3</v>
      </c>
      <c r="I24" s="37">
        <f t="shared" si="1"/>
        <v>2.4559999999999999E-6</v>
      </c>
      <c r="J24" s="42" t="s">
        <v>21</v>
      </c>
    </row>
    <row r="25" spans="2:10" ht="14.25" x14ac:dyDescent="0.25">
      <c r="B25" s="181" t="s">
        <v>122</v>
      </c>
      <c r="C25" s="34" t="s">
        <v>115</v>
      </c>
      <c r="D25" s="40" t="s">
        <v>360</v>
      </c>
      <c r="E25" s="41">
        <v>1000</v>
      </c>
      <c r="F25" s="36">
        <f>_xlfn.XLOOKUP(D25,Outer_kpi!T:T,Outer_kpi!S:S,)/1000/1000</f>
        <v>1.059488</v>
      </c>
      <c r="G25" s="37">
        <f t="shared" si="0"/>
        <v>1.0594879999999999E-3</v>
      </c>
      <c r="H25" s="36">
        <f>_xlfn.XLOOKUP(D25,Outer_kpi!T:T,Outer_kpi!Q:Q,)/1000/1000</f>
        <v>0.884992</v>
      </c>
      <c r="I25" s="37">
        <f t="shared" si="1"/>
        <v>8.8499200000000003E-4</v>
      </c>
      <c r="J25" s="42" t="s">
        <v>21</v>
      </c>
    </row>
    <row r="26" spans="2:10" ht="14.25" x14ac:dyDescent="0.25">
      <c r="B26" s="181"/>
      <c r="C26" s="34" t="s">
        <v>116</v>
      </c>
      <c r="D26" s="40" t="s">
        <v>361</v>
      </c>
      <c r="E26" s="41">
        <v>1000</v>
      </c>
      <c r="F26" s="36">
        <f>_xlfn.XLOOKUP(D26,Outer_kpi!T:T,Outer_kpi!S:S,)/1000/1000</f>
        <v>3.3475600000000001</v>
      </c>
      <c r="G26" s="37">
        <f t="shared" si="0"/>
        <v>3.3475600000000003E-3</v>
      </c>
      <c r="H26" s="36">
        <f>_xlfn.XLOOKUP(D26,Outer_kpi!T:T,Outer_kpi!Q:Q,)/1000/1000</f>
        <v>2.2480000000000004E-3</v>
      </c>
      <c r="I26" s="37">
        <f t="shared" si="1"/>
        <v>2.2480000000000003E-6</v>
      </c>
      <c r="J26" s="42" t="s">
        <v>21</v>
      </c>
    </row>
    <row r="27" spans="2:10" ht="14.25" x14ac:dyDescent="0.25">
      <c r="B27" s="181"/>
      <c r="C27" s="34" t="s">
        <v>117</v>
      </c>
      <c r="D27" s="40" t="s">
        <v>362</v>
      </c>
      <c r="E27" s="41">
        <v>1000</v>
      </c>
      <c r="F27" s="36">
        <f>_xlfn.XLOOKUP(D27,Outer_kpi!T:T,Outer_kpi!S:S,)/1000/1000</f>
        <v>3.9435680000000004</v>
      </c>
      <c r="G27" s="37">
        <f t="shared" si="0"/>
        <v>3.9435680000000006E-3</v>
      </c>
      <c r="H27" s="36">
        <f>_xlfn.XLOOKUP(D27,Outer_kpi!T:T,Outer_kpi!Q:Q,)/1000/1000</f>
        <v>15.96716</v>
      </c>
      <c r="I27" s="37">
        <f t="shared" si="1"/>
        <v>1.5967160000000001E-2</v>
      </c>
      <c r="J27" s="42" t="s">
        <v>21</v>
      </c>
    </row>
    <row r="28" spans="2:10" ht="14.25" x14ac:dyDescent="0.25">
      <c r="B28" s="181"/>
      <c r="C28" s="34" t="s">
        <v>118</v>
      </c>
      <c r="D28" s="40" t="s">
        <v>363</v>
      </c>
      <c r="E28" s="41">
        <v>1000</v>
      </c>
      <c r="F28" s="36">
        <f>_xlfn.XLOOKUP(D28,Outer_kpi!T:T,Outer_kpi!S:S,)/1000/1000</f>
        <v>5.5843439999999998</v>
      </c>
      <c r="G28" s="37">
        <f t="shared" si="0"/>
        <v>5.5843439999999998E-3</v>
      </c>
      <c r="H28" s="36">
        <f>_xlfn.XLOOKUP(D28,Outer_kpi!T:T,Outer_kpi!Q:Q,)/1000/1000</f>
        <v>2.4399999999999999E-3</v>
      </c>
      <c r="I28" s="37">
        <f t="shared" si="1"/>
        <v>2.4399999999999999E-6</v>
      </c>
      <c r="J28" s="42" t="s">
        <v>21</v>
      </c>
    </row>
    <row r="29" spans="2:10" ht="14.25" x14ac:dyDescent="0.25">
      <c r="B29" s="181"/>
      <c r="C29" s="34" t="s">
        <v>119</v>
      </c>
      <c r="D29" s="40" t="s">
        <v>364</v>
      </c>
      <c r="E29" s="41">
        <v>1000</v>
      </c>
      <c r="F29" s="36">
        <f>_xlfn.XLOOKUP(D29,Outer_kpi!T:T,Outer_kpi!S:S,)/1000/1000</f>
        <v>42.5824</v>
      </c>
      <c r="G29" s="37">
        <f t="shared" si="0"/>
        <v>4.2582399999999999E-2</v>
      </c>
      <c r="H29" s="36">
        <f>_xlfn.XLOOKUP(D29,Outer_kpi!T:T,Outer_kpi!Q:Q,)/1000/1000</f>
        <v>65.875456</v>
      </c>
      <c r="I29" s="37">
        <f t="shared" si="1"/>
        <v>6.5875455999999999E-2</v>
      </c>
      <c r="J29" s="42" t="s">
        <v>21</v>
      </c>
    </row>
    <row r="30" spans="2:10" ht="14.25" x14ac:dyDescent="0.25">
      <c r="B30" s="181"/>
      <c r="C30" s="34" t="s">
        <v>120</v>
      </c>
      <c r="D30" s="40" t="s">
        <v>365</v>
      </c>
      <c r="E30" s="41">
        <v>1000</v>
      </c>
      <c r="F30" s="36">
        <f>_xlfn.XLOOKUP(D30,Outer_kpi!T:T,Outer_kpi!S:S,)/1000/1000</f>
        <v>36.564016000000002</v>
      </c>
      <c r="G30" s="37">
        <f t="shared" si="0"/>
        <v>3.6564016000000005E-2</v>
      </c>
      <c r="H30" s="36">
        <f>_xlfn.XLOOKUP(D30,Outer_kpi!T:T,Outer_kpi!Q:Q,)/1000/1000</f>
        <v>16.041288000000002</v>
      </c>
      <c r="I30" s="37">
        <f t="shared" si="1"/>
        <v>1.6041288000000001E-2</v>
      </c>
      <c r="J30" s="42" t="s">
        <v>21</v>
      </c>
    </row>
    <row r="31" spans="2:10" ht="14.25" x14ac:dyDescent="0.25">
      <c r="B31" s="181"/>
      <c r="C31" s="34" t="s">
        <v>123</v>
      </c>
      <c r="D31" s="40" t="s">
        <v>366</v>
      </c>
      <c r="E31" s="41">
        <v>1000</v>
      </c>
      <c r="F31" s="36">
        <f>_xlfn.XLOOKUP(D31,Outer_kpi!T:T,Outer_kpi!S:S,)/1000/1000</f>
        <v>1.09568</v>
      </c>
      <c r="G31" s="37">
        <f t="shared" si="0"/>
        <v>1.0956799999999999E-3</v>
      </c>
      <c r="H31" s="36">
        <f>_xlfn.XLOOKUP(D31,Outer_kpi!T:T,Outer_kpi!Q:Q,)/1000/1000</f>
        <v>0.97539200000000004</v>
      </c>
      <c r="I31" s="37">
        <f t="shared" si="1"/>
        <v>9.7539200000000006E-4</v>
      </c>
      <c r="J31" s="42" t="s">
        <v>21</v>
      </c>
    </row>
    <row r="32" spans="2:10" ht="14.25" x14ac:dyDescent="0.25">
      <c r="B32" s="181"/>
      <c r="C32" s="34" t="s">
        <v>124</v>
      </c>
      <c r="D32" s="40" t="s">
        <v>360</v>
      </c>
      <c r="E32" s="41">
        <v>1000</v>
      </c>
      <c r="F32" s="36">
        <f>_xlfn.XLOOKUP(D32,Outer_kpi!T:T,Outer_kpi!S:S,)/1000/1000</f>
        <v>1.059488</v>
      </c>
      <c r="G32" s="37">
        <f t="shared" si="0"/>
        <v>1.0594879999999999E-3</v>
      </c>
      <c r="H32" s="36">
        <f>_xlfn.XLOOKUP(D32,Outer_kpi!T:T,Outer_kpi!Q:Q,)/1000/1000</f>
        <v>0.884992</v>
      </c>
      <c r="I32" s="37">
        <f t="shared" si="1"/>
        <v>8.8499200000000003E-4</v>
      </c>
      <c r="J32" s="42" t="s">
        <v>21</v>
      </c>
    </row>
    <row r="33" spans="2:10" ht="14.25" x14ac:dyDescent="0.25">
      <c r="B33" s="181"/>
      <c r="C33" s="34" t="s">
        <v>125</v>
      </c>
      <c r="D33" s="40" t="s">
        <v>367</v>
      </c>
      <c r="E33" s="41">
        <v>1000</v>
      </c>
      <c r="F33" s="36">
        <f>_xlfn.XLOOKUP(D33,Outer_kpi!T:T,Outer_kpi!S:S,)/1000/1000</f>
        <v>38.674983999999995</v>
      </c>
      <c r="G33" s="37">
        <f t="shared" si="0"/>
        <v>3.8674983999999996E-2</v>
      </c>
      <c r="H33" s="36">
        <f>_xlfn.XLOOKUP(D33,Outer_kpi!T:T,Outer_kpi!Q:Q,)/1000/1000</f>
        <v>32.741416000000001</v>
      </c>
      <c r="I33" s="37">
        <f t="shared" si="1"/>
        <v>3.2741416000000002E-2</v>
      </c>
      <c r="J33" s="42" t="s">
        <v>21</v>
      </c>
    </row>
    <row r="34" spans="2:10" ht="14.25" x14ac:dyDescent="0.25">
      <c r="B34" s="181"/>
      <c r="C34" s="34" t="s">
        <v>126</v>
      </c>
      <c r="D34" s="40" t="s">
        <v>368</v>
      </c>
      <c r="E34" s="41">
        <v>1000</v>
      </c>
      <c r="F34" s="36">
        <f>_xlfn.XLOOKUP(D34,Outer_kpi!T:T,Outer_kpi!S:S,)/1000/1000</f>
        <v>37.641328000000001</v>
      </c>
      <c r="G34" s="37">
        <f t="shared" si="0"/>
        <v>3.7641328000000002E-2</v>
      </c>
      <c r="H34" s="36">
        <f>_xlfn.XLOOKUP(D34,Outer_kpi!T:T,Outer_kpi!Q:Q,)/1000/1000</f>
        <v>32.206536</v>
      </c>
      <c r="I34" s="37">
        <f t="shared" si="1"/>
        <v>3.2206536000000001E-2</v>
      </c>
      <c r="J34" s="42" t="s">
        <v>21</v>
      </c>
    </row>
    <row r="35" spans="2:10" ht="26.25" x14ac:dyDescent="0.25">
      <c r="B35" s="181"/>
      <c r="C35" s="38" t="s">
        <v>113</v>
      </c>
      <c r="D35" s="40" t="s">
        <v>363</v>
      </c>
      <c r="E35" s="41">
        <v>1000</v>
      </c>
      <c r="F35" s="36">
        <f>_xlfn.XLOOKUP(D35,Outer_kpi!T:T,Outer_kpi!S:S,)/1000/1000</f>
        <v>5.5843439999999998</v>
      </c>
      <c r="G35" s="37">
        <f t="shared" si="0"/>
        <v>5.5843439999999998E-3</v>
      </c>
      <c r="H35" s="36">
        <f>_xlfn.XLOOKUP(D35,Outer_kpi!T:T,Outer_kpi!Q:Q,)/1000/1000</f>
        <v>2.4399999999999999E-3</v>
      </c>
      <c r="I35" s="37">
        <f t="shared" si="1"/>
        <v>2.4399999999999999E-6</v>
      </c>
      <c r="J35" s="42" t="s">
        <v>21</v>
      </c>
    </row>
    <row r="36" spans="2:10" ht="14.25" x14ac:dyDescent="0.25">
      <c r="B36" s="181"/>
      <c r="C36" s="34" t="s">
        <v>114</v>
      </c>
      <c r="D36" s="40" t="s">
        <v>369</v>
      </c>
      <c r="E36" s="41">
        <v>1000</v>
      </c>
      <c r="F36" s="36">
        <f>_xlfn.XLOOKUP(D36,Outer_kpi!T:T,Outer_kpi!S:S,)/1000/1000</f>
        <v>3.8334800000000002</v>
      </c>
      <c r="G36" s="37">
        <f t="shared" si="0"/>
        <v>3.8334800000000002E-3</v>
      </c>
      <c r="H36" s="36">
        <f>_xlfn.XLOOKUP(D36,Outer_kpi!T:T,Outer_kpi!Q:Q,)/1000/1000</f>
        <v>13.233424000000001</v>
      </c>
      <c r="I36" s="37">
        <f t="shared" si="1"/>
        <v>1.3233424000000001E-2</v>
      </c>
      <c r="J36" s="42" t="s">
        <v>21</v>
      </c>
    </row>
    <row r="37" spans="2:10" ht="14.25" x14ac:dyDescent="0.25">
      <c r="B37" s="182" t="s">
        <v>127</v>
      </c>
      <c r="C37" s="34" t="s">
        <v>123</v>
      </c>
      <c r="D37" s="40" t="s">
        <v>351</v>
      </c>
      <c r="E37" s="41">
        <v>1000</v>
      </c>
      <c r="F37" s="36">
        <f>_xlfn.XLOOKUP(D37,Outer_kpi!T:T,Outer_kpi!S:S,)/1000/1000</f>
        <v>22.591207999999998</v>
      </c>
      <c r="G37" s="37">
        <f t="shared" si="0"/>
        <v>2.2591207999999998E-2</v>
      </c>
      <c r="H37" s="36">
        <f>_xlfn.XLOOKUP(D37,Outer_kpi!T:T,Outer_kpi!Q:Q,)/1000/1000</f>
        <v>9.2964640000000003</v>
      </c>
      <c r="I37" s="37">
        <f t="shared" si="1"/>
        <v>9.2964640000000008E-3</v>
      </c>
      <c r="J37" s="42" t="s">
        <v>21</v>
      </c>
    </row>
    <row r="38" spans="2:10" ht="14.25" x14ac:dyDescent="0.25">
      <c r="B38" s="183"/>
      <c r="C38" s="34" t="s">
        <v>124</v>
      </c>
      <c r="D38" s="40" t="s">
        <v>352</v>
      </c>
      <c r="E38" s="41">
        <v>1000</v>
      </c>
      <c r="F38" s="36">
        <f>_xlfn.XLOOKUP(D38,Outer_kpi!T:T,Outer_kpi!S:S,)/1000/1000</f>
        <v>5.1199999999999998E-4</v>
      </c>
      <c r="G38" s="37">
        <f t="shared" ref="G38:G66" si="2">F38/E38</f>
        <v>5.1199999999999993E-7</v>
      </c>
      <c r="H38" s="36">
        <f>_xlfn.XLOOKUP(D38,Outer_kpi!T:T,Outer_kpi!Q:Q,)/1000/1000</f>
        <v>2.2000000000000001E-3</v>
      </c>
      <c r="I38" s="37">
        <f t="shared" ref="I38:I66" si="3">H38/E38</f>
        <v>2.2000000000000001E-6</v>
      </c>
      <c r="J38" s="42" t="s">
        <v>21</v>
      </c>
    </row>
    <row r="39" spans="2:10" ht="14.25" x14ac:dyDescent="0.25">
      <c r="B39" s="183"/>
      <c r="C39" s="34" t="s">
        <v>125</v>
      </c>
      <c r="D39" s="40" t="s">
        <v>353</v>
      </c>
      <c r="E39" s="41">
        <v>1000</v>
      </c>
      <c r="F39" s="36">
        <f>_xlfn.XLOOKUP(D39,Outer_kpi!T:T,Outer_kpi!S:S,)/1000/1000</f>
        <v>0.88838400000000006</v>
      </c>
      <c r="G39" s="37">
        <f t="shared" si="2"/>
        <v>8.8838400000000009E-4</v>
      </c>
      <c r="H39" s="36">
        <f>_xlfn.XLOOKUP(D39,Outer_kpi!T:T,Outer_kpi!Q:Q,)/1000/1000</f>
        <v>1.0642879999999999</v>
      </c>
      <c r="I39" s="37">
        <f t="shared" si="3"/>
        <v>1.0642879999999998E-3</v>
      </c>
      <c r="J39" s="42" t="s">
        <v>21</v>
      </c>
    </row>
    <row r="40" spans="2:10" ht="14.25" x14ac:dyDescent="0.25">
      <c r="B40" s="183"/>
      <c r="C40" s="34" t="s">
        <v>126</v>
      </c>
      <c r="D40" s="40" t="s">
        <v>351</v>
      </c>
      <c r="E40" s="41">
        <v>1000</v>
      </c>
      <c r="F40" s="36">
        <f>_xlfn.XLOOKUP(D40,Outer_kpi!T:T,Outer_kpi!S:S,)/1000/1000</f>
        <v>22.591207999999998</v>
      </c>
      <c r="G40" s="37">
        <f t="shared" si="2"/>
        <v>2.2591207999999998E-2</v>
      </c>
      <c r="H40" s="36">
        <f>_xlfn.XLOOKUP(D40,Outer_kpi!T:T,Outer_kpi!Q:Q,)/1000/1000</f>
        <v>9.2964640000000003</v>
      </c>
      <c r="I40" s="37">
        <f t="shared" si="3"/>
        <v>9.2964640000000008E-3</v>
      </c>
      <c r="J40" s="42" t="s">
        <v>21</v>
      </c>
    </row>
    <row r="41" spans="2:10" ht="26.25" x14ac:dyDescent="0.25">
      <c r="B41" s="183"/>
      <c r="C41" s="38" t="s">
        <v>113</v>
      </c>
      <c r="D41" s="40" t="s">
        <v>354</v>
      </c>
      <c r="E41" s="41">
        <v>1000</v>
      </c>
      <c r="F41" s="36">
        <f>_xlfn.XLOOKUP(D41,Outer_kpi!T:T,Outer_kpi!S:S,)/1000/1000</f>
        <v>3.1402399999999999</v>
      </c>
      <c r="G41" s="37">
        <f t="shared" si="2"/>
        <v>3.1402399999999999E-3</v>
      </c>
      <c r="H41" s="36">
        <f>_xlfn.XLOOKUP(D41,Outer_kpi!T:T,Outer_kpi!Q:Q,)/1000/1000</f>
        <v>11.666183999999999</v>
      </c>
      <c r="I41" s="37">
        <f t="shared" si="3"/>
        <v>1.1666184E-2</v>
      </c>
      <c r="J41" s="42" t="s">
        <v>21</v>
      </c>
    </row>
    <row r="42" spans="2:10" ht="14.25" x14ac:dyDescent="0.25">
      <c r="B42" s="183"/>
      <c r="C42" s="34" t="s">
        <v>114</v>
      </c>
      <c r="D42" s="40" t="s">
        <v>355</v>
      </c>
      <c r="E42" s="41">
        <v>1000</v>
      </c>
      <c r="F42" s="36">
        <f>_xlfn.XLOOKUP(D42,Outer_kpi!T:T,Outer_kpi!S:S,)/1000/1000</f>
        <v>2.7470320000000004</v>
      </c>
      <c r="G42" s="37">
        <f t="shared" si="2"/>
        <v>2.7470320000000004E-3</v>
      </c>
      <c r="H42" s="36">
        <f>_xlfn.XLOOKUP(D42,Outer_kpi!T:T,Outer_kpi!Q:Q,)/1000/1000</f>
        <v>13.994992</v>
      </c>
      <c r="I42" s="37">
        <f t="shared" si="3"/>
        <v>1.3994992E-2</v>
      </c>
      <c r="J42" s="42" t="s">
        <v>21</v>
      </c>
    </row>
    <row r="43" spans="2:10" ht="14.25" x14ac:dyDescent="0.25">
      <c r="B43" s="183"/>
      <c r="C43" s="34" t="s">
        <v>115</v>
      </c>
      <c r="D43" s="40" t="s">
        <v>352</v>
      </c>
      <c r="E43" s="41">
        <v>1000</v>
      </c>
      <c r="F43" s="36">
        <f>_xlfn.XLOOKUP(D43,Outer_kpi!T:T,Outer_kpi!S:S,)/1000/1000</f>
        <v>5.1199999999999998E-4</v>
      </c>
      <c r="G43" s="37">
        <f t="shared" si="2"/>
        <v>5.1199999999999993E-7</v>
      </c>
      <c r="H43" s="36">
        <f>_xlfn.XLOOKUP(D43,Outer_kpi!T:T,Outer_kpi!Q:Q,)/1000/1000</f>
        <v>2.2000000000000001E-3</v>
      </c>
      <c r="I43" s="37">
        <f t="shared" si="3"/>
        <v>2.2000000000000001E-6</v>
      </c>
      <c r="J43" s="42" t="s">
        <v>21</v>
      </c>
    </row>
    <row r="44" spans="2:10" ht="14.25" x14ac:dyDescent="0.25">
      <c r="B44" s="183"/>
      <c r="C44" s="34" t="s">
        <v>116</v>
      </c>
      <c r="D44" s="40" t="s">
        <v>356</v>
      </c>
      <c r="E44" s="41">
        <v>1000</v>
      </c>
      <c r="F44" s="36">
        <f>_xlfn.XLOOKUP(D44,Outer_kpi!T:T,Outer_kpi!S:S,)/1000/1000</f>
        <v>5.1199999999999998E-4</v>
      </c>
      <c r="G44" s="37">
        <f t="shared" si="2"/>
        <v>5.1199999999999993E-7</v>
      </c>
      <c r="H44" s="36">
        <f>_xlfn.XLOOKUP(D44,Outer_kpi!T:T,Outer_kpi!Q:Q,)/1000/1000</f>
        <v>2.2000000000000001E-3</v>
      </c>
      <c r="I44" s="37">
        <f t="shared" si="3"/>
        <v>2.2000000000000001E-6</v>
      </c>
      <c r="J44" s="42" t="s">
        <v>21</v>
      </c>
    </row>
    <row r="45" spans="2:10" ht="14.25" x14ac:dyDescent="0.25">
      <c r="B45" s="183"/>
      <c r="C45" s="34" t="s">
        <v>117</v>
      </c>
      <c r="D45" s="40" t="s">
        <v>357</v>
      </c>
      <c r="E45" s="41">
        <v>1000</v>
      </c>
      <c r="F45" s="36">
        <f>_xlfn.XLOOKUP(D45,Outer_kpi!T:T,Outer_kpi!S:S,)/1000/1000</f>
        <v>35.644703999999997</v>
      </c>
      <c r="G45" s="37">
        <f t="shared" si="2"/>
        <v>3.5644703999999999E-2</v>
      </c>
      <c r="H45" s="36">
        <f>_xlfn.XLOOKUP(D45,Outer_kpi!T:T,Outer_kpi!Q:Q,)/1000/1000</f>
        <v>65.037360000000007</v>
      </c>
      <c r="I45" s="37">
        <f t="shared" si="3"/>
        <v>6.5037360000000002E-2</v>
      </c>
      <c r="J45" s="42" t="s">
        <v>21</v>
      </c>
    </row>
    <row r="46" spans="2:10" ht="14.25" x14ac:dyDescent="0.25">
      <c r="B46" s="184"/>
      <c r="C46" s="34" t="s">
        <v>118</v>
      </c>
      <c r="D46" s="40" t="s">
        <v>358</v>
      </c>
      <c r="E46" s="41">
        <v>1000</v>
      </c>
      <c r="F46" s="36">
        <f>_xlfn.XLOOKUP(D46,Outer_kpi!T:T,Outer_kpi!S:S,)/1000/1000</f>
        <v>33.707487999999998</v>
      </c>
      <c r="G46" s="37">
        <f t="shared" si="2"/>
        <v>3.3707488000000001E-2</v>
      </c>
      <c r="H46" s="36">
        <f>_xlfn.XLOOKUP(D46,Outer_kpi!T:T,Outer_kpi!Q:Q,)/1000/1000</f>
        <v>2.96E-3</v>
      </c>
      <c r="I46" s="37">
        <f t="shared" si="3"/>
        <v>2.96E-6</v>
      </c>
      <c r="J46" s="42" t="s">
        <v>21</v>
      </c>
    </row>
    <row r="47" spans="2:10" ht="14.25" x14ac:dyDescent="0.25">
      <c r="B47" s="182" t="s">
        <v>128</v>
      </c>
      <c r="C47" s="34" t="s">
        <v>125</v>
      </c>
      <c r="D47" s="40" t="s">
        <v>353</v>
      </c>
      <c r="E47" s="41">
        <v>1000</v>
      </c>
      <c r="F47" s="36">
        <f>_xlfn.XLOOKUP(D47,Outer_kpi!T:T,Outer_kpi!S:S,)/1000/1000</f>
        <v>0.88838400000000006</v>
      </c>
      <c r="G47" s="37">
        <f t="shared" si="2"/>
        <v>8.8838400000000009E-4</v>
      </c>
      <c r="H47" s="36">
        <f>_xlfn.XLOOKUP(D47,Outer_kpi!T:T,Outer_kpi!Q:Q,)/1000/1000</f>
        <v>1.0642879999999999</v>
      </c>
      <c r="I47" s="37">
        <f t="shared" si="3"/>
        <v>1.0642879999999998E-3</v>
      </c>
      <c r="J47" s="42" t="s">
        <v>21</v>
      </c>
    </row>
    <row r="48" spans="2:10" ht="14.25" x14ac:dyDescent="0.25">
      <c r="B48" s="183"/>
      <c r="C48" s="34" t="s">
        <v>126</v>
      </c>
      <c r="D48" s="40" t="s">
        <v>359</v>
      </c>
      <c r="E48" s="41">
        <v>1000</v>
      </c>
      <c r="F48" s="36">
        <f>_xlfn.XLOOKUP(D48,Outer_kpi!T:T,Outer_kpi!S:S,)/1000/1000</f>
        <v>28.099375999999999</v>
      </c>
      <c r="G48" s="37">
        <f t="shared" si="2"/>
        <v>2.8099375999999999E-2</v>
      </c>
      <c r="H48" s="36">
        <f>_xlfn.XLOOKUP(D48,Outer_kpi!T:T,Outer_kpi!Q:Q,)/1000/1000</f>
        <v>12.005824</v>
      </c>
      <c r="I48" s="37">
        <f t="shared" si="3"/>
        <v>1.2005824E-2</v>
      </c>
      <c r="J48" s="42" t="s">
        <v>21</v>
      </c>
    </row>
    <row r="49" spans="2:10" ht="14.25" x14ac:dyDescent="0.25">
      <c r="B49" s="183"/>
      <c r="C49" s="34" t="s">
        <v>123</v>
      </c>
      <c r="D49" s="40" t="s">
        <v>351</v>
      </c>
      <c r="E49" s="41">
        <v>1000</v>
      </c>
      <c r="F49" s="36">
        <f>_xlfn.XLOOKUP(D49,Outer_kpi!T:T,Outer_kpi!S:S,)/1000/1000</f>
        <v>22.591207999999998</v>
      </c>
      <c r="G49" s="37">
        <f t="shared" si="2"/>
        <v>2.2591207999999998E-2</v>
      </c>
      <c r="H49" s="36">
        <f>_xlfn.XLOOKUP(D49,Outer_kpi!T:T,Outer_kpi!Q:Q,)/1000/1000</f>
        <v>9.2964640000000003</v>
      </c>
      <c r="I49" s="37">
        <f t="shared" si="3"/>
        <v>9.2964640000000008E-3</v>
      </c>
      <c r="J49" s="42" t="s">
        <v>21</v>
      </c>
    </row>
    <row r="50" spans="2:10" ht="14.25" x14ac:dyDescent="0.25">
      <c r="B50" s="183"/>
      <c r="C50" s="34" t="s">
        <v>124</v>
      </c>
      <c r="D50" s="40" t="s">
        <v>352</v>
      </c>
      <c r="E50" s="41">
        <v>1000</v>
      </c>
      <c r="F50" s="36">
        <f>_xlfn.XLOOKUP(D50,Outer_kpi!T:T,Outer_kpi!S:S,)/1000/1000</f>
        <v>5.1199999999999998E-4</v>
      </c>
      <c r="G50" s="37">
        <f t="shared" si="2"/>
        <v>5.1199999999999993E-7</v>
      </c>
      <c r="H50" s="36">
        <f>_xlfn.XLOOKUP(D50,Outer_kpi!T:T,Outer_kpi!Q:Q,)/1000/1000</f>
        <v>2.2000000000000001E-3</v>
      </c>
      <c r="I50" s="37">
        <f t="shared" si="3"/>
        <v>2.2000000000000001E-6</v>
      </c>
      <c r="J50" s="42" t="s">
        <v>21</v>
      </c>
    </row>
    <row r="51" spans="2:10" ht="26.25" x14ac:dyDescent="0.25">
      <c r="B51" s="183"/>
      <c r="C51" s="38" t="s">
        <v>113</v>
      </c>
      <c r="D51" s="40" t="s">
        <v>354</v>
      </c>
      <c r="E51" s="41">
        <v>1000</v>
      </c>
      <c r="F51" s="36">
        <f>_xlfn.XLOOKUP(D51,Outer_kpi!T:T,Outer_kpi!S:S,)/1000/1000</f>
        <v>3.1402399999999999</v>
      </c>
      <c r="G51" s="37">
        <f t="shared" si="2"/>
        <v>3.1402399999999999E-3</v>
      </c>
      <c r="H51" s="36">
        <f>_xlfn.XLOOKUP(D51,Outer_kpi!T:T,Outer_kpi!Q:Q,)/1000/1000</f>
        <v>11.666183999999999</v>
      </c>
      <c r="I51" s="37">
        <f t="shared" si="3"/>
        <v>1.1666184E-2</v>
      </c>
      <c r="J51" s="42" t="s">
        <v>21</v>
      </c>
    </row>
    <row r="52" spans="2:10" ht="14.25" x14ac:dyDescent="0.25">
      <c r="B52" s="183"/>
      <c r="C52" s="34" t="s">
        <v>114</v>
      </c>
      <c r="D52" s="40" t="s">
        <v>355</v>
      </c>
      <c r="E52" s="41">
        <v>1000</v>
      </c>
      <c r="F52" s="36">
        <f>_xlfn.XLOOKUP(D52,Outer_kpi!T:T,Outer_kpi!S:S,)/1000/1000</f>
        <v>2.7470320000000004</v>
      </c>
      <c r="G52" s="37">
        <f t="shared" si="2"/>
        <v>2.7470320000000004E-3</v>
      </c>
      <c r="H52" s="36">
        <f>_xlfn.XLOOKUP(D52,Outer_kpi!T:T,Outer_kpi!Q:Q,)/1000/1000</f>
        <v>13.994992</v>
      </c>
      <c r="I52" s="37">
        <f t="shared" si="3"/>
        <v>1.3994992E-2</v>
      </c>
      <c r="J52" s="42" t="s">
        <v>21</v>
      </c>
    </row>
    <row r="53" spans="2:10" ht="14.25" x14ac:dyDescent="0.25">
      <c r="B53" s="183"/>
      <c r="C53" s="34" t="s">
        <v>115</v>
      </c>
      <c r="D53" s="40" t="s">
        <v>352</v>
      </c>
      <c r="E53" s="41">
        <v>1000</v>
      </c>
      <c r="F53" s="36">
        <f>_xlfn.XLOOKUP(D53,Outer_kpi!T:T,Outer_kpi!S:S,)/1000/1000</f>
        <v>5.1199999999999998E-4</v>
      </c>
      <c r="G53" s="37">
        <f t="shared" si="2"/>
        <v>5.1199999999999993E-7</v>
      </c>
      <c r="H53" s="36">
        <f>_xlfn.XLOOKUP(D53,Outer_kpi!T:T,Outer_kpi!Q:Q,)/1000/1000</f>
        <v>2.2000000000000001E-3</v>
      </c>
      <c r="I53" s="37">
        <f t="shared" si="3"/>
        <v>2.2000000000000001E-6</v>
      </c>
      <c r="J53" s="42" t="s">
        <v>21</v>
      </c>
    </row>
    <row r="54" spans="2:10" ht="14.25" x14ac:dyDescent="0.25">
      <c r="B54" s="183"/>
      <c r="C54" s="34" t="s">
        <v>116</v>
      </c>
      <c r="D54" s="40" t="s">
        <v>356</v>
      </c>
      <c r="E54" s="41">
        <v>1000</v>
      </c>
      <c r="F54" s="36">
        <f>_xlfn.XLOOKUP(D54,Outer_kpi!T:T,Outer_kpi!S:S,)/1000/1000</f>
        <v>5.1199999999999998E-4</v>
      </c>
      <c r="G54" s="37">
        <f t="shared" si="2"/>
        <v>5.1199999999999993E-7</v>
      </c>
      <c r="H54" s="36">
        <f>_xlfn.XLOOKUP(D54,Outer_kpi!T:T,Outer_kpi!Q:Q,)/1000/1000</f>
        <v>2.2000000000000001E-3</v>
      </c>
      <c r="I54" s="37">
        <f t="shared" si="3"/>
        <v>2.2000000000000001E-6</v>
      </c>
      <c r="J54" s="42" t="s">
        <v>21</v>
      </c>
    </row>
    <row r="55" spans="2:10" ht="14.25" x14ac:dyDescent="0.25">
      <c r="B55" s="183"/>
      <c r="C55" s="34" t="s">
        <v>117</v>
      </c>
      <c r="D55" s="40" t="s">
        <v>357</v>
      </c>
      <c r="E55" s="41">
        <v>1000</v>
      </c>
      <c r="F55" s="36">
        <f>_xlfn.XLOOKUP(D55,Outer_kpi!T:T,Outer_kpi!S:S,)/1000/1000</f>
        <v>35.644703999999997</v>
      </c>
      <c r="G55" s="37">
        <f t="shared" si="2"/>
        <v>3.5644703999999999E-2</v>
      </c>
      <c r="H55" s="36">
        <f>_xlfn.XLOOKUP(D55,Outer_kpi!T:T,Outer_kpi!Q:Q,)/1000/1000</f>
        <v>65.037360000000007</v>
      </c>
      <c r="I55" s="37">
        <f t="shared" si="3"/>
        <v>6.5037360000000002E-2</v>
      </c>
      <c r="J55" s="42" t="s">
        <v>21</v>
      </c>
    </row>
    <row r="56" spans="2:10" ht="14.25" x14ac:dyDescent="0.25">
      <c r="B56" s="184"/>
      <c r="C56" s="34" t="s">
        <v>118</v>
      </c>
      <c r="D56" s="40" t="s">
        <v>358</v>
      </c>
      <c r="E56" s="41">
        <v>1000</v>
      </c>
      <c r="F56" s="36">
        <f>_xlfn.XLOOKUP(D56,Outer_kpi!T:T,Outer_kpi!S:S,)/1000/1000</f>
        <v>33.707487999999998</v>
      </c>
      <c r="G56" s="37">
        <f t="shared" si="2"/>
        <v>3.3707488000000001E-2</v>
      </c>
      <c r="H56" s="36">
        <f>_xlfn.XLOOKUP(D56,Outer_kpi!T:T,Outer_kpi!Q:Q,)/1000/1000</f>
        <v>2.96E-3</v>
      </c>
      <c r="I56" s="37">
        <f t="shared" si="3"/>
        <v>2.96E-6</v>
      </c>
      <c r="J56" s="42" t="s">
        <v>21</v>
      </c>
    </row>
    <row r="57" spans="2:10" ht="14.25" x14ac:dyDescent="0.25">
      <c r="B57" s="181" t="s">
        <v>129</v>
      </c>
      <c r="C57" s="34" t="s">
        <v>115</v>
      </c>
      <c r="D57" s="40" t="s">
        <v>370</v>
      </c>
      <c r="E57" s="41">
        <v>1000</v>
      </c>
      <c r="F57" s="36">
        <f>_xlfn.XLOOKUP(D57,Outer_kpi!T:T,Outer_kpi!S:S,)/1000/1000</f>
        <v>0.51051199999999997</v>
      </c>
      <c r="G57" s="37">
        <f t="shared" si="2"/>
        <v>5.1051199999999997E-4</v>
      </c>
      <c r="H57" s="36">
        <f>_xlfn.XLOOKUP(D57,Outer_kpi!T:T,Outer_kpi!Q:Q,)/1000/1000</f>
        <v>0.51729600000000009</v>
      </c>
      <c r="I57" s="37">
        <f t="shared" si="3"/>
        <v>5.172960000000001E-4</v>
      </c>
      <c r="J57" s="42" t="s">
        <v>21</v>
      </c>
    </row>
    <row r="58" spans="2:10" ht="14.25" x14ac:dyDescent="0.25">
      <c r="B58" s="181"/>
      <c r="C58" s="34" t="s">
        <v>116</v>
      </c>
      <c r="D58" s="40" t="s">
        <v>371</v>
      </c>
      <c r="E58" s="41">
        <v>1000</v>
      </c>
      <c r="F58" s="36">
        <f>_xlfn.XLOOKUP(D58,Outer_kpi!T:T,Outer_kpi!S:S,)/1000/1000</f>
        <v>12.356384</v>
      </c>
      <c r="G58" s="37">
        <f t="shared" si="2"/>
        <v>1.2356384E-2</v>
      </c>
      <c r="H58" s="36">
        <f>_xlfn.XLOOKUP(D58,Outer_kpi!T:T,Outer_kpi!Q:Q,)/1000/1000</f>
        <v>1.0584E-2</v>
      </c>
      <c r="I58" s="37">
        <f t="shared" si="3"/>
        <v>1.0583999999999999E-5</v>
      </c>
      <c r="J58" s="42" t="s">
        <v>21</v>
      </c>
    </row>
    <row r="59" spans="2:10" ht="14.25" x14ac:dyDescent="0.25">
      <c r="B59" s="181"/>
      <c r="C59" s="34" t="s">
        <v>117</v>
      </c>
      <c r="D59" s="40" t="s">
        <v>372</v>
      </c>
      <c r="E59" s="41">
        <v>1000</v>
      </c>
      <c r="F59" s="36">
        <f>_xlfn.XLOOKUP(D59,Outer_kpi!T:T,Outer_kpi!S:S,)/1000/1000</f>
        <v>2.3164319999999998</v>
      </c>
      <c r="G59" s="37">
        <f t="shared" si="2"/>
        <v>2.3164319999999998E-3</v>
      </c>
      <c r="H59" s="36">
        <f>_xlfn.XLOOKUP(D59,Outer_kpi!T:T,Outer_kpi!Q:Q,)/1000/1000</f>
        <v>10.104784</v>
      </c>
      <c r="I59" s="37">
        <f t="shared" si="3"/>
        <v>1.0104784E-2</v>
      </c>
      <c r="J59" s="42" t="s">
        <v>21</v>
      </c>
    </row>
    <row r="60" spans="2:10" ht="14.25" x14ac:dyDescent="0.25">
      <c r="B60" s="181"/>
      <c r="C60" s="34" t="s">
        <v>118</v>
      </c>
      <c r="D60" s="40" t="s">
        <v>373</v>
      </c>
      <c r="E60" s="41">
        <v>1000</v>
      </c>
      <c r="F60" s="36">
        <f>_xlfn.XLOOKUP(D60,Outer_kpi!T:T,Outer_kpi!S:S,)/1000/1000</f>
        <v>1.1601520000000001</v>
      </c>
      <c r="G60" s="37">
        <f t="shared" si="2"/>
        <v>1.160152E-3</v>
      </c>
      <c r="H60" s="36">
        <f>_xlfn.XLOOKUP(D60,Outer_kpi!T:T,Outer_kpi!Q:Q,)/1000/1000</f>
        <v>2.4399999999999999E-3</v>
      </c>
      <c r="I60" s="37">
        <f t="shared" si="3"/>
        <v>2.4399999999999999E-6</v>
      </c>
      <c r="J60" s="42" t="s">
        <v>21</v>
      </c>
    </row>
    <row r="61" spans="2:10" ht="14.25" x14ac:dyDescent="0.25">
      <c r="B61" s="181"/>
      <c r="C61" s="34" t="s">
        <v>123</v>
      </c>
      <c r="D61" s="40" t="s">
        <v>374</v>
      </c>
      <c r="E61" s="41">
        <v>1000</v>
      </c>
      <c r="F61" s="36">
        <f>_xlfn.XLOOKUP(D61,Outer_kpi!T:T,Outer_kpi!S:S,)/1000/1000</f>
        <v>0.52257600000000004</v>
      </c>
      <c r="G61" s="37">
        <f t="shared" si="2"/>
        <v>5.2257600000000007E-4</v>
      </c>
      <c r="H61" s="36">
        <f>_xlfn.XLOOKUP(D61,Outer_kpi!T:T,Outer_kpi!Q:Q,)/1000/1000</f>
        <v>0.47329599999999999</v>
      </c>
      <c r="I61" s="37">
        <f t="shared" si="3"/>
        <v>4.73296E-4</v>
      </c>
      <c r="J61" s="42" t="s">
        <v>21</v>
      </c>
    </row>
    <row r="62" spans="2:10" ht="14.25" x14ac:dyDescent="0.25">
      <c r="B62" s="181"/>
      <c r="C62" s="34" t="s">
        <v>124</v>
      </c>
      <c r="D62" s="40" t="s">
        <v>370</v>
      </c>
      <c r="E62" s="41">
        <v>1000</v>
      </c>
      <c r="F62" s="36">
        <f>_xlfn.XLOOKUP(D62,Outer_kpi!T:T,Outer_kpi!S:S,)/1000/1000</f>
        <v>0.51051199999999997</v>
      </c>
      <c r="G62" s="37">
        <f t="shared" si="2"/>
        <v>5.1051199999999997E-4</v>
      </c>
      <c r="H62" s="36">
        <f>_xlfn.XLOOKUP(D62,Outer_kpi!T:T,Outer_kpi!Q:Q,)/1000/1000</f>
        <v>0.51729600000000009</v>
      </c>
      <c r="I62" s="37">
        <f t="shared" si="3"/>
        <v>5.172960000000001E-4</v>
      </c>
      <c r="J62" s="42" t="s">
        <v>21</v>
      </c>
    </row>
    <row r="63" spans="2:10" ht="14.25" x14ac:dyDescent="0.25">
      <c r="B63" s="181"/>
      <c r="C63" s="34" t="s">
        <v>125</v>
      </c>
      <c r="D63" s="40" t="s">
        <v>375</v>
      </c>
      <c r="E63" s="41">
        <v>1000</v>
      </c>
      <c r="F63" s="36">
        <f>_xlfn.XLOOKUP(D63,Outer_kpi!T:T,Outer_kpi!S:S,)/1000/1000</f>
        <v>14.545247999999999</v>
      </c>
      <c r="G63" s="37">
        <f t="shared" si="2"/>
        <v>1.4545247999999998E-2</v>
      </c>
      <c r="H63" s="36">
        <f>_xlfn.XLOOKUP(D63,Outer_kpi!T:T,Outer_kpi!Q:Q,)/1000/1000</f>
        <v>17.984736000000002</v>
      </c>
      <c r="I63" s="37">
        <f t="shared" si="3"/>
        <v>1.7984736000000001E-2</v>
      </c>
      <c r="J63" s="42" t="s">
        <v>21</v>
      </c>
    </row>
    <row r="64" spans="2:10" ht="14.25" x14ac:dyDescent="0.25">
      <c r="B64" s="181"/>
      <c r="C64" s="34" t="s">
        <v>126</v>
      </c>
      <c r="D64" s="40" t="s">
        <v>376</v>
      </c>
      <c r="E64" s="41">
        <v>1000</v>
      </c>
      <c r="F64" s="36">
        <f>_xlfn.XLOOKUP(D64,Outer_kpi!T:T,Outer_kpi!S:S,)/1000/1000</f>
        <v>14.266384</v>
      </c>
      <c r="G64" s="37">
        <f t="shared" si="2"/>
        <v>1.4266384E-2</v>
      </c>
      <c r="H64" s="36">
        <f>_xlfn.XLOOKUP(D64,Outer_kpi!T:T,Outer_kpi!Q:Q,)/1000/1000</f>
        <v>6.632104</v>
      </c>
      <c r="I64" s="37">
        <f t="shared" si="3"/>
        <v>6.6321039999999998E-3</v>
      </c>
      <c r="J64" s="42" t="s">
        <v>21</v>
      </c>
    </row>
    <row r="65" spans="2:10" ht="26.25" x14ac:dyDescent="0.25">
      <c r="B65" s="181"/>
      <c r="C65" s="38" t="s">
        <v>113</v>
      </c>
      <c r="D65" s="40" t="s">
        <v>373</v>
      </c>
      <c r="E65" s="41">
        <v>1000</v>
      </c>
      <c r="F65" s="36">
        <f>_xlfn.XLOOKUP(D65,Outer_kpi!T:T,Outer_kpi!S:S,)/1000/1000</f>
        <v>1.1601520000000001</v>
      </c>
      <c r="G65" s="37">
        <f t="shared" si="2"/>
        <v>1.160152E-3</v>
      </c>
      <c r="H65" s="36">
        <f>_xlfn.XLOOKUP(D65,Outer_kpi!T:T,Outer_kpi!Q:Q,)/1000/1000</f>
        <v>2.4399999999999999E-3</v>
      </c>
      <c r="I65" s="37">
        <f t="shared" si="3"/>
        <v>2.4399999999999999E-6</v>
      </c>
      <c r="J65" s="42" t="s">
        <v>21</v>
      </c>
    </row>
    <row r="66" spans="2:10" ht="14.25" x14ac:dyDescent="0.25">
      <c r="B66" s="181"/>
      <c r="C66" s="34" t="s">
        <v>114</v>
      </c>
      <c r="D66" s="40" t="s">
        <v>377</v>
      </c>
      <c r="E66" s="41">
        <v>1000</v>
      </c>
      <c r="F66" s="36">
        <f>_xlfn.XLOOKUP(D66,Outer_kpi!T:T,Outer_kpi!S:S,)/1000/1000</f>
        <v>2.0234079999999999</v>
      </c>
      <c r="G66" s="37">
        <f t="shared" si="2"/>
        <v>2.023408E-3</v>
      </c>
      <c r="H66" s="36">
        <f>_xlfn.XLOOKUP(D66,Outer_kpi!T:T,Outer_kpi!Q:Q,)/1000/1000</f>
        <v>9.1855040000000017</v>
      </c>
      <c r="I66" s="37">
        <f t="shared" si="3"/>
        <v>9.1855040000000023E-3</v>
      </c>
      <c r="J66" s="42" t="s">
        <v>21</v>
      </c>
    </row>
  </sheetData>
  <mergeCells count="11">
    <mergeCell ref="B37:B46"/>
    <mergeCell ref="B47:B56"/>
    <mergeCell ref="B57:B66"/>
    <mergeCell ref="C3:C4"/>
    <mergeCell ref="D3:D4"/>
    <mergeCell ref="F3:J3"/>
    <mergeCell ref="B3:B4"/>
    <mergeCell ref="B5:B14"/>
    <mergeCell ref="B15:B24"/>
    <mergeCell ref="B25:B36"/>
    <mergeCell ref="E3:E4"/>
  </mergeCells>
  <phoneticPr fontId="31" type="noConversion"/>
  <conditionalFormatting sqref="G5:G66">
    <cfRule type="dataBar" priority="3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{E0EAC29E-1DF2-4687-8BB9-0B1B8F263405}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{D7A61769-E293-4AA2-90D8-21F4586B4522}</x14:id>
        </ext>
      </extLst>
    </cfRule>
  </conditionalFormatting>
  <conditionalFormatting sqref="I5:I66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{84F70CCB-E433-4564-90E3-A8B23F4D2CB2}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{3BCB2691-1348-411C-AA64-BDD05DC69E37}</x14:id>
        </ext>
      </extLst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EAC29E-1DF2-4687-8BB9-0B1B8F263405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14:cfRule type="dataBar" id="{D7A61769-E293-4AA2-90D8-21F4586B4522}">
            <x14:dataBar minLength="0" maxLength="100" negativeBarColorSameAsPositive="1" axisPosition="none">
              <x14:cfvo type="min"/>
              <x14:cfvo type="max"/>
            </x14:dataBar>
          </x14:cfRule>
          <xm:sqref>G5:G66</xm:sqref>
        </x14:conditionalFormatting>
        <x14:conditionalFormatting xmlns:xm="http://schemas.microsoft.com/office/excel/2006/main">
          <x14:cfRule type="dataBar" id="{84F70CCB-E433-4564-90E3-A8B23F4D2CB2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14:cfRule type="dataBar" id="{3BCB2691-1348-411C-AA64-BDD05DC69E37}">
            <x14:dataBar minLength="0" maxLength="100" negativeBarColorSameAsPositive="1" axisPosition="none">
              <x14:cfvo type="min"/>
              <x14:cfvo type="max"/>
            </x14:dataBar>
          </x14:cfRule>
          <xm:sqref>I5:I66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81"/>
  <sheetViews>
    <sheetView zoomScale="90" zoomScaleNormal="90" workbookViewId="0">
      <pane xSplit="5" ySplit="3" topLeftCell="F4" activePane="bottomRight" state="frozen"/>
      <selection pane="topRight"/>
      <selection pane="bottomLeft"/>
      <selection pane="bottomRight" activeCell="L1" sqref="L1"/>
    </sheetView>
  </sheetViews>
  <sheetFormatPr defaultColWidth="9.875" defaultRowHeight="12" x14ac:dyDescent="0.15"/>
  <cols>
    <col min="1" max="2" width="9.875" style="31"/>
    <col min="3" max="3" width="23.5" style="31" customWidth="1"/>
    <col min="4" max="4" width="15.625" style="31" hidden="1" customWidth="1"/>
    <col min="5" max="5" width="12.125" style="31" customWidth="1"/>
    <col min="6" max="6" width="9.25" style="31" customWidth="1"/>
    <col min="7" max="7" width="13.25" style="31" customWidth="1"/>
    <col min="8" max="8" width="7.875" style="31" customWidth="1"/>
    <col min="9" max="9" width="11.375" style="31" customWidth="1"/>
    <col min="10" max="10" width="9.875" style="32"/>
    <col min="11" max="11" width="9.875" style="31"/>
    <col min="12" max="12" width="26.75" style="31" bestFit="1" customWidth="1"/>
    <col min="13" max="16384" width="9.875" style="31"/>
  </cols>
  <sheetData>
    <row r="1" spans="2:12" x14ac:dyDescent="0.15">
      <c r="L1" s="31" t="str">
        <f>"RNC Radio Capacity situation is normal till "&amp;TEXT(Outer_data!C2,"HH:MM")</f>
        <v>RNC Radio Capacity situation is normal till 15:30</v>
      </c>
    </row>
    <row r="2" spans="2:12" ht="15.95" customHeight="1" x14ac:dyDescent="0.15">
      <c r="B2" s="137" t="s">
        <v>104</v>
      </c>
      <c r="C2" s="137" t="s">
        <v>105</v>
      </c>
      <c r="D2" s="137"/>
      <c r="E2" s="137" t="s">
        <v>106</v>
      </c>
      <c r="F2" s="178" t="str">
        <f>_xlfn.CONCAT("Max Utilization",TEXT(Outer_kpi!B2,"MM-DD"),"  ",TEXT(Outer_kpi!C2,"HH:MM"))</f>
        <v>Max Utilization12-24  15:30</v>
      </c>
      <c r="G2" s="179"/>
      <c r="H2" s="179"/>
      <c r="I2" s="179"/>
      <c r="J2" s="180"/>
    </row>
    <row r="3" spans="2:12" ht="15" customHeight="1" x14ac:dyDescent="0.15">
      <c r="B3" s="138"/>
      <c r="C3" s="138"/>
      <c r="D3" s="138"/>
      <c r="E3" s="138"/>
      <c r="F3" s="33" t="s">
        <v>107</v>
      </c>
      <c r="G3" s="33" t="s">
        <v>107</v>
      </c>
      <c r="H3" s="33" t="s">
        <v>108</v>
      </c>
      <c r="I3" s="33" t="s">
        <v>108</v>
      </c>
      <c r="J3" s="33" t="s">
        <v>109</v>
      </c>
    </row>
    <row r="4" spans="2:12" ht="14.25" x14ac:dyDescent="0.25">
      <c r="B4" s="181" t="s">
        <v>130</v>
      </c>
      <c r="C4" s="34" t="s">
        <v>131</v>
      </c>
      <c r="D4" s="35" t="s">
        <v>378</v>
      </c>
      <c r="E4" s="20">
        <v>1000</v>
      </c>
      <c r="F4" s="36">
        <f>_xlfn.XLOOKUP(D4,Outer_kpi!T:T,Outer_kpi!S:S,)/1000/1000</f>
        <v>339.16892799999999</v>
      </c>
      <c r="G4" s="37">
        <f>F4/E4</f>
        <v>0.33916892799999998</v>
      </c>
      <c r="H4" s="36">
        <f>_xlfn.XLOOKUP(D4,Outer_kpi!T:T,Outer_kpi!Q:Q,)/1000/1000</f>
        <v>192.02920800000001</v>
      </c>
      <c r="I4" s="37">
        <f>H4/E4</f>
        <v>0.19202920800000001</v>
      </c>
      <c r="J4" s="39" t="s">
        <v>21</v>
      </c>
    </row>
    <row r="5" spans="2:12" ht="14.25" x14ac:dyDescent="0.25">
      <c r="B5" s="181"/>
      <c r="C5" s="34" t="s">
        <v>132</v>
      </c>
      <c r="D5" s="35" t="s">
        <v>379</v>
      </c>
      <c r="E5" s="20">
        <v>1000</v>
      </c>
      <c r="F5" s="36">
        <f>_xlfn.XLOOKUP(D5,Outer_kpi!T:T,Outer_kpi!S:S,)/1000/1000</f>
        <v>366.58540000000005</v>
      </c>
      <c r="G5" s="37">
        <f t="shared" ref="G5:G36" si="0">F5/E5</f>
        <v>0.36658540000000006</v>
      </c>
      <c r="H5" s="36">
        <f>_xlfn.XLOOKUP(D5,Outer_kpi!T:T,Outer_kpi!Q:Q,)/1000/1000</f>
        <v>3.032E-3</v>
      </c>
      <c r="I5" s="37">
        <f t="shared" ref="I5:I36" si="1">H5/E5</f>
        <v>3.0319999999999999E-6</v>
      </c>
      <c r="J5" s="39" t="s">
        <v>21</v>
      </c>
    </row>
    <row r="6" spans="2:12" ht="14.25" x14ac:dyDescent="0.25">
      <c r="B6" s="181"/>
      <c r="C6" s="34" t="s">
        <v>133</v>
      </c>
      <c r="D6" s="35" t="s">
        <v>380</v>
      </c>
      <c r="E6" s="20">
        <v>1000</v>
      </c>
      <c r="F6" s="36">
        <f>_xlfn.XLOOKUP(D6,Outer_kpi!T:T,Outer_kpi!S:S,)/1000/1000</f>
        <v>236.21212800000001</v>
      </c>
      <c r="G6" s="37">
        <f t="shared" si="0"/>
        <v>0.23621212799999999</v>
      </c>
      <c r="H6" s="36">
        <f>_xlfn.XLOOKUP(D6,Outer_kpi!T:T,Outer_kpi!Q:Q,)/1000/1000</f>
        <v>189.24720000000002</v>
      </c>
      <c r="I6" s="37">
        <f t="shared" si="1"/>
        <v>0.18924720000000003</v>
      </c>
      <c r="J6" s="39" t="s">
        <v>21</v>
      </c>
    </row>
    <row r="7" spans="2:12" ht="14.25" x14ac:dyDescent="0.25">
      <c r="B7" s="181"/>
      <c r="C7" s="34" t="s">
        <v>134</v>
      </c>
      <c r="D7" s="35" t="s">
        <v>381</v>
      </c>
      <c r="E7" s="20">
        <v>1000</v>
      </c>
      <c r="F7" s="36">
        <f>_xlfn.XLOOKUP(D7,Outer_kpi!T:T,Outer_kpi!S:S,)/1000/1000</f>
        <v>311.18928799999998</v>
      </c>
      <c r="G7" s="37">
        <f t="shared" si="0"/>
        <v>0.31118928799999995</v>
      </c>
      <c r="H7" s="36">
        <f>_xlfn.XLOOKUP(D7,Outer_kpi!T:T,Outer_kpi!Q:Q,)/1000/1000</f>
        <v>6.1120000000000002E-3</v>
      </c>
      <c r="I7" s="37">
        <f t="shared" si="1"/>
        <v>6.1120000000000001E-6</v>
      </c>
      <c r="J7" s="39" t="s">
        <v>21</v>
      </c>
    </row>
    <row r="8" spans="2:12" ht="14.25" x14ac:dyDescent="0.25">
      <c r="B8" s="181"/>
      <c r="C8" s="34" t="s">
        <v>135</v>
      </c>
      <c r="D8" s="35" t="s">
        <v>382</v>
      </c>
      <c r="E8" s="20">
        <v>1000</v>
      </c>
      <c r="F8" s="36">
        <f>_xlfn.XLOOKUP(D8,Outer_kpi!T:T,Outer_kpi!S:S,)/1000/1000</f>
        <v>55.974024</v>
      </c>
      <c r="G8" s="37">
        <f t="shared" si="0"/>
        <v>5.5974023999999997E-2</v>
      </c>
      <c r="H8" s="36">
        <f>_xlfn.XLOOKUP(D8,Outer_kpi!T:T,Outer_kpi!Q:Q,)/1000/1000</f>
        <v>55.417864000000002</v>
      </c>
      <c r="I8" s="37">
        <f t="shared" si="1"/>
        <v>5.5417864000000004E-2</v>
      </c>
      <c r="J8" s="39" t="s">
        <v>21</v>
      </c>
    </row>
    <row r="9" spans="2:12" ht="14.25" x14ac:dyDescent="0.25">
      <c r="B9" s="181"/>
      <c r="C9" s="34" t="s">
        <v>136</v>
      </c>
      <c r="D9" s="35" t="s">
        <v>383</v>
      </c>
      <c r="E9" s="20">
        <v>1000</v>
      </c>
      <c r="F9" s="36">
        <f>_xlfn.XLOOKUP(D9,Outer_kpi!T:T,Outer_kpi!S:S,)/1000/1000</f>
        <v>43.977696000000002</v>
      </c>
      <c r="G9" s="37">
        <f t="shared" si="0"/>
        <v>4.3977696000000004E-2</v>
      </c>
      <c r="H9" s="36">
        <f>_xlfn.XLOOKUP(D9,Outer_kpi!T:T,Outer_kpi!Q:Q,)/1000/1000</f>
        <v>43.159480000000002</v>
      </c>
      <c r="I9" s="37">
        <f t="shared" si="1"/>
        <v>4.315948E-2</v>
      </c>
      <c r="J9" s="39" t="s">
        <v>21</v>
      </c>
    </row>
    <row r="10" spans="2:12" ht="14.25" x14ac:dyDescent="0.25">
      <c r="B10" s="181"/>
      <c r="C10" s="34" t="s">
        <v>137</v>
      </c>
      <c r="D10" s="35" t="s">
        <v>384</v>
      </c>
      <c r="E10" s="20">
        <v>1000</v>
      </c>
      <c r="F10" s="36">
        <f>_xlfn.XLOOKUP(D10,Outer_kpi!T:T,Outer_kpi!S:S,)/1000/1000</f>
        <v>0</v>
      </c>
      <c r="G10" s="37">
        <f t="shared" si="0"/>
        <v>0</v>
      </c>
      <c r="H10" s="36">
        <f>_xlfn.XLOOKUP(D10,Outer_kpi!T:T,Outer_kpi!Q:Q,)/1000/1000</f>
        <v>2.4559999999999998E-3</v>
      </c>
      <c r="I10" s="37">
        <f t="shared" si="1"/>
        <v>2.4559999999999999E-6</v>
      </c>
      <c r="J10" s="39" t="s">
        <v>21</v>
      </c>
    </row>
    <row r="11" spans="2:12" ht="14.25" x14ac:dyDescent="0.25">
      <c r="B11" s="181"/>
      <c r="C11" s="34" t="s">
        <v>138</v>
      </c>
      <c r="D11" s="35" t="s">
        <v>385</v>
      </c>
      <c r="E11" s="20">
        <v>1000</v>
      </c>
      <c r="F11" s="36">
        <f>_xlfn.XLOOKUP(D11,Outer_kpi!T:T,Outer_kpi!S:S,)/1000/1000</f>
        <v>0</v>
      </c>
      <c r="G11" s="37">
        <f t="shared" si="0"/>
        <v>0</v>
      </c>
      <c r="H11" s="36">
        <f>_xlfn.XLOOKUP(D11,Outer_kpi!T:T,Outer_kpi!Q:Q,)/1000/1000</f>
        <v>2.4559999999999998E-3</v>
      </c>
      <c r="I11" s="37">
        <f t="shared" si="1"/>
        <v>2.4559999999999999E-6</v>
      </c>
      <c r="J11" s="39" t="s">
        <v>21</v>
      </c>
    </row>
    <row r="12" spans="2:12" ht="14.25" x14ac:dyDescent="0.25">
      <c r="B12" s="181"/>
      <c r="C12" s="34" t="s">
        <v>139</v>
      </c>
      <c r="D12" s="35" t="s">
        <v>386</v>
      </c>
      <c r="E12" s="20">
        <v>1000</v>
      </c>
      <c r="F12" s="36">
        <f>_xlfn.XLOOKUP(D12,Outer_kpi!T:T,Outer_kpi!S:S,)/1000/1000</f>
        <v>38.914919999999995</v>
      </c>
      <c r="G12" s="37">
        <f t="shared" si="0"/>
        <v>3.8914919999999992E-2</v>
      </c>
      <c r="H12" s="36">
        <f>_xlfn.XLOOKUP(D12,Outer_kpi!T:T,Outer_kpi!Q:Q,)/1000/1000</f>
        <v>7.9748959999999993</v>
      </c>
      <c r="I12" s="37">
        <f t="shared" si="1"/>
        <v>7.9748959999999987E-3</v>
      </c>
      <c r="J12" s="39" t="s">
        <v>21</v>
      </c>
    </row>
    <row r="13" spans="2:12" ht="14.25" x14ac:dyDescent="0.25">
      <c r="B13" s="181"/>
      <c r="C13" s="34" t="s">
        <v>140</v>
      </c>
      <c r="D13" s="35" t="s">
        <v>387</v>
      </c>
      <c r="E13" s="20">
        <v>1000</v>
      </c>
      <c r="F13" s="36">
        <f>_xlfn.XLOOKUP(D13,Outer_kpi!T:T,Outer_kpi!S:S,)/1000/1000</f>
        <v>43.122672000000001</v>
      </c>
      <c r="G13" s="37">
        <f t="shared" si="0"/>
        <v>4.3122672000000001E-2</v>
      </c>
      <c r="H13" s="36">
        <f>_xlfn.XLOOKUP(D13,Outer_kpi!T:T,Outer_kpi!Q:Q,)/1000/1000</f>
        <v>319.21314399999994</v>
      </c>
      <c r="I13" s="37">
        <f t="shared" si="1"/>
        <v>0.31921314399999995</v>
      </c>
      <c r="J13" s="39" t="s">
        <v>21</v>
      </c>
    </row>
    <row r="14" spans="2:12" ht="14.25" x14ac:dyDescent="0.25">
      <c r="B14" s="181"/>
      <c r="C14" s="34" t="s">
        <v>141</v>
      </c>
      <c r="D14" s="35" t="s">
        <v>388</v>
      </c>
      <c r="E14" s="20">
        <v>1000</v>
      </c>
      <c r="F14" s="36">
        <f>_xlfn.XLOOKUP(D14,Outer_kpi!T:T,Outer_kpi!S:S,)/1000/1000</f>
        <v>0.60811199999999999</v>
      </c>
      <c r="G14" s="37">
        <f t="shared" si="0"/>
        <v>6.0811199999999995E-4</v>
      </c>
      <c r="H14" s="36">
        <f>_xlfn.XLOOKUP(D14,Outer_kpi!T:T,Outer_kpi!Q:Q,)/1000/1000</f>
        <v>1.1084320000000001</v>
      </c>
      <c r="I14" s="37">
        <f t="shared" si="1"/>
        <v>1.1084320000000001E-3</v>
      </c>
      <c r="J14" s="39" t="s">
        <v>21</v>
      </c>
    </row>
    <row r="15" spans="2:12" ht="14.25" x14ac:dyDescent="0.25">
      <c r="B15" s="181"/>
      <c r="C15" s="34" t="s">
        <v>142</v>
      </c>
      <c r="D15" s="35" t="s">
        <v>389</v>
      </c>
      <c r="E15" s="20">
        <v>1000</v>
      </c>
      <c r="F15" s="36">
        <f>_xlfn.XLOOKUP(D15,Outer_kpi!T:T,Outer_kpi!S:S,)/1000/1000</f>
        <v>0.54086400000000001</v>
      </c>
      <c r="G15" s="37">
        <f t="shared" si="0"/>
        <v>5.4086400000000006E-4</v>
      </c>
      <c r="H15" s="36">
        <f>_xlfn.XLOOKUP(D15,Outer_kpi!T:T,Outer_kpi!Q:Q,)/1000/1000</f>
        <v>2.6107199999999997</v>
      </c>
      <c r="I15" s="37">
        <f t="shared" si="1"/>
        <v>2.6107199999999995E-3</v>
      </c>
      <c r="J15" s="39" t="s">
        <v>21</v>
      </c>
    </row>
    <row r="16" spans="2:12" ht="14.25" x14ac:dyDescent="0.25">
      <c r="B16" s="181"/>
      <c r="C16" s="34" t="s">
        <v>143</v>
      </c>
      <c r="D16" s="35" t="s">
        <v>390</v>
      </c>
      <c r="E16" s="20">
        <v>1000</v>
      </c>
      <c r="F16" s="36">
        <f>_xlfn.XLOOKUP(D16,Outer_kpi!T:T,Outer_kpi!S:S,)/1000/1000</f>
        <v>40.446032000000002</v>
      </c>
      <c r="G16" s="37">
        <f t="shared" si="0"/>
        <v>4.0446032E-2</v>
      </c>
      <c r="H16" s="36">
        <f>_xlfn.XLOOKUP(D16,Outer_kpi!T:T,Outer_kpi!Q:Q,)/1000/1000</f>
        <v>479.18784000000005</v>
      </c>
      <c r="I16" s="37">
        <f t="shared" si="1"/>
        <v>0.47918784000000003</v>
      </c>
      <c r="J16" s="39" t="s">
        <v>21</v>
      </c>
    </row>
    <row r="17" spans="2:10" ht="14.25" x14ac:dyDescent="0.25">
      <c r="B17" s="181"/>
      <c r="C17" s="34" t="s">
        <v>144</v>
      </c>
      <c r="D17" s="35" t="s">
        <v>391</v>
      </c>
      <c r="E17" s="20">
        <v>1000</v>
      </c>
      <c r="F17" s="36">
        <f>_xlfn.XLOOKUP(D17,Outer_kpi!T:T,Outer_kpi!S:S,)/1000/1000</f>
        <v>41.607056</v>
      </c>
      <c r="G17" s="37">
        <f t="shared" si="0"/>
        <v>4.1607056000000003E-2</v>
      </c>
      <c r="H17" s="36">
        <f>_xlfn.XLOOKUP(D17,Outer_kpi!T:T,Outer_kpi!Q:Q,)/1000/1000</f>
        <v>196.897504</v>
      </c>
      <c r="I17" s="37">
        <f t="shared" si="1"/>
        <v>0.196897504</v>
      </c>
      <c r="J17" s="39" t="s">
        <v>21</v>
      </c>
    </row>
    <row r="18" spans="2:10" ht="14.25" x14ac:dyDescent="0.25">
      <c r="B18" s="181" t="s">
        <v>145</v>
      </c>
      <c r="C18" s="34" t="s">
        <v>131</v>
      </c>
      <c r="D18" s="35" t="s">
        <v>392</v>
      </c>
      <c r="E18" s="20">
        <v>1000</v>
      </c>
      <c r="F18" s="36">
        <f>_xlfn.XLOOKUP(D18,Outer_kpi!T:T,Outer_kpi!S:S,)/1000/1000</f>
        <v>322.60906399999999</v>
      </c>
      <c r="G18" s="37">
        <f t="shared" si="0"/>
        <v>0.322609064</v>
      </c>
      <c r="H18" s="36">
        <f>_xlfn.XLOOKUP(D18,Outer_kpi!T:T,Outer_kpi!Q:Q,)/1000/1000</f>
        <v>260.77551199999999</v>
      </c>
      <c r="I18" s="37">
        <f t="shared" si="1"/>
        <v>0.26077551199999999</v>
      </c>
      <c r="J18" s="39" t="s">
        <v>21</v>
      </c>
    </row>
    <row r="19" spans="2:10" ht="14.25" x14ac:dyDescent="0.25">
      <c r="B19" s="181"/>
      <c r="C19" s="34" t="s">
        <v>132</v>
      </c>
      <c r="D19" s="35" t="s">
        <v>393</v>
      </c>
      <c r="E19" s="20">
        <v>1000</v>
      </c>
      <c r="F19" s="36">
        <f>_xlfn.XLOOKUP(D19,Outer_kpi!T:T,Outer_kpi!S:S,)/1000/1000</f>
        <v>421.62917599999997</v>
      </c>
      <c r="G19" s="37">
        <f t="shared" si="0"/>
        <v>0.42162917599999999</v>
      </c>
      <c r="H19" s="36">
        <f>_xlfn.XLOOKUP(D19,Outer_kpi!T:T,Outer_kpi!Q:Q,)/1000/1000</f>
        <v>3.0240000000000002E-3</v>
      </c>
      <c r="I19" s="37">
        <f t="shared" si="1"/>
        <v>3.0240000000000002E-6</v>
      </c>
      <c r="J19" s="39" t="s">
        <v>21</v>
      </c>
    </row>
    <row r="20" spans="2:10" ht="14.25" x14ac:dyDescent="0.25">
      <c r="B20" s="181"/>
      <c r="C20" s="34" t="s">
        <v>133</v>
      </c>
      <c r="D20" s="35" t="s">
        <v>394</v>
      </c>
      <c r="E20" s="20">
        <v>1000</v>
      </c>
      <c r="F20" s="36">
        <f>_xlfn.XLOOKUP(D20,Outer_kpi!T:T,Outer_kpi!S:S,)/1000/1000</f>
        <v>407.87205599999999</v>
      </c>
      <c r="G20" s="37">
        <f t="shared" si="0"/>
        <v>0.40787205599999998</v>
      </c>
      <c r="H20" s="36">
        <f>_xlfn.XLOOKUP(D20,Outer_kpi!T:T,Outer_kpi!Q:Q,)/1000/1000</f>
        <v>258.20235200000002</v>
      </c>
      <c r="I20" s="37">
        <f t="shared" si="1"/>
        <v>0.25820235200000002</v>
      </c>
      <c r="J20" s="39" t="s">
        <v>21</v>
      </c>
    </row>
    <row r="21" spans="2:10" ht="14.25" x14ac:dyDescent="0.25">
      <c r="B21" s="181"/>
      <c r="C21" s="34" t="s">
        <v>134</v>
      </c>
      <c r="D21" s="35" t="s">
        <v>395</v>
      </c>
      <c r="E21" s="20">
        <v>1000</v>
      </c>
      <c r="F21" s="36">
        <f>_xlfn.XLOOKUP(D21,Outer_kpi!T:T,Outer_kpi!S:S,)/1000/1000</f>
        <v>305.22585600000002</v>
      </c>
      <c r="G21" s="37">
        <f t="shared" si="0"/>
        <v>0.30522585600000002</v>
      </c>
      <c r="H21" s="36">
        <f>_xlfn.XLOOKUP(D21,Outer_kpi!T:T,Outer_kpi!Q:Q,)/1000/1000</f>
        <v>7.2160000000000002E-3</v>
      </c>
      <c r="I21" s="37">
        <f t="shared" si="1"/>
        <v>7.216E-6</v>
      </c>
      <c r="J21" s="39" t="s">
        <v>21</v>
      </c>
    </row>
    <row r="22" spans="2:10" ht="14.25" x14ac:dyDescent="0.25">
      <c r="B22" s="181"/>
      <c r="C22" s="34" t="s">
        <v>135</v>
      </c>
      <c r="D22" s="35" t="s">
        <v>396</v>
      </c>
      <c r="E22" s="20">
        <v>1000</v>
      </c>
      <c r="F22" s="36">
        <f>_xlfn.XLOOKUP(D22,Outer_kpi!T:T,Outer_kpi!S:S,)/1000/1000</f>
        <v>70.178384000000008</v>
      </c>
      <c r="G22" s="37">
        <f t="shared" si="0"/>
        <v>7.017838400000001E-2</v>
      </c>
      <c r="H22" s="36">
        <f>_xlfn.XLOOKUP(D22,Outer_kpi!T:T,Outer_kpi!Q:Q,)/1000/1000</f>
        <v>77.175352000000004</v>
      </c>
      <c r="I22" s="37">
        <f t="shared" si="1"/>
        <v>7.7175352000000003E-2</v>
      </c>
      <c r="J22" s="39" t="s">
        <v>21</v>
      </c>
    </row>
    <row r="23" spans="2:10" ht="14.25" x14ac:dyDescent="0.25">
      <c r="B23" s="181"/>
      <c r="C23" s="34" t="s">
        <v>136</v>
      </c>
      <c r="D23" s="35" t="s">
        <v>397</v>
      </c>
      <c r="E23" s="20">
        <v>1000</v>
      </c>
      <c r="F23" s="36">
        <f>_xlfn.XLOOKUP(D23,Outer_kpi!T:T,Outer_kpi!S:S,)/1000/1000</f>
        <v>60.328960000000002</v>
      </c>
      <c r="G23" s="37">
        <f t="shared" si="0"/>
        <v>6.0328960000000001E-2</v>
      </c>
      <c r="H23" s="36">
        <f>_xlfn.XLOOKUP(D23,Outer_kpi!T:T,Outer_kpi!Q:Q,)/1000/1000</f>
        <v>61.168743999999997</v>
      </c>
      <c r="I23" s="37">
        <f t="shared" si="1"/>
        <v>6.1168743999999997E-2</v>
      </c>
      <c r="J23" s="39" t="s">
        <v>21</v>
      </c>
    </row>
    <row r="24" spans="2:10" ht="14.25" x14ac:dyDescent="0.25">
      <c r="B24" s="181"/>
      <c r="C24" s="34" t="s">
        <v>137</v>
      </c>
      <c r="D24" s="35" t="s">
        <v>398</v>
      </c>
      <c r="E24" s="20">
        <v>1000</v>
      </c>
      <c r="F24" s="36">
        <f>_xlfn.XLOOKUP(D24,Outer_kpi!T:T,Outer_kpi!S:S,)/1000/1000</f>
        <v>0</v>
      </c>
      <c r="G24" s="37">
        <f t="shared" si="0"/>
        <v>0</v>
      </c>
      <c r="H24" s="36">
        <f>_xlfn.XLOOKUP(D24,Outer_kpi!T:T,Outer_kpi!Q:Q,)/1000/1000</f>
        <v>2.4559999999999998E-3</v>
      </c>
      <c r="I24" s="37">
        <f t="shared" si="1"/>
        <v>2.4559999999999999E-6</v>
      </c>
      <c r="J24" s="39" t="s">
        <v>21</v>
      </c>
    </row>
    <row r="25" spans="2:10" ht="14.25" x14ac:dyDescent="0.25">
      <c r="B25" s="181"/>
      <c r="C25" s="34" t="s">
        <v>138</v>
      </c>
      <c r="D25" s="35" t="s">
        <v>399</v>
      </c>
      <c r="E25" s="20">
        <v>1000</v>
      </c>
      <c r="F25" s="36">
        <f>_xlfn.XLOOKUP(D25,Outer_kpi!T:T,Outer_kpi!S:S,)/1000/1000</f>
        <v>0</v>
      </c>
      <c r="G25" s="37">
        <f t="shared" si="0"/>
        <v>0</v>
      </c>
      <c r="H25" s="36">
        <f>_xlfn.XLOOKUP(D25,Outer_kpi!T:T,Outer_kpi!Q:Q,)/1000/1000</f>
        <v>2.4559999999999998E-3</v>
      </c>
      <c r="I25" s="37">
        <f t="shared" si="1"/>
        <v>2.4559999999999999E-6</v>
      </c>
      <c r="J25" s="39" t="s">
        <v>21</v>
      </c>
    </row>
    <row r="26" spans="2:10" ht="14.25" x14ac:dyDescent="0.25">
      <c r="B26" s="181"/>
      <c r="C26" s="34" t="s">
        <v>139</v>
      </c>
      <c r="D26" s="35" t="s">
        <v>400</v>
      </c>
      <c r="E26" s="20">
        <v>1000</v>
      </c>
      <c r="F26" s="36">
        <f>_xlfn.XLOOKUP(D26,Outer_kpi!T:T,Outer_kpi!S:S,)/1000/1000</f>
        <v>49.785248000000003</v>
      </c>
      <c r="G26" s="37">
        <f t="shared" si="0"/>
        <v>4.9785248000000004E-2</v>
      </c>
      <c r="H26" s="36">
        <f>_xlfn.XLOOKUP(D26,Outer_kpi!T:T,Outer_kpi!Q:Q,)/1000/1000</f>
        <v>217.661936</v>
      </c>
      <c r="I26" s="37">
        <f t="shared" si="1"/>
        <v>0.217661936</v>
      </c>
      <c r="J26" s="39" t="s">
        <v>21</v>
      </c>
    </row>
    <row r="27" spans="2:10" ht="14.25" x14ac:dyDescent="0.25">
      <c r="B27" s="181"/>
      <c r="C27" s="34" t="s">
        <v>140</v>
      </c>
      <c r="D27" s="35" t="s">
        <v>401</v>
      </c>
      <c r="E27" s="20">
        <v>1000</v>
      </c>
      <c r="F27" s="36">
        <f>_xlfn.XLOOKUP(D27,Outer_kpi!T:T,Outer_kpi!S:S,)/1000/1000</f>
        <v>55.739839999999994</v>
      </c>
      <c r="G27" s="37">
        <f t="shared" si="0"/>
        <v>5.5739839999999992E-2</v>
      </c>
      <c r="H27" s="36">
        <f>_xlfn.XLOOKUP(D27,Outer_kpi!T:T,Outer_kpi!Q:Q,)/1000/1000</f>
        <v>354.78312</v>
      </c>
      <c r="I27" s="37">
        <f t="shared" si="1"/>
        <v>0.35478312000000001</v>
      </c>
      <c r="J27" s="39" t="s">
        <v>21</v>
      </c>
    </row>
    <row r="28" spans="2:10" ht="14.25" x14ac:dyDescent="0.25">
      <c r="B28" s="181"/>
      <c r="C28" s="34" t="s">
        <v>141</v>
      </c>
      <c r="D28" s="35" t="s">
        <v>402</v>
      </c>
      <c r="E28" s="20">
        <v>1000</v>
      </c>
      <c r="F28" s="36">
        <f>_xlfn.XLOOKUP(D28,Outer_kpi!T:T,Outer_kpi!S:S,)/1000/1000</f>
        <v>1.969584</v>
      </c>
      <c r="G28" s="37">
        <f t="shared" si="0"/>
        <v>1.9695839999999999E-3</v>
      </c>
      <c r="H28" s="36">
        <f>_xlfn.XLOOKUP(D28,Outer_kpi!T:T,Outer_kpi!Q:Q,)/1000/1000</f>
        <v>2.8331999999999997</v>
      </c>
      <c r="I28" s="37">
        <f t="shared" si="1"/>
        <v>2.8331999999999997E-3</v>
      </c>
      <c r="J28" s="39" t="s">
        <v>21</v>
      </c>
    </row>
    <row r="29" spans="2:10" ht="14.25" x14ac:dyDescent="0.25">
      <c r="B29" s="181"/>
      <c r="C29" s="34" t="s">
        <v>142</v>
      </c>
      <c r="D29" s="35" t="s">
        <v>403</v>
      </c>
      <c r="E29" s="20">
        <v>1000</v>
      </c>
      <c r="F29" s="36">
        <f>_xlfn.XLOOKUP(D29,Outer_kpi!T:T,Outer_kpi!S:S,)/1000/1000</f>
        <v>1.9823520000000001</v>
      </c>
      <c r="G29" s="37">
        <f t="shared" si="0"/>
        <v>1.9823520000000002E-3</v>
      </c>
      <c r="H29" s="36">
        <f>_xlfn.XLOOKUP(D29,Outer_kpi!T:T,Outer_kpi!Q:Q,)/1000/1000</f>
        <v>1.7201279999999999</v>
      </c>
      <c r="I29" s="37">
        <f t="shared" si="1"/>
        <v>1.7201279999999998E-3</v>
      </c>
      <c r="J29" s="39" t="s">
        <v>21</v>
      </c>
    </row>
    <row r="30" spans="2:10" ht="14.25" x14ac:dyDescent="0.25">
      <c r="B30" s="181"/>
      <c r="C30" s="34" t="s">
        <v>143</v>
      </c>
      <c r="D30" s="35" t="s">
        <v>404</v>
      </c>
      <c r="E30" s="20">
        <v>1000</v>
      </c>
      <c r="F30" s="36">
        <f>_xlfn.XLOOKUP(D30,Outer_kpi!T:T,Outer_kpi!S:S,)/1000/1000</f>
        <v>54.229391999999997</v>
      </c>
      <c r="G30" s="37">
        <f t="shared" si="0"/>
        <v>5.4229391999999994E-2</v>
      </c>
      <c r="H30" s="36">
        <f>_xlfn.XLOOKUP(D30,Outer_kpi!T:T,Outer_kpi!Q:Q,)/1000/1000</f>
        <v>377.11568800000003</v>
      </c>
      <c r="I30" s="37">
        <f t="shared" si="1"/>
        <v>0.37711568800000006</v>
      </c>
      <c r="J30" s="39" t="s">
        <v>21</v>
      </c>
    </row>
    <row r="31" spans="2:10" ht="14.25" x14ac:dyDescent="0.25">
      <c r="B31" s="181"/>
      <c r="C31" s="34" t="s">
        <v>144</v>
      </c>
      <c r="D31" s="35" t="s">
        <v>405</v>
      </c>
      <c r="E31" s="20">
        <v>1000</v>
      </c>
      <c r="F31" s="36">
        <f>_xlfn.XLOOKUP(D31,Outer_kpi!T:T,Outer_kpi!S:S,)/1000/1000</f>
        <v>50.882455999999998</v>
      </c>
      <c r="G31" s="37">
        <f t="shared" si="0"/>
        <v>5.0882456E-2</v>
      </c>
      <c r="H31" s="36">
        <f>_xlfn.XLOOKUP(D31,Outer_kpi!T:T,Outer_kpi!Q:Q,)/1000/1000</f>
        <v>232.47672</v>
      </c>
      <c r="I31" s="37">
        <f t="shared" si="1"/>
        <v>0.23247672</v>
      </c>
      <c r="J31" s="39" t="s">
        <v>21</v>
      </c>
    </row>
    <row r="32" spans="2:10" ht="14.25" x14ac:dyDescent="0.25">
      <c r="B32" s="181" t="s">
        <v>146</v>
      </c>
      <c r="C32" s="34" t="s">
        <v>147</v>
      </c>
      <c r="D32" s="35" t="s">
        <v>406</v>
      </c>
      <c r="E32" s="20">
        <v>1000</v>
      </c>
      <c r="F32" s="36">
        <f>_xlfn.XLOOKUP(D32,Outer_kpi!T:T,Outer_kpi!S:S,)/1000/1000</f>
        <v>0.35849599999999998</v>
      </c>
      <c r="G32" s="37">
        <f t="shared" si="0"/>
        <v>3.5849599999999998E-4</v>
      </c>
      <c r="H32" s="36">
        <f>_xlfn.XLOOKUP(D32,Outer_kpi!T:T,Outer_kpi!Q:Q,)/1000/1000</f>
        <v>5.3840000000000008E-3</v>
      </c>
      <c r="I32" s="37">
        <f t="shared" si="1"/>
        <v>5.3840000000000005E-6</v>
      </c>
      <c r="J32" s="39" t="s">
        <v>21</v>
      </c>
    </row>
    <row r="33" spans="2:10" ht="14.25" x14ac:dyDescent="0.25">
      <c r="B33" s="181"/>
      <c r="C33" s="34" t="s">
        <v>148</v>
      </c>
      <c r="D33" s="35" t="s">
        <v>407</v>
      </c>
      <c r="E33" s="20">
        <v>1000</v>
      </c>
      <c r="F33" s="36">
        <f>_xlfn.XLOOKUP(D33,Outer_kpi!T:T,Outer_kpi!S:S,)/1000/1000</f>
        <v>9.0032000000000001E-2</v>
      </c>
      <c r="G33" s="37">
        <f t="shared" si="0"/>
        <v>9.0031999999999995E-5</v>
      </c>
      <c r="H33" s="36">
        <f>_xlfn.XLOOKUP(D33,Outer_kpi!T:T,Outer_kpi!Q:Q,)/1000/1000</f>
        <v>3.7839999999999996E-3</v>
      </c>
      <c r="I33" s="37">
        <f t="shared" si="1"/>
        <v>3.7839999999999997E-6</v>
      </c>
      <c r="J33" s="39" t="s">
        <v>21</v>
      </c>
    </row>
    <row r="34" spans="2:10" ht="14.25" x14ac:dyDescent="0.25">
      <c r="B34" s="181"/>
      <c r="C34" s="34" t="s">
        <v>133</v>
      </c>
      <c r="D34" s="35" t="s">
        <v>408</v>
      </c>
      <c r="E34" s="20">
        <v>1000</v>
      </c>
      <c r="F34" s="36">
        <f>_xlfn.XLOOKUP(D34,Outer_kpi!T:T,Outer_kpi!S:S,)/1000/1000</f>
        <v>326.86923999999999</v>
      </c>
      <c r="G34" s="37">
        <f t="shared" si="0"/>
        <v>0.32686924000000001</v>
      </c>
      <c r="H34" s="36">
        <f>_xlfn.XLOOKUP(D34,Outer_kpi!T:T,Outer_kpi!Q:Q,)/1000/1000</f>
        <v>226.97715199999999</v>
      </c>
      <c r="I34" s="37">
        <f t="shared" si="1"/>
        <v>0.22697715199999999</v>
      </c>
      <c r="J34" s="39" t="s">
        <v>21</v>
      </c>
    </row>
    <row r="35" spans="2:10" ht="14.25" x14ac:dyDescent="0.25">
      <c r="B35" s="181"/>
      <c r="C35" s="34" t="s">
        <v>134</v>
      </c>
      <c r="D35" s="35" t="s">
        <v>409</v>
      </c>
      <c r="E35" s="20">
        <v>1000</v>
      </c>
      <c r="F35" s="36">
        <f>_xlfn.XLOOKUP(D35,Outer_kpi!T:T,Outer_kpi!S:S,)/1000/1000</f>
        <v>325.534784</v>
      </c>
      <c r="G35" s="37">
        <f t="shared" si="0"/>
        <v>0.32553478400000002</v>
      </c>
      <c r="H35" s="36">
        <f>_xlfn.XLOOKUP(D35,Outer_kpi!T:T,Outer_kpi!Q:Q,)/1000/1000</f>
        <v>5.6479999999999994E-3</v>
      </c>
      <c r="I35" s="37">
        <f t="shared" si="1"/>
        <v>5.6479999999999991E-6</v>
      </c>
      <c r="J35" s="39" t="s">
        <v>21</v>
      </c>
    </row>
    <row r="36" spans="2:10" ht="14.25" x14ac:dyDescent="0.25">
      <c r="B36" s="181"/>
      <c r="C36" s="34" t="s">
        <v>149</v>
      </c>
      <c r="D36" s="35" t="s">
        <v>410</v>
      </c>
      <c r="E36" s="20">
        <v>1000</v>
      </c>
      <c r="F36" s="36">
        <f>_xlfn.XLOOKUP(D36,Outer_kpi!T:T,Outer_kpi!S:S,)/1000/1000</f>
        <v>39.736823999999999</v>
      </c>
      <c r="G36" s="37">
        <f t="shared" si="0"/>
        <v>3.9736823999999997E-2</v>
      </c>
      <c r="H36" s="36">
        <f>_xlfn.XLOOKUP(D36,Outer_kpi!T:T,Outer_kpi!Q:Q,)/1000/1000</f>
        <v>37.808576000000002</v>
      </c>
      <c r="I36" s="37">
        <f t="shared" si="1"/>
        <v>3.7808576000000003E-2</v>
      </c>
      <c r="J36" s="39" t="s">
        <v>21</v>
      </c>
    </row>
    <row r="37" spans="2:10" ht="14.25" x14ac:dyDescent="0.25">
      <c r="B37" s="181"/>
      <c r="C37" s="34" t="s">
        <v>150</v>
      </c>
      <c r="D37" s="35" t="s">
        <v>411</v>
      </c>
      <c r="E37" s="20">
        <v>1000</v>
      </c>
      <c r="F37" s="36">
        <f>_xlfn.XLOOKUP(D37,Outer_kpi!T:T,Outer_kpi!S:S,)/1000/1000</f>
        <v>24.602472000000002</v>
      </c>
      <c r="G37" s="37">
        <f t="shared" ref="G37:G81" si="2">F37/E37</f>
        <v>2.4602472000000004E-2</v>
      </c>
      <c r="H37" s="36">
        <f>_xlfn.XLOOKUP(D37,Outer_kpi!T:T,Outer_kpi!Q:Q,)/1000/1000</f>
        <v>29.168375999999999</v>
      </c>
      <c r="I37" s="37">
        <f t="shared" ref="I37:I81" si="3">H37/E37</f>
        <v>2.9168375999999999E-2</v>
      </c>
      <c r="J37" s="39" t="s">
        <v>21</v>
      </c>
    </row>
    <row r="38" spans="2:10" ht="14.25" x14ac:dyDescent="0.25">
      <c r="B38" s="181"/>
      <c r="C38" s="34" t="s">
        <v>151</v>
      </c>
      <c r="D38" s="35" t="s">
        <v>412</v>
      </c>
      <c r="E38" s="20">
        <v>1000</v>
      </c>
      <c r="F38" s="36">
        <f>_xlfn.XLOOKUP(D38,Outer_kpi!T:T,Outer_kpi!S:S,)/1000/1000</f>
        <v>1.613648</v>
      </c>
      <c r="G38" s="37">
        <f t="shared" si="2"/>
        <v>1.6136480000000001E-3</v>
      </c>
      <c r="H38" s="36">
        <f>_xlfn.XLOOKUP(D38,Outer_kpi!T:T,Outer_kpi!Q:Q,)/1000/1000</f>
        <v>1.66896</v>
      </c>
      <c r="I38" s="37">
        <f t="shared" si="3"/>
        <v>1.6689599999999999E-3</v>
      </c>
      <c r="J38" s="39" t="s">
        <v>21</v>
      </c>
    </row>
    <row r="39" spans="2:10" ht="14.25" x14ac:dyDescent="0.25">
      <c r="B39" s="181"/>
      <c r="C39" s="34" t="s">
        <v>152</v>
      </c>
      <c r="D39" s="35" t="s">
        <v>413</v>
      </c>
      <c r="E39" s="20">
        <v>1000</v>
      </c>
      <c r="F39" s="36">
        <f>_xlfn.XLOOKUP(D39,Outer_kpi!T:T,Outer_kpi!S:S,)/1000/1000</f>
        <v>1.622096</v>
      </c>
      <c r="G39" s="37">
        <f t="shared" si="2"/>
        <v>1.622096E-3</v>
      </c>
      <c r="H39" s="36">
        <f>_xlfn.XLOOKUP(D39,Outer_kpi!T:T,Outer_kpi!Q:Q,)/1000/1000</f>
        <v>1.9885440000000001</v>
      </c>
      <c r="I39" s="37">
        <f t="shared" si="3"/>
        <v>1.9885440000000001E-3</v>
      </c>
      <c r="J39" s="39" t="s">
        <v>21</v>
      </c>
    </row>
    <row r="40" spans="2:10" ht="26.25" x14ac:dyDescent="0.25">
      <c r="B40" s="181"/>
      <c r="C40" s="38" t="s">
        <v>153</v>
      </c>
      <c r="D40" s="35" t="s">
        <v>414</v>
      </c>
      <c r="E40" s="20">
        <v>1000</v>
      </c>
      <c r="F40" s="36">
        <f>_xlfn.XLOOKUP(D40,Outer_kpi!T:T,Outer_kpi!S:S,)/1000/1000</f>
        <v>41.172976000000006</v>
      </c>
      <c r="G40" s="37">
        <f t="shared" si="2"/>
        <v>4.1172976000000007E-2</v>
      </c>
      <c r="H40" s="36">
        <f>_xlfn.XLOOKUP(D40,Outer_kpi!T:T,Outer_kpi!Q:Q,)/1000/1000</f>
        <v>251.72940800000001</v>
      </c>
      <c r="I40" s="37">
        <f t="shared" si="3"/>
        <v>0.25172940799999999</v>
      </c>
      <c r="J40" s="39" t="s">
        <v>21</v>
      </c>
    </row>
    <row r="41" spans="2:10" ht="14.25" x14ac:dyDescent="0.25">
      <c r="B41" s="181"/>
      <c r="C41" s="34" t="s">
        <v>140</v>
      </c>
      <c r="D41" s="35" t="s">
        <v>415</v>
      </c>
      <c r="E41" s="20">
        <v>1000</v>
      </c>
      <c r="F41" s="36">
        <f>_xlfn.XLOOKUP(D41,Outer_kpi!T:T,Outer_kpi!S:S,)/1000/1000</f>
        <v>47.031120000000001</v>
      </c>
      <c r="G41" s="37">
        <f t="shared" si="2"/>
        <v>4.7031120000000003E-2</v>
      </c>
      <c r="H41" s="36">
        <f>_xlfn.XLOOKUP(D41,Outer_kpi!T:T,Outer_kpi!Q:Q,)/1000/1000</f>
        <v>253.13036799999998</v>
      </c>
      <c r="I41" s="37">
        <f t="shared" si="3"/>
        <v>0.25313036799999999</v>
      </c>
      <c r="J41" s="39" t="s">
        <v>21</v>
      </c>
    </row>
    <row r="42" spans="2:10" ht="14.25" x14ac:dyDescent="0.25">
      <c r="B42" s="181"/>
      <c r="C42" s="34" t="s">
        <v>141</v>
      </c>
      <c r="D42" s="35" t="s">
        <v>416</v>
      </c>
      <c r="E42" s="20">
        <v>1000</v>
      </c>
      <c r="F42" s="36">
        <f>_xlfn.XLOOKUP(D42,Outer_kpi!T:T,Outer_kpi!S:S,)/1000/1000</f>
        <v>0.85263999999999995</v>
      </c>
      <c r="G42" s="37">
        <f t="shared" si="2"/>
        <v>8.5264E-4</v>
      </c>
      <c r="H42" s="36">
        <f>_xlfn.XLOOKUP(D42,Outer_kpi!T:T,Outer_kpi!Q:Q,)/1000/1000</f>
        <v>1.0766720000000001</v>
      </c>
      <c r="I42" s="37">
        <f t="shared" si="3"/>
        <v>1.0766720000000001E-3</v>
      </c>
      <c r="J42" s="39" t="s">
        <v>21</v>
      </c>
    </row>
    <row r="43" spans="2:10" ht="14.25" x14ac:dyDescent="0.25">
      <c r="B43" s="181"/>
      <c r="C43" s="34" t="s">
        <v>142</v>
      </c>
      <c r="D43" s="35" t="s">
        <v>417</v>
      </c>
      <c r="E43" s="20">
        <v>1000</v>
      </c>
      <c r="F43" s="36">
        <f>_xlfn.XLOOKUP(D43,Outer_kpi!T:T,Outer_kpi!S:S,)/1000/1000</f>
        <v>0.915968</v>
      </c>
      <c r="G43" s="37">
        <f t="shared" si="2"/>
        <v>9.1596799999999997E-4</v>
      </c>
      <c r="H43" s="36">
        <f>_xlfn.XLOOKUP(D43,Outer_kpi!T:T,Outer_kpi!Q:Q,)/1000/1000</f>
        <v>1.3968160000000001</v>
      </c>
      <c r="I43" s="37">
        <f t="shared" si="3"/>
        <v>1.3968160000000002E-3</v>
      </c>
      <c r="J43" s="39" t="s">
        <v>21</v>
      </c>
    </row>
    <row r="44" spans="2:10" ht="14.25" x14ac:dyDescent="0.25">
      <c r="B44" s="181" t="s">
        <v>154</v>
      </c>
      <c r="C44" s="34" t="s">
        <v>147</v>
      </c>
      <c r="D44" s="35" t="s">
        <v>418</v>
      </c>
      <c r="E44" s="20">
        <v>1000</v>
      </c>
      <c r="F44" s="36">
        <f>_xlfn.XLOOKUP(D44,Outer_kpi!T:T,Outer_kpi!S:S,)/1000/1000</f>
        <v>0.20288</v>
      </c>
      <c r="G44" s="37">
        <f t="shared" si="2"/>
        <v>2.0288000000000001E-4</v>
      </c>
      <c r="H44" s="36">
        <f>_xlfn.XLOOKUP(D44,Outer_kpi!T:T,Outer_kpi!Q:Q,)/1000/1000</f>
        <v>3.0000000000000001E-3</v>
      </c>
      <c r="I44" s="37">
        <f t="shared" si="3"/>
        <v>3.0000000000000001E-6</v>
      </c>
      <c r="J44" s="39" t="s">
        <v>21</v>
      </c>
    </row>
    <row r="45" spans="2:10" ht="14.25" x14ac:dyDescent="0.25">
      <c r="B45" s="181"/>
      <c r="C45" s="34" t="s">
        <v>148</v>
      </c>
      <c r="D45" s="35" t="s">
        <v>419</v>
      </c>
      <c r="E45" s="20">
        <v>1000</v>
      </c>
      <c r="F45" s="36">
        <f>_xlfn.XLOOKUP(D45,Outer_kpi!T:T,Outer_kpi!S:S,)/1000/1000</f>
        <v>3.1711999999999997E-2</v>
      </c>
      <c r="G45" s="37">
        <f t="shared" si="2"/>
        <v>3.1711999999999997E-5</v>
      </c>
      <c r="H45" s="36">
        <f>_xlfn.XLOOKUP(D45,Outer_kpi!T:T,Outer_kpi!Q:Q,)/1000/1000</f>
        <v>3.0000000000000001E-3</v>
      </c>
      <c r="I45" s="37">
        <f t="shared" si="3"/>
        <v>3.0000000000000001E-6</v>
      </c>
      <c r="J45" s="39" t="s">
        <v>21</v>
      </c>
    </row>
    <row r="46" spans="2:10" ht="14.25" x14ac:dyDescent="0.25">
      <c r="B46" s="181"/>
      <c r="C46" s="34" t="s">
        <v>133</v>
      </c>
      <c r="D46" s="35" t="s">
        <v>420</v>
      </c>
      <c r="E46" s="20">
        <v>1000</v>
      </c>
      <c r="F46" s="36">
        <f>_xlfn.XLOOKUP(D46,Outer_kpi!T:T,Outer_kpi!S:S,)/1000/1000</f>
        <v>299.74376000000001</v>
      </c>
      <c r="G46" s="37">
        <f t="shared" si="2"/>
        <v>0.29974376000000003</v>
      </c>
      <c r="H46" s="36">
        <f>_xlfn.XLOOKUP(D46,Outer_kpi!T:T,Outer_kpi!Q:Q,)/1000/1000</f>
        <v>198.30751199999997</v>
      </c>
      <c r="I46" s="37">
        <f t="shared" si="3"/>
        <v>0.19830751199999996</v>
      </c>
      <c r="J46" s="39" t="s">
        <v>21</v>
      </c>
    </row>
    <row r="47" spans="2:10" ht="14.25" x14ac:dyDescent="0.25">
      <c r="B47" s="181"/>
      <c r="C47" s="34" t="s">
        <v>134</v>
      </c>
      <c r="D47" s="35" t="s">
        <v>421</v>
      </c>
      <c r="E47" s="20">
        <v>1000</v>
      </c>
      <c r="F47" s="36">
        <f>_xlfn.XLOOKUP(D47,Outer_kpi!T:T,Outer_kpi!S:S,)/1000/1000</f>
        <v>344.239664</v>
      </c>
      <c r="G47" s="37">
        <f t="shared" si="2"/>
        <v>0.344239664</v>
      </c>
      <c r="H47" s="36">
        <f>_xlfn.XLOOKUP(D47,Outer_kpi!T:T,Outer_kpi!Q:Q,)/1000/1000</f>
        <v>5.3600000000000002E-3</v>
      </c>
      <c r="I47" s="37">
        <f t="shared" si="3"/>
        <v>5.3600000000000004E-6</v>
      </c>
      <c r="J47" s="39" t="s">
        <v>21</v>
      </c>
    </row>
    <row r="48" spans="2:10" ht="14.25" x14ac:dyDescent="0.25">
      <c r="B48" s="181"/>
      <c r="C48" s="34" t="s">
        <v>149</v>
      </c>
      <c r="D48" s="35" t="s">
        <v>422</v>
      </c>
      <c r="E48" s="20">
        <v>1000</v>
      </c>
      <c r="F48" s="36">
        <f>_xlfn.XLOOKUP(D48,Outer_kpi!T:T,Outer_kpi!S:S,)/1000/1000</f>
        <v>20.573727999999999</v>
      </c>
      <c r="G48" s="37">
        <f t="shared" si="2"/>
        <v>2.0573727999999999E-2</v>
      </c>
      <c r="H48" s="36">
        <f>_xlfn.XLOOKUP(D48,Outer_kpi!T:T,Outer_kpi!Q:Q,)/1000/1000</f>
        <v>40.57264</v>
      </c>
      <c r="I48" s="37">
        <f t="shared" si="3"/>
        <v>4.057264E-2</v>
      </c>
      <c r="J48" s="39" t="s">
        <v>21</v>
      </c>
    </row>
    <row r="49" spans="2:10" ht="14.25" x14ac:dyDescent="0.25">
      <c r="B49" s="181"/>
      <c r="C49" s="34" t="s">
        <v>150</v>
      </c>
      <c r="D49" s="35" t="s">
        <v>423</v>
      </c>
      <c r="E49" s="20">
        <v>1000</v>
      </c>
      <c r="F49" s="36">
        <f>_xlfn.XLOOKUP(D49,Outer_kpi!T:T,Outer_kpi!S:S,)/1000/1000</f>
        <v>33.176016000000004</v>
      </c>
      <c r="G49" s="37">
        <f t="shared" si="2"/>
        <v>3.3176016000000003E-2</v>
      </c>
      <c r="H49" s="36">
        <f>_xlfn.XLOOKUP(D49,Outer_kpi!T:T,Outer_kpi!Q:Q,)/1000/1000</f>
        <v>12.728384</v>
      </c>
      <c r="I49" s="37">
        <f t="shared" si="3"/>
        <v>1.2728384000000001E-2</v>
      </c>
      <c r="J49" s="39" t="s">
        <v>21</v>
      </c>
    </row>
    <row r="50" spans="2:10" ht="14.25" x14ac:dyDescent="0.25">
      <c r="B50" s="181"/>
      <c r="C50" s="34" t="s">
        <v>151</v>
      </c>
      <c r="D50" s="35" t="s">
        <v>424</v>
      </c>
      <c r="E50" s="20">
        <v>1000</v>
      </c>
      <c r="F50" s="36">
        <f>_xlfn.XLOOKUP(D50,Outer_kpi!T:T,Outer_kpi!S:S,)/1000/1000</f>
        <v>1.731376</v>
      </c>
      <c r="G50" s="37">
        <f t="shared" si="2"/>
        <v>1.731376E-3</v>
      </c>
      <c r="H50" s="36">
        <f>_xlfn.XLOOKUP(D50,Outer_kpi!T:T,Outer_kpi!Q:Q,)/1000/1000</f>
        <v>1.256416</v>
      </c>
      <c r="I50" s="37">
        <f t="shared" si="3"/>
        <v>1.256416E-3</v>
      </c>
      <c r="J50" s="39" t="s">
        <v>21</v>
      </c>
    </row>
    <row r="51" spans="2:10" ht="14.25" x14ac:dyDescent="0.25">
      <c r="B51" s="181"/>
      <c r="C51" s="34" t="s">
        <v>152</v>
      </c>
      <c r="D51" s="35" t="s">
        <v>425</v>
      </c>
      <c r="E51" s="20">
        <v>1000</v>
      </c>
      <c r="F51" s="36">
        <f>_xlfn.XLOOKUP(D51,Outer_kpi!T:T,Outer_kpi!S:S,)/1000/1000</f>
        <v>1.703632</v>
      </c>
      <c r="G51" s="37">
        <f t="shared" si="2"/>
        <v>1.7036320000000001E-3</v>
      </c>
      <c r="H51" s="36">
        <f>_xlfn.XLOOKUP(D51,Outer_kpi!T:T,Outer_kpi!Q:Q,)/1000/1000</f>
        <v>2.102576</v>
      </c>
      <c r="I51" s="37">
        <f t="shared" si="3"/>
        <v>2.1025760000000001E-3</v>
      </c>
      <c r="J51" s="39" t="s">
        <v>21</v>
      </c>
    </row>
    <row r="52" spans="2:10" ht="26.25" x14ac:dyDescent="0.25">
      <c r="B52" s="181"/>
      <c r="C52" s="38" t="s">
        <v>153</v>
      </c>
      <c r="D52" s="35" t="s">
        <v>426</v>
      </c>
      <c r="E52" s="20">
        <v>1000</v>
      </c>
      <c r="F52" s="36">
        <f>_xlfn.XLOOKUP(D52,Outer_kpi!T:T,Outer_kpi!S:S,)/1000/1000</f>
        <v>39.942031999999998</v>
      </c>
      <c r="G52" s="37">
        <f t="shared" si="2"/>
        <v>3.9942031999999995E-2</v>
      </c>
      <c r="H52" s="36">
        <f>_xlfn.XLOOKUP(D52,Outer_kpi!T:T,Outer_kpi!Q:Q,)/1000/1000</f>
        <v>256.61489599999999</v>
      </c>
      <c r="I52" s="37">
        <f t="shared" si="3"/>
        <v>0.25661489599999998</v>
      </c>
      <c r="J52" s="39" t="s">
        <v>21</v>
      </c>
    </row>
    <row r="53" spans="2:10" ht="14.25" x14ac:dyDescent="0.25">
      <c r="B53" s="181"/>
      <c r="C53" s="34" t="s">
        <v>140</v>
      </c>
      <c r="D53" s="35" t="s">
        <v>427</v>
      </c>
      <c r="E53" s="20">
        <v>1000</v>
      </c>
      <c r="F53" s="36">
        <f>_xlfn.XLOOKUP(D53,Outer_kpi!T:T,Outer_kpi!S:S,)/1000/1000</f>
        <v>43.28548</v>
      </c>
      <c r="G53" s="37">
        <f t="shared" si="2"/>
        <v>4.3285480000000001E-2</v>
      </c>
      <c r="H53" s="36">
        <f>_xlfn.XLOOKUP(D53,Outer_kpi!T:T,Outer_kpi!Q:Q,)/1000/1000</f>
        <v>273.20936</v>
      </c>
      <c r="I53" s="37">
        <f t="shared" si="3"/>
        <v>0.27320936000000001</v>
      </c>
      <c r="J53" s="39" t="s">
        <v>21</v>
      </c>
    </row>
    <row r="54" spans="2:10" ht="14.25" x14ac:dyDescent="0.25">
      <c r="B54" s="181"/>
      <c r="C54" s="34" t="s">
        <v>141</v>
      </c>
      <c r="D54" s="35" t="s">
        <v>428</v>
      </c>
      <c r="E54" s="20">
        <v>1000</v>
      </c>
      <c r="F54" s="36">
        <f>_xlfn.XLOOKUP(D54,Outer_kpi!T:T,Outer_kpi!S:S,)/1000/1000</f>
        <v>0.82863999999999993</v>
      </c>
      <c r="G54" s="37">
        <f t="shared" si="2"/>
        <v>8.2863999999999995E-4</v>
      </c>
      <c r="H54" s="36">
        <f>_xlfn.XLOOKUP(D54,Outer_kpi!T:T,Outer_kpi!Q:Q,)/1000/1000</f>
        <v>1.3441920000000001</v>
      </c>
      <c r="I54" s="37">
        <f t="shared" si="3"/>
        <v>1.3441920000000001E-3</v>
      </c>
      <c r="J54" s="39" t="s">
        <v>21</v>
      </c>
    </row>
    <row r="55" spans="2:10" ht="14.25" x14ac:dyDescent="0.25">
      <c r="B55" s="181"/>
      <c r="C55" s="34" t="s">
        <v>142</v>
      </c>
      <c r="D55" s="35" t="s">
        <v>429</v>
      </c>
      <c r="E55" s="20">
        <v>1000</v>
      </c>
      <c r="F55" s="36">
        <f>_xlfn.XLOOKUP(D55,Outer_kpi!T:T,Outer_kpi!S:S,)/1000/1000</f>
        <v>0.81188800000000005</v>
      </c>
      <c r="G55" s="37">
        <f t="shared" si="2"/>
        <v>8.1188800000000008E-4</v>
      </c>
      <c r="H55" s="36">
        <f>_xlfn.XLOOKUP(D55,Outer_kpi!T:T,Outer_kpi!Q:Q,)/1000/1000</f>
        <v>1.1616959999999998</v>
      </c>
      <c r="I55" s="37">
        <f t="shared" si="3"/>
        <v>1.1616959999999998E-3</v>
      </c>
      <c r="J55" s="39" t="s">
        <v>21</v>
      </c>
    </row>
    <row r="56" spans="2:10" ht="14.25" x14ac:dyDescent="0.25">
      <c r="B56" s="181" t="s">
        <v>155</v>
      </c>
      <c r="C56" s="34" t="s">
        <v>147</v>
      </c>
      <c r="D56" s="35" t="s">
        <v>430</v>
      </c>
      <c r="E56" s="20">
        <v>1000</v>
      </c>
      <c r="F56" s="36">
        <f>_xlfn.XLOOKUP(D56,Outer_kpi!T:T,Outer_kpi!S:S,)/1000/1000</f>
        <v>0.24384800000000001</v>
      </c>
      <c r="G56" s="37">
        <f t="shared" si="2"/>
        <v>2.4384800000000001E-4</v>
      </c>
      <c r="H56" s="36">
        <f>_xlfn.XLOOKUP(D56,Outer_kpi!T:T,Outer_kpi!Q:Q,)/1000/1000</f>
        <v>9.5836959999999998</v>
      </c>
      <c r="I56" s="37">
        <f t="shared" si="3"/>
        <v>9.5836959999999992E-3</v>
      </c>
      <c r="J56" s="39" t="s">
        <v>21</v>
      </c>
    </row>
    <row r="57" spans="2:10" ht="14.25" x14ac:dyDescent="0.25">
      <c r="B57" s="181"/>
      <c r="C57" s="34" t="s">
        <v>148</v>
      </c>
      <c r="D57" s="35" t="s">
        <v>431</v>
      </c>
      <c r="E57" s="20">
        <v>1000</v>
      </c>
      <c r="F57" s="36">
        <f>_xlfn.XLOOKUP(D57,Outer_kpi!T:T,Outer_kpi!S:S,)/1000/1000</f>
        <v>31.277439999999999</v>
      </c>
      <c r="G57" s="37">
        <f t="shared" si="2"/>
        <v>3.1277439999999997E-2</v>
      </c>
      <c r="H57" s="36">
        <f>_xlfn.XLOOKUP(D57,Outer_kpi!T:T,Outer_kpi!Q:Q,)/1000/1000</f>
        <v>9.7680000000000006E-3</v>
      </c>
      <c r="I57" s="37">
        <f t="shared" si="3"/>
        <v>9.7680000000000003E-6</v>
      </c>
      <c r="J57" s="39" t="s">
        <v>21</v>
      </c>
    </row>
    <row r="58" spans="2:10" ht="14.25" x14ac:dyDescent="0.25">
      <c r="B58" s="181"/>
      <c r="C58" s="34" t="s">
        <v>133</v>
      </c>
      <c r="D58" s="35" t="s">
        <v>432</v>
      </c>
      <c r="E58" s="20">
        <v>1000</v>
      </c>
      <c r="F58" s="36">
        <f>_xlfn.XLOOKUP(D58,Outer_kpi!T:T,Outer_kpi!S:S,)/1000/1000</f>
        <v>45.36412</v>
      </c>
      <c r="G58" s="37">
        <f t="shared" si="2"/>
        <v>4.5364120000000001E-2</v>
      </c>
      <c r="H58" s="36">
        <f>_xlfn.XLOOKUP(D58,Outer_kpi!T:T,Outer_kpi!Q:Q,)/1000/1000</f>
        <v>19.809008000000002</v>
      </c>
      <c r="I58" s="37">
        <f t="shared" si="3"/>
        <v>1.9809008000000003E-2</v>
      </c>
      <c r="J58" s="39" t="s">
        <v>21</v>
      </c>
    </row>
    <row r="59" spans="2:10" ht="14.25" x14ac:dyDescent="0.25">
      <c r="B59" s="181"/>
      <c r="C59" s="34" t="s">
        <v>134</v>
      </c>
      <c r="D59" s="35" t="s">
        <v>433</v>
      </c>
      <c r="E59" s="20">
        <v>1000</v>
      </c>
      <c r="F59" s="36">
        <f>_xlfn.XLOOKUP(D59,Outer_kpi!T:T,Outer_kpi!S:S,)/1000/1000</f>
        <v>38.042976000000003</v>
      </c>
      <c r="G59" s="37">
        <f t="shared" si="2"/>
        <v>3.8042976000000006E-2</v>
      </c>
      <c r="H59" s="36">
        <f>_xlfn.XLOOKUP(D59,Outer_kpi!T:T,Outer_kpi!Q:Q,)/1000/1000</f>
        <v>3.2400000000000003E-3</v>
      </c>
      <c r="I59" s="37">
        <f t="shared" si="3"/>
        <v>3.2400000000000003E-6</v>
      </c>
      <c r="J59" s="39" t="s">
        <v>21</v>
      </c>
    </row>
    <row r="60" spans="2:10" ht="14.25" x14ac:dyDescent="0.25">
      <c r="B60" s="181"/>
      <c r="C60" s="34" t="s">
        <v>137</v>
      </c>
      <c r="D60" s="35" t="s">
        <v>432</v>
      </c>
      <c r="E60" s="20">
        <v>1000</v>
      </c>
      <c r="F60" s="36">
        <f>_xlfn.XLOOKUP(D60,Outer_kpi!T:T,Outer_kpi!S:S,)/1000/1000</f>
        <v>45.36412</v>
      </c>
      <c r="G60" s="37">
        <f t="shared" si="2"/>
        <v>4.5364120000000001E-2</v>
      </c>
      <c r="H60" s="36">
        <f>_xlfn.XLOOKUP(D60,Outer_kpi!T:T,Outer_kpi!Q:Q,)/1000/1000</f>
        <v>19.809008000000002</v>
      </c>
      <c r="I60" s="37">
        <f t="shared" si="3"/>
        <v>1.9809008000000003E-2</v>
      </c>
      <c r="J60" s="39" t="s">
        <v>21</v>
      </c>
    </row>
    <row r="61" spans="2:10" ht="14.25" x14ac:dyDescent="0.25">
      <c r="B61" s="181"/>
      <c r="C61" s="34" t="s">
        <v>138</v>
      </c>
      <c r="D61" s="35" t="s">
        <v>433</v>
      </c>
      <c r="E61" s="20">
        <v>1000</v>
      </c>
      <c r="F61" s="36">
        <f>_xlfn.XLOOKUP(D61,Outer_kpi!T:T,Outer_kpi!S:S,)/1000/1000</f>
        <v>38.042976000000003</v>
      </c>
      <c r="G61" s="37">
        <f t="shared" si="2"/>
        <v>3.8042976000000006E-2</v>
      </c>
      <c r="H61" s="36">
        <f>_xlfn.XLOOKUP(D61,Outer_kpi!T:T,Outer_kpi!Q:Q,)/1000/1000</f>
        <v>3.2400000000000003E-3</v>
      </c>
      <c r="I61" s="37">
        <f t="shared" si="3"/>
        <v>3.2400000000000003E-6</v>
      </c>
      <c r="J61" s="39" t="s">
        <v>21</v>
      </c>
    </row>
    <row r="62" spans="2:10" ht="14.25" x14ac:dyDescent="0.25">
      <c r="B62" s="181"/>
      <c r="C62" s="34" t="s">
        <v>151</v>
      </c>
      <c r="D62" s="35" t="s">
        <v>434</v>
      </c>
      <c r="E62" s="20">
        <v>1000</v>
      </c>
      <c r="F62" s="36">
        <f>_xlfn.XLOOKUP(D62,Outer_kpi!T:T,Outer_kpi!S:S,)/1000/1000</f>
        <v>234.92567199999999</v>
      </c>
      <c r="G62" s="37">
        <f t="shared" si="2"/>
        <v>0.234925672</v>
      </c>
      <c r="H62" s="36">
        <f>_xlfn.XLOOKUP(D62,Outer_kpi!T:T,Outer_kpi!Q:Q,)/1000/1000</f>
        <v>97.439399999999992</v>
      </c>
      <c r="I62" s="37">
        <f t="shared" si="3"/>
        <v>9.7439399999999995E-2</v>
      </c>
      <c r="J62" s="39" t="s">
        <v>21</v>
      </c>
    </row>
    <row r="63" spans="2:10" ht="14.25" x14ac:dyDescent="0.25">
      <c r="B63" s="181"/>
      <c r="C63" s="34" t="s">
        <v>152</v>
      </c>
      <c r="D63" s="35" t="s">
        <v>435</v>
      </c>
      <c r="E63" s="20">
        <v>1000</v>
      </c>
      <c r="F63" s="36">
        <f>_xlfn.XLOOKUP(D63,Outer_kpi!T:T,Outer_kpi!S:S,)/1000/1000</f>
        <v>180.06600800000001</v>
      </c>
      <c r="G63" s="37">
        <f t="shared" si="2"/>
        <v>0.180066008</v>
      </c>
      <c r="H63" s="36">
        <f>_xlfn.XLOOKUP(D63,Outer_kpi!T:T,Outer_kpi!Q:Q,)/1000/1000</f>
        <v>22.861888</v>
      </c>
      <c r="I63" s="37">
        <f t="shared" si="3"/>
        <v>2.2861888E-2</v>
      </c>
      <c r="J63" s="39" t="s">
        <v>21</v>
      </c>
    </row>
    <row r="64" spans="2:10" ht="14.25" x14ac:dyDescent="0.25">
      <c r="B64" s="181"/>
      <c r="C64" s="34" t="s">
        <v>149</v>
      </c>
      <c r="D64" s="35" t="s">
        <v>430</v>
      </c>
      <c r="E64" s="20">
        <v>1000</v>
      </c>
      <c r="F64" s="36">
        <f>_xlfn.XLOOKUP(D64,Outer_kpi!T:T,Outer_kpi!S:S,)/1000/1000</f>
        <v>0.24384800000000001</v>
      </c>
      <c r="G64" s="37">
        <f t="shared" si="2"/>
        <v>2.4384800000000001E-4</v>
      </c>
      <c r="H64" s="36">
        <f>_xlfn.XLOOKUP(D64,Outer_kpi!T:T,Outer_kpi!Q:Q,)/1000/1000</f>
        <v>9.5836959999999998</v>
      </c>
      <c r="I64" s="37">
        <f t="shared" si="3"/>
        <v>9.5836959999999992E-3</v>
      </c>
      <c r="J64" s="39" t="s">
        <v>21</v>
      </c>
    </row>
    <row r="65" spans="2:10" ht="14.25" x14ac:dyDescent="0.25">
      <c r="B65" s="181"/>
      <c r="C65" s="34" t="s">
        <v>150</v>
      </c>
      <c r="D65" s="35" t="s">
        <v>431</v>
      </c>
      <c r="E65" s="20">
        <v>1000</v>
      </c>
      <c r="F65" s="36">
        <f>_xlfn.XLOOKUP(D65,Outer_kpi!T:T,Outer_kpi!S:S,)/1000/1000</f>
        <v>31.277439999999999</v>
      </c>
      <c r="G65" s="37">
        <f t="shared" si="2"/>
        <v>3.1277439999999997E-2</v>
      </c>
      <c r="H65" s="36">
        <f>_xlfn.XLOOKUP(D65,Outer_kpi!T:T,Outer_kpi!Q:Q,)/1000/1000</f>
        <v>9.7680000000000006E-3</v>
      </c>
      <c r="I65" s="37">
        <f t="shared" si="3"/>
        <v>9.7680000000000003E-6</v>
      </c>
      <c r="J65" s="39" t="s">
        <v>21</v>
      </c>
    </row>
    <row r="66" spans="2:10" ht="26.25" x14ac:dyDescent="0.25">
      <c r="B66" s="181"/>
      <c r="C66" s="38" t="s">
        <v>153</v>
      </c>
      <c r="D66" s="35" t="s">
        <v>436</v>
      </c>
      <c r="E66" s="20">
        <v>1000</v>
      </c>
      <c r="F66" s="36">
        <f>_xlfn.XLOOKUP(D66,Outer_kpi!T:T,Outer_kpi!S:S,)/1000/1000</f>
        <v>0.51439999999999997</v>
      </c>
      <c r="G66" s="37">
        <f t="shared" si="2"/>
        <v>5.1439999999999993E-4</v>
      </c>
      <c r="H66" s="36">
        <f>_xlfn.XLOOKUP(D66,Outer_kpi!T:T,Outer_kpi!Q:Q,)/1000/1000</f>
        <v>0.57118399999999991</v>
      </c>
      <c r="I66" s="37">
        <f t="shared" si="3"/>
        <v>5.7118399999999986E-4</v>
      </c>
      <c r="J66" s="39" t="s">
        <v>21</v>
      </c>
    </row>
    <row r="67" spans="2:10" ht="14.25" x14ac:dyDescent="0.25">
      <c r="B67" s="181"/>
      <c r="C67" s="34" t="s">
        <v>140</v>
      </c>
      <c r="D67" s="35" t="s">
        <v>437</v>
      </c>
      <c r="E67" s="20">
        <v>1000</v>
      </c>
      <c r="F67" s="36">
        <f>_xlfn.XLOOKUP(D67,Outer_kpi!T:T,Outer_kpi!S:S,)/1000/1000</f>
        <v>0.50777600000000001</v>
      </c>
      <c r="G67" s="37">
        <f t="shared" si="2"/>
        <v>5.0777600000000004E-4</v>
      </c>
      <c r="H67" s="36">
        <f>_xlfn.XLOOKUP(D67,Outer_kpi!T:T,Outer_kpi!Q:Q,)/1000/1000</f>
        <v>0.47782400000000003</v>
      </c>
      <c r="I67" s="37">
        <f t="shared" si="3"/>
        <v>4.7782400000000001E-4</v>
      </c>
      <c r="J67" s="39" t="s">
        <v>21</v>
      </c>
    </row>
    <row r="68" spans="2:10" ht="14.25" x14ac:dyDescent="0.25">
      <c r="B68" s="181"/>
      <c r="C68" s="34" t="s">
        <v>141</v>
      </c>
      <c r="D68" s="35" t="s">
        <v>438</v>
      </c>
      <c r="E68" s="20">
        <v>1000</v>
      </c>
      <c r="F68" s="36">
        <f>_xlfn.XLOOKUP(D68,Outer_kpi!T:T,Outer_kpi!S:S,)/1000/1000</f>
        <v>12.297623999999999</v>
      </c>
      <c r="G68" s="37">
        <f t="shared" si="2"/>
        <v>1.2297623999999998E-2</v>
      </c>
      <c r="H68" s="36">
        <f>_xlfn.XLOOKUP(D68,Outer_kpi!T:T,Outer_kpi!Q:Q,)/1000/1000</f>
        <v>10.706951999999999</v>
      </c>
      <c r="I68" s="37">
        <f t="shared" si="3"/>
        <v>1.0706951999999999E-2</v>
      </c>
      <c r="J68" s="39" t="s">
        <v>21</v>
      </c>
    </row>
    <row r="69" spans="2:10" ht="14.25" x14ac:dyDescent="0.25">
      <c r="B69" s="181"/>
      <c r="C69" s="34" t="s">
        <v>142</v>
      </c>
      <c r="D69" s="35" t="s">
        <v>439</v>
      </c>
      <c r="E69" s="20">
        <v>1000</v>
      </c>
      <c r="F69" s="36">
        <f>_xlfn.XLOOKUP(D69,Outer_kpi!T:T,Outer_kpi!S:S,)/1000/1000</f>
        <v>11.304015999999999</v>
      </c>
      <c r="G69" s="37">
        <f t="shared" si="2"/>
        <v>1.1304015999999998E-2</v>
      </c>
      <c r="H69" s="36">
        <f>_xlfn.XLOOKUP(D69,Outer_kpi!T:T,Outer_kpi!Q:Q,)/1000/1000</f>
        <v>11.550471999999999</v>
      </c>
      <c r="I69" s="37">
        <f t="shared" si="3"/>
        <v>1.1550471999999999E-2</v>
      </c>
      <c r="J69" s="39" t="s">
        <v>21</v>
      </c>
    </row>
    <row r="70" spans="2:10" ht="14.25" x14ac:dyDescent="0.25">
      <c r="B70" s="181" t="s">
        <v>156</v>
      </c>
      <c r="C70" s="34" t="s">
        <v>147</v>
      </c>
      <c r="D70" s="35" t="s">
        <v>440</v>
      </c>
      <c r="E70" s="20">
        <v>1000</v>
      </c>
      <c r="F70" s="36">
        <f>_xlfn.XLOOKUP(D70,Outer_kpi!T:T,Outer_kpi!S:S,)/1000/1000</f>
        <v>53.730224</v>
      </c>
      <c r="G70" s="37">
        <f t="shared" si="2"/>
        <v>5.3730224E-2</v>
      </c>
      <c r="H70" s="36">
        <f>_xlfn.XLOOKUP(D70,Outer_kpi!T:T,Outer_kpi!Q:Q,)/1000/1000</f>
        <v>26.593304</v>
      </c>
      <c r="I70" s="37">
        <f t="shared" si="3"/>
        <v>2.6593303999999998E-2</v>
      </c>
      <c r="J70" s="39" t="s">
        <v>21</v>
      </c>
    </row>
    <row r="71" spans="2:10" ht="14.25" x14ac:dyDescent="0.25">
      <c r="B71" s="181"/>
      <c r="C71" s="34" t="s">
        <v>148</v>
      </c>
      <c r="D71" s="35" t="s">
        <v>441</v>
      </c>
      <c r="E71" s="20">
        <v>1000</v>
      </c>
      <c r="F71" s="36">
        <f>_xlfn.XLOOKUP(D71,Outer_kpi!T:T,Outer_kpi!S:S,)/1000/1000</f>
        <v>72.602607999999989</v>
      </c>
      <c r="G71" s="37">
        <f t="shared" si="2"/>
        <v>7.2602607999999985E-2</v>
      </c>
      <c r="H71" s="36">
        <f>_xlfn.XLOOKUP(D71,Outer_kpi!T:T,Outer_kpi!Q:Q,)/1000/1000</f>
        <v>9.7200000000000012E-3</v>
      </c>
      <c r="I71" s="37">
        <f t="shared" si="3"/>
        <v>9.7200000000000018E-6</v>
      </c>
      <c r="J71" s="39" t="s">
        <v>21</v>
      </c>
    </row>
    <row r="72" spans="2:10" ht="14.25" x14ac:dyDescent="0.25">
      <c r="B72" s="181"/>
      <c r="C72" s="34" t="s">
        <v>133</v>
      </c>
      <c r="D72" s="35" t="s">
        <v>442</v>
      </c>
      <c r="E72" s="20">
        <v>1000</v>
      </c>
      <c r="F72" s="36">
        <f>_xlfn.XLOOKUP(D72,Outer_kpi!T:T,Outer_kpi!S:S,)/1000/1000</f>
        <v>25.538416000000002</v>
      </c>
      <c r="G72" s="37">
        <f t="shared" si="2"/>
        <v>2.5538416000000001E-2</v>
      </c>
      <c r="H72" s="36">
        <f>_xlfn.XLOOKUP(D72,Outer_kpi!T:T,Outer_kpi!Q:Q,)/1000/1000</f>
        <v>7.8251920000000004</v>
      </c>
      <c r="I72" s="37">
        <f t="shared" si="3"/>
        <v>7.8251919999999999E-3</v>
      </c>
      <c r="J72" s="39" t="s">
        <v>21</v>
      </c>
    </row>
    <row r="73" spans="2:10" ht="14.25" x14ac:dyDescent="0.25">
      <c r="B73" s="181"/>
      <c r="C73" s="34" t="s">
        <v>134</v>
      </c>
      <c r="D73" s="35" t="s">
        <v>443</v>
      </c>
      <c r="E73" s="20">
        <v>1000</v>
      </c>
      <c r="F73" s="36">
        <f>_xlfn.XLOOKUP(D73,Outer_kpi!T:T,Outer_kpi!S:S,)/1000/1000</f>
        <v>33.571847999999996</v>
      </c>
      <c r="G73" s="37">
        <f t="shared" si="2"/>
        <v>3.3571847999999994E-2</v>
      </c>
      <c r="H73" s="36">
        <f>_xlfn.XLOOKUP(D73,Outer_kpi!T:T,Outer_kpi!Q:Q,)/1000/1000</f>
        <v>2.4399999999999999E-3</v>
      </c>
      <c r="I73" s="37">
        <f t="shared" si="3"/>
        <v>2.4399999999999999E-6</v>
      </c>
      <c r="J73" s="39" t="s">
        <v>21</v>
      </c>
    </row>
    <row r="74" spans="2:10" ht="14.25" x14ac:dyDescent="0.25">
      <c r="B74" s="181"/>
      <c r="C74" s="34" t="s">
        <v>151</v>
      </c>
      <c r="D74" s="35" t="s">
        <v>444</v>
      </c>
      <c r="E74" s="20">
        <v>1000</v>
      </c>
      <c r="F74" s="36">
        <f>_xlfn.XLOOKUP(D74,Outer_kpi!T:T,Outer_kpi!S:S,)/1000/1000</f>
        <v>5.0579600000000005</v>
      </c>
      <c r="G74" s="37">
        <f t="shared" si="2"/>
        <v>5.0579600000000002E-3</v>
      </c>
      <c r="H74" s="36">
        <f>_xlfn.XLOOKUP(D74,Outer_kpi!T:T,Outer_kpi!Q:Q,)/1000/1000</f>
        <v>10.390407999999999</v>
      </c>
      <c r="I74" s="37">
        <f t="shared" si="3"/>
        <v>1.0390407999999999E-2</v>
      </c>
      <c r="J74" s="39" t="s">
        <v>21</v>
      </c>
    </row>
    <row r="75" spans="2:10" ht="14.25" x14ac:dyDescent="0.25">
      <c r="B75" s="181"/>
      <c r="C75" s="34" t="s">
        <v>152</v>
      </c>
      <c r="D75" s="35" t="s">
        <v>445</v>
      </c>
      <c r="E75" s="20">
        <v>1000</v>
      </c>
      <c r="F75" s="36">
        <f>_xlfn.XLOOKUP(D75,Outer_kpi!T:T,Outer_kpi!S:S,)/1000/1000</f>
        <v>8.7958400000000001</v>
      </c>
      <c r="G75" s="37">
        <f t="shared" si="2"/>
        <v>8.7958400000000009E-3</v>
      </c>
      <c r="H75" s="36">
        <f>_xlfn.XLOOKUP(D75,Outer_kpi!T:T,Outer_kpi!Q:Q,)/1000/1000</f>
        <v>9.1611919999999998</v>
      </c>
      <c r="I75" s="37">
        <f t="shared" si="3"/>
        <v>9.1611920000000003E-3</v>
      </c>
      <c r="J75" s="39" t="s">
        <v>21</v>
      </c>
    </row>
    <row r="76" spans="2:10" ht="14.25" x14ac:dyDescent="0.25">
      <c r="B76" s="181"/>
      <c r="C76" s="34" t="s">
        <v>149</v>
      </c>
      <c r="D76" s="35" t="s">
        <v>440</v>
      </c>
      <c r="E76" s="20">
        <v>1000</v>
      </c>
      <c r="F76" s="36">
        <f>_xlfn.XLOOKUP(D76,Outer_kpi!T:T,Outer_kpi!S:S,)/1000/1000</f>
        <v>53.730224</v>
      </c>
      <c r="G76" s="37">
        <f t="shared" si="2"/>
        <v>5.3730224E-2</v>
      </c>
      <c r="H76" s="36">
        <f>_xlfn.XLOOKUP(D76,Outer_kpi!T:T,Outer_kpi!Q:Q,)/1000/1000</f>
        <v>26.593304</v>
      </c>
      <c r="I76" s="37">
        <f t="shared" si="3"/>
        <v>2.6593303999999998E-2</v>
      </c>
      <c r="J76" s="39" t="s">
        <v>21</v>
      </c>
    </row>
    <row r="77" spans="2:10" ht="14.25" x14ac:dyDescent="0.25">
      <c r="B77" s="181"/>
      <c r="C77" s="34" t="s">
        <v>150</v>
      </c>
      <c r="D77" s="35" t="s">
        <v>441</v>
      </c>
      <c r="E77" s="20">
        <v>1000</v>
      </c>
      <c r="F77" s="36">
        <f>_xlfn.XLOOKUP(D77,Outer_kpi!T:T,Outer_kpi!S:S,)/1000/1000</f>
        <v>72.602607999999989</v>
      </c>
      <c r="G77" s="37">
        <f t="shared" si="2"/>
        <v>7.2602607999999985E-2</v>
      </c>
      <c r="H77" s="36">
        <f>_xlfn.XLOOKUP(D77,Outer_kpi!T:T,Outer_kpi!Q:Q,)/1000/1000</f>
        <v>9.7200000000000012E-3</v>
      </c>
      <c r="I77" s="37">
        <f t="shared" si="3"/>
        <v>9.7200000000000018E-6</v>
      </c>
      <c r="J77" s="39" t="s">
        <v>21</v>
      </c>
    </row>
    <row r="78" spans="2:10" ht="26.25" x14ac:dyDescent="0.25">
      <c r="B78" s="181"/>
      <c r="C78" s="38" t="s">
        <v>153</v>
      </c>
      <c r="D78" s="35" t="s">
        <v>446</v>
      </c>
      <c r="E78" s="20">
        <v>1000</v>
      </c>
      <c r="F78" s="36">
        <f>_xlfn.XLOOKUP(D78,Outer_kpi!T:T,Outer_kpi!S:S,)/1000/1000</f>
        <v>0.34401600000000004</v>
      </c>
      <c r="G78" s="37">
        <f t="shared" si="2"/>
        <v>3.4401600000000005E-4</v>
      </c>
      <c r="H78" s="36">
        <f>_xlfn.XLOOKUP(D78,Outer_kpi!T:T,Outer_kpi!Q:Q,)/1000/1000</f>
        <v>0.25900799999999996</v>
      </c>
      <c r="I78" s="37">
        <f t="shared" si="3"/>
        <v>2.5900799999999997E-4</v>
      </c>
      <c r="J78" s="39" t="s">
        <v>21</v>
      </c>
    </row>
    <row r="79" spans="2:10" ht="14.25" x14ac:dyDescent="0.25">
      <c r="B79" s="181"/>
      <c r="C79" s="34" t="s">
        <v>140</v>
      </c>
      <c r="D79" s="35" t="s">
        <v>447</v>
      </c>
      <c r="E79" s="20">
        <v>1000</v>
      </c>
      <c r="F79" s="36">
        <f>_xlfn.XLOOKUP(D79,Outer_kpi!T:T,Outer_kpi!S:S,)/1000/1000</f>
        <v>0.33561599999999997</v>
      </c>
      <c r="G79" s="37">
        <f t="shared" si="2"/>
        <v>3.3561599999999995E-4</v>
      </c>
      <c r="H79" s="36">
        <f>_xlfn.XLOOKUP(D79,Outer_kpi!T:T,Outer_kpi!Q:Q,)/1000/1000</f>
        <v>0.52150399999999997</v>
      </c>
      <c r="I79" s="37">
        <f t="shared" si="3"/>
        <v>5.21504E-4</v>
      </c>
      <c r="J79" s="39" t="s">
        <v>21</v>
      </c>
    </row>
    <row r="80" spans="2:10" ht="14.25" x14ac:dyDescent="0.25">
      <c r="B80" s="181"/>
      <c r="C80" s="34" t="s">
        <v>141</v>
      </c>
      <c r="D80" s="35" t="s">
        <v>444</v>
      </c>
      <c r="E80" s="20">
        <v>1000</v>
      </c>
      <c r="F80" s="36">
        <f>_xlfn.XLOOKUP(D80,Outer_kpi!T:T,Outer_kpi!S:S,)/1000/1000</f>
        <v>5.0579600000000005</v>
      </c>
      <c r="G80" s="37">
        <f t="shared" si="2"/>
        <v>5.0579600000000002E-3</v>
      </c>
      <c r="H80" s="36">
        <f>_xlfn.XLOOKUP(D80,Outer_kpi!T:T,Outer_kpi!Q:Q,)/1000/1000</f>
        <v>10.390407999999999</v>
      </c>
      <c r="I80" s="37">
        <f t="shared" si="3"/>
        <v>1.0390407999999999E-2</v>
      </c>
      <c r="J80" s="39" t="s">
        <v>21</v>
      </c>
    </row>
    <row r="81" spans="2:10" ht="14.25" x14ac:dyDescent="0.25">
      <c r="B81" s="181"/>
      <c r="C81" s="34" t="s">
        <v>142</v>
      </c>
      <c r="D81" s="35" t="s">
        <v>445</v>
      </c>
      <c r="E81" s="20">
        <v>1000</v>
      </c>
      <c r="F81" s="36">
        <f>_xlfn.XLOOKUP(D81,Outer_kpi!T:T,Outer_kpi!S:S,)/1000/1000</f>
        <v>8.7958400000000001</v>
      </c>
      <c r="G81" s="37">
        <f t="shared" si="2"/>
        <v>8.7958400000000009E-3</v>
      </c>
      <c r="H81" s="36">
        <f>_xlfn.XLOOKUP(D81,Outer_kpi!T:T,Outer_kpi!Q:Q,)/1000/1000</f>
        <v>9.1611919999999998</v>
      </c>
      <c r="I81" s="37">
        <f t="shared" si="3"/>
        <v>9.1611920000000003E-3</v>
      </c>
      <c r="J81" s="39" t="s">
        <v>21</v>
      </c>
    </row>
  </sheetData>
  <mergeCells count="11">
    <mergeCell ref="B44:B55"/>
    <mergeCell ref="B56:B69"/>
    <mergeCell ref="B70:B81"/>
    <mergeCell ref="C2:C3"/>
    <mergeCell ref="D2:D3"/>
    <mergeCell ref="F2:J2"/>
    <mergeCell ref="B2:B3"/>
    <mergeCell ref="B4:B17"/>
    <mergeCell ref="B18:B31"/>
    <mergeCell ref="B32:B43"/>
    <mergeCell ref="E2:E3"/>
  </mergeCells>
  <phoneticPr fontId="31" type="noConversion"/>
  <conditionalFormatting sqref="G4:G81">
    <cfRule type="dataBar" priority="3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{5764F5D3-DB51-4391-9AF5-82BBE0A3C0B9}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{B9554610-80AA-4D73-AA84-45F66F80B58C}</x14:id>
        </ext>
      </extLst>
    </cfRule>
  </conditionalFormatting>
  <conditionalFormatting sqref="I4:I81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{BAB4E0AA-7B99-4A4D-940F-9A317261E3C4}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{09E7F970-9AFF-4D2D-A12B-588BFD3E3ECF}</x14:id>
        </ext>
      </extLst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64F5D3-DB51-4391-9AF5-82BBE0A3C0B9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14:cfRule type="dataBar" id="{B9554610-80AA-4D73-AA84-45F66F80B58C}">
            <x14:dataBar minLength="0" maxLength="100" negativeBarColorSameAsPositive="1" axisPosition="none">
              <x14:cfvo type="min"/>
              <x14:cfvo type="max"/>
            </x14:dataBar>
          </x14:cfRule>
          <xm:sqref>G4:G81</xm:sqref>
        </x14:conditionalFormatting>
        <x14:conditionalFormatting xmlns:xm="http://schemas.microsoft.com/office/excel/2006/main">
          <x14:cfRule type="dataBar" id="{BAB4E0AA-7B99-4A4D-940F-9A317261E3C4}">
            <x14:dataBar minLength="0" maxLength="100" negativeBarColorSameAsPositive="1" axisPosition="none">
              <x14:cfvo type="min"/>
              <x14:cfvo type="num">
                <xm:f>1</xm:f>
              </x14:cfvo>
            </x14:dataBar>
          </x14:cfRule>
          <x14:cfRule type="dataBar" id="{09E7F970-9AFF-4D2D-A12B-588BFD3E3ECF}">
            <x14:dataBar minLength="0" maxLength="100" negativeBarColorSameAsPositive="1" axisPosition="none">
              <x14:cfvo type="min"/>
              <x14:cfvo type="max"/>
            </x14:dataBar>
          </x14:cfRule>
          <xm:sqref>I4:I81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353B-BC6A-4B2D-B90C-8B2084968178}">
  <dimension ref="A1:S233"/>
  <sheetViews>
    <sheetView workbookViewId="0">
      <selection activeCell="L8" sqref="L8"/>
    </sheetView>
  </sheetViews>
  <sheetFormatPr defaultRowHeight="13.5" x14ac:dyDescent="0.15"/>
  <cols>
    <col min="1" max="1" width="7.375" bestFit="1" customWidth="1"/>
    <col min="2" max="3" width="18.375" bestFit="1" customWidth="1"/>
    <col min="4" max="4" width="22" bestFit="1" customWidth="1"/>
    <col min="5" max="5" width="15.75" bestFit="1" customWidth="1"/>
    <col min="6" max="6" width="20.75" bestFit="1" customWidth="1"/>
    <col min="7" max="7" width="27" bestFit="1" customWidth="1"/>
    <col min="8" max="8" width="17" bestFit="1" customWidth="1"/>
    <col min="9" max="9" width="12" bestFit="1" customWidth="1"/>
    <col min="10" max="10" width="18.375" bestFit="1" customWidth="1"/>
    <col min="11" max="11" width="6.25" bestFit="1" customWidth="1"/>
    <col min="12" max="12" width="13.875" bestFit="1" customWidth="1"/>
    <col min="13" max="13" width="18.25" bestFit="1" customWidth="1"/>
    <col min="14" max="14" width="24.5" bestFit="1" customWidth="1"/>
    <col min="15" max="15" width="44.5" bestFit="1" customWidth="1"/>
    <col min="16" max="16" width="49.5" bestFit="1" customWidth="1"/>
    <col min="17" max="17" width="48.25" bestFit="1" customWidth="1"/>
    <col min="18" max="18" width="47" bestFit="1" customWidth="1"/>
    <col min="19" max="19" width="45.75" bestFit="1" customWidth="1"/>
  </cols>
  <sheetData>
    <row r="1" spans="1:19" x14ac:dyDescent="0.1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</row>
    <row r="2" spans="1:19" x14ac:dyDescent="0.15">
      <c r="A2">
        <v>1</v>
      </c>
      <c r="B2" s="116">
        <v>44554.635416666664</v>
      </c>
      <c r="C2" s="116">
        <v>44554.645833333336</v>
      </c>
      <c r="D2" s="117" t="s">
        <v>255</v>
      </c>
      <c r="E2">
        <v>302</v>
      </c>
      <c r="F2">
        <v>302</v>
      </c>
      <c r="G2" s="117" t="s">
        <v>199</v>
      </c>
      <c r="H2" s="117" t="s">
        <v>178</v>
      </c>
      <c r="I2">
        <v>3</v>
      </c>
      <c r="J2" s="117" t="s">
        <v>179</v>
      </c>
      <c r="K2">
        <v>18</v>
      </c>
      <c r="L2" s="117" t="s">
        <v>180</v>
      </c>
      <c r="M2">
        <v>4</v>
      </c>
      <c r="N2" s="117" t="s">
        <v>181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15">
      <c r="A3">
        <v>2</v>
      </c>
      <c r="B3" s="116">
        <v>44554.635416666664</v>
      </c>
      <c r="C3" s="116">
        <v>44554.645833333336</v>
      </c>
      <c r="D3" s="117" t="s">
        <v>255</v>
      </c>
      <c r="E3">
        <v>302</v>
      </c>
      <c r="F3">
        <v>302</v>
      </c>
      <c r="G3" s="117" t="s">
        <v>199</v>
      </c>
      <c r="H3" s="117" t="s">
        <v>178</v>
      </c>
      <c r="I3">
        <v>3</v>
      </c>
      <c r="J3" s="117" t="s">
        <v>179</v>
      </c>
      <c r="K3">
        <v>18</v>
      </c>
      <c r="L3" s="117" t="s">
        <v>180</v>
      </c>
      <c r="M3">
        <v>2</v>
      </c>
      <c r="N3" s="117" t="s">
        <v>182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15">
      <c r="A4">
        <v>3</v>
      </c>
      <c r="B4" s="116">
        <v>44554.635416666664</v>
      </c>
      <c r="C4" s="116">
        <v>44554.645833333336</v>
      </c>
      <c r="D4" s="117" t="s">
        <v>255</v>
      </c>
      <c r="E4">
        <v>302</v>
      </c>
      <c r="F4">
        <v>302</v>
      </c>
      <c r="G4" s="117" t="s">
        <v>199</v>
      </c>
      <c r="H4" s="117" t="s">
        <v>178</v>
      </c>
      <c r="I4">
        <v>3</v>
      </c>
      <c r="J4" s="117" t="s">
        <v>179</v>
      </c>
      <c r="K4">
        <v>18</v>
      </c>
      <c r="L4" s="117" t="s">
        <v>180</v>
      </c>
      <c r="M4">
        <v>3</v>
      </c>
      <c r="N4" s="117" t="s">
        <v>183</v>
      </c>
      <c r="O4">
        <v>1000</v>
      </c>
      <c r="P4">
        <v>1094</v>
      </c>
      <c r="Q4">
        <v>7216</v>
      </c>
      <c r="R4">
        <v>247687503</v>
      </c>
      <c r="S4">
        <v>305225856</v>
      </c>
    </row>
    <row r="5" spans="1:19" x14ac:dyDescent="0.15">
      <c r="A5">
        <v>4</v>
      </c>
      <c r="B5" s="116">
        <v>44554.635416666664</v>
      </c>
      <c r="C5" s="116">
        <v>44554.645833333336</v>
      </c>
      <c r="D5" s="117" t="s">
        <v>255</v>
      </c>
      <c r="E5">
        <v>302</v>
      </c>
      <c r="F5">
        <v>302</v>
      </c>
      <c r="G5" s="117" t="s">
        <v>199</v>
      </c>
      <c r="H5" s="117" t="s">
        <v>178</v>
      </c>
      <c r="I5">
        <v>3</v>
      </c>
      <c r="J5" s="117" t="s">
        <v>179</v>
      </c>
      <c r="K5">
        <v>18</v>
      </c>
      <c r="L5" s="117" t="s">
        <v>180</v>
      </c>
      <c r="M5">
        <v>1</v>
      </c>
      <c r="N5" s="117" t="s">
        <v>184</v>
      </c>
      <c r="O5">
        <v>1000</v>
      </c>
      <c r="P5">
        <v>252</v>
      </c>
      <c r="Q5">
        <v>3024</v>
      </c>
      <c r="R5">
        <v>354368559</v>
      </c>
      <c r="S5">
        <v>421629176</v>
      </c>
    </row>
    <row r="6" spans="1:19" x14ac:dyDescent="0.15">
      <c r="A6">
        <v>5</v>
      </c>
      <c r="B6" s="116">
        <v>44554.635416666664</v>
      </c>
      <c r="C6" s="116">
        <v>44554.645833333336</v>
      </c>
      <c r="D6" s="117" t="s">
        <v>255</v>
      </c>
      <c r="E6">
        <v>302</v>
      </c>
      <c r="F6">
        <v>302</v>
      </c>
      <c r="G6" s="117" t="s">
        <v>199</v>
      </c>
      <c r="H6" s="117" t="s">
        <v>178</v>
      </c>
      <c r="I6">
        <v>3</v>
      </c>
      <c r="J6" s="117" t="s">
        <v>179</v>
      </c>
      <c r="K6">
        <v>23</v>
      </c>
      <c r="L6" s="117" t="s">
        <v>185</v>
      </c>
      <c r="M6">
        <v>4</v>
      </c>
      <c r="N6" s="117" t="s">
        <v>181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15">
      <c r="A7">
        <v>6</v>
      </c>
      <c r="B7" s="116">
        <v>44554.635416666664</v>
      </c>
      <c r="C7" s="116">
        <v>44554.645833333336</v>
      </c>
      <c r="D7" s="117" t="s">
        <v>255</v>
      </c>
      <c r="E7">
        <v>302</v>
      </c>
      <c r="F7">
        <v>302</v>
      </c>
      <c r="G7" s="117" t="s">
        <v>199</v>
      </c>
      <c r="H7" s="117" t="s">
        <v>178</v>
      </c>
      <c r="I7">
        <v>3</v>
      </c>
      <c r="J7" s="117" t="s">
        <v>179</v>
      </c>
      <c r="K7">
        <v>23</v>
      </c>
      <c r="L7" s="117" t="s">
        <v>185</v>
      </c>
      <c r="M7">
        <v>2</v>
      </c>
      <c r="N7" s="117" t="s">
        <v>182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15">
      <c r="A8">
        <v>7</v>
      </c>
      <c r="B8" s="116">
        <v>44554.635416666664</v>
      </c>
      <c r="C8" s="116">
        <v>44554.645833333336</v>
      </c>
      <c r="D8" s="117" t="s">
        <v>255</v>
      </c>
      <c r="E8">
        <v>302</v>
      </c>
      <c r="F8">
        <v>302</v>
      </c>
      <c r="G8" s="117" t="s">
        <v>199</v>
      </c>
      <c r="H8" s="117" t="s">
        <v>178</v>
      </c>
      <c r="I8">
        <v>3</v>
      </c>
      <c r="J8" s="117" t="s">
        <v>179</v>
      </c>
      <c r="K8">
        <v>23</v>
      </c>
      <c r="L8" s="117" t="s">
        <v>185</v>
      </c>
      <c r="M8">
        <v>3</v>
      </c>
      <c r="N8" s="117" t="s">
        <v>183</v>
      </c>
      <c r="O8">
        <v>1000</v>
      </c>
      <c r="P8">
        <v>81</v>
      </c>
      <c r="Q8">
        <v>2456</v>
      </c>
      <c r="R8">
        <v>0</v>
      </c>
      <c r="S8">
        <v>0</v>
      </c>
    </row>
    <row r="9" spans="1:19" x14ac:dyDescent="0.15">
      <c r="A9">
        <v>8</v>
      </c>
      <c r="B9" s="116">
        <v>44554.635416666664</v>
      </c>
      <c r="C9" s="116">
        <v>44554.645833333336</v>
      </c>
      <c r="D9" s="117" t="s">
        <v>255</v>
      </c>
      <c r="E9">
        <v>302</v>
      </c>
      <c r="F9">
        <v>302</v>
      </c>
      <c r="G9" s="117" t="s">
        <v>199</v>
      </c>
      <c r="H9" s="117" t="s">
        <v>178</v>
      </c>
      <c r="I9">
        <v>3</v>
      </c>
      <c r="J9" s="117" t="s">
        <v>179</v>
      </c>
      <c r="K9">
        <v>23</v>
      </c>
      <c r="L9" s="117" t="s">
        <v>185</v>
      </c>
      <c r="M9">
        <v>1</v>
      </c>
      <c r="N9" s="117" t="s">
        <v>184</v>
      </c>
      <c r="O9">
        <v>1000</v>
      </c>
      <c r="P9">
        <v>66614857</v>
      </c>
      <c r="Q9">
        <v>77175352</v>
      </c>
      <c r="R9">
        <v>63823008</v>
      </c>
      <c r="S9">
        <v>70178384</v>
      </c>
    </row>
    <row r="10" spans="1:19" x14ac:dyDescent="0.15">
      <c r="A10">
        <v>9</v>
      </c>
      <c r="B10" s="116">
        <v>44554.635416666664</v>
      </c>
      <c r="C10" s="116">
        <v>44554.645833333336</v>
      </c>
      <c r="D10" s="117" t="s">
        <v>255</v>
      </c>
      <c r="E10">
        <v>302</v>
      </c>
      <c r="F10">
        <v>302</v>
      </c>
      <c r="G10" s="117" t="s">
        <v>199</v>
      </c>
      <c r="H10" s="117" t="s">
        <v>178</v>
      </c>
      <c r="I10">
        <v>3</v>
      </c>
      <c r="J10" s="117" t="s">
        <v>179</v>
      </c>
      <c r="K10">
        <v>24</v>
      </c>
      <c r="L10" s="117" t="s">
        <v>186</v>
      </c>
      <c r="M10">
        <v>4</v>
      </c>
      <c r="N10" s="117" t="s">
        <v>181</v>
      </c>
      <c r="O10">
        <v>1000</v>
      </c>
      <c r="P10">
        <v>82</v>
      </c>
      <c r="Q10">
        <v>2472</v>
      </c>
      <c r="R10">
        <v>0</v>
      </c>
      <c r="S10">
        <v>0</v>
      </c>
    </row>
    <row r="11" spans="1:19" x14ac:dyDescent="0.15">
      <c r="A11">
        <v>10</v>
      </c>
      <c r="B11" s="116">
        <v>44554.635416666664</v>
      </c>
      <c r="C11" s="116">
        <v>44554.645833333336</v>
      </c>
      <c r="D11" s="117" t="s">
        <v>255</v>
      </c>
      <c r="E11">
        <v>302</v>
      </c>
      <c r="F11">
        <v>302</v>
      </c>
      <c r="G11" s="117" t="s">
        <v>199</v>
      </c>
      <c r="H11" s="117" t="s">
        <v>178</v>
      </c>
      <c r="I11">
        <v>3</v>
      </c>
      <c r="J11" s="117" t="s">
        <v>179</v>
      </c>
      <c r="K11">
        <v>24</v>
      </c>
      <c r="L11" s="117" t="s">
        <v>186</v>
      </c>
      <c r="M11">
        <v>2</v>
      </c>
      <c r="N11" s="117" t="s">
        <v>182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15">
      <c r="A12">
        <v>11</v>
      </c>
      <c r="B12" s="116">
        <v>44554.635416666664</v>
      </c>
      <c r="C12" s="116">
        <v>44554.645833333336</v>
      </c>
      <c r="D12" s="117" t="s">
        <v>255</v>
      </c>
      <c r="E12">
        <v>302</v>
      </c>
      <c r="F12">
        <v>302</v>
      </c>
      <c r="G12" s="117" t="s">
        <v>199</v>
      </c>
      <c r="H12" s="117" t="s">
        <v>178</v>
      </c>
      <c r="I12">
        <v>3</v>
      </c>
      <c r="J12" s="117" t="s">
        <v>179</v>
      </c>
      <c r="K12">
        <v>24</v>
      </c>
      <c r="L12" s="117" t="s">
        <v>186</v>
      </c>
      <c r="M12">
        <v>3</v>
      </c>
      <c r="N12" s="117" t="s">
        <v>183</v>
      </c>
      <c r="O12">
        <v>1000</v>
      </c>
      <c r="P12">
        <v>81</v>
      </c>
      <c r="Q12">
        <v>2456</v>
      </c>
      <c r="R12">
        <v>0</v>
      </c>
      <c r="S12">
        <v>0</v>
      </c>
    </row>
    <row r="13" spans="1:19" x14ac:dyDescent="0.15">
      <c r="A13">
        <v>12</v>
      </c>
      <c r="B13" s="116">
        <v>44554.635416666664</v>
      </c>
      <c r="C13" s="116">
        <v>44554.645833333336</v>
      </c>
      <c r="D13" s="117" t="s">
        <v>255</v>
      </c>
      <c r="E13">
        <v>302</v>
      </c>
      <c r="F13">
        <v>302</v>
      </c>
      <c r="G13" s="117" t="s">
        <v>199</v>
      </c>
      <c r="H13" s="117" t="s">
        <v>178</v>
      </c>
      <c r="I13">
        <v>3</v>
      </c>
      <c r="J13" s="117" t="s">
        <v>179</v>
      </c>
      <c r="K13">
        <v>24</v>
      </c>
      <c r="L13" s="117" t="s">
        <v>186</v>
      </c>
      <c r="M13">
        <v>1</v>
      </c>
      <c r="N13" s="117" t="s">
        <v>184</v>
      </c>
      <c r="O13">
        <v>1000</v>
      </c>
      <c r="P13">
        <v>55888835</v>
      </c>
      <c r="Q13">
        <v>61168744</v>
      </c>
      <c r="R13">
        <v>55975943</v>
      </c>
      <c r="S13">
        <v>60328960</v>
      </c>
    </row>
    <row r="14" spans="1:19" x14ac:dyDescent="0.15">
      <c r="A14">
        <v>13</v>
      </c>
      <c r="B14" s="116">
        <v>44554.635416666664</v>
      </c>
      <c r="C14" s="116">
        <v>44554.645833333336</v>
      </c>
      <c r="D14" s="117" t="s">
        <v>255</v>
      </c>
      <c r="E14">
        <v>302</v>
      </c>
      <c r="F14">
        <v>302</v>
      </c>
      <c r="G14" s="117" t="s">
        <v>199</v>
      </c>
      <c r="H14" s="117" t="s">
        <v>178</v>
      </c>
      <c r="I14">
        <v>3</v>
      </c>
      <c r="J14" s="117" t="s">
        <v>179</v>
      </c>
      <c r="K14">
        <v>25</v>
      </c>
      <c r="L14" s="117" t="s">
        <v>187</v>
      </c>
      <c r="M14">
        <v>4</v>
      </c>
      <c r="N14" s="117" t="s">
        <v>181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15">
      <c r="A15">
        <v>14</v>
      </c>
      <c r="B15" s="116">
        <v>44554.635416666664</v>
      </c>
      <c r="C15" s="116">
        <v>44554.645833333336</v>
      </c>
      <c r="D15" s="117" t="s">
        <v>255</v>
      </c>
      <c r="E15">
        <v>302</v>
      </c>
      <c r="F15">
        <v>302</v>
      </c>
      <c r="G15" s="117" t="s">
        <v>199</v>
      </c>
      <c r="H15" s="117" t="s">
        <v>178</v>
      </c>
      <c r="I15">
        <v>3</v>
      </c>
      <c r="J15" s="117" t="s">
        <v>179</v>
      </c>
      <c r="K15">
        <v>25</v>
      </c>
      <c r="L15" s="117" t="s">
        <v>187</v>
      </c>
      <c r="M15">
        <v>2</v>
      </c>
      <c r="N15" s="117" t="s">
        <v>182</v>
      </c>
      <c r="O15">
        <v>1000</v>
      </c>
      <c r="P15">
        <v>2072731</v>
      </c>
      <c r="Q15">
        <v>2833200</v>
      </c>
      <c r="R15">
        <v>1583417</v>
      </c>
      <c r="S15">
        <v>1969584</v>
      </c>
    </row>
    <row r="16" spans="1:19" x14ac:dyDescent="0.15">
      <c r="A16">
        <v>15</v>
      </c>
      <c r="B16" s="116">
        <v>44554.635416666664</v>
      </c>
      <c r="C16" s="116">
        <v>44554.645833333336</v>
      </c>
      <c r="D16" s="117" t="s">
        <v>255</v>
      </c>
      <c r="E16">
        <v>302</v>
      </c>
      <c r="F16">
        <v>302</v>
      </c>
      <c r="G16" s="117" t="s">
        <v>199</v>
      </c>
      <c r="H16" s="117" t="s">
        <v>178</v>
      </c>
      <c r="I16">
        <v>3</v>
      </c>
      <c r="J16" s="117" t="s">
        <v>179</v>
      </c>
      <c r="K16">
        <v>25</v>
      </c>
      <c r="L16" s="117" t="s">
        <v>187</v>
      </c>
      <c r="M16">
        <v>3</v>
      </c>
      <c r="N16" s="117" t="s">
        <v>183</v>
      </c>
      <c r="O16">
        <v>1000</v>
      </c>
      <c r="P16">
        <v>296300978</v>
      </c>
      <c r="Q16">
        <v>377115688</v>
      </c>
      <c r="R16">
        <v>41019231</v>
      </c>
      <c r="S16">
        <v>54229392</v>
      </c>
    </row>
    <row r="17" spans="1:19" x14ac:dyDescent="0.15">
      <c r="A17">
        <v>16</v>
      </c>
      <c r="B17" s="116">
        <v>44554.635416666664</v>
      </c>
      <c r="C17" s="116">
        <v>44554.645833333336</v>
      </c>
      <c r="D17" s="117" t="s">
        <v>255</v>
      </c>
      <c r="E17">
        <v>302</v>
      </c>
      <c r="F17">
        <v>302</v>
      </c>
      <c r="G17" s="117" t="s">
        <v>199</v>
      </c>
      <c r="H17" s="117" t="s">
        <v>178</v>
      </c>
      <c r="I17">
        <v>3</v>
      </c>
      <c r="J17" s="117" t="s">
        <v>179</v>
      </c>
      <c r="K17">
        <v>25</v>
      </c>
      <c r="L17" s="117" t="s">
        <v>187</v>
      </c>
      <c r="M17">
        <v>1</v>
      </c>
      <c r="N17" s="117" t="s">
        <v>184</v>
      </c>
      <c r="O17">
        <v>1000</v>
      </c>
      <c r="P17">
        <v>163267825</v>
      </c>
      <c r="Q17">
        <v>217661936</v>
      </c>
      <c r="R17">
        <v>37980684</v>
      </c>
      <c r="S17">
        <v>49785248</v>
      </c>
    </row>
    <row r="18" spans="1:19" x14ac:dyDescent="0.15">
      <c r="A18">
        <v>17</v>
      </c>
      <c r="B18" s="116">
        <v>44554.635416666664</v>
      </c>
      <c r="C18" s="116">
        <v>44554.645833333336</v>
      </c>
      <c r="D18" s="117" t="s">
        <v>255</v>
      </c>
      <c r="E18">
        <v>302</v>
      </c>
      <c r="F18">
        <v>302</v>
      </c>
      <c r="G18" s="117" t="s">
        <v>199</v>
      </c>
      <c r="H18" s="117" t="s">
        <v>178</v>
      </c>
      <c r="I18">
        <v>3</v>
      </c>
      <c r="J18" s="117" t="s">
        <v>179</v>
      </c>
      <c r="K18">
        <v>17</v>
      </c>
      <c r="L18" s="117" t="s">
        <v>188</v>
      </c>
      <c r="M18">
        <v>4</v>
      </c>
      <c r="N18" s="117" t="s">
        <v>181</v>
      </c>
      <c r="O18">
        <v>1000</v>
      </c>
      <c r="P18">
        <v>1676</v>
      </c>
      <c r="Q18">
        <v>177048</v>
      </c>
      <c r="R18">
        <v>841</v>
      </c>
      <c r="S18">
        <v>57264</v>
      </c>
    </row>
    <row r="19" spans="1:19" x14ac:dyDescent="0.15">
      <c r="A19">
        <v>18</v>
      </c>
      <c r="B19" s="116">
        <v>44554.635416666664</v>
      </c>
      <c r="C19" s="116">
        <v>44554.645833333336</v>
      </c>
      <c r="D19" s="117" t="s">
        <v>255</v>
      </c>
      <c r="E19">
        <v>302</v>
      </c>
      <c r="F19">
        <v>302</v>
      </c>
      <c r="G19" s="117" t="s">
        <v>199</v>
      </c>
      <c r="H19" s="117" t="s">
        <v>178</v>
      </c>
      <c r="I19">
        <v>3</v>
      </c>
      <c r="J19" s="117" t="s">
        <v>179</v>
      </c>
      <c r="K19">
        <v>17</v>
      </c>
      <c r="L19" s="117" t="s">
        <v>188</v>
      </c>
      <c r="M19">
        <v>2</v>
      </c>
      <c r="N19" s="117" t="s">
        <v>182</v>
      </c>
      <c r="O19">
        <v>100</v>
      </c>
      <c r="P19">
        <v>5144</v>
      </c>
      <c r="Q19">
        <v>125528</v>
      </c>
      <c r="R19">
        <v>60</v>
      </c>
      <c r="S19">
        <v>512</v>
      </c>
    </row>
    <row r="20" spans="1:19" x14ac:dyDescent="0.15">
      <c r="A20">
        <v>19</v>
      </c>
      <c r="B20" s="116">
        <v>44554.635416666664</v>
      </c>
      <c r="C20" s="116">
        <v>44554.645833333336</v>
      </c>
      <c r="D20" s="117" t="s">
        <v>255</v>
      </c>
      <c r="E20">
        <v>302</v>
      </c>
      <c r="F20">
        <v>302</v>
      </c>
      <c r="G20" s="117" t="s">
        <v>199</v>
      </c>
      <c r="H20" s="117" t="s">
        <v>178</v>
      </c>
      <c r="I20">
        <v>3</v>
      </c>
      <c r="J20" s="117" t="s">
        <v>179</v>
      </c>
      <c r="K20">
        <v>17</v>
      </c>
      <c r="L20" s="117" t="s">
        <v>188</v>
      </c>
      <c r="M20">
        <v>3</v>
      </c>
      <c r="N20" s="117" t="s">
        <v>183</v>
      </c>
      <c r="O20">
        <v>1000</v>
      </c>
      <c r="P20">
        <v>232327012</v>
      </c>
      <c r="Q20">
        <v>258202352</v>
      </c>
      <c r="R20">
        <v>347677438</v>
      </c>
      <c r="S20">
        <v>407872056</v>
      </c>
    </row>
    <row r="21" spans="1:19" x14ac:dyDescent="0.15">
      <c r="A21">
        <v>20</v>
      </c>
      <c r="B21" s="116">
        <v>44554.635416666664</v>
      </c>
      <c r="C21" s="116">
        <v>44554.645833333336</v>
      </c>
      <c r="D21" s="117" t="s">
        <v>255</v>
      </c>
      <c r="E21">
        <v>302</v>
      </c>
      <c r="F21">
        <v>302</v>
      </c>
      <c r="G21" s="117" t="s">
        <v>199</v>
      </c>
      <c r="H21" s="117" t="s">
        <v>178</v>
      </c>
      <c r="I21">
        <v>3</v>
      </c>
      <c r="J21" s="117" t="s">
        <v>179</v>
      </c>
      <c r="K21">
        <v>17</v>
      </c>
      <c r="L21" s="117" t="s">
        <v>188</v>
      </c>
      <c r="M21">
        <v>1</v>
      </c>
      <c r="N21" s="117" t="s">
        <v>184</v>
      </c>
      <c r="O21">
        <v>1000</v>
      </c>
      <c r="P21">
        <v>237155739</v>
      </c>
      <c r="Q21">
        <v>260775512</v>
      </c>
      <c r="R21">
        <v>261699809</v>
      </c>
      <c r="S21">
        <v>322609064</v>
      </c>
    </row>
    <row r="22" spans="1:19" x14ac:dyDescent="0.15">
      <c r="A22">
        <v>21</v>
      </c>
      <c r="B22" s="116">
        <v>44554.635416666664</v>
      </c>
      <c r="C22" s="116">
        <v>44554.645833333336</v>
      </c>
      <c r="D22" s="117" t="s">
        <v>255</v>
      </c>
      <c r="E22">
        <v>302</v>
      </c>
      <c r="F22">
        <v>302</v>
      </c>
      <c r="G22" s="117" t="s">
        <v>199</v>
      </c>
      <c r="H22" s="117" t="s">
        <v>178</v>
      </c>
      <c r="I22">
        <v>3</v>
      </c>
      <c r="J22" s="117" t="s">
        <v>179</v>
      </c>
      <c r="K22">
        <v>26</v>
      </c>
      <c r="L22" s="117" t="s">
        <v>189</v>
      </c>
      <c r="M22">
        <v>4</v>
      </c>
      <c r="N22" s="117" t="s">
        <v>181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15">
      <c r="A23">
        <v>22</v>
      </c>
      <c r="B23" s="116">
        <v>44554.635416666664</v>
      </c>
      <c r="C23" s="116">
        <v>44554.645833333336</v>
      </c>
      <c r="D23" s="117" t="s">
        <v>255</v>
      </c>
      <c r="E23">
        <v>302</v>
      </c>
      <c r="F23">
        <v>302</v>
      </c>
      <c r="G23" s="117" t="s">
        <v>199</v>
      </c>
      <c r="H23" s="117" t="s">
        <v>178</v>
      </c>
      <c r="I23">
        <v>3</v>
      </c>
      <c r="J23" s="117" t="s">
        <v>179</v>
      </c>
      <c r="K23">
        <v>26</v>
      </c>
      <c r="L23" s="117" t="s">
        <v>189</v>
      </c>
      <c r="M23">
        <v>2</v>
      </c>
      <c r="N23" s="117" t="s">
        <v>182</v>
      </c>
      <c r="O23">
        <v>1000</v>
      </c>
      <c r="P23">
        <v>1329531</v>
      </c>
      <c r="Q23">
        <v>1720128</v>
      </c>
      <c r="R23">
        <v>1581099</v>
      </c>
      <c r="S23">
        <v>1982352</v>
      </c>
    </row>
    <row r="24" spans="1:19" x14ac:dyDescent="0.15">
      <c r="A24">
        <v>23</v>
      </c>
      <c r="B24" s="116">
        <v>44554.635416666664</v>
      </c>
      <c r="C24" s="116">
        <v>44554.645833333336</v>
      </c>
      <c r="D24" s="117" t="s">
        <v>255</v>
      </c>
      <c r="E24">
        <v>302</v>
      </c>
      <c r="F24">
        <v>302</v>
      </c>
      <c r="G24" s="117" t="s">
        <v>199</v>
      </c>
      <c r="H24" s="117" t="s">
        <v>178</v>
      </c>
      <c r="I24">
        <v>3</v>
      </c>
      <c r="J24" s="117" t="s">
        <v>179</v>
      </c>
      <c r="K24">
        <v>26</v>
      </c>
      <c r="L24" s="117" t="s">
        <v>189</v>
      </c>
      <c r="M24">
        <v>3</v>
      </c>
      <c r="N24" s="117" t="s">
        <v>183</v>
      </c>
      <c r="O24">
        <v>1000</v>
      </c>
      <c r="P24">
        <v>163876090</v>
      </c>
      <c r="Q24">
        <v>232476720</v>
      </c>
      <c r="R24">
        <v>37047607</v>
      </c>
      <c r="S24">
        <v>50882456</v>
      </c>
    </row>
    <row r="25" spans="1:19" x14ac:dyDescent="0.15">
      <c r="A25">
        <v>24</v>
      </c>
      <c r="B25" s="116">
        <v>44554.635416666664</v>
      </c>
      <c r="C25" s="116">
        <v>44554.645833333336</v>
      </c>
      <c r="D25" s="117" t="s">
        <v>255</v>
      </c>
      <c r="E25">
        <v>302</v>
      </c>
      <c r="F25">
        <v>302</v>
      </c>
      <c r="G25" s="117" t="s">
        <v>199</v>
      </c>
      <c r="H25" s="117" t="s">
        <v>178</v>
      </c>
      <c r="I25">
        <v>3</v>
      </c>
      <c r="J25" s="117" t="s">
        <v>179</v>
      </c>
      <c r="K25">
        <v>26</v>
      </c>
      <c r="L25" s="117" t="s">
        <v>189</v>
      </c>
      <c r="M25">
        <v>1</v>
      </c>
      <c r="N25" s="117" t="s">
        <v>184</v>
      </c>
      <c r="O25">
        <v>1000</v>
      </c>
      <c r="P25">
        <v>277275924</v>
      </c>
      <c r="Q25">
        <v>354783120</v>
      </c>
      <c r="R25">
        <v>39687777</v>
      </c>
      <c r="S25">
        <v>55739840</v>
      </c>
    </row>
    <row r="26" spans="1:19" x14ac:dyDescent="0.15">
      <c r="A26">
        <v>25</v>
      </c>
      <c r="B26" s="116">
        <v>44554.635416666664</v>
      </c>
      <c r="C26" s="116">
        <v>44554.645833333336</v>
      </c>
      <c r="D26" s="117" t="s">
        <v>255</v>
      </c>
      <c r="E26">
        <v>301</v>
      </c>
      <c r="F26">
        <v>301</v>
      </c>
      <c r="G26" s="117" t="s">
        <v>190</v>
      </c>
      <c r="H26" s="117" t="s">
        <v>178</v>
      </c>
      <c r="I26">
        <v>3</v>
      </c>
      <c r="J26" s="117" t="s">
        <v>179</v>
      </c>
      <c r="K26">
        <v>18</v>
      </c>
      <c r="L26" s="117" t="s">
        <v>180</v>
      </c>
      <c r="M26">
        <v>4</v>
      </c>
      <c r="N26" s="117" t="s">
        <v>181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15">
      <c r="A27">
        <v>26</v>
      </c>
      <c r="B27" s="116">
        <v>44554.635416666664</v>
      </c>
      <c r="C27" s="116">
        <v>44554.645833333336</v>
      </c>
      <c r="D27" s="117" t="s">
        <v>255</v>
      </c>
      <c r="E27">
        <v>301</v>
      </c>
      <c r="F27">
        <v>301</v>
      </c>
      <c r="G27" s="117" t="s">
        <v>190</v>
      </c>
      <c r="H27" s="117" t="s">
        <v>178</v>
      </c>
      <c r="I27">
        <v>3</v>
      </c>
      <c r="J27" s="117" t="s">
        <v>179</v>
      </c>
      <c r="K27">
        <v>18</v>
      </c>
      <c r="L27" s="117" t="s">
        <v>180</v>
      </c>
      <c r="M27">
        <v>2</v>
      </c>
      <c r="N27" s="117" t="s">
        <v>182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15">
      <c r="A28">
        <v>27</v>
      </c>
      <c r="B28" s="116">
        <v>44554.635416666664</v>
      </c>
      <c r="C28" s="116">
        <v>44554.645833333336</v>
      </c>
      <c r="D28" s="117" t="s">
        <v>255</v>
      </c>
      <c r="E28">
        <v>301</v>
      </c>
      <c r="F28">
        <v>301</v>
      </c>
      <c r="G28" s="117" t="s">
        <v>190</v>
      </c>
      <c r="H28" s="117" t="s">
        <v>178</v>
      </c>
      <c r="I28">
        <v>3</v>
      </c>
      <c r="J28" s="117" t="s">
        <v>179</v>
      </c>
      <c r="K28">
        <v>18</v>
      </c>
      <c r="L28" s="117" t="s">
        <v>180</v>
      </c>
      <c r="M28">
        <v>3</v>
      </c>
      <c r="N28" s="117" t="s">
        <v>183</v>
      </c>
      <c r="O28">
        <v>1000</v>
      </c>
      <c r="P28">
        <v>1696</v>
      </c>
      <c r="Q28">
        <v>6112</v>
      </c>
      <c r="R28">
        <v>256398736</v>
      </c>
      <c r="S28">
        <v>311189288</v>
      </c>
    </row>
    <row r="29" spans="1:19" x14ac:dyDescent="0.15">
      <c r="A29">
        <v>28</v>
      </c>
      <c r="B29" s="116">
        <v>44554.635416666664</v>
      </c>
      <c r="C29" s="116">
        <v>44554.645833333336</v>
      </c>
      <c r="D29" s="117" t="s">
        <v>255</v>
      </c>
      <c r="E29">
        <v>301</v>
      </c>
      <c r="F29">
        <v>301</v>
      </c>
      <c r="G29" s="117" t="s">
        <v>190</v>
      </c>
      <c r="H29" s="117" t="s">
        <v>178</v>
      </c>
      <c r="I29">
        <v>3</v>
      </c>
      <c r="J29" s="117" t="s">
        <v>179</v>
      </c>
      <c r="K29">
        <v>18</v>
      </c>
      <c r="L29" s="117" t="s">
        <v>180</v>
      </c>
      <c r="M29">
        <v>1</v>
      </c>
      <c r="N29" s="117" t="s">
        <v>184</v>
      </c>
      <c r="O29">
        <v>1000</v>
      </c>
      <c r="P29">
        <v>249</v>
      </c>
      <c r="Q29">
        <v>3032</v>
      </c>
      <c r="R29">
        <v>303607349</v>
      </c>
      <c r="S29">
        <v>366585400</v>
      </c>
    </row>
    <row r="30" spans="1:19" x14ac:dyDescent="0.15">
      <c r="A30">
        <v>29</v>
      </c>
      <c r="B30" s="116">
        <v>44554.635416666664</v>
      </c>
      <c r="C30" s="116">
        <v>44554.645833333336</v>
      </c>
      <c r="D30" s="117" t="s">
        <v>255</v>
      </c>
      <c r="E30">
        <v>301</v>
      </c>
      <c r="F30">
        <v>301</v>
      </c>
      <c r="G30" s="117" t="s">
        <v>190</v>
      </c>
      <c r="H30" s="117" t="s">
        <v>178</v>
      </c>
      <c r="I30">
        <v>3</v>
      </c>
      <c r="J30" s="117" t="s">
        <v>179</v>
      </c>
      <c r="K30">
        <v>23</v>
      </c>
      <c r="L30" s="117" t="s">
        <v>185</v>
      </c>
      <c r="M30">
        <v>4</v>
      </c>
      <c r="N30" s="117" t="s">
        <v>181</v>
      </c>
      <c r="O30">
        <v>1000</v>
      </c>
      <c r="P30">
        <v>81</v>
      </c>
      <c r="Q30">
        <v>2456</v>
      </c>
      <c r="R30">
        <v>0</v>
      </c>
      <c r="S30">
        <v>0</v>
      </c>
    </row>
    <row r="31" spans="1:19" x14ac:dyDescent="0.15">
      <c r="A31">
        <v>30</v>
      </c>
      <c r="B31" s="116">
        <v>44554.635416666664</v>
      </c>
      <c r="C31" s="116">
        <v>44554.645833333336</v>
      </c>
      <c r="D31" s="117" t="s">
        <v>255</v>
      </c>
      <c r="E31">
        <v>301</v>
      </c>
      <c r="F31">
        <v>301</v>
      </c>
      <c r="G31" s="117" t="s">
        <v>190</v>
      </c>
      <c r="H31" s="117" t="s">
        <v>178</v>
      </c>
      <c r="I31">
        <v>3</v>
      </c>
      <c r="J31" s="117" t="s">
        <v>179</v>
      </c>
      <c r="K31">
        <v>23</v>
      </c>
      <c r="L31" s="117" t="s">
        <v>185</v>
      </c>
      <c r="M31">
        <v>2</v>
      </c>
      <c r="N31" s="117" t="s">
        <v>182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15">
      <c r="A32">
        <v>31</v>
      </c>
      <c r="B32" s="116">
        <v>44554.635416666664</v>
      </c>
      <c r="C32" s="116">
        <v>44554.645833333336</v>
      </c>
      <c r="D32" s="117" t="s">
        <v>255</v>
      </c>
      <c r="E32">
        <v>301</v>
      </c>
      <c r="F32">
        <v>301</v>
      </c>
      <c r="G32" s="117" t="s">
        <v>190</v>
      </c>
      <c r="H32" s="117" t="s">
        <v>178</v>
      </c>
      <c r="I32">
        <v>3</v>
      </c>
      <c r="J32" s="117" t="s">
        <v>179</v>
      </c>
      <c r="K32">
        <v>23</v>
      </c>
      <c r="L32" s="117" t="s">
        <v>185</v>
      </c>
      <c r="M32">
        <v>3</v>
      </c>
      <c r="N32" s="117" t="s">
        <v>183</v>
      </c>
      <c r="O32">
        <v>1000</v>
      </c>
      <c r="P32">
        <v>81</v>
      </c>
      <c r="Q32">
        <v>2456</v>
      </c>
      <c r="R32">
        <v>0</v>
      </c>
      <c r="S32">
        <v>0</v>
      </c>
    </row>
    <row r="33" spans="1:19" x14ac:dyDescent="0.15">
      <c r="A33">
        <v>32</v>
      </c>
      <c r="B33" s="116">
        <v>44554.635416666664</v>
      </c>
      <c r="C33" s="116">
        <v>44554.645833333336</v>
      </c>
      <c r="D33" s="117" t="s">
        <v>255</v>
      </c>
      <c r="E33">
        <v>301</v>
      </c>
      <c r="F33">
        <v>301</v>
      </c>
      <c r="G33" s="117" t="s">
        <v>190</v>
      </c>
      <c r="H33" s="117" t="s">
        <v>178</v>
      </c>
      <c r="I33">
        <v>3</v>
      </c>
      <c r="J33" s="117" t="s">
        <v>179</v>
      </c>
      <c r="K33">
        <v>23</v>
      </c>
      <c r="L33" s="117" t="s">
        <v>185</v>
      </c>
      <c r="M33">
        <v>1</v>
      </c>
      <c r="N33" s="117" t="s">
        <v>184</v>
      </c>
      <c r="O33">
        <v>1000</v>
      </c>
      <c r="P33">
        <v>48665293</v>
      </c>
      <c r="Q33">
        <v>55417864</v>
      </c>
      <c r="R33">
        <v>46847741</v>
      </c>
      <c r="S33">
        <v>55974024</v>
      </c>
    </row>
    <row r="34" spans="1:19" x14ac:dyDescent="0.15">
      <c r="A34">
        <v>33</v>
      </c>
      <c r="B34" s="116">
        <v>44554.635416666664</v>
      </c>
      <c r="C34" s="116">
        <v>44554.645833333336</v>
      </c>
      <c r="D34" s="117" t="s">
        <v>255</v>
      </c>
      <c r="E34">
        <v>301</v>
      </c>
      <c r="F34">
        <v>301</v>
      </c>
      <c r="G34" s="117" t="s">
        <v>190</v>
      </c>
      <c r="H34" s="117" t="s">
        <v>178</v>
      </c>
      <c r="I34">
        <v>3</v>
      </c>
      <c r="J34" s="117" t="s">
        <v>179</v>
      </c>
      <c r="K34">
        <v>24</v>
      </c>
      <c r="L34" s="117" t="s">
        <v>186</v>
      </c>
      <c r="M34">
        <v>4</v>
      </c>
      <c r="N34" s="117" t="s">
        <v>181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15">
      <c r="A35">
        <v>34</v>
      </c>
      <c r="B35" s="116">
        <v>44554.635416666664</v>
      </c>
      <c r="C35" s="116">
        <v>44554.645833333336</v>
      </c>
      <c r="D35" s="117" t="s">
        <v>255</v>
      </c>
      <c r="E35">
        <v>301</v>
      </c>
      <c r="F35">
        <v>301</v>
      </c>
      <c r="G35" s="117" t="s">
        <v>190</v>
      </c>
      <c r="H35" s="117" t="s">
        <v>178</v>
      </c>
      <c r="I35">
        <v>3</v>
      </c>
      <c r="J35" s="117" t="s">
        <v>179</v>
      </c>
      <c r="K35">
        <v>24</v>
      </c>
      <c r="L35" s="117" t="s">
        <v>186</v>
      </c>
      <c r="M35">
        <v>2</v>
      </c>
      <c r="N35" s="117" t="s">
        <v>182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15">
      <c r="A36">
        <v>35</v>
      </c>
      <c r="B36" s="116">
        <v>44554.635416666664</v>
      </c>
      <c r="C36" s="116">
        <v>44554.645833333336</v>
      </c>
      <c r="D36" s="117" t="s">
        <v>255</v>
      </c>
      <c r="E36">
        <v>301</v>
      </c>
      <c r="F36">
        <v>301</v>
      </c>
      <c r="G36" s="117" t="s">
        <v>190</v>
      </c>
      <c r="H36" s="117" t="s">
        <v>178</v>
      </c>
      <c r="I36">
        <v>3</v>
      </c>
      <c r="J36" s="117" t="s">
        <v>179</v>
      </c>
      <c r="K36">
        <v>24</v>
      </c>
      <c r="L36" s="117" t="s">
        <v>186</v>
      </c>
      <c r="M36">
        <v>3</v>
      </c>
      <c r="N36" s="117" t="s">
        <v>183</v>
      </c>
      <c r="O36">
        <v>1000</v>
      </c>
      <c r="P36">
        <v>81</v>
      </c>
      <c r="Q36">
        <v>2456</v>
      </c>
      <c r="R36">
        <v>0</v>
      </c>
      <c r="S36">
        <v>0</v>
      </c>
    </row>
    <row r="37" spans="1:19" x14ac:dyDescent="0.15">
      <c r="A37">
        <v>36</v>
      </c>
      <c r="B37" s="116">
        <v>44554.635416666664</v>
      </c>
      <c r="C37" s="116">
        <v>44554.645833333336</v>
      </c>
      <c r="D37" s="117" t="s">
        <v>255</v>
      </c>
      <c r="E37">
        <v>301</v>
      </c>
      <c r="F37">
        <v>301</v>
      </c>
      <c r="G37" s="117" t="s">
        <v>190</v>
      </c>
      <c r="H37" s="117" t="s">
        <v>178</v>
      </c>
      <c r="I37">
        <v>3</v>
      </c>
      <c r="J37" s="117" t="s">
        <v>179</v>
      </c>
      <c r="K37">
        <v>24</v>
      </c>
      <c r="L37" s="117" t="s">
        <v>186</v>
      </c>
      <c r="M37">
        <v>1</v>
      </c>
      <c r="N37" s="117" t="s">
        <v>184</v>
      </c>
      <c r="O37">
        <v>1000</v>
      </c>
      <c r="P37">
        <v>39270743</v>
      </c>
      <c r="Q37">
        <v>43159480</v>
      </c>
      <c r="R37">
        <v>39848736</v>
      </c>
      <c r="S37">
        <v>43977696</v>
      </c>
    </row>
    <row r="38" spans="1:19" x14ac:dyDescent="0.15">
      <c r="A38">
        <v>37</v>
      </c>
      <c r="B38" s="116">
        <v>44554.635416666664</v>
      </c>
      <c r="C38" s="116">
        <v>44554.645833333336</v>
      </c>
      <c r="D38" s="117" t="s">
        <v>255</v>
      </c>
      <c r="E38">
        <v>301</v>
      </c>
      <c r="F38">
        <v>301</v>
      </c>
      <c r="G38" s="117" t="s">
        <v>190</v>
      </c>
      <c r="H38" s="117" t="s">
        <v>178</v>
      </c>
      <c r="I38">
        <v>3</v>
      </c>
      <c r="J38" s="117" t="s">
        <v>179</v>
      </c>
      <c r="K38">
        <v>25</v>
      </c>
      <c r="L38" s="117" t="s">
        <v>187</v>
      </c>
      <c r="M38">
        <v>4</v>
      </c>
      <c r="N38" s="117" t="s">
        <v>181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15">
      <c r="A39">
        <v>38</v>
      </c>
      <c r="B39" s="116">
        <v>44554.635416666664</v>
      </c>
      <c r="C39" s="116">
        <v>44554.645833333336</v>
      </c>
      <c r="D39" s="117" t="s">
        <v>255</v>
      </c>
      <c r="E39">
        <v>301</v>
      </c>
      <c r="F39">
        <v>301</v>
      </c>
      <c r="G39" s="117" t="s">
        <v>190</v>
      </c>
      <c r="H39" s="117" t="s">
        <v>178</v>
      </c>
      <c r="I39">
        <v>3</v>
      </c>
      <c r="J39" s="117" t="s">
        <v>179</v>
      </c>
      <c r="K39">
        <v>25</v>
      </c>
      <c r="L39" s="117" t="s">
        <v>187</v>
      </c>
      <c r="M39">
        <v>2</v>
      </c>
      <c r="N39" s="117" t="s">
        <v>182</v>
      </c>
      <c r="O39">
        <v>1000</v>
      </c>
      <c r="P39">
        <v>843056</v>
      </c>
      <c r="Q39">
        <v>1108432</v>
      </c>
      <c r="R39">
        <v>457864</v>
      </c>
      <c r="S39">
        <v>608112</v>
      </c>
    </row>
    <row r="40" spans="1:19" x14ac:dyDescent="0.15">
      <c r="A40">
        <v>39</v>
      </c>
      <c r="B40" s="116">
        <v>44554.635416666664</v>
      </c>
      <c r="C40" s="116">
        <v>44554.645833333336</v>
      </c>
      <c r="D40" s="117" t="s">
        <v>255</v>
      </c>
      <c r="E40">
        <v>301</v>
      </c>
      <c r="F40">
        <v>301</v>
      </c>
      <c r="G40" s="117" t="s">
        <v>190</v>
      </c>
      <c r="H40" s="117" t="s">
        <v>178</v>
      </c>
      <c r="I40">
        <v>3</v>
      </c>
      <c r="J40" s="117" t="s">
        <v>179</v>
      </c>
      <c r="K40">
        <v>25</v>
      </c>
      <c r="L40" s="117" t="s">
        <v>187</v>
      </c>
      <c r="M40">
        <v>3</v>
      </c>
      <c r="N40" s="117" t="s">
        <v>183</v>
      </c>
      <c r="O40">
        <v>1000</v>
      </c>
      <c r="P40">
        <v>385677065</v>
      </c>
      <c r="Q40">
        <v>479187840</v>
      </c>
      <c r="R40">
        <v>29874959</v>
      </c>
      <c r="S40">
        <v>40446032</v>
      </c>
    </row>
    <row r="41" spans="1:19" x14ac:dyDescent="0.15">
      <c r="A41">
        <v>40</v>
      </c>
      <c r="B41" s="116">
        <v>44554.635416666664</v>
      </c>
      <c r="C41" s="116">
        <v>44554.645833333336</v>
      </c>
      <c r="D41" s="117" t="s">
        <v>255</v>
      </c>
      <c r="E41">
        <v>301</v>
      </c>
      <c r="F41">
        <v>301</v>
      </c>
      <c r="G41" s="117" t="s">
        <v>190</v>
      </c>
      <c r="H41" s="117" t="s">
        <v>178</v>
      </c>
      <c r="I41">
        <v>3</v>
      </c>
      <c r="J41" s="117" t="s">
        <v>179</v>
      </c>
      <c r="K41">
        <v>25</v>
      </c>
      <c r="L41" s="117" t="s">
        <v>187</v>
      </c>
      <c r="M41">
        <v>1</v>
      </c>
      <c r="N41" s="117" t="s">
        <v>184</v>
      </c>
      <c r="O41">
        <v>1000</v>
      </c>
      <c r="P41">
        <v>580006</v>
      </c>
      <c r="Q41">
        <v>7974896</v>
      </c>
      <c r="R41">
        <v>28613916</v>
      </c>
      <c r="S41">
        <v>38914920</v>
      </c>
    </row>
    <row r="42" spans="1:19" x14ac:dyDescent="0.15">
      <c r="A42">
        <v>41</v>
      </c>
      <c r="B42" s="116">
        <v>44554.635416666664</v>
      </c>
      <c r="C42" s="116">
        <v>44554.645833333336</v>
      </c>
      <c r="D42" s="117" t="s">
        <v>255</v>
      </c>
      <c r="E42">
        <v>301</v>
      </c>
      <c r="F42">
        <v>301</v>
      </c>
      <c r="G42" s="117" t="s">
        <v>190</v>
      </c>
      <c r="H42" s="117" t="s">
        <v>178</v>
      </c>
      <c r="I42">
        <v>3</v>
      </c>
      <c r="J42" s="117" t="s">
        <v>179</v>
      </c>
      <c r="K42">
        <v>17</v>
      </c>
      <c r="L42" s="117" t="s">
        <v>188</v>
      </c>
      <c r="M42">
        <v>4</v>
      </c>
      <c r="N42" s="117" t="s">
        <v>181</v>
      </c>
      <c r="O42">
        <v>1000</v>
      </c>
      <c r="P42">
        <v>7900</v>
      </c>
      <c r="Q42">
        <v>243536</v>
      </c>
      <c r="R42">
        <v>1338</v>
      </c>
      <c r="S42">
        <v>63456</v>
      </c>
    </row>
    <row r="43" spans="1:19" x14ac:dyDescent="0.15">
      <c r="A43">
        <v>42</v>
      </c>
      <c r="B43" s="116">
        <v>44554.635416666664</v>
      </c>
      <c r="C43" s="116">
        <v>44554.645833333336</v>
      </c>
      <c r="D43" s="117" t="s">
        <v>255</v>
      </c>
      <c r="E43">
        <v>301</v>
      </c>
      <c r="F43">
        <v>301</v>
      </c>
      <c r="G43" s="117" t="s">
        <v>190</v>
      </c>
      <c r="H43" s="117" t="s">
        <v>178</v>
      </c>
      <c r="I43">
        <v>3</v>
      </c>
      <c r="J43" s="117" t="s">
        <v>179</v>
      </c>
      <c r="K43">
        <v>17</v>
      </c>
      <c r="L43" s="117" t="s">
        <v>188</v>
      </c>
      <c r="M43">
        <v>2</v>
      </c>
      <c r="N43" s="117" t="s">
        <v>182</v>
      </c>
      <c r="O43">
        <v>100</v>
      </c>
      <c r="P43">
        <v>5142</v>
      </c>
      <c r="Q43">
        <v>125528</v>
      </c>
      <c r="R43">
        <v>58</v>
      </c>
      <c r="S43">
        <v>512</v>
      </c>
    </row>
    <row r="44" spans="1:19" x14ac:dyDescent="0.15">
      <c r="A44">
        <v>43</v>
      </c>
      <c r="B44" s="116">
        <v>44554.635416666664</v>
      </c>
      <c r="C44" s="116">
        <v>44554.645833333336</v>
      </c>
      <c r="D44" s="117" t="s">
        <v>255</v>
      </c>
      <c r="E44">
        <v>301</v>
      </c>
      <c r="F44">
        <v>301</v>
      </c>
      <c r="G44" s="117" t="s">
        <v>190</v>
      </c>
      <c r="H44" s="117" t="s">
        <v>178</v>
      </c>
      <c r="I44">
        <v>3</v>
      </c>
      <c r="J44" s="117" t="s">
        <v>179</v>
      </c>
      <c r="K44">
        <v>17</v>
      </c>
      <c r="L44" s="117" t="s">
        <v>188</v>
      </c>
      <c r="M44">
        <v>3</v>
      </c>
      <c r="N44" s="117" t="s">
        <v>183</v>
      </c>
      <c r="O44">
        <v>1000</v>
      </c>
      <c r="P44">
        <v>173264604</v>
      </c>
      <c r="Q44">
        <v>189247200</v>
      </c>
      <c r="R44">
        <v>180004302</v>
      </c>
      <c r="S44">
        <v>236212128</v>
      </c>
    </row>
    <row r="45" spans="1:19" x14ac:dyDescent="0.15">
      <c r="A45">
        <v>44</v>
      </c>
      <c r="B45" s="116">
        <v>44554.635416666664</v>
      </c>
      <c r="C45" s="116">
        <v>44554.645833333336</v>
      </c>
      <c r="D45" s="117" t="s">
        <v>255</v>
      </c>
      <c r="E45">
        <v>301</v>
      </c>
      <c r="F45">
        <v>301</v>
      </c>
      <c r="G45" s="117" t="s">
        <v>190</v>
      </c>
      <c r="H45" s="117" t="s">
        <v>178</v>
      </c>
      <c r="I45">
        <v>3</v>
      </c>
      <c r="J45" s="117" t="s">
        <v>179</v>
      </c>
      <c r="K45">
        <v>17</v>
      </c>
      <c r="L45" s="117" t="s">
        <v>188</v>
      </c>
      <c r="M45">
        <v>1</v>
      </c>
      <c r="N45" s="117" t="s">
        <v>184</v>
      </c>
      <c r="O45">
        <v>1000</v>
      </c>
      <c r="P45">
        <v>171138494</v>
      </c>
      <c r="Q45">
        <v>192029208</v>
      </c>
      <c r="R45">
        <v>278909852</v>
      </c>
      <c r="S45">
        <v>339168928</v>
      </c>
    </row>
    <row r="46" spans="1:19" x14ac:dyDescent="0.15">
      <c r="A46">
        <v>45</v>
      </c>
      <c r="B46" s="116">
        <v>44554.635416666664</v>
      </c>
      <c r="C46" s="116">
        <v>44554.645833333336</v>
      </c>
      <c r="D46" s="117" t="s">
        <v>255</v>
      </c>
      <c r="E46">
        <v>301</v>
      </c>
      <c r="F46">
        <v>301</v>
      </c>
      <c r="G46" s="117" t="s">
        <v>190</v>
      </c>
      <c r="H46" s="117" t="s">
        <v>178</v>
      </c>
      <c r="I46">
        <v>3</v>
      </c>
      <c r="J46" s="117" t="s">
        <v>179</v>
      </c>
      <c r="K46">
        <v>26</v>
      </c>
      <c r="L46" s="117" t="s">
        <v>189</v>
      </c>
      <c r="M46">
        <v>4</v>
      </c>
      <c r="N46" s="117" t="s">
        <v>181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15">
      <c r="A47">
        <v>46</v>
      </c>
      <c r="B47" s="116">
        <v>44554.635416666664</v>
      </c>
      <c r="C47" s="116">
        <v>44554.645833333336</v>
      </c>
      <c r="D47" s="117" t="s">
        <v>255</v>
      </c>
      <c r="E47">
        <v>301</v>
      </c>
      <c r="F47">
        <v>301</v>
      </c>
      <c r="G47" s="117" t="s">
        <v>190</v>
      </c>
      <c r="H47" s="117" t="s">
        <v>178</v>
      </c>
      <c r="I47">
        <v>3</v>
      </c>
      <c r="J47" s="117" t="s">
        <v>179</v>
      </c>
      <c r="K47">
        <v>26</v>
      </c>
      <c r="L47" s="117" t="s">
        <v>189</v>
      </c>
      <c r="M47">
        <v>2</v>
      </c>
      <c r="N47" s="117" t="s">
        <v>182</v>
      </c>
      <c r="O47">
        <v>1000</v>
      </c>
      <c r="P47">
        <v>2082221</v>
      </c>
      <c r="Q47">
        <v>2610720</v>
      </c>
      <c r="R47">
        <v>455767</v>
      </c>
      <c r="S47">
        <v>540864</v>
      </c>
    </row>
    <row r="48" spans="1:19" x14ac:dyDescent="0.15">
      <c r="A48">
        <v>47</v>
      </c>
      <c r="B48" s="116">
        <v>44554.635416666664</v>
      </c>
      <c r="C48" s="116">
        <v>44554.645833333336</v>
      </c>
      <c r="D48" s="117" t="s">
        <v>255</v>
      </c>
      <c r="E48">
        <v>301</v>
      </c>
      <c r="F48">
        <v>301</v>
      </c>
      <c r="G48" s="117" t="s">
        <v>190</v>
      </c>
      <c r="H48" s="117" t="s">
        <v>178</v>
      </c>
      <c r="I48">
        <v>3</v>
      </c>
      <c r="J48" s="117" t="s">
        <v>179</v>
      </c>
      <c r="K48">
        <v>26</v>
      </c>
      <c r="L48" s="117" t="s">
        <v>189</v>
      </c>
      <c r="M48">
        <v>3</v>
      </c>
      <c r="N48" s="117" t="s">
        <v>183</v>
      </c>
      <c r="O48">
        <v>1000</v>
      </c>
      <c r="P48">
        <v>136484941</v>
      </c>
      <c r="Q48">
        <v>196897504</v>
      </c>
      <c r="R48">
        <v>30291702</v>
      </c>
      <c r="S48">
        <v>41607056</v>
      </c>
    </row>
    <row r="49" spans="1:19" x14ac:dyDescent="0.15">
      <c r="A49">
        <v>48</v>
      </c>
      <c r="B49" s="116">
        <v>44554.635416666664</v>
      </c>
      <c r="C49" s="116">
        <v>44554.645833333336</v>
      </c>
      <c r="D49" s="117" t="s">
        <v>255</v>
      </c>
      <c r="E49">
        <v>301</v>
      </c>
      <c r="F49">
        <v>301</v>
      </c>
      <c r="G49" s="117" t="s">
        <v>190</v>
      </c>
      <c r="H49" s="117" t="s">
        <v>178</v>
      </c>
      <c r="I49">
        <v>3</v>
      </c>
      <c r="J49" s="117" t="s">
        <v>179</v>
      </c>
      <c r="K49">
        <v>26</v>
      </c>
      <c r="L49" s="117" t="s">
        <v>189</v>
      </c>
      <c r="M49">
        <v>1</v>
      </c>
      <c r="N49" s="117" t="s">
        <v>184</v>
      </c>
      <c r="O49">
        <v>1000</v>
      </c>
      <c r="P49">
        <v>251607666</v>
      </c>
      <c r="Q49">
        <v>319213144</v>
      </c>
      <c r="R49">
        <v>32442315</v>
      </c>
      <c r="S49">
        <v>43122672</v>
      </c>
    </row>
    <row r="50" spans="1:19" x14ac:dyDescent="0.15">
      <c r="A50">
        <v>49</v>
      </c>
      <c r="B50" s="116">
        <v>44554.635416666664</v>
      </c>
      <c r="C50" s="116">
        <v>44554.645833333336</v>
      </c>
      <c r="D50" s="117" t="s">
        <v>255</v>
      </c>
      <c r="E50">
        <v>201</v>
      </c>
      <c r="F50">
        <v>201</v>
      </c>
      <c r="G50" s="117" t="s">
        <v>191</v>
      </c>
      <c r="H50" s="117" t="s">
        <v>178</v>
      </c>
      <c r="I50">
        <v>3</v>
      </c>
      <c r="J50" s="117" t="s">
        <v>179</v>
      </c>
      <c r="K50">
        <v>23</v>
      </c>
      <c r="L50" s="117" t="s">
        <v>185</v>
      </c>
      <c r="M50">
        <v>4</v>
      </c>
      <c r="N50" s="117" t="s">
        <v>181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15">
      <c r="A51">
        <v>50</v>
      </c>
      <c r="B51" s="116">
        <v>44554.635416666664</v>
      </c>
      <c r="C51" s="116">
        <v>44554.645833333336</v>
      </c>
      <c r="D51" s="117" t="s">
        <v>255</v>
      </c>
      <c r="E51">
        <v>201</v>
      </c>
      <c r="F51">
        <v>201</v>
      </c>
      <c r="G51" s="117" t="s">
        <v>191</v>
      </c>
      <c r="H51" s="117" t="s">
        <v>178</v>
      </c>
      <c r="I51">
        <v>3</v>
      </c>
      <c r="J51" s="117" t="s">
        <v>179</v>
      </c>
      <c r="K51">
        <v>23</v>
      </c>
      <c r="L51" s="117" t="s">
        <v>185</v>
      </c>
      <c r="M51">
        <v>2</v>
      </c>
      <c r="N51" s="117" t="s">
        <v>182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15">
      <c r="A52">
        <v>51</v>
      </c>
      <c r="B52" s="116">
        <v>44554.635416666664</v>
      </c>
      <c r="C52" s="116">
        <v>44554.645833333336</v>
      </c>
      <c r="D52" s="117" t="s">
        <v>255</v>
      </c>
      <c r="E52">
        <v>201</v>
      </c>
      <c r="F52">
        <v>201</v>
      </c>
      <c r="G52" s="117" t="s">
        <v>191</v>
      </c>
      <c r="H52" s="117" t="s">
        <v>178</v>
      </c>
      <c r="I52">
        <v>3</v>
      </c>
      <c r="J52" s="117" t="s">
        <v>179</v>
      </c>
      <c r="K52">
        <v>23</v>
      </c>
      <c r="L52" s="117" t="s">
        <v>185</v>
      </c>
      <c r="M52">
        <v>3</v>
      </c>
      <c r="N52" s="117" t="s">
        <v>183</v>
      </c>
      <c r="O52">
        <v>1000</v>
      </c>
      <c r="P52">
        <v>14905283</v>
      </c>
      <c r="Q52">
        <v>20285840</v>
      </c>
      <c r="R52">
        <v>4939567</v>
      </c>
      <c r="S52">
        <v>5895128</v>
      </c>
    </row>
    <row r="53" spans="1:19" x14ac:dyDescent="0.15">
      <c r="A53">
        <v>52</v>
      </c>
      <c r="B53" s="116">
        <v>44554.635416666664</v>
      </c>
      <c r="C53" s="116">
        <v>44554.645833333336</v>
      </c>
      <c r="D53" s="117" t="s">
        <v>255</v>
      </c>
      <c r="E53">
        <v>201</v>
      </c>
      <c r="F53">
        <v>201</v>
      </c>
      <c r="G53" s="117" t="s">
        <v>191</v>
      </c>
      <c r="H53" s="117" t="s">
        <v>178</v>
      </c>
      <c r="I53">
        <v>3</v>
      </c>
      <c r="J53" s="117" t="s">
        <v>179</v>
      </c>
      <c r="K53">
        <v>23</v>
      </c>
      <c r="L53" s="117" t="s">
        <v>185</v>
      </c>
      <c r="M53">
        <v>1</v>
      </c>
      <c r="N53" s="117" t="s">
        <v>184</v>
      </c>
      <c r="O53">
        <v>1000</v>
      </c>
      <c r="P53">
        <v>51441112</v>
      </c>
      <c r="Q53">
        <v>54569464</v>
      </c>
      <c r="R53">
        <v>62988315</v>
      </c>
      <c r="S53">
        <v>67107072</v>
      </c>
    </row>
    <row r="54" spans="1:19" x14ac:dyDescent="0.15">
      <c r="A54">
        <v>53</v>
      </c>
      <c r="B54" s="116">
        <v>44554.635416666664</v>
      </c>
      <c r="C54" s="116">
        <v>44554.645833333336</v>
      </c>
      <c r="D54" s="117" t="s">
        <v>255</v>
      </c>
      <c r="E54">
        <v>201</v>
      </c>
      <c r="F54">
        <v>201</v>
      </c>
      <c r="G54" s="117" t="s">
        <v>191</v>
      </c>
      <c r="H54" s="117" t="s">
        <v>178</v>
      </c>
      <c r="I54">
        <v>3</v>
      </c>
      <c r="J54" s="117" t="s">
        <v>179</v>
      </c>
      <c r="K54">
        <v>24</v>
      </c>
      <c r="L54" s="117" t="s">
        <v>186</v>
      </c>
      <c r="M54">
        <v>4</v>
      </c>
      <c r="N54" s="117" t="s">
        <v>181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15">
      <c r="A55">
        <v>54</v>
      </c>
      <c r="B55" s="116">
        <v>44554.635416666664</v>
      </c>
      <c r="C55" s="116">
        <v>44554.645833333336</v>
      </c>
      <c r="D55" s="117" t="s">
        <v>255</v>
      </c>
      <c r="E55">
        <v>201</v>
      </c>
      <c r="F55">
        <v>201</v>
      </c>
      <c r="G55" s="117" t="s">
        <v>191</v>
      </c>
      <c r="H55" s="117" t="s">
        <v>178</v>
      </c>
      <c r="I55">
        <v>3</v>
      </c>
      <c r="J55" s="117" t="s">
        <v>179</v>
      </c>
      <c r="K55">
        <v>24</v>
      </c>
      <c r="L55" s="117" t="s">
        <v>186</v>
      </c>
      <c r="M55">
        <v>2</v>
      </c>
      <c r="N55" s="117" t="s">
        <v>182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15">
      <c r="A56">
        <v>55</v>
      </c>
      <c r="B56" s="116">
        <v>44554.635416666664</v>
      </c>
      <c r="C56" s="116">
        <v>44554.645833333336</v>
      </c>
      <c r="D56" s="117" t="s">
        <v>255</v>
      </c>
      <c r="E56">
        <v>201</v>
      </c>
      <c r="F56">
        <v>201</v>
      </c>
      <c r="G56" s="117" t="s">
        <v>191</v>
      </c>
      <c r="H56" s="117" t="s">
        <v>178</v>
      </c>
      <c r="I56">
        <v>3</v>
      </c>
      <c r="J56" s="117" t="s">
        <v>179</v>
      </c>
      <c r="K56">
        <v>24</v>
      </c>
      <c r="L56" s="117" t="s">
        <v>186</v>
      </c>
      <c r="M56">
        <v>3</v>
      </c>
      <c r="N56" s="117" t="s">
        <v>183</v>
      </c>
      <c r="O56">
        <v>1000</v>
      </c>
      <c r="P56">
        <v>14849688</v>
      </c>
      <c r="Q56">
        <v>19018008</v>
      </c>
      <c r="R56">
        <v>4837573</v>
      </c>
      <c r="S56">
        <v>5851504</v>
      </c>
    </row>
    <row r="57" spans="1:19" x14ac:dyDescent="0.15">
      <c r="A57">
        <v>56</v>
      </c>
      <c r="B57" s="116">
        <v>44554.635416666664</v>
      </c>
      <c r="C57" s="116">
        <v>44554.645833333336</v>
      </c>
      <c r="D57" s="117" t="s">
        <v>255</v>
      </c>
      <c r="E57">
        <v>201</v>
      </c>
      <c r="F57">
        <v>201</v>
      </c>
      <c r="G57" s="117" t="s">
        <v>191</v>
      </c>
      <c r="H57" s="117" t="s">
        <v>178</v>
      </c>
      <c r="I57">
        <v>3</v>
      </c>
      <c r="J57" s="117" t="s">
        <v>179</v>
      </c>
      <c r="K57">
        <v>24</v>
      </c>
      <c r="L57" s="117" t="s">
        <v>186</v>
      </c>
      <c r="M57">
        <v>1</v>
      </c>
      <c r="N57" s="117" t="s">
        <v>184</v>
      </c>
      <c r="O57">
        <v>1000</v>
      </c>
      <c r="P57">
        <v>51128065</v>
      </c>
      <c r="Q57">
        <v>54185368</v>
      </c>
      <c r="R57">
        <v>62237530</v>
      </c>
      <c r="S57">
        <v>65608992</v>
      </c>
    </row>
    <row r="58" spans="1:19" x14ac:dyDescent="0.15">
      <c r="A58">
        <v>57</v>
      </c>
      <c r="B58" s="116">
        <v>44554.635416666664</v>
      </c>
      <c r="C58" s="116">
        <v>44554.645833333336</v>
      </c>
      <c r="D58" s="117" t="s">
        <v>255</v>
      </c>
      <c r="E58">
        <v>201</v>
      </c>
      <c r="F58">
        <v>201</v>
      </c>
      <c r="G58" s="117" t="s">
        <v>191</v>
      </c>
      <c r="H58" s="117" t="s">
        <v>178</v>
      </c>
      <c r="I58">
        <v>3</v>
      </c>
      <c r="J58" s="117" t="s">
        <v>179</v>
      </c>
      <c r="K58">
        <v>25</v>
      </c>
      <c r="L58" s="117" t="s">
        <v>187</v>
      </c>
      <c r="M58">
        <v>4</v>
      </c>
      <c r="N58" s="117" t="s">
        <v>181</v>
      </c>
      <c r="O58">
        <v>1000</v>
      </c>
      <c r="P58">
        <v>81</v>
      </c>
      <c r="Q58">
        <v>2456</v>
      </c>
      <c r="R58">
        <v>0</v>
      </c>
      <c r="S58">
        <v>0</v>
      </c>
    </row>
    <row r="59" spans="1:19" x14ac:dyDescent="0.15">
      <c r="A59">
        <v>58</v>
      </c>
      <c r="B59" s="116">
        <v>44554.635416666664</v>
      </c>
      <c r="C59" s="116">
        <v>44554.645833333336</v>
      </c>
      <c r="D59" s="117" t="s">
        <v>255</v>
      </c>
      <c r="E59">
        <v>201</v>
      </c>
      <c r="F59">
        <v>201</v>
      </c>
      <c r="G59" s="117" t="s">
        <v>191</v>
      </c>
      <c r="H59" s="117" t="s">
        <v>178</v>
      </c>
      <c r="I59">
        <v>3</v>
      </c>
      <c r="J59" s="117" t="s">
        <v>179</v>
      </c>
      <c r="K59">
        <v>25</v>
      </c>
      <c r="L59" s="117" t="s">
        <v>187</v>
      </c>
      <c r="M59">
        <v>2</v>
      </c>
      <c r="N59" s="117" t="s">
        <v>182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15">
      <c r="A60">
        <v>59</v>
      </c>
      <c r="B60" s="116">
        <v>44554.635416666664</v>
      </c>
      <c r="C60" s="116">
        <v>44554.645833333336</v>
      </c>
      <c r="D60" s="117" t="s">
        <v>255</v>
      </c>
      <c r="E60">
        <v>201</v>
      </c>
      <c r="F60">
        <v>201</v>
      </c>
      <c r="G60" s="117" t="s">
        <v>191</v>
      </c>
      <c r="H60" s="117" t="s">
        <v>178</v>
      </c>
      <c r="I60">
        <v>3</v>
      </c>
      <c r="J60" s="117" t="s">
        <v>179</v>
      </c>
      <c r="K60">
        <v>25</v>
      </c>
      <c r="L60" s="117" t="s">
        <v>187</v>
      </c>
      <c r="M60">
        <v>3</v>
      </c>
      <c r="N60" s="117" t="s">
        <v>183</v>
      </c>
      <c r="O60">
        <v>1000</v>
      </c>
      <c r="P60">
        <v>162326035</v>
      </c>
      <c r="Q60">
        <v>168628008</v>
      </c>
      <c r="R60">
        <v>72282553</v>
      </c>
      <c r="S60">
        <v>76973264</v>
      </c>
    </row>
    <row r="61" spans="1:19" x14ac:dyDescent="0.15">
      <c r="A61">
        <v>60</v>
      </c>
      <c r="B61" s="116">
        <v>44554.635416666664</v>
      </c>
      <c r="C61" s="116">
        <v>44554.645833333336</v>
      </c>
      <c r="D61" s="117" t="s">
        <v>255</v>
      </c>
      <c r="E61">
        <v>201</v>
      </c>
      <c r="F61">
        <v>201</v>
      </c>
      <c r="G61" s="117" t="s">
        <v>191</v>
      </c>
      <c r="H61" s="117" t="s">
        <v>178</v>
      </c>
      <c r="I61">
        <v>3</v>
      </c>
      <c r="J61" s="117" t="s">
        <v>179</v>
      </c>
      <c r="K61">
        <v>25</v>
      </c>
      <c r="L61" s="117" t="s">
        <v>187</v>
      </c>
      <c r="M61">
        <v>1</v>
      </c>
      <c r="N61" s="117" t="s">
        <v>184</v>
      </c>
      <c r="O61">
        <v>1000</v>
      </c>
      <c r="P61">
        <v>644</v>
      </c>
      <c r="Q61">
        <v>2760</v>
      </c>
      <c r="R61">
        <v>0</v>
      </c>
      <c r="S61">
        <v>512</v>
      </c>
    </row>
    <row r="62" spans="1:19" x14ac:dyDescent="0.15">
      <c r="A62">
        <v>61</v>
      </c>
      <c r="B62" s="116">
        <v>44554.635416666664</v>
      </c>
      <c r="C62" s="116">
        <v>44554.645833333336</v>
      </c>
      <c r="D62" s="117" t="s">
        <v>255</v>
      </c>
      <c r="E62">
        <v>201</v>
      </c>
      <c r="F62">
        <v>201</v>
      </c>
      <c r="G62" s="117" t="s">
        <v>191</v>
      </c>
      <c r="H62" s="117" t="s">
        <v>178</v>
      </c>
      <c r="I62">
        <v>3</v>
      </c>
      <c r="J62" s="117" t="s">
        <v>179</v>
      </c>
      <c r="K62">
        <v>26</v>
      </c>
      <c r="L62" s="117" t="s">
        <v>189</v>
      </c>
      <c r="M62">
        <v>4</v>
      </c>
      <c r="N62" s="117" t="s">
        <v>181</v>
      </c>
      <c r="O62">
        <v>1000</v>
      </c>
      <c r="P62">
        <v>81</v>
      </c>
      <c r="Q62">
        <v>2456</v>
      </c>
      <c r="R62">
        <v>0</v>
      </c>
      <c r="S62">
        <v>0</v>
      </c>
    </row>
    <row r="63" spans="1:19" x14ac:dyDescent="0.15">
      <c r="A63">
        <v>62</v>
      </c>
      <c r="B63" s="116">
        <v>44554.635416666664</v>
      </c>
      <c r="C63" s="116">
        <v>44554.645833333336</v>
      </c>
      <c r="D63" s="117" t="s">
        <v>255</v>
      </c>
      <c r="E63">
        <v>201</v>
      </c>
      <c r="F63">
        <v>201</v>
      </c>
      <c r="G63" s="117" t="s">
        <v>191</v>
      </c>
      <c r="H63" s="117" t="s">
        <v>178</v>
      </c>
      <c r="I63">
        <v>3</v>
      </c>
      <c r="J63" s="117" t="s">
        <v>179</v>
      </c>
      <c r="K63">
        <v>26</v>
      </c>
      <c r="L63" s="117" t="s">
        <v>189</v>
      </c>
      <c r="M63">
        <v>2</v>
      </c>
      <c r="N63" s="117" t="s">
        <v>182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15">
      <c r="A64">
        <v>63</v>
      </c>
      <c r="B64" s="116">
        <v>44554.635416666664</v>
      </c>
      <c r="C64" s="116">
        <v>44554.645833333336</v>
      </c>
      <c r="D64" s="117" t="s">
        <v>255</v>
      </c>
      <c r="E64">
        <v>201</v>
      </c>
      <c r="F64">
        <v>201</v>
      </c>
      <c r="G64" s="117" t="s">
        <v>191</v>
      </c>
      <c r="H64" s="117" t="s">
        <v>178</v>
      </c>
      <c r="I64">
        <v>3</v>
      </c>
      <c r="J64" s="117" t="s">
        <v>179</v>
      </c>
      <c r="K64">
        <v>26</v>
      </c>
      <c r="L64" s="117" t="s">
        <v>189</v>
      </c>
      <c r="M64">
        <v>3</v>
      </c>
      <c r="N64" s="117" t="s">
        <v>183</v>
      </c>
      <c r="O64">
        <v>1000</v>
      </c>
      <c r="P64">
        <v>250</v>
      </c>
      <c r="Q64">
        <v>2944</v>
      </c>
      <c r="R64">
        <v>82845380</v>
      </c>
      <c r="S64">
        <v>87298264</v>
      </c>
    </row>
    <row r="65" spans="1:19" x14ac:dyDescent="0.15">
      <c r="A65">
        <v>64</v>
      </c>
      <c r="B65" s="116">
        <v>44554.635416666664</v>
      </c>
      <c r="C65" s="116">
        <v>44554.645833333336</v>
      </c>
      <c r="D65" s="117" t="s">
        <v>255</v>
      </c>
      <c r="E65">
        <v>201</v>
      </c>
      <c r="F65">
        <v>201</v>
      </c>
      <c r="G65" s="117" t="s">
        <v>191</v>
      </c>
      <c r="H65" s="117" t="s">
        <v>178</v>
      </c>
      <c r="I65">
        <v>3</v>
      </c>
      <c r="J65" s="117" t="s">
        <v>179</v>
      </c>
      <c r="K65">
        <v>26</v>
      </c>
      <c r="L65" s="117" t="s">
        <v>189</v>
      </c>
      <c r="M65">
        <v>1</v>
      </c>
      <c r="N65" s="117" t="s">
        <v>184</v>
      </c>
      <c r="O65">
        <v>1000</v>
      </c>
      <c r="P65">
        <v>132</v>
      </c>
      <c r="Q65">
        <v>2248</v>
      </c>
      <c r="R65">
        <v>0</v>
      </c>
      <c r="S65">
        <v>512</v>
      </c>
    </row>
    <row r="66" spans="1:19" x14ac:dyDescent="0.15">
      <c r="A66">
        <v>65</v>
      </c>
      <c r="B66" s="116">
        <v>44554.635416666664</v>
      </c>
      <c r="C66" s="116">
        <v>44554.645833333336</v>
      </c>
      <c r="D66" s="117" t="s">
        <v>255</v>
      </c>
      <c r="E66">
        <v>305</v>
      </c>
      <c r="F66">
        <v>305</v>
      </c>
      <c r="G66" s="117" t="s">
        <v>192</v>
      </c>
      <c r="H66" s="117" t="s">
        <v>178</v>
      </c>
      <c r="I66">
        <v>3</v>
      </c>
      <c r="J66" s="117" t="s">
        <v>179</v>
      </c>
      <c r="K66">
        <v>23</v>
      </c>
      <c r="L66" s="117" t="s">
        <v>185</v>
      </c>
      <c r="M66">
        <v>4</v>
      </c>
      <c r="N66" s="117" t="s">
        <v>181</v>
      </c>
      <c r="O66">
        <v>1000</v>
      </c>
      <c r="P66">
        <v>8797</v>
      </c>
      <c r="Q66">
        <v>223304</v>
      </c>
      <c r="R66">
        <v>2355</v>
      </c>
      <c r="S66">
        <v>85488</v>
      </c>
    </row>
    <row r="67" spans="1:19" x14ac:dyDescent="0.15">
      <c r="A67">
        <v>66</v>
      </c>
      <c r="B67" s="116">
        <v>44554.635416666664</v>
      </c>
      <c r="C67" s="116">
        <v>44554.645833333336</v>
      </c>
      <c r="D67" s="117" t="s">
        <v>255</v>
      </c>
      <c r="E67">
        <v>305</v>
      </c>
      <c r="F67">
        <v>305</v>
      </c>
      <c r="G67" s="117" t="s">
        <v>192</v>
      </c>
      <c r="H67" s="117" t="s">
        <v>178</v>
      </c>
      <c r="I67">
        <v>3</v>
      </c>
      <c r="J67" s="117" t="s">
        <v>179</v>
      </c>
      <c r="K67">
        <v>23</v>
      </c>
      <c r="L67" s="117" t="s">
        <v>185</v>
      </c>
      <c r="M67">
        <v>2</v>
      </c>
      <c r="N67" s="117" t="s">
        <v>182</v>
      </c>
      <c r="O67">
        <v>1000</v>
      </c>
      <c r="P67">
        <v>81382877</v>
      </c>
      <c r="Q67">
        <v>97439400</v>
      </c>
      <c r="R67">
        <v>178943039</v>
      </c>
      <c r="S67">
        <v>234925672</v>
      </c>
    </row>
    <row r="68" spans="1:19" x14ac:dyDescent="0.15">
      <c r="A68">
        <v>67</v>
      </c>
      <c r="B68" s="116">
        <v>44554.635416666664</v>
      </c>
      <c r="C68" s="116">
        <v>44554.645833333336</v>
      </c>
      <c r="D68" s="117" t="s">
        <v>255</v>
      </c>
      <c r="E68">
        <v>305</v>
      </c>
      <c r="F68">
        <v>305</v>
      </c>
      <c r="G68" s="117" t="s">
        <v>192</v>
      </c>
      <c r="H68" s="117" t="s">
        <v>178</v>
      </c>
      <c r="I68">
        <v>3</v>
      </c>
      <c r="J68" s="117" t="s">
        <v>179</v>
      </c>
      <c r="K68">
        <v>23</v>
      </c>
      <c r="L68" s="117" t="s">
        <v>185</v>
      </c>
      <c r="M68">
        <v>3</v>
      </c>
      <c r="N68" s="117" t="s">
        <v>183</v>
      </c>
      <c r="O68">
        <v>1000</v>
      </c>
      <c r="P68">
        <v>10112737</v>
      </c>
      <c r="Q68">
        <v>19809008</v>
      </c>
      <c r="R68">
        <v>20009715</v>
      </c>
      <c r="S68">
        <v>45364120</v>
      </c>
    </row>
    <row r="69" spans="1:19" x14ac:dyDescent="0.15">
      <c r="A69">
        <v>68</v>
      </c>
      <c r="B69" s="116">
        <v>44554.635416666664</v>
      </c>
      <c r="C69" s="116">
        <v>44554.645833333336</v>
      </c>
      <c r="D69" s="117" t="s">
        <v>255</v>
      </c>
      <c r="E69">
        <v>305</v>
      </c>
      <c r="F69">
        <v>305</v>
      </c>
      <c r="G69" s="117" t="s">
        <v>192</v>
      </c>
      <c r="H69" s="117" t="s">
        <v>178</v>
      </c>
      <c r="I69">
        <v>3</v>
      </c>
      <c r="J69" s="117" t="s">
        <v>179</v>
      </c>
      <c r="K69">
        <v>23</v>
      </c>
      <c r="L69" s="117" t="s">
        <v>185</v>
      </c>
      <c r="M69">
        <v>1</v>
      </c>
      <c r="N69" s="117" t="s">
        <v>184</v>
      </c>
      <c r="O69">
        <v>1000</v>
      </c>
      <c r="P69">
        <v>4784673</v>
      </c>
      <c r="Q69">
        <v>9583696</v>
      </c>
      <c r="R69">
        <v>210922</v>
      </c>
      <c r="S69">
        <v>243848</v>
      </c>
    </row>
    <row r="70" spans="1:19" x14ac:dyDescent="0.15">
      <c r="A70">
        <v>69</v>
      </c>
      <c r="B70" s="116">
        <v>44554.635416666664</v>
      </c>
      <c r="C70" s="116">
        <v>44554.645833333336</v>
      </c>
      <c r="D70" s="117" t="s">
        <v>255</v>
      </c>
      <c r="E70">
        <v>305</v>
      </c>
      <c r="F70">
        <v>305</v>
      </c>
      <c r="G70" s="117" t="s">
        <v>192</v>
      </c>
      <c r="H70" s="117" t="s">
        <v>178</v>
      </c>
      <c r="I70">
        <v>3</v>
      </c>
      <c r="J70" s="117" t="s">
        <v>179</v>
      </c>
      <c r="K70">
        <v>24</v>
      </c>
      <c r="L70" s="117" t="s">
        <v>186</v>
      </c>
      <c r="M70">
        <v>4</v>
      </c>
      <c r="N70" s="117" t="s">
        <v>181</v>
      </c>
      <c r="O70">
        <v>1000</v>
      </c>
      <c r="P70">
        <v>19462</v>
      </c>
      <c r="Q70">
        <v>565336</v>
      </c>
      <c r="R70">
        <v>13356</v>
      </c>
      <c r="S70">
        <v>188248</v>
      </c>
    </row>
    <row r="71" spans="1:19" x14ac:dyDescent="0.15">
      <c r="A71">
        <v>70</v>
      </c>
      <c r="B71" s="116">
        <v>44554.635416666664</v>
      </c>
      <c r="C71" s="116">
        <v>44554.645833333336</v>
      </c>
      <c r="D71" s="117" t="s">
        <v>255</v>
      </c>
      <c r="E71">
        <v>305</v>
      </c>
      <c r="F71">
        <v>305</v>
      </c>
      <c r="G71" s="117" t="s">
        <v>192</v>
      </c>
      <c r="H71" s="117" t="s">
        <v>178</v>
      </c>
      <c r="I71">
        <v>3</v>
      </c>
      <c r="J71" s="117" t="s">
        <v>179</v>
      </c>
      <c r="K71">
        <v>24</v>
      </c>
      <c r="L71" s="117" t="s">
        <v>186</v>
      </c>
      <c r="M71">
        <v>2</v>
      </c>
      <c r="N71" s="117" t="s">
        <v>182</v>
      </c>
      <c r="O71">
        <v>1000</v>
      </c>
      <c r="P71">
        <v>14379943</v>
      </c>
      <c r="Q71">
        <v>22861888</v>
      </c>
      <c r="R71">
        <v>135665191</v>
      </c>
      <c r="S71">
        <v>180066008</v>
      </c>
    </row>
    <row r="72" spans="1:19" x14ac:dyDescent="0.15">
      <c r="A72">
        <v>71</v>
      </c>
      <c r="B72" s="116">
        <v>44554.635416666664</v>
      </c>
      <c r="C72" s="116">
        <v>44554.645833333336</v>
      </c>
      <c r="D72" s="117" t="s">
        <v>255</v>
      </c>
      <c r="E72">
        <v>305</v>
      </c>
      <c r="F72">
        <v>305</v>
      </c>
      <c r="G72" s="117" t="s">
        <v>192</v>
      </c>
      <c r="H72" s="117" t="s">
        <v>178</v>
      </c>
      <c r="I72">
        <v>3</v>
      </c>
      <c r="J72" s="117" t="s">
        <v>179</v>
      </c>
      <c r="K72">
        <v>24</v>
      </c>
      <c r="L72" s="117" t="s">
        <v>186</v>
      </c>
      <c r="M72">
        <v>3</v>
      </c>
      <c r="N72" s="117" t="s">
        <v>183</v>
      </c>
      <c r="O72">
        <v>1000</v>
      </c>
      <c r="P72">
        <v>252</v>
      </c>
      <c r="Q72">
        <v>3240</v>
      </c>
      <c r="R72">
        <v>14778696</v>
      </c>
      <c r="S72">
        <v>38042976</v>
      </c>
    </row>
    <row r="73" spans="1:19" x14ac:dyDescent="0.15">
      <c r="A73">
        <v>72</v>
      </c>
      <c r="B73" s="116">
        <v>44554.635416666664</v>
      </c>
      <c r="C73" s="116">
        <v>44554.645833333336</v>
      </c>
      <c r="D73" s="117" t="s">
        <v>255</v>
      </c>
      <c r="E73">
        <v>305</v>
      </c>
      <c r="F73">
        <v>305</v>
      </c>
      <c r="G73" s="117" t="s">
        <v>192</v>
      </c>
      <c r="H73" s="117" t="s">
        <v>178</v>
      </c>
      <c r="I73">
        <v>3</v>
      </c>
      <c r="J73" s="117" t="s">
        <v>179</v>
      </c>
      <c r="K73">
        <v>24</v>
      </c>
      <c r="L73" s="117" t="s">
        <v>186</v>
      </c>
      <c r="M73">
        <v>1</v>
      </c>
      <c r="N73" s="117" t="s">
        <v>184</v>
      </c>
      <c r="O73">
        <v>1000</v>
      </c>
      <c r="P73">
        <v>7196</v>
      </c>
      <c r="Q73">
        <v>9768</v>
      </c>
      <c r="R73">
        <v>16686277</v>
      </c>
      <c r="S73">
        <v>31277440</v>
      </c>
    </row>
    <row r="74" spans="1:19" x14ac:dyDescent="0.15">
      <c r="A74">
        <v>73</v>
      </c>
      <c r="B74" s="116">
        <v>44554.635416666664</v>
      </c>
      <c r="C74" s="116">
        <v>44554.645833333336</v>
      </c>
      <c r="D74" s="117" t="s">
        <v>255</v>
      </c>
      <c r="E74">
        <v>305</v>
      </c>
      <c r="F74">
        <v>305</v>
      </c>
      <c r="G74" s="117" t="s">
        <v>192</v>
      </c>
      <c r="H74" s="117" t="s">
        <v>178</v>
      </c>
      <c r="I74">
        <v>3</v>
      </c>
      <c r="J74" s="117" t="s">
        <v>179</v>
      </c>
      <c r="K74">
        <v>25</v>
      </c>
      <c r="L74" s="117" t="s">
        <v>187</v>
      </c>
      <c r="M74">
        <v>4</v>
      </c>
      <c r="N74" s="117" t="s">
        <v>181</v>
      </c>
      <c r="O74">
        <v>1000</v>
      </c>
      <c r="P74">
        <v>154339124</v>
      </c>
      <c r="Q74">
        <v>203327016</v>
      </c>
      <c r="R74">
        <v>26202301</v>
      </c>
      <c r="S74">
        <v>41084824</v>
      </c>
    </row>
    <row r="75" spans="1:19" x14ac:dyDescent="0.15">
      <c r="A75">
        <v>74</v>
      </c>
      <c r="B75" s="116">
        <v>44554.635416666664</v>
      </c>
      <c r="C75" s="116">
        <v>44554.645833333336</v>
      </c>
      <c r="D75" s="117" t="s">
        <v>255</v>
      </c>
      <c r="E75">
        <v>305</v>
      </c>
      <c r="F75">
        <v>305</v>
      </c>
      <c r="G75" s="117" t="s">
        <v>192</v>
      </c>
      <c r="H75" s="117" t="s">
        <v>178</v>
      </c>
      <c r="I75">
        <v>3</v>
      </c>
      <c r="J75" s="117" t="s">
        <v>179</v>
      </c>
      <c r="K75">
        <v>25</v>
      </c>
      <c r="L75" s="117" t="s">
        <v>187</v>
      </c>
      <c r="M75">
        <v>2</v>
      </c>
      <c r="N75" s="117" t="s">
        <v>182</v>
      </c>
      <c r="O75">
        <v>1000</v>
      </c>
      <c r="P75">
        <v>8895516</v>
      </c>
      <c r="Q75">
        <v>10706952</v>
      </c>
      <c r="R75">
        <v>9045026</v>
      </c>
      <c r="S75">
        <v>12297624</v>
      </c>
    </row>
    <row r="76" spans="1:19" x14ac:dyDescent="0.15">
      <c r="A76">
        <v>75</v>
      </c>
      <c r="B76" s="116">
        <v>44554.635416666664</v>
      </c>
      <c r="C76" s="116">
        <v>44554.645833333336</v>
      </c>
      <c r="D76" s="117" t="s">
        <v>255</v>
      </c>
      <c r="E76">
        <v>305</v>
      </c>
      <c r="F76">
        <v>305</v>
      </c>
      <c r="G76" s="117" t="s">
        <v>192</v>
      </c>
      <c r="H76" s="117" t="s">
        <v>178</v>
      </c>
      <c r="I76">
        <v>3</v>
      </c>
      <c r="J76" s="117" t="s">
        <v>179</v>
      </c>
      <c r="K76">
        <v>25</v>
      </c>
      <c r="L76" s="117" t="s">
        <v>187</v>
      </c>
      <c r="M76">
        <v>3</v>
      </c>
      <c r="N76" s="117" t="s">
        <v>183</v>
      </c>
      <c r="O76">
        <v>1000</v>
      </c>
      <c r="P76">
        <v>503114</v>
      </c>
      <c r="Q76">
        <v>688704</v>
      </c>
      <c r="R76">
        <v>415074</v>
      </c>
      <c r="S76">
        <v>548192</v>
      </c>
    </row>
    <row r="77" spans="1:19" x14ac:dyDescent="0.15">
      <c r="A77">
        <v>76</v>
      </c>
      <c r="B77" s="116">
        <v>44554.635416666664</v>
      </c>
      <c r="C77" s="116">
        <v>44554.645833333336</v>
      </c>
      <c r="D77" s="117" t="s">
        <v>255</v>
      </c>
      <c r="E77">
        <v>305</v>
      </c>
      <c r="F77">
        <v>305</v>
      </c>
      <c r="G77" s="117" t="s">
        <v>192</v>
      </c>
      <c r="H77" s="117" t="s">
        <v>178</v>
      </c>
      <c r="I77">
        <v>3</v>
      </c>
      <c r="J77" s="117" t="s">
        <v>179</v>
      </c>
      <c r="K77">
        <v>25</v>
      </c>
      <c r="L77" s="117" t="s">
        <v>187</v>
      </c>
      <c r="M77">
        <v>1</v>
      </c>
      <c r="N77" s="117" t="s">
        <v>184</v>
      </c>
      <c r="O77">
        <v>1000</v>
      </c>
      <c r="P77">
        <v>434783</v>
      </c>
      <c r="Q77">
        <v>571184</v>
      </c>
      <c r="R77">
        <v>390812</v>
      </c>
      <c r="S77">
        <v>514400</v>
      </c>
    </row>
    <row r="78" spans="1:19" x14ac:dyDescent="0.15">
      <c r="A78">
        <v>77</v>
      </c>
      <c r="B78" s="116">
        <v>44554.635416666664</v>
      </c>
      <c r="C78" s="116">
        <v>44554.645833333336</v>
      </c>
      <c r="D78" s="117" t="s">
        <v>255</v>
      </c>
      <c r="E78">
        <v>305</v>
      </c>
      <c r="F78">
        <v>305</v>
      </c>
      <c r="G78" s="117" t="s">
        <v>192</v>
      </c>
      <c r="H78" s="117" t="s">
        <v>178</v>
      </c>
      <c r="I78">
        <v>3</v>
      </c>
      <c r="J78" s="117" t="s">
        <v>179</v>
      </c>
      <c r="K78">
        <v>26</v>
      </c>
      <c r="L78" s="117" t="s">
        <v>189</v>
      </c>
      <c r="M78">
        <v>4</v>
      </c>
      <c r="N78" s="117" t="s">
        <v>181</v>
      </c>
      <c r="O78">
        <v>1000</v>
      </c>
      <c r="P78">
        <v>151169825</v>
      </c>
      <c r="Q78">
        <v>209156264</v>
      </c>
      <c r="R78">
        <v>22257769</v>
      </c>
      <c r="S78">
        <v>33168816</v>
      </c>
    </row>
    <row r="79" spans="1:19" x14ac:dyDescent="0.15">
      <c r="A79">
        <v>78</v>
      </c>
      <c r="B79" s="116">
        <v>44554.635416666664</v>
      </c>
      <c r="C79" s="116">
        <v>44554.645833333336</v>
      </c>
      <c r="D79" s="117" t="s">
        <v>255</v>
      </c>
      <c r="E79">
        <v>305</v>
      </c>
      <c r="F79">
        <v>305</v>
      </c>
      <c r="G79" s="117" t="s">
        <v>192</v>
      </c>
      <c r="H79" s="117" t="s">
        <v>178</v>
      </c>
      <c r="I79">
        <v>3</v>
      </c>
      <c r="J79" s="117" t="s">
        <v>179</v>
      </c>
      <c r="K79">
        <v>26</v>
      </c>
      <c r="L79" s="117" t="s">
        <v>189</v>
      </c>
      <c r="M79">
        <v>2</v>
      </c>
      <c r="N79" s="117" t="s">
        <v>182</v>
      </c>
      <c r="O79">
        <v>1000</v>
      </c>
      <c r="P79">
        <v>8750596</v>
      </c>
      <c r="Q79">
        <v>11550472</v>
      </c>
      <c r="R79">
        <v>8539006</v>
      </c>
      <c r="S79">
        <v>11304016</v>
      </c>
    </row>
    <row r="80" spans="1:19" x14ac:dyDescent="0.15">
      <c r="A80">
        <v>79</v>
      </c>
      <c r="B80" s="116">
        <v>44554.635416666664</v>
      </c>
      <c r="C80" s="116">
        <v>44554.645833333336</v>
      </c>
      <c r="D80" s="117" t="s">
        <v>255</v>
      </c>
      <c r="E80">
        <v>305</v>
      </c>
      <c r="F80">
        <v>305</v>
      </c>
      <c r="G80" s="117" t="s">
        <v>192</v>
      </c>
      <c r="H80" s="117" t="s">
        <v>178</v>
      </c>
      <c r="I80">
        <v>3</v>
      </c>
      <c r="J80" s="117" t="s">
        <v>179</v>
      </c>
      <c r="K80">
        <v>26</v>
      </c>
      <c r="L80" s="117" t="s">
        <v>189</v>
      </c>
      <c r="M80">
        <v>3</v>
      </c>
      <c r="N80" s="117" t="s">
        <v>183</v>
      </c>
      <c r="O80">
        <v>1000</v>
      </c>
      <c r="P80">
        <v>702285</v>
      </c>
      <c r="Q80">
        <v>921968</v>
      </c>
      <c r="R80">
        <v>414892</v>
      </c>
      <c r="S80">
        <v>536576</v>
      </c>
    </row>
    <row r="81" spans="1:19" x14ac:dyDescent="0.15">
      <c r="A81">
        <v>80</v>
      </c>
      <c r="B81" s="116">
        <v>44554.635416666664</v>
      </c>
      <c r="C81" s="116">
        <v>44554.645833333336</v>
      </c>
      <c r="D81" s="117" t="s">
        <v>255</v>
      </c>
      <c r="E81">
        <v>305</v>
      </c>
      <c r="F81">
        <v>305</v>
      </c>
      <c r="G81" s="117" t="s">
        <v>192</v>
      </c>
      <c r="H81" s="117" t="s">
        <v>178</v>
      </c>
      <c r="I81">
        <v>3</v>
      </c>
      <c r="J81" s="117" t="s">
        <v>179</v>
      </c>
      <c r="K81">
        <v>26</v>
      </c>
      <c r="L81" s="117" t="s">
        <v>189</v>
      </c>
      <c r="M81">
        <v>1</v>
      </c>
      <c r="N81" s="117" t="s">
        <v>184</v>
      </c>
      <c r="O81">
        <v>1000</v>
      </c>
      <c r="P81">
        <v>372661</v>
      </c>
      <c r="Q81">
        <v>477824</v>
      </c>
      <c r="R81">
        <v>390026</v>
      </c>
      <c r="S81">
        <v>507776</v>
      </c>
    </row>
    <row r="82" spans="1:19" x14ac:dyDescent="0.15">
      <c r="A82">
        <v>81</v>
      </c>
      <c r="B82" s="116">
        <v>44554.635416666664</v>
      </c>
      <c r="C82" s="116">
        <v>44554.645833333336</v>
      </c>
      <c r="D82" s="117" t="s">
        <v>255</v>
      </c>
      <c r="E82">
        <v>202</v>
      </c>
      <c r="F82">
        <v>202</v>
      </c>
      <c r="G82" s="117" t="s">
        <v>193</v>
      </c>
      <c r="H82" s="117" t="s">
        <v>178</v>
      </c>
      <c r="I82">
        <v>3</v>
      </c>
      <c r="J82" s="117" t="s">
        <v>179</v>
      </c>
      <c r="K82">
        <v>23</v>
      </c>
      <c r="L82" s="117" t="s">
        <v>185</v>
      </c>
      <c r="M82">
        <v>4</v>
      </c>
      <c r="N82" s="117" t="s">
        <v>181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15">
      <c r="A83">
        <v>82</v>
      </c>
      <c r="B83" s="116">
        <v>44554.635416666664</v>
      </c>
      <c r="C83" s="116">
        <v>44554.645833333336</v>
      </c>
      <c r="D83" s="117" t="s">
        <v>255</v>
      </c>
      <c r="E83">
        <v>202</v>
      </c>
      <c r="F83">
        <v>202</v>
      </c>
      <c r="G83" s="117" t="s">
        <v>193</v>
      </c>
      <c r="H83" s="117" t="s">
        <v>178</v>
      </c>
      <c r="I83">
        <v>3</v>
      </c>
      <c r="J83" s="117" t="s">
        <v>179</v>
      </c>
      <c r="K83">
        <v>23</v>
      </c>
      <c r="L83" s="117" t="s">
        <v>185</v>
      </c>
      <c r="M83">
        <v>2</v>
      </c>
      <c r="N83" s="117" t="s">
        <v>182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15">
      <c r="A84">
        <v>83</v>
      </c>
      <c r="B84" s="116">
        <v>44554.635416666664</v>
      </c>
      <c r="C84" s="116">
        <v>44554.645833333336</v>
      </c>
      <c r="D84" s="117" t="s">
        <v>255</v>
      </c>
      <c r="E84">
        <v>202</v>
      </c>
      <c r="F84">
        <v>202</v>
      </c>
      <c r="G84" s="117" t="s">
        <v>193</v>
      </c>
      <c r="H84" s="117" t="s">
        <v>178</v>
      </c>
      <c r="I84">
        <v>3</v>
      </c>
      <c r="J84" s="117" t="s">
        <v>179</v>
      </c>
      <c r="K84">
        <v>23</v>
      </c>
      <c r="L84" s="117" t="s">
        <v>185</v>
      </c>
      <c r="M84">
        <v>3</v>
      </c>
      <c r="N84" s="117" t="s">
        <v>183</v>
      </c>
      <c r="O84">
        <v>1000</v>
      </c>
      <c r="P84">
        <v>10748936</v>
      </c>
      <c r="Q84">
        <v>14613976</v>
      </c>
      <c r="R84">
        <v>4321831</v>
      </c>
      <c r="S84">
        <v>5408024</v>
      </c>
    </row>
    <row r="85" spans="1:19" x14ac:dyDescent="0.15">
      <c r="A85">
        <v>84</v>
      </c>
      <c r="B85" s="116">
        <v>44554.635416666664</v>
      </c>
      <c r="C85" s="116">
        <v>44554.645833333336</v>
      </c>
      <c r="D85" s="117" t="s">
        <v>255</v>
      </c>
      <c r="E85">
        <v>202</v>
      </c>
      <c r="F85">
        <v>202</v>
      </c>
      <c r="G85" s="117" t="s">
        <v>193</v>
      </c>
      <c r="H85" s="117" t="s">
        <v>178</v>
      </c>
      <c r="I85">
        <v>3</v>
      </c>
      <c r="J85" s="117" t="s">
        <v>179</v>
      </c>
      <c r="K85">
        <v>23</v>
      </c>
      <c r="L85" s="117" t="s">
        <v>185</v>
      </c>
      <c r="M85">
        <v>1</v>
      </c>
      <c r="N85" s="117" t="s">
        <v>184</v>
      </c>
      <c r="O85">
        <v>1000</v>
      </c>
      <c r="P85">
        <v>50859730</v>
      </c>
      <c r="Q85">
        <v>54132736</v>
      </c>
      <c r="R85">
        <v>62020690</v>
      </c>
      <c r="S85">
        <v>66735600</v>
      </c>
    </row>
    <row r="86" spans="1:19" x14ac:dyDescent="0.15">
      <c r="A86">
        <v>85</v>
      </c>
      <c r="B86" s="116">
        <v>44554.635416666664</v>
      </c>
      <c r="C86" s="116">
        <v>44554.645833333336</v>
      </c>
      <c r="D86" s="117" t="s">
        <v>255</v>
      </c>
      <c r="E86">
        <v>202</v>
      </c>
      <c r="F86">
        <v>202</v>
      </c>
      <c r="G86" s="117" t="s">
        <v>193</v>
      </c>
      <c r="H86" s="117" t="s">
        <v>178</v>
      </c>
      <c r="I86">
        <v>3</v>
      </c>
      <c r="J86" s="117" t="s">
        <v>179</v>
      </c>
      <c r="K86">
        <v>24</v>
      </c>
      <c r="L86" s="117" t="s">
        <v>186</v>
      </c>
      <c r="M86">
        <v>4</v>
      </c>
      <c r="N86" s="117" t="s">
        <v>181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15">
      <c r="A87">
        <v>86</v>
      </c>
      <c r="B87" s="116">
        <v>44554.635416666664</v>
      </c>
      <c r="C87" s="116">
        <v>44554.645833333336</v>
      </c>
      <c r="D87" s="117" t="s">
        <v>255</v>
      </c>
      <c r="E87">
        <v>202</v>
      </c>
      <c r="F87">
        <v>202</v>
      </c>
      <c r="G87" s="117" t="s">
        <v>193</v>
      </c>
      <c r="H87" s="117" t="s">
        <v>178</v>
      </c>
      <c r="I87">
        <v>3</v>
      </c>
      <c r="J87" s="117" t="s">
        <v>179</v>
      </c>
      <c r="K87">
        <v>24</v>
      </c>
      <c r="L87" s="117" t="s">
        <v>186</v>
      </c>
      <c r="M87">
        <v>2</v>
      </c>
      <c r="N87" s="117" t="s">
        <v>182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15">
      <c r="A88">
        <v>87</v>
      </c>
      <c r="B88" s="116">
        <v>44554.635416666664</v>
      </c>
      <c r="C88" s="116">
        <v>44554.645833333336</v>
      </c>
      <c r="D88" s="117" t="s">
        <v>255</v>
      </c>
      <c r="E88">
        <v>202</v>
      </c>
      <c r="F88">
        <v>202</v>
      </c>
      <c r="G88" s="117" t="s">
        <v>193</v>
      </c>
      <c r="H88" s="117" t="s">
        <v>178</v>
      </c>
      <c r="I88">
        <v>3</v>
      </c>
      <c r="J88" s="117" t="s">
        <v>179</v>
      </c>
      <c r="K88">
        <v>24</v>
      </c>
      <c r="L88" s="117" t="s">
        <v>186</v>
      </c>
      <c r="M88">
        <v>3</v>
      </c>
      <c r="N88" s="117" t="s">
        <v>183</v>
      </c>
      <c r="O88">
        <v>1000</v>
      </c>
      <c r="P88">
        <v>13030651</v>
      </c>
      <c r="Q88">
        <v>17611144</v>
      </c>
      <c r="R88">
        <v>4118800</v>
      </c>
      <c r="S88">
        <v>5197488</v>
      </c>
    </row>
    <row r="89" spans="1:19" x14ac:dyDescent="0.15">
      <c r="A89">
        <v>88</v>
      </c>
      <c r="B89" s="116">
        <v>44554.635416666664</v>
      </c>
      <c r="C89" s="116">
        <v>44554.645833333336</v>
      </c>
      <c r="D89" s="117" t="s">
        <v>255</v>
      </c>
      <c r="E89">
        <v>202</v>
      </c>
      <c r="F89">
        <v>202</v>
      </c>
      <c r="G89" s="117" t="s">
        <v>193</v>
      </c>
      <c r="H89" s="117" t="s">
        <v>178</v>
      </c>
      <c r="I89">
        <v>3</v>
      </c>
      <c r="J89" s="117" t="s">
        <v>179</v>
      </c>
      <c r="K89">
        <v>24</v>
      </c>
      <c r="L89" s="117" t="s">
        <v>186</v>
      </c>
      <c r="M89">
        <v>1</v>
      </c>
      <c r="N89" s="117" t="s">
        <v>184</v>
      </c>
      <c r="O89">
        <v>1000</v>
      </c>
      <c r="P89">
        <v>49206455</v>
      </c>
      <c r="Q89">
        <v>52286024</v>
      </c>
      <c r="R89">
        <v>62145759</v>
      </c>
      <c r="S89">
        <v>66874136</v>
      </c>
    </row>
    <row r="90" spans="1:19" x14ac:dyDescent="0.15">
      <c r="A90">
        <v>89</v>
      </c>
      <c r="B90" s="116">
        <v>44554.635416666664</v>
      </c>
      <c r="C90" s="116">
        <v>44554.645833333336</v>
      </c>
      <c r="D90" s="117" t="s">
        <v>255</v>
      </c>
      <c r="E90">
        <v>202</v>
      </c>
      <c r="F90">
        <v>202</v>
      </c>
      <c r="G90" s="117" t="s">
        <v>193</v>
      </c>
      <c r="H90" s="117" t="s">
        <v>178</v>
      </c>
      <c r="I90">
        <v>3</v>
      </c>
      <c r="J90" s="117" t="s">
        <v>179</v>
      </c>
      <c r="K90">
        <v>25</v>
      </c>
      <c r="L90" s="117" t="s">
        <v>187</v>
      </c>
      <c r="M90">
        <v>4</v>
      </c>
      <c r="N90" s="117" t="s">
        <v>181</v>
      </c>
      <c r="O90">
        <v>1000</v>
      </c>
      <c r="P90">
        <v>81</v>
      </c>
      <c r="Q90">
        <v>2456</v>
      </c>
      <c r="R90">
        <v>0</v>
      </c>
      <c r="S90">
        <v>0</v>
      </c>
    </row>
    <row r="91" spans="1:19" x14ac:dyDescent="0.15">
      <c r="A91">
        <v>90</v>
      </c>
      <c r="B91" s="116">
        <v>44554.635416666664</v>
      </c>
      <c r="C91" s="116">
        <v>44554.645833333336</v>
      </c>
      <c r="D91" s="117" t="s">
        <v>255</v>
      </c>
      <c r="E91">
        <v>202</v>
      </c>
      <c r="F91">
        <v>202</v>
      </c>
      <c r="G91" s="117" t="s">
        <v>193</v>
      </c>
      <c r="H91" s="117" t="s">
        <v>178</v>
      </c>
      <c r="I91">
        <v>3</v>
      </c>
      <c r="J91" s="117" t="s">
        <v>179</v>
      </c>
      <c r="K91">
        <v>25</v>
      </c>
      <c r="L91" s="117" t="s">
        <v>187</v>
      </c>
      <c r="M91">
        <v>2</v>
      </c>
      <c r="N91" s="117" t="s">
        <v>182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15">
      <c r="A92">
        <v>91</v>
      </c>
      <c r="B92" s="116">
        <v>44554.635416666664</v>
      </c>
      <c r="C92" s="116">
        <v>44554.645833333336</v>
      </c>
      <c r="D92" s="117" t="s">
        <v>255</v>
      </c>
      <c r="E92">
        <v>202</v>
      </c>
      <c r="F92">
        <v>202</v>
      </c>
      <c r="G92" s="117" t="s">
        <v>193</v>
      </c>
      <c r="H92" s="117" t="s">
        <v>178</v>
      </c>
      <c r="I92">
        <v>3</v>
      </c>
      <c r="J92" s="117" t="s">
        <v>179</v>
      </c>
      <c r="K92">
        <v>25</v>
      </c>
      <c r="L92" s="117" t="s">
        <v>187</v>
      </c>
      <c r="M92">
        <v>3</v>
      </c>
      <c r="N92" s="117" t="s">
        <v>183</v>
      </c>
      <c r="O92">
        <v>1000</v>
      </c>
      <c r="P92">
        <v>158489135</v>
      </c>
      <c r="Q92">
        <v>164348392</v>
      </c>
      <c r="R92">
        <v>79710995</v>
      </c>
      <c r="S92">
        <v>83115816</v>
      </c>
    </row>
    <row r="93" spans="1:19" x14ac:dyDescent="0.15">
      <c r="A93">
        <v>92</v>
      </c>
      <c r="B93" s="116">
        <v>44554.635416666664</v>
      </c>
      <c r="C93" s="116">
        <v>44554.645833333336</v>
      </c>
      <c r="D93" s="117" t="s">
        <v>255</v>
      </c>
      <c r="E93">
        <v>202</v>
      </c>
      <c r="F93">
        <v>202</v>
      </c>
      <c r="G93" s="117" t="s">
        <v>193</v>
      </c>
      <c r="H93" s="117" t="s">
        <v>178</v>
      </c>
      <c r="I93">
        <v>3</v>
      </c>
      <c r="J93" s="117" t="s">
        <v>179</v>
      </c>
      <c r="K93">
        <v>25</v>
      </c>
      <c r="L93" s="117" t="s">
        <v>187</v>
      </c>
      <c r="M93">
        <v>1</v>
      </c>
      <c r="N93" s="117" t="s">
        <v>184</v>
      </c>
      <c r="O93">
        <v>1000</v>
      </c>
      <c r="P93">
        <v>132</v>
      </c>
      <c r="Q93">
        <v>2248</v>
      </c>
      <c r="R93">
        <v>0</v>
      </c>
      <c r="S93">
        <v>512</v>
      </c>
    </row>
    <row r="94" spans="1:19" x14ac:dyDescent="0.15">
      <c r="A94">
        <v>93</v>
      </c>
      <c r="B94" s="116">
        <v>44554.635416666664</v>
      </c>
      <c r="C94" s="116">
        <v>44554.645833333336</v>
      </c>
      <c r="D94" s="117" t="s">
        <v>255</v>
      </c>
      <c r="E94">
        <v>202</v>
      </c>
      <c r="F94">
        <v>202</v>
      </c>
      <c r="G94" s="117" t="s">
        <v>193</v>
      </c>
      <c r="H94" s="117" t="s">
        <v>178</v>
      </c>
      <c r="I94">
        <v>3</v>
      </c>
      <c r="J94" s="117" t="s">
        <v>179</v>
      </c>
      <c r="K94">
        <v>26</v>
      </c>
      <c r="L94" s="117" t="s">
        <v>189</v>
      </c>
      <c r="M94">
        <v>4</v>
      </c>
      <c r="N94" s="117" t="s">
        <v>181</v>
      </c>
      <c r="O94">
        <v>1000</v>
      </c>
      <c r="P94">
        <v>81</v>
      </c>
      <c r="Q94">
        <v>2456</v>
      </c>
      <c r="R94">
        <v>0</v>
      </c>
      <c r="S94">
        <v>0</v>
      </c>
    </row>
    <row r="95" spans="1:19" x14ac:dyDescent="0.15">
      <c r="A95">
        <v>94</v>
      </c>
      <c r="B95" s="116">
        <v>44554.635416666664</v>
      </c>
      <c r="C95" s="116">
        <v>44554.645833333336</v>
      </c>
      <c r="D95" s="117" t="s">
        <v>255</v>
      </c>
      <c r="E95">
        <v>202</v>
      </c>
      <c r="F95">
        <v>202</v>
      </c>
      <c r="G95" s="117" t="s">
        <v>193</v>
      </c>
      <c r="H95" s="117" t="s">
        <v>178</v>
      </c>
      <c r="I95">
        <v>3</v>
      </c>
      <c r="J95" s="117" t="s">
        <v>179</v>
      </c>
      <c r="K95">
        <v>26</v>
      </c>
      <c r="L95" s="117" t="s">
        <v>189</v>
      </c>
      <c r="M95">
        <v>2</v>
      </c>
      <c r="N95" s="117" t="s">
        <v>182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15">
      <c r="A96">
        <v>95</v>
      </c>
      <c r="B96" s="116">
        <v>44554.635416666664</v>
      </c>
      <c r="C96" s="116">
        <v>44554.645833333336</v>
      </c>
      <c r="D96" s="117" t="s">
        <v>255</v>
      </c>
      <c r="E96">
        <v>202</v>
      </c>
      <c r="F96">
        <v>202</v>
      </c>
      <c r="G96" s="117" t="s">
        <v>193</v>
      </c>
      <c r="H96" s="117" t="s">
        <v>178</v>
      </c>
      <c r="I96">
        <v>3</v>
      </c>
      <c r="J96" s="117" t="s">
        <v>179</v>
      </c>
      <c r="K96">
        <v>26</v>
      </c>
      <c r="L96" s="117" t="s">
        <v>189</v>
      </c>
      <c r="M96">
        <v>3</v>
      </c>
      <c r="N96" s="117" t="s">
        <v>183</v>
      </c>
      <c r="O96">
        <v>1000</v>
      </c>
      <c r="P96">
        <v>249</v>
      </c>
      <c r="Q96">
        <v>2952</v>
      </c>
      <c r="R96">
        <v>66681479</v>
      </c>
      <c r="S96">
        <v>70081248</v>
      </c>
    </row>
    <row r="97" spans="1:19" x14ac:dyDescent="0.15">
      <c r="A97">
        <v>96</v>
      </c>
      <c r="B97" s="116">
        <v>44554.635416666664</v>
      </c>
      <c r="C97" s="116">
        <v>44554.645833333336</v>
      </c>
      <c r="D97" s="117" t="s">
        <v>255</v>
      </c>
      <c r="E97">
        <v>202</v>
      </c>
      <c r="F97">
        <v>202</v>
      </c>
      <c r="G97" s="117" t="s">
        <v>193</v>
      </c>
      <c r="H97" s="117" t="s">
        <v>178</v>
      </c>
      <c r="I97">
        <v>3</v>
      </c>
      <c r="J97" s="117" t="s">
        <v>179</v>
      </c>
      <c r="K97">
        <v>26</v>
      </c>
      <c r="L97" s="117" t="s">
        <v>189</v>
      </c>
      <c r="M97">
        <v>1</v>
      </c>
      <c r="N97" s="117" t="s">
        <v>184</v>
      </c>
      <c r="O97">
        <v>1000</v>
      </c>
      <c r="P97">
        <v>132</v>
      </c>
      <c r="Q97">
        <v>2248</v>
      </c>
      <c r="R97">
        <v>0</v>
      </c>
      <c r="S97">
        <v>512</v>
      </c>
    </row>
    <row r="98" spans="1:19" x14ac:dyDescent="0.15">
      <c r="A98">
        <v>97</v>
      </c>
      <c r="B98" s="116">
        <v>44554.635416666664</v>
      </c>
      <c r="C98" s="116">
        <v>44554.645833333336</v>
      </c>
      <c r="D98" s="117" t="s">
        <v>255</v>
      </c>
      <c r="E98">
        <v>205</v>
      </c>
      <c r="F98">
        <v>205</v>
      </c>
      <c r="G98" s="117" t="s">
        <v>194</v>
      </c>
      <c r="H98" s="117" t="s">
        <v>178</v>
      </c>
      <c r="I98">
        <v>3</v>
      </c>
      <c r="J98" s="117" t="s">
        <v>179</v>
      </c>
      <c r="K98">
        <v>18</v>
      </c>
      <c r="L98" s="117" t="s">
        <v>180</v>
      </c>
      <c r="M98">
        <v>4</v>
      </c>
      <c r="N98" s="117" t="s">
        <v>181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15">
      <c r="A99">
        <v>98</v>
      </c>
      <c r="B99" s="116">
        <v>44554.635416666664</v>
      </c>
      <c r="C99" s="116">
        <v>44554.645833333336</v>
      </c>
      <c r="D99" s="117" t="s">
        <v>255</v>
      </c>
      <c r="E99">
        <v>205</v>
      </c>
      <c r="F99">
        <v>205</v>
      </c>
      <c r="G99" s="117" t="s">
        <v>194</v>
      </c>
      <c r="H99" s="117" t="s">
        <v>178</v>
      </c>
      <c r="I99">
        <v>3</v>
      </c>
      <c r="J99" s="117" t="s">
        <v>179</v>
      </c>
      <c r="K99">
        <v>18</v>
      </c>
      <c r="L99" s="117" t="s">
        <v>180</v>
      </c>
      <c r="M99">
        <v>2</v>
      </c>
      <c r="N99" s="117" t="s">
        <v>182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15">
      <c r="A100">
        <v>99</v>
      </c>
      <c r="B100" s="116">
        <v>44554.635416666664</v>
      </c>
      <c r="C100" s="116">
        <v>44554.645833333336</v>
      </c>
      <c r="D100" s="117" t="s">
        <v>255</v>
      </c>
      <c r="E100">
        <v>205</v>
      </c>
      <c r="F100">
        <v>205</v>
      </c>
      <c r="G100" s="117" t="s">
        <v>194</v>
      </c>
      <c r="H100" s="117" t="s">
        <v>178</v>
      </c>
      <c r="I100">
        <v>3</v>
      </c>
      <c r="J100" s="117" t="s">
        <v>179</v>
      </c>
      <c r="K100">
        <v>18</v>
      </c>
      <c r="L100" s="117" t="s">
        <v>180</v>
      </c>
      <c r="M100">
        <v>3</v>
      </c>
      <c r="N100" s="117" t="s">
        <v>183</v>
      </c>
      <c r="O100">
        <v>1000</v>
      </c>
      <c r="P100">
        <v>7810306</v>
      </c>
      <c r="Q100">
        <v>8941352</v>
      </c>
      <c r="R100">
        <v>4476406</v>
      </c>
      <c r="S100">
        <v>5923792</v>
      </c>
    </row>
    <row r="101" spans="1:19" x14ac:dyDescent="0.15">
      <c r="A101">
        <v>100</v>
      </c>
      <c r="B101" s="116">
        <v>44554.635416666664</v>
      </c>
      <c r="C101" s="116">
        <v>44554.645833333336</v>
      </c>
      <c r="D101" s="117" t="s">
        <v>255</v>
      </c>
      <c r="E101">
        <v>205</v>
      </c>
      <c r="F101">
        <v>205</v>
      </c>
      <c r="G101" s="117" t="s">
        <v>194</v>
      </c>
      <c r="H101" s="117" t="s">
        <v>178</v>
      </c>
      <c r="I101">
        <v>3</v>
      </c>
      <c r="J101" s="117" t="s">
        <v>179</v>
      </c>
      <c r="K101">
        <v>18</v>
      </c>
      <c r="L101" s="117" t="s">
        <v>180</v>
      </c>
      <c r="M101">
        <v>1</v>
      </c>
      <c r="N101" s="117" t="s">
        <v>184</v>
      </c>
      <c r="O101">
        <v>1000</v>
      </c>
      <c r="P101">
        <v>2691482</v>
      </c>
      <c r="Q101">
        <v>3406000</v>
      </c>
      <c r="R101">
        <v>162433</v>
      </c>
      <c r="S101">
        <v>365504</v>
      </c>
    </row>
    <row r="102" spans="1:19" x14ac:dyDescent="0.15">
      <c r="A102">
        <v>101</v>
      </c>
      <c r="B102" s="116">
        <v>44554.635416666664</v>
      </c>
      <c r="C102" s="116">
        <v>44554.645833333336</v>
      </c>
      <c r="D102" s="117" t="s">
        <v>255</v>
      </c>
      <c r="E102">
        <v>205</v>
      </c>
      <c r="F102">
        <v>205</v>
      </c>
      <c r="G102" s="117" t="s">
        <v>194</v>
      </c>
      <c r="H102" s="117" t="s">
        <v>178</v>
      </c>
      <c r="I102">
        <v>3</v>
      </c>
      <c r="J102" s="117" t="s">
        <v>179</v>
      </c>
      <c r="K102">
        <v>23</v>
      </c>
      <c r="L102" s="117" t="s">
        <v>185</v>
      </c>
      <c r="M102">
        <v>4</v>
      </c>
      <c r="N102" s="117" t="s">
        <v>181</v>
      </c>
      <c r="O102">
        <v>1000</v>
      </c>
      <c r="P102">
        <v>62933021</v>
      </c>
      <c r="Q102">
        <v>65875456</v>
      </c>
      <c r="R102">
        <v>39884267</v>
      </c>
      <c r="S102">
        <v>42582400</v>
      </c>
    </row>
    <row r="103" spans="1:19" x14ac:dyDescent="0.15">
      <c r="A103">
        <v>102</v>
      </c>
      <c r="B103" s="116">
        <v>44554.635416666664</v>
      </c>
      <c r="C103" s="116">
        <v>44554.645833333336</v>
      </c>
      <c r="D103" s="117" t="s">
        <v>255</v>
      </c>
      <c r="E103">
        <v>205</v>
      </c>
      <c r="F103">
        <v>205</v>
      </c>
      <c r="G103" s="117" t="s">
        <v>194</v>
      </c>
      <c r="H103" s="117" t="s">
        <v>178</v>
      </c>
      <c r="I103">
        <v>3</v>
      </c>
      <c r="J103" s="117" t="s">
        <v>179</v>
      </c>
      <c r="K103">
        <v>23</v>
      </c>
      <c r="L103" s="117" t="s">
        <v>185</v>
      </c>
      <c r="M103">
        <v>2</v>
      </c>
      <c r="N103" s="117" t="s">
        <v>182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15">
      <c r="A104">
        <v>103</v>
      </c>
      <c r="B104" s="116">
        <v>44554.635416666664</v>
      </c>
      <c r="C104" s="116">
        <v>44554.645833333336</v>
      </c>
      <c r="D104" s="117" t="s">
        <v>255</v>
      </c>
      <c r="E104">
        <v>205</v>
      </c>
      <c r="F104">
        <v>205</v>
      </c>
      <c r="G104" s="117" t="s">
        <v>194</v>
      </c>
      <c r="H104" s="117" t="s">
        <v>178</v>
      </c>
      <c r="I104">
        <v>3</v>
      </c>
      <c r="J104" s="117" t="s">
        <v>179</v>
      </c>
      <c r="K104">
        <v>23</v>
      </c>
      <c r="L104" s="117" t="s">
        <v>185</v>
      </c>
      <c r="M104">
        <v>3</v>
      </c>
      <c r="N104" s="117" t="s">
        <v>183</v>
      </c>
      <c r="O104">
        <v>1000</v>
      </c>
      <c r="P104">
        <v>81</v>
      </c>
      <c r="Q104">
        <v>2440</v>
      </c>
      <c r="R104">
        <v>4332117</v>
      </c>
      <c r="S104">
        <v>5584344</v>
      </c>
    </row>
    <row r="105" spans="1:19" x14ac:dyDescent="0.15">
      <c r="A105">
        <v>104</v>
      </c>
      <c r="B105" s="116">
        <v>44554.635416666664</v>
      </c>
      <c r="C105" s="116">
        <v>44554.645833333336</v>
      </c>
      <c r="D105" s="117" t="s">
        <v>255</v>
      </c>
      <c r="E105">
        <v>205</v>
      </c>
      <c r="F105">
        <v>205</v>
      </c>
      <c r="G105" s="117" t="s">
        <v>194</v>
      </c>
      <c r="H105" s="117" t="s">
        <v>178</v>
      </c>
      <c r="I105">
        <v>3</v>
      </c>
      <c r="J105" s="117" t="s">
        <v>179</v>
      </c>
      <c r="K105">
        <v>23</v>
      </c>
      <c r="L105" s="117" t="s">
        <v>185</v>
      </c>
      <c r="M105">
        <v>1</v>
      </c>
      <c r="N105" s="117" t="s">
        <v>184</v>
      </c>
      <c r="O105">
        <v>1000</v>
      </c>
      <c r="P105">
        <v>132</v>
      </c>
      <c r="Q105">
        <v>2248</v>
      </c>
      <c r="R105">
        <v>2646067</v>
      </c>
      <c r="S105">
        <v>3347560</v>
      </c>
    </row>
    <row r="106" spans="1:19" x14ac:dyDescent="0.15">
      <c r="A106">
        <v>105</v>
      </c>
      <c r="B106" s="116">
        <v>44554.635416666664</v>
      </c>
      <c r="C106" s="116">
        <v>44554.645833333336</v>
      </c>
      <c r="D106" s="117" t="s">
        <v>255</v>
      </c>
      <c r="E106">
        <v>205</v>
      </c>
      <c r="F106">
        <v>205</v>
      </c>
      <c r="G106" s="117" t="s">
        <v>194</v>
      </c>
      <c r="H106" s="117" t="s">
        <v>178</v>
      </c>
      <c r="I106">
        <v>3</v>
      </c>
      <c r="J106" s="117" t="s">
        <v>179</v>
      </c>
      <c r="K106">
        <v>24</v>
      </c>
      <c r="L106" s="117" t="s">
        <v>186</v>
      </c>
      <c r="M106">
        <v>4</v>
      </c>
      <c r="N106" s="117" t="s">
        <v>181</v>
      </c>
      <c r="O106">
        <v>1000</v>
      </c>
      <c r="P106">
        <v>14488025</v>
      </c>
      <c r="Q106">
        <v>16041288</v>
      </c>
      <c r="R106">
        <v>34171109</v>
      </c>
      <c r="S106">
        <v>36564016</v>
      </c>
    </row>
    <row r="107" spans="1:19" x14ac:dyDescent="0.15">
      <c r="A107">
        <v>106</v>
      </c>
      <c r="B107" s="116">
        <v>44554.635416666664</v>
      </c>
      <c r="C107" s="116">
        <v>44554.645833333336</v>
      </c>
      <c r="D107" s="117" t="s">
        <v>255</v>
      </c>
      <c r="E107">
        <v>205</v>
      </c>
      <c r="F107">
        <v>205</v>
      </c>
      <c r="G107" s="117" t="s">
        <v>194</v>
      </c>
      <c r="H107" s="117" t="s">
        <v>178</v>
      </c>
      <c r="I107">
        <v>3</v>
      </c>
      <c r="J107" s="117" t="s">
        <v>179</v>
      </c>
      <c r="K107">
        <v>24</v>
      </c>
      <c r="L107" s="117" t="s">
        <v>186</v>
      </c>
      <c r="M107">
        <v>2</v>
      </c>
      <c r="N107" s="117" t="s">
        <v>182</v>
      </c>
      <c r="O107">
        <v>1000</v>
      </c>
      <c r="P107">
        <v>30519450</v>
      </c>
      <c r="Q107">
        <v>32741416</v>
      </c>
      <c r="R107">
        <v>35329048</v>
      </c>
      <c r="S107">
        <v>38674984</v>
      </c>
    </row>
    <row r="108" spans="1:19" x14ac:dyDescent="0.15">
      <c r="A108">
        <v>107</v>
      </c>
      <c r="B108" s="116">
        <v>44554.635416666664</v>
      </c>
      <c r="C108" s="116">
        <v>44554.645833333336</v>
      </c>
      <c r="D108" s="117" t="s">
        <v>255</v>
      </c>
      <c r="E108">
        <v>205</v>
      </c>
      <c r="F108">
        <v>205</v>
      </c>
      <c r="G108" s="117" t="s">
        <v>194</v>
      </c>
      <c r="H108" s="117" t="s">
        <v>178</v>
      </c>
      <c r="I108">
        <v>3</v>
      </c>
      <c r="J108" s="117" t="s">
        <v>179</v>
      </c>
      <c r="K108">
        <v>24</v>
      </c>
      <c r="L108" s="117" t="s">
        <v>186</v>
      </c>
      <c r="M108">
        <v>3</v>
      </c>
      <c r="N108" s="117" t="s">
        <v>183</v>
      </c>
      <c r="O108">
        <v>1000</v>
      </c>
      <c r="P108">
        <v>9300981</v>
      </c>
      <c r="Q108">
        <v>13233424</v>
      </c>
      <c r="R108">
        <v>3015749</v>
      </c>
      <c r="S108">
        <v>3833480</v>
      </c>
    </row>
    <row r="109" spans="1:19" x14ac:dyDescent="0.15">
      <c r="A109">
        <v>108</v>
      </c>
      <c r="B109" s="116">
        <v>44554.635416666664</v>
      </c>
      <c r="C109" s="116">
        <v>44554.645833333336</v>
      </c>
      <c r="D109" s="117" t="s">
        <v>255</v>
      </c>
      <c r="E109">
        <v>205</v>
      </c>
      <c r="F109">
        <v>205</v>
      </c>
      <c r="G109" s="117" t="s">
        <v>194</v>
      </c>
      <c r="H109" s="117" t="s">
        <v>178</v>
      </c>
      <c r="I109">
        <v>3</v>
      </c>
      <c r="J109" s="117" t="s">
        <v>179</v>
      </c>
      <c r="K109">
        <v>24</v>
      </c>
      <c r="L109" s="117" t="s">
        <v>186</v>
      </c>
      <c r="M109">
        <v>1</v>
      </c>
      <c r="N109" s="117" t="s">
        <v>184</v>
      </c>
      <c r="O109">
        <v>1000</v>
      </c>
      <c r="P109">
        <v>809806</v>
      </c>
      <c r="Q109">
        <v>975392</v>
      </c>
      <c r="R109">
        <v>822558</v>
      </c>
      <c r="S109">
        <v>1095680</v>
      </c>
    </row>
    <row r="110" spans="1:19" x14ac:dyDescent="0.15">
      <c r="A110">
        <v>109</v>
      </c>
      <c r="B110" s="116">
        <v>44554.635416666664</v>
      </c>
      <c r="C110" s="116">
        <v>44554.645833333336</v>
      </c>
      <c r="D110" s="117" t="s">
        <v>255</v>
      </c>
      <c r="E110">
        <v>205</v>
      </c>
      <c r="F110">
        <v>205</v>
      </c>
      <c r="G110" s="117" t="s">
        <v>194</v>
      </c>
      <c r="H110" s="117" t="s">
        <v>178</v>
      </c>
      <c r="I110">
        <v>3</v>
      </c>
      <c r="J110" s="117" t="s">
        <v>179</v>
      </c>
      <c r="K110">
        <v>25</v>
      </c>
      <c r="L110" s="117" t="s">
        <v>187</v>
      </c>
      <c r="M110">
        <v>4</v>
      </c>
      <c r="N110" s="117" t="s">
        <v>181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15">
      <c r="A111">
        <v>110</v>
      </c>
      <c r="B111" s="116">
        <v>44554.635416666664</v>
      </c>
      <c r="C111" s="116">
        <v>44554.645833333336</v>
      </c>
      <c r="D111" s="117" t="s">
        <v>255</v>
      </c>
      <c r="E111">
        <v>205</v>
      </c>
      <c r="F111">
        <v>205</v>
      </c>
      <c r="G111" s="117" t="s">
        <v>194</v>
      </c>
      <c r="H111" s="117" t="s">
        <v>178</v>
      </c>
      <c r="I111">
        <v>3</v>
      </c>
      <c r="J111" s="117" t="s">
        <v>179</v>
      </c>
      <c r="K111">
        <v>25</v>
      </c>
      <c r="L111" s="117" t="s">
        <v>187</v>
      </c>
      <c r="M111">
        <v>2</v>
      </c>
      <c r="N111" s="117" t="s">
        <v>182</v>
      </c>
      <c r="O111">
        <v>1000</v>
      </c>
      <c r="P111">
        <v>29992484</v>
      </c>
      <c r="Q111">
        <v>32206536</v>
      </c>
      <c r="R111">
        <v>35211004</v>
      </c>
      <c r="S111">
        <v>37641328</v>
      </c>
    </row>
    <row r="112" spans="1:19" x14ac:dyDescent="0.15">
      <c r="A112">
        <v>111</v>
      </c>
      <c r="B112" s="116">
        <v>44554.635416666664</v>
      </c>
      <c r="C112" s="116">
        <v>44554.645833333336</v>
      </c>
      <c r="D112" s="117" t="s">
        <v>255</v>
      </c>
      <c r="E112">
        <v>205</v>
      </c>
      <c r="F112">
        <v>205</v>
      </c>
      <c r="G112" s="117" t="s">
        <v>194</v>
      </c>
      <c r="H112" s="117" t="s">
        <v>178</v>
      </c>
      <c r="I112">
        <v>3</v>
      </c>
      <c r="J112" s="117" t="s">
        <v>179</v>
      </c>
      <c r="K112">
        <v>25</v>
      </c>
      <c r="L112" s="117" t="s">
        <v>187</v>
      </c>
      <c r="M112">
        <v>3</v>
      </c>
      <c r="N112" s="117" t="s">
        <v>183</v>
      </c>
      <c r="O112">
        <v>1000</v>
      </c>
      <c r="P112">
        <v>10283851</v>
      </c>
      <c r="Q112">
        <v>15967160</v>
      </c>
      <c r="R112">
        <v>2976145</v>
      </c>
      <c r="S112">
        <v>3943568</v>
      </c>
    </row>
    <row r="113" spans="1:19" x14ac:dyDescent="0.15">
      <c r="A113">
        <v>112</v>
      </c>
      <c r="B113" s="116">
        <v>44554.635416666664</v>
      </c>
      <c r="C113" s="116">
        <v>44554.645833333336</v>
      </c>
      <c r="D113" s="117" t="s">
        <v>255</v>
      </c>
      <c r="E113">
        <v>205</v>
      </c>
      <c r="F113">
        <v>205</v>
      </c>
      <c r="G113" s="117" t="s">
        <v>194</v>
      </c>
      <c r="H113" s="117" t="s">
        <v>178</v>
      </c>
      <c r="I113">
        <v>3</v>
      </c>
      <c r="J113" s="117" t="s">
        <v>179</v>
      </c>
      <c r="K113">
        <v>25</v>
      </c>
      <c r="L113" s="117" t="s">
        <v>187</v>
      </c>
      <c r="M113">
        <v>1</v>
      </c>
      <c r="N113" s="117" t="s">
        <v>184</v>
      </c>
      <c r="O113">
        <v>1000</v>
      </c>
      <c r="P113">
        <v>705086</v>
      </c>
      <c r="Q113">
        <v>884992</v>
      </c>
      <c r="R113">
        <v>817842</v>
      </c>
      <c r="S113">
        <v>1059488</v>
      </c>
    </row>
    <row r="114" spans="1:19" x14ac:dyDescent="0.15">
      <c r="A114">
        <v>113</v>
      </c>
      <c r="B114" s="116">
        <v>44554.635416666664</v>
      </c>
      <c r="C114" s="116">
        <v>44554.645833333336</v>
      </c>
      <c r="D114" s="117" t="s">
        <v>255</v>
      </c>
      <c r="E114">
        <v>205</v>
      </c>
      <c r="F114">
        <v>205</v>
      </c>
      <c r="G114" s="117" t="s">
        <v>194</v>
      </c>
      <c r="H114" s="117" t="s">
        <v>178</v>
      </c>
      <c r="I114">
        <v>3</v>
      </c>
      <c r="J114" s="117" t="s">
        <v>179</v>
      </c>
      <c r="K114">
        <v>26</v>
      </c>
      <c r="L114" s="117" t="s">
        <v>189</v>
      </c>
      <c r="M114">
        <v>4</v>
      </c>
      <c r="N114" s="117" t="s">
        <v>181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15">
      <c r="A115">
        <v>114</v>
      </c>
      <c r="B115" s="116">
        <v>44554.635416666664</v>
      </c>
      <c r="C115" s="116">
        <v>44554.645833333336</v>
      </c>
      <c r="D115" s="117" t="s">
        <v>255</v>
      </c>
      <c r="E115">
        <v>205</v>
      </c>
      <c r="F115">
        <v>205</v>
      </c>
      <c r="G115" s="117" t="s">
        <v>194</v>
      </c>
      <c r="H115" s="117" t="s">
        <v>178</v>
      </c>
      <c r="I115">
        <v>3</v>
      </c>
      <c r="J115" s="117" t="s">
        <v>179</v>
      </c>
      <c r="K115">
        <v>26</v>
      </c>
      <c r="L115" s="117" t="s">
        <v>189</v>
      </c>
      <c r="M115">
        <v>2</v>
      </c>
      <c r="N115" s="117" t="s">
        <v>182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15">
      <c r="A116">
        <v>115</v>
      </c>
      <c r="B116" s="116">
        <v>44554.635416666664</v>
      </c>
      <c r="C116" s="116">
        <v>44554.645833333336</v>
      </c>
      <c r="D116" s="117" t="s">
        <v>255</v>
      </c>
      <c r="E116">
        <v>205</v>
      </c>
      <c r="F116">
        <v>205</v>
      </c>
      <c r="G116" s="117" t="s">
        <v>194</v>
      </c>
      <c r="H116" s="117" t="s">
        <v>178</v>
      </c>
      <c r="I116">
        <v>3</v>
      </c>
      <c r="J116" s="117" t="s">
        <v>179</v>
      </c>
      <c r="K116">
        <v>26</v>
      </c>
      <c r="L116" s="117" t="s">
        <v>189</v>
      </c>
      <c r="M116">
        <v>3</v>
      </c>
      <c r="N116" s="117" t="s">
        <v>183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15">
      <c r="A117">
        <v>116</v>
      </c>
      <c r="B117" s="116">
        <v>44554.635416666664</v>
      </c>
      <c r="C117" s="116">
        <v>44554.645833333336</v>
      </c>
      <c r="D117" s="117" t="s">
        <v>255</v>
      </c>
      <c r="E117">
        <v>205</v>
      </c>
      <c r="F117">
        <v>205</v>
      </c>
      <c r="G117" s="117" t="s">
        <v>194</v>
      </c>
      <c r="H117" s="117" t="s">
        <v>178</v>
      </c>
      <c r="I117">
        <v>3</v>
      </c>
      <c r="J117" s="117" t="s">
        <v>179</v>
      </c>
      <c r="K117">
        <v>26</v>
      </c>
      <c r="L117" s="117" t="s">
        <v>189</v>
      </c>
      <c r="M117">
        <v>1</v>
      </c>
      <c r="N117" s="117" t="s">
        <v>184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15">
      <c r="A118">
        <v>117</v>
      </c>
      <c r="B118" s="116">
        <v>44554.635416666664</v>
      </c>
      <c r="C118" s="116">
        <v>44554.645833333336</v>
      </c>
      <c r="D118" s="117" t="s">
        <v>255</v>
      </c>
      <c r="E118">
        <v>303</v>
      </c>
      <c r="F118">
        <v>303</v>
      </c>
      <c r="G118" s="117" t="s">
        <v>195</v>
      </c>
      <c r="H118" s="117" t="s">
        <v>178</v>
      </c>
      <c r="I118">
        <v>3</v>
      </c>
      <c r="J118" s="117" t="s">
        <v>179</v>
      </c>
      <c r="K118">
        <v>18</v>
      </c>
      <c r="L118" s="117" t="s">
        <v>180</v>
      </c>
      <c r="M118">
        <v>4</v>
      </c>
      <c r="N118" s="117" t="s">
        <v>181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15">
      <c r="A119">
        <v>118</v>
      </c>
      <c r="B119" s="116">
        <v>44554.635416666664</v>
      </c>
      <c r="C119" s="116">
        <v>44554.645833333336</v>
      </c>
      <c r="D119" s="117" t="s">
        <v>255</v>
      </c>
      <c r="E119">
        <v>303</v>
      </c>
      <c r="F119">
        <v>303</v>
      </c>
      <c r="G119" s="117" t="s">
        <v>195</v>
      </c>
      <c r="H119" s="117" t="s">
        <v>178</v>
      </c>
      <c r="I119">
        <v>3</v>
      </c>
      <c r="J119" s="117" t="s">
        <v>179</v>
      </c>
      <c r="K119">
        <v>18</v>
      </c>
      <c r="L119" s="117" t="s">
        <v>180</v>
      </c>
      <c r="M119">
        <v>2</v>
      </c>
      <c r="N119" s="117" t="s">
        <v>182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15">
      <c r="A120">
        <v>119</v>
      </c>
      <c r="B120" s="116">
        <v>44554.635416666664</v>
      </c>
      <c r="C120" s="116">
        <v>44554.645833333336</v>
      </c>
      <c r="D120" s="117" t="s">
        <v>255</v>
      </c>
      <c r="E120">
        <v>303</v>
      </c>
      <c r="F120">
        <v>303</v>
      </c>
      <c r="G120" s="117" t="s">
        <v>195</v>
      </c>
      <c r="H120" s="117" t="s">
        <v>178</v>
      </c>
      <c r="I120">
        <v>3</v>
      </c>
      <c r="J120" s="117" t="s">
        <v>179</v>
      </c>
      <c r="K120">
        <v>18</v>
      </c>
      <c r="L120" s="117" t="s">
        <v>180</v>
      </c>
      <c r="M120">
        <v>3</v>
      </c>
      <c r="N120" s="117" t="s">
        <v>183</v>
      </c>
      <c r="O120">
        <v>1000</v>
      </c>
      <c r="P120">
        <v>1977</v>
      </c>
      <c r="Q120">
        <v>5648</v>
      </c>
      <c r="R120">
        <v>254967541</v>
      </c>
      <c r="S120">
        <v>325534784</v>
      </c>
    </row>
    <row r="121" spans="1:19" x14ac:dyDescent="0.15">
      <c r="A121">
        <v>120</v>
      </c>
      <c r="B121" s="116">
        <v>44554.635416666664</v>
      </c>
      <c r="C121" s="116">
        <v>44554.645833333336</v>
      </c>
      <c r="D121" s="117" t="s">
        <v>255</v>
      </c>
      <c r="E121">
        <v>303</v>
      </c>
      <c r="F121">
        <v>303</v>
      </c>
      <c r="G121" s="117" t="s">
        <v>195</v>
      </c>
      <c r="H121" s="117" t="s">
        <v>178</v>
      </c>
      <c r="I121">
        <v>3</v>
      </c>
      <c r="J121" s="117" t="s">
        <v>179</v>
      </c>
      <c r="K121">
        <v>18</v>
      </c>
      <c r="L121" s="117" t="s">
        <v>180</v>
      </c>
      <c r="M121">
        <v>1</v>
      </c>
      <c r="N121" s="117" t="s">
        <v>184</v>
      </c>
      <c r="O121">
        <v>1000</v>
      </c>
      <c r="P121">
        <v>1921</v>
      </c>
      <c r="Q121">
        <v>3784</v>
      </c>
      <c r="R121">
        <v>85912</v>
      </c>
      <c r="S121">
        <v>90032</v>
      </c>
    </row>
    <row r="122" spans="1:19" x14ac:dyDescent="0.15">
      <c r="A122">
        <v>121</v>
      </c>
      <c r="B122" s="116">
        <v>44554.635416666664</v>
      </c>
      <c r="C122" s="116">
        <v>44554.645833333336</v>
      </c>
      <c r="D122" s="117" t="s">
        <v>255</v>
      </c>
      <c r="E122">
        <v>303</v>
      </c>
      <c r="F122">
        <v>303</v>
      </c>
      <c r="G122" s="117" t="s">
        <v>195</v>
      </c>
      <c r="H122" s="117" t="s">
        <v>178</v>
      </c>
      <c r="I122">
        <v>3</v>
      </c>
      <c r="J122" s="117" t="s">
        <v>179</v>
      </c>
      <c r="K122">
        <v>23</v>
      </c>
      <c r="L122" s="117" t="s">
        <v>185</v>
      </c>
      <c r="M122">
        <v>4</v>
      </c>
      <c r="N122" s="117" t="s">
        <v>181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15">
      <c r="A123">
        <v>122</v>
      </c>
      <c r="B123" s="116">
        <v>44554.635416666664</v>
      </c>
      <c r="C123" s="116">
        <v>44554.645833333336</v>
      </c>
      <c r="D123" s="117" t="s">
        <v>255</v>
      </c>
      <c r="E123">
        <v>303</v>
      </c>
      <c r="F123">
        <v>303</v>
      </c>
      <c r="G123" s="117" t="s">
        <v>195</v>
      </c>
      <c r="H123" s="117" t="s">
        <v>178</v>
      </c>
      <c r="I123">
        <v>3</v>
      </c>
      <c r="J123" s="117" t="s">
        <v>179</v>
      </c>
      <c r="K123">
        <v>23</v>
      </c>
      <c r="L123" s="117" t="s">
        <v>185</v>
      </c>
      <c r="M123">
        <v>2</v>
      </c>
      <c r="N123" s="117" t="s">
        <v>182</v>
      </c>
      <c r="O123">
        <v>1000</v>
      </c>
      <c r="P123">
        <v>1286780</v>
      </c>
      <c r="Q123">
        <v>1668960</v>
      </c>
      <c r="R123">
        <v>1323630</v>
      </c>
      <c r="S123">
        <v>1613648</v>
      </c>
    </row>
    <row r="124" spans="1:19" x14ac:dyDescent="0.15">
      <c r="A124">
        <v>123</v>
      </c>
      <c r="B124" s="116">
        <v>44554.635416666664</v>
      </c>
      <c r="C124" s="116">
        <v>44554.645833333336</v>
      </c>
      <c r="D124" s="117" t="s">
        <v>255</v>
      </c>
      <c r="E124">
        <v>303</v>
      </c>
      <c r="F124">
        <v>303</v>
      </c>
      <c r="G124" s="117" t="s">
        <v>195</v>
      </c>
      <c r="H124" s="117" t="s">
        <v>178</v>
      </c>
      <c r="I124">
        <v>3</v>
      </c>
      <c r="J124" s="117" t="s">
        <v>179</v>
      </c>
      <c r="K124">
        <v>23</v>
      </c>
      <c r="L124" s="117" t="s">
        <v>185</v>
      </c>
      <c r="M124">
        <v>3</v>
      </c>
      <c r="N124" s="117" t="s">
        <v>183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15">
      <c r="A125">
        <v>124</v>
      </c>
      <c r="B125" s="116">
        <v>44554.635416666664</v>
      </c>
      <c r="C125" s="116">
        <v>44554.645833333336</v>
      </c>
      <c r="D125" s="117" t="s">
        <v>255</v>
      </c>
      <c r="E125">
        <v>303</v>
      </c>
      <c r="F125">
        <v>303</v>
      </c>
      <c r="G125" s="117" t="s">
        <v>195</v>
      </c>
      <c r="H125" s="117" t="s">
        <v>178</v>
      </c>
      <c r="I125">
        <v>3</v>
      </c>
      <c r="J125" s="117" t="s">
        <v>179</v>
      </c>
      <c r="K125">
        <v>23</v>
      </c>
      <c r="L125" s="117" t="s">
        <v>185</v>
      </c>
      <c r="M125">
        <v>1</v>
      </c>
      <c r="N125" s="117" t="s">
        <v>184</v>
      </c>
      <c r="O125">
        <v>1000</v>
      </c>
      <c r="P125">
        <v>34640487</v>
      </c>
      <c r="Q125">
        <v>37808576</v>
      </c>
      <c r="R125">
        <v>29028168</v>
      </c>
      <c r="S125">
        <v>39736824</v>
      </c>
    </row>
    <row r="126" spans="1:19" x14ac:dyDescent="0.15">
      <c r="A126">
        <v>125</v>
      </c>
      <c r="B126" s="116">
        <v>44554.635416666664</v>
      </c>
      <c r="C126" s="116">
        <v>44554.645833333336</v>
      </c>
      <c r="D126" s="117" t="s">
        <v>255</v>
      </c>
      <c r="E126">
        <v>303</v>
      </c>
      <c r="F126">
        <v>303</v>
      </c>
      <c r="G126" s="117" t="s">
        <v>195</v>
      </c>
      <c r="H126" s="117" t="s">
        <v>178</v>
      </c>
      <c r="I126">
        <v>3</v>
      </c>
      <c r="J126" s="117" t="s">
        <v>179</v>
      </c>
      <c r="K126">
        <v>24</v>
      </c>
      <c r="L126" s="117" t="s">
        <v>186</v>
      </c>
      <c r="M126">
        <v>4</v>
      </c>
      <c r="N126" s="117" t="s">
        <v>181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15">
      <c r="A127">
        <v>126</v>
      </c>
      <c r="B127" s="116">
        <v>44554.635416666664</v>
      </c>
      <c r="C127" s="116">
        <v>44554.645833333336</v>
      </c>
      <c r="D127" s="117" t="s">
        <v>255</v>
      </c>
      <c r="E127">
        <v>303</v>
      </c>
      <c r="F127">
        <v>303</v>
      </c>
      <c r="G127" s="117" t="s">
        <v>195</v>
      </c>
      <c r="H127" s="117" t="s">
        <v>178</v>
      </c>
      <c r="I127">
        <v>3</v>
      </c>
      <c r="J127" s="117" t="s">
        <v>179</v>
      </c>
      <c r="K127">
        <v>24</v>
      </c>
      <c r="L127" s="117" t="s">
        <v>186</v>
      </c>
      <c r="M127">
        <v>2</v>
      </c>
      <c r="N127" s="117" t="s">
        <v>182</v>
      </c>
      <c r="O127">
        <v>1000</v>
      </c>
      <c r="P127">
        <v>1606710</v>
      </c>
      <c r="Q127">
        <v>1988544</v>
      </c>
      <c r="R127">
        <v>1323402</v>
      </c>
      <c r="S127">
        <v>1622096</v>
      </c>
    </row>
    <row r="128" spans="1:19" x14ac:dyDescent="0.15">
      <c r="A128">
        <v>127</v>
      </c>
      <c r="B128" s="116">
        <v>44554.635416666664</v>
      </c>
      <c r="C128" s="116">
        <v>44554.645833333336</v>
      </c>
      <c r="D128" s="117" t="s">
        <v>255</v>
      </c>
      <c r="E128">
        <v>303</v>
      </c>
      <c r="F128">
        <v>303</v>
      </c>
      <c r="G128" s="117" t="s">
        <v>195</v>
      </c>
      <c r="H128" s="117" t="s">
        <v>178</v>
      </c>
      <c r="I128">
        <v>3</v>
      </c>
      <c r="J128" s="117" t="s">
        <v>179</v>
      </c>
      <c r="K128">
        <v>24</v>
      </c>
      <c r="L128" s="117" t="s">
        <v>186</v>
      </c>
      <c r="M128">
        <v>3</v>
      </c>
      <c r="N128" s="117" t="s">
        <v>183</v>
      </c>
      <c r="O128">
        <v>1000</v>
      </c>
      <c r="P128">
        <v>128</v>
      </c>
      <c r="Q128">
        <v>2176</v>
      </c>
      <c r="R128">
        <v>0</v>
      </c>
      <c r="S128">
        <v>0</v>
      </c>
    </row>
    <row r="129" spans="1:19" x14ac:dyDescent="0.15">
      <c r="A129">
        <v>128</v>
      </c>
      <c r="B129" s="116">
        <v>44554.635416666664</v>
      </c>
      <c r="C129" s="116">
        <v>44554.645833333336</v>
      </c>
      <c r="D129" s="117" t="s">
        <v>255</v>
      </c>
      <c r="E129">
        <v>303</v>
      </c>
      <c r="F129">
        <v>303</v>
      </c>
      <c r="G129" s="117" t="s">
        <v>195</v>
      </c>
      <c r="H129" s="117" t="s">
        <v>178</v>
      </c>
      <c r="I129">
        <v>3</v>
      </c>
      <c r="J129" s="117" t="s">
        <v>179</v>
      </c>
      <c r="K129">
        <v>24</v>
      </c>
      <c r="L129" s="117" t="s">
        <v>186</v>
      </c>
      <c r="M129">
        <v>1</v>
      </c>
      <c r="N129" s="117" t="s">
        <v>184</v>
      </c>
      <c r="O129">
        <v>1000</v>
      </c>
      <c r="P129">
        <v>18247732</v>
      </c>
      <c r="Q129">
        <v>29168376</v>
      </c>
      <c r="R129">
        <v>22847322</v>
      </c>
      <c r="S129">
        <v>24602472</v>
      </c>
    </row>
    <row r="130" spans="1:19" x14ac:dyDescent="0.15">
      <c r="A130">
        <v>129</v>
      </c>
      <c r="B130" s="116">
        <v>44554.635416666664</v>
      </c>
      <c r="C130" s="116">
        <v>44554.645833333336</v>
      </c>
      <c r="D130" s="117" t="s">
        <v>255</v>
      </c>
      <c r="E130">
        <v>303</v>
      </c>
      <c r="F130">
        <v>303</v>
      </c>
      <c r="G130" s="117" t="s">
        <v>195</v>
      </c>
      <c r="H130" s="117" t="s">
        <v>178</v>
      </c>
      <c r="I130">
        <v>3</v>
      </c>
      <c r="J130" s="117" t="s">
        <v>179</v>
      </c>
      <c r="K130">
        <v>25</v>
      </c>
      <c r="L130" s="117" t="s">
        <v>187</v>
      </c>
      <c r="M130">
        <v>4</v>
      </c>
      <c r="N130" s="117" t="s">
        <v>181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15">
      <c r="A131">
        <v>130</v>
      </c>
      <c r="B131" s="116">
        <v>44554.635416666664</v>
      </c>
      <c r="C131" s="116">
        <v>44554.645833333336</v>
      </c>
      <c r="D131" s="117" t="s">
        <v>255</v>
      </c>
      <c r="E131">
        <v>303</v>
      </c>
      <c r="F131">
        <v>303</v>
      </c>
      <c r="G131" s="117" t="s">
        <v>195</v>
      </c>
      <c r="H131" s="117" t="s">
        <v>178</v>
      </c>
      <c r="I131">
        <v>3</v>
      </c>
      <c r="J131" s="117" t="s">
        <v>179</v>
      </c>
      <c r="K131">
        <v>25</v>
      </c>
      <c r="L131" s="117" t="s">
        <v>187</v>
      </c>
      <c r="M131">
        <v>2</v>
      </c>
      <c r="N131" s="117" t="s">
        <v>182</v>
      </c>
      <c r="O131">
        <v>1000</v>
      </c>
      <c r="P131">
        <v>771719</v>
      </c>
      <c r="Q131">
        <v>1076672</v>
      </c>
      <c r="R131">
        <v>703853</v>
      </c>
      <c r="S131">
        <v>852640</v>
      </c>
    </row>
    <row r="132" spans="1:19" x14ac:dyDescent="0.15">
      <c r="A132">
        <v>131</v>
      </c>
      <c r="B132" s="116">
        <v>44554.635416666664</v>
      </c>
      <c r="C132" s="116">
        <v>44554.645833333336</v>
      </c>
      <c r="D132" s="117" t="s">
        <v>255</v>
      </c>
      <c r="E132">
        <v>303</v>
      </c>
      <c r="F132">
        <v>303</v>
      </c>
      <c r="G132" s="117" t="s">
        <v>195</v>
      </c>
      <c r="H132" s="117" t="s">
        <v>178</v>
      </c>
      <c r="I132">
        <v>3</v>
      </c>
      <c r="J132" s="117" t="s">
        <v>179</v>
      </c>
      <c r="K132">
        <v>25</v>
      </c>
      <c r="L132" s="117" t="s">
        <v>187</v>
      </c>
      <c r="M132">
        <v>3</v>
      </c>
      <c r="N132" s="117" t="s">
        <v>183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15">
      <c r="A133">
        <v>132</v>
      </c>
      <c r="B133" s="116">
        <v>44554.635416666664</v>
      </c>
      <c r="C133" s="116">
        <v>44554.645833333336</v>
      </c>
      <c r="D133" s="117" t="s">
        <v>255</v>
      </c>
      <c r="E133">
        <v>303</v>
      </c>
      <c r="F133">
        <v>303</v>
      </c>
      <c r="G133" s="117" t="s">
        <v>195</v>
      </c>
      <c r="H133" s="117" t="s">
        <v>178</v>
      </c>
      <c r="I133">
        <v>3</v>
      </c>
      <c r="J133" s="117" t="s">
        <v>179</v>
      </c>
      <c r="K133">
        <v>25</v>
      </c>
      <c r="L133" s="117" t="s">
        <v>187</v>
      </c>
      <c r="M133">
        <v>1</v>
      </c>
      <c r="N133" s="117" t="s">
        <v>184</v>
      </c>
      <c r="O133">
        <v>1000</v>
      </c>
      <c r="P133">
        <v>180925901</v>
      </c>
      <c r="Q133">
        <v>251729408</v>
      </c>
      <c r="R133">
        <v>30808476</v>
      </c>
      <c r="S133">
        <v>41172976</v>
      </c>
    </row>
    <row r="134" spans="1:19" x14ac:dyDescent="0.15">
      <c r="A134">
        <v>133</v>
      </c>
      <c r="B134" s="116">
        <v>44554.635416666664</v>
      </c>
      <c r="C134" s="116">
        <v>44554.645833333336</v>
      </c>
      <c r="D134" s="117" t="s">
        <v>255</v>
      </c>
      <c r="E134">
        <v>303</v>
      </c>
      <c r="F134">
        <v>303</v>
      </c>
      <c r="G134" s="117" t="s">
        <v>195</v>
      </c>
      <c r="H134" s="117" t="s">
        <v>178</v>
      </c>
      <c r="I134">
        <v>3</v>
      </c>
      <c r="J134" s="117" t="s">
        <v>179</v>
      </c>
      <c r="K134">
        <v>17</v>
      </c>
      <c r="L134" s="117" t="s">
        <v>188</v>
      </c>
      <c r="M134">
        <v>4</v>
      </c>
      <c r="N134" s="117" t="s">
        <v>181</v>
      </c>
      <c r="O134">
        <v>1000</v>
      </c>
      <c r="P134">
        <v>9075</v>
      </c>
      <c r="Q134">
        <v>379856</v>
      </c>
      <c r="R134">
        <v>1149</v>
      </c>
      <c r="S134">
        <v>90200</v>
      </c>
    </row>
    <row r="135" spans="1:19" x14ac:dyDescent="0.15">
      <c r="A135">
        <v>134</v>
      </c>
      <c r="B135" s="116">
        <v>44554.635416666664</v>
      </c>
      <c r="C135" s="116">
        <v>44554.645833333336</v>
      </c>
      <c r="D135" s="117" t="s">
        <v>255</v>
      </c>
      <c r="E135">
        <v>303</v>
      </c>
      <c r="F135">
        <v>303</v>
      </c>
      <c r="G135" s="117" t="s">
        <v>195</v>
      </c>
      <c r="H135" s="117" t="s">
        <v>178</v>
      </c>
      <c r="I135">
        <v>3</v>
      </c>
      <c r="J135" s="117" t="s">
        <v>179</v>
      </c>
      <c r="K135">
        <v>17</v>
      </c>
      <c r="L135" s="117" t="s">
        <v>188</v>
      </c>
      <c r="M135">
        <v>2</v>
      </c>
      <c r="N135" s="117" t="s">
        <v>182</v>
      </c>
      <c r="O135">
        <v>100</v>
      </c>
      <c r="P135">
        <v>5422</v>
      </c>
      <c r="Q135">
        <v>73392</v>
      </c>
      <c r="R135">
        <v>60</v>
      </c>
      <c r="S135">
        <v>512</v>
      </c>
    </row>
    <row r="136" spans="1:19" x14ac:dyDescent="0.15">
      <c r="A136">
        <v>135</v>
      </c>
      <c r="B136" s="116">
        <v>44554.635416666664</v>
      </c>
      <c r="C136" s="116">
        <v>44554.645833333336</v>
      </c>
      <c r="D136" s="117" t="s">
        <v>255</v>
      </c>
      <c r="E136">
        <v>303</v>
      </c>
      <c r="F136">
        <v>303</v>
      </c>
      <c r="G136" s="117" t="s">
        <v>195</v>
      </c>
      <c r="H136" s="117" t="s">
        <v>178</v>
      </c>
      <c r="I136">
        <v>3</v>
      </c>
      <c r="J136" s="117" t="s">
        <v>179</v>
      </c>
      <c r="K136">
        <v>17</v>
      </c>
      <c r="L136" s="117" t="s">
        <v>188</v>
      </c>
      <c r="M136">
        <v>3</v>
      </c>
      <c r="N136" s="117" t="s">
        <v>183</v>
      </c>
      <c r="O136">
        <v>1000</v>
      </c>
      <c r="P136">
        <v>203200527</v>
      </c>
      <c r="Q136">
        <v>226977152</v>
      </c>
      <c r="R136">
        <v>263549823</v>
      </c>
      <c r="S136">
        <v>326869240</v>
      </c>
    </row>
    <row r="137" spans="1:19" x14ac:dyDescent="0.15">
      <c r="A137">
        <v>136</v>
      </c>
      <c r="B137" s="116">
        <v>44554.635416666664</v>
      </c>
      <c r="C137" s="116">
        <v>44554.645833333336</v>
      </c>
      <c r="D137" s="117" t="s">
        <v>255</v>
      </c>
      <c r="E137">
        <v>303</v>
      </c>
      <c r="F137">
        <v>303</v>
      </c>
      <c r="G137" s="117" t="s">
        <v>195</v>
      </c>
      <c r="H137" s="117" t="s">
        <v>178</v>
      </c>
      <c r="I137">
        <v>3</v>
      </c>
      <c r="J137" s="117" t="s">
        <v>179</v>
      </c>
      <c r="K137">
        <v>17</v>
      </c>
      <c r="L137" s="117" t="s">
        <v>188</v>
      </c>
      <c r="M137">
        <v>1</v>
      </c>
      <c r="N137" s="117" t="s">
        <v>184</v>
      </c>
      <c r="O137">
        <v>1000</v>
      </c>
      <c r="P137">
        <v>1249</v>
      </c>
      <c r="Q137">
        <v>5384</v>
      </c>
      <c r="R137">
        <v>338684</v>
      </c>
      <c r="S137">
        <v>358496</v>
      </c>
    </row>
    <row r="138" spans="1:19" x14ac:dyDescent="0.15">
      <c r="A138">
        <v>137</v>
      </c>
      <c r="B138" s="116">
        <v>44554.635416666664</v>
      </c>
      <c r="C138" s="116">
        <v>44554.645833333336</v>
      </c>
      <c r="D138" s="117" t="s">
        <v>255</v>
      </c>
      <c r="E138">
        <v>303</v>
      </c>
      <c r="F138">
        <v>303</v>
      </c>
      <c r="G138" s="117" t="s">
        <v>195</v>
      </c>
      <c r="H138" s="117" t="s">
        <v>178</v>
      </c>
      <c r="I138">
        <v>3</v>
      </c>
      <c r="J138" s="117" t="s">
        <v>179</v>
      </c>
      <c r="K138">
        <v>26</v>
      </c>
      <c r="L138" s="117" t="s">
        <v>189</v>
      </c>
      <c r="M138">
        <v>4</v>
      </c>
      <c r="N138" s="117" t="s">
        <v>181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15">
      <c r="A139">
        <v>138</v>
      </c>
      <c r="B139" s="116">
        <v>44554.635416666664</v>
      </c>
      <c r="C139" s="116">
        <v>44554.645833333336</v>
      </c>
      <c r="D139" s="117" t="s">
        <v>255</v>
      </c>
      <c r="E139">
        <v>303</v>
      </c>
      <c r="F139">
        <v>303</v>
      </c>
      <c r="G139" s="117" t="s">
        <v>195</v>
      </c>
      <c r="H139" s="117" t="s">
        <v>178</v>
      </c>
      <c r="I139">
        <v>3</v>
      </c>
      <c r="J139" s="117" t="s">
        <v>179</v>
      </c>
      <c r="K139">
        <v>26</v>
      </c>
      <c r="L139" s="117" t="s">
        <v>189</v>
      </c>
      <c r="M139">
        <v>2</v>
      </c>
      <c r="N139" s="117" t="s">
        <v>182</v>
      </c>
      <c r="O139">
        <v>1000</v>
      </c>
      <c r="P139">
        <v>972445</v>
      </c>
      <c r="Q139">
        <v>1396816</v>
      </c>
      <c r="R139">
        <v>704366</v>
      </c>
      <c r="S139">
        <v>915968</v>
      </c>
    </row>
    <row r="140" spans="1:19" x14ac:dyDescent="0.15">
      <c r="A140">
        <v>139</v>
      </c>
      <c r="B140" s="116">
        <v>44554.635416666664</v>
      </c>
      <c r="C140" s="116">
        <v>44554.645833333336</v>
      </c>
      <c r="D140" s="117" t="s">
        <v>255</v>
      </c>
      <c r="E140">
        <v>303</v>
      </c>
      <c r="F140">
        <v>303</v>
      </c>
      <c r="G140" s="117" t="s">
        <v>195</v>
      </c>
      <c r="H140" s="117" t="s">
        <v>178</v>
      </c>
      <c r="I140">
        <v>3</v>
      </c>
      <c r="J140" s="117" t="s">
        <v>179</v>
      </c>
      <c r="K140">
        <v>26</v>
      </c>
      <c r="L140" s="117" t="s">
        <v>189</v>
      </c>
      <c r="M140">
        <v>3</v>
      </c>
      <c r="N140" s="117" t="s">
        <v>183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15">
      <c r="A141">
        <v>140</v>
      </c>
      <c r="B141" s="116">
        <v>44554.635416666664</v>
      </c>
      <c r="C141" s="116">
        <v>44554.645833333336</v>
      </c>
      <c r="D141" s="117" t="s">
        <v>255</v>
      </c>
      <c r="E141">
        <v>303</v>
      </c>
      <c r="F141">
        <v>303</v>
      </c>
      <c r="G141" s="117" t="s">
        <v>195</v>
      </c>
      <c r="H141" s="117" t="s">
        <v>178</v>
      </c>
      <c r="I141">
        <v>3</v>
      </c>
      <c r="J141" s="117" t="s">
        <v>179</v>
      </c>
      <c r="K141">
        <v>26</v>
      </c>
      <c r="L141" s="117" t="s">
        <v>189</v>
      </c>
      <c r="M141">
        <v>1</v>
      </c>
      <c r="N141" s="117" t="s">
        <v>184</v>
      </c>
      <c r="O141">
        <v>1000</v>
      </c>
      <c r="P141">
        <v>190200391</v>
      </c>
      <c r="Q141">
        <v>253130368</v>
      </c>
      <c r="R141">
        <v>30222191</v>
      </c>
      <c r="S141">
        <v>47031120</v>
      </c>
    </row>
    <row r="142" spans="1:19" x14ac:dyDescent="0.15">
      <c r="A142">
        <v>141</v>
      </c>
      <c r="B142" s="116">
        <v>44554.635416666664</v>
      </c>
      <c r="C142" s="116">
        <v>44554.645833333336</v>
      </c>
      <c r="D142" s="117" t="s">
        <v>255</v>
      </c>
      <c r="E142">
        <v>306</v>
      </c>
      <c r="F142">
        <v>306</v>
      </c>
      <c r="G142" s="117" t="s">
        <v>196</v>
      </c>
      <c r="H142" s="117" t="s">
        <v>178</v>
      </c>
      <c r="I142">
        <v>3</v>
      </c>
      <c r="J142" s="117" t="s">
        <v>179</v>
      </c>
      <c r="K142">
        <v>23</v>
      </c>
      <c r="L142" s="117" t="s">
        <v>185</v>
      </c>
      <c r="M142">
        <v>4</v>
      </c>
      <c r="N142" s="117" t="s">
        <v>181</v>
      </c>
      <c r="O142">
        <v>1000</v>
      </c>
      <c r="P142">
        <v>3800</v>
      </c>
      <c r="Q142">
        <v>136520</v>
      </c>
      <c r="R142">
        <v>1219</v>
      </c>
      <c r="S142">
        <v>54400</v>
      </c>
    </row>
    <row r="143" spans="1:19" x14ac:dyDescent="0.15">
      <c r="A143">
        <v>142</v>
      </c>
      <c r="B143" s="116">
        <v>44554.635416666664</v>
      </c>
      <c r="C143" s="116">
        <v>44554.645833333336</v>
      </c>
      <c r="D143" s="117" t="s">
        <v>255</v>
      </c>
      <c r="E143">
        <v>306</v>
      </c>
      <c r="F143">
        <v>306</v>
      </c>
      <c r="G143" s="117" t="s">
        <v>196</v>
      </c>
      <c r="H143" s="117" t="s">
        <v>178</v>
      </c>
      <c r="I143">
        <v>3</v>
      </c>
      <c r="J143" s="117" t="s">
        <v>179</v>
      </c>
      <c r="K143">
        <v>23</v>
      </c>
      <c r="L143" s="117" t="s">
        <v>185</v>
      </c>
      <c r="M143">
        <v>2</v>
      </c>
      <c r="N143" s="117" t="s">
        <v>182</v>
      </c>
      <c r="O143">
        <v>1000</v>
      </c>
      <c r="P143">
        <v>174</v>
      </c>
      <c r="Q143">
        <v>2584</v>
      </c>
      <c r="R143">
        <v>72655042</v>
      </c>
      <c r="S143">
        <v>109428704</v>
      </c>
    </row>
    <row r="144" spans="1:19" x14ac:dyDescent="0.15">
      <c r="A144">
        <v>143</v>
      </c>
      <c r="B144" s="116">
        <v>44554.635416666664</v>
      </c>
      <c r="C144" s="116">
        <v>44554.645833333336</v>
      </c>
      <c r="D144" s="117" t="s">
        <v>255</v>
      </c>
      <c r="E144">
        <v>306</v>
      </c>
      <c r="F144">
        <v>306</v>
      </c>
      <c r="G144" s="117" t="s">
        <v>196</v>
      </c>
      <c r="H144" s="117" t="s">
        <v>178</v>
      </c>
      <c r="I144">
        <v>3</v>
      </c>
      <c r="J144" s="117" t="s">
        <v>179</v>
      </c>
      <c r="K144">
        <v>23</v>
      </c>
      <c r="L144" s="117" t="s">
        <v>185</v>
      </c>
      <c r="M144">
        <v>3</v>
      </c>
      <c r="N144" s="117" t="s">
        <v>183</v>
      </c>
      <c r="O144">
        <v>1000</v>
      </c>
      <c r="P144">
        <v>4719884</v>
      </c>
      <c r="Q144">
        <v>7825192</v>
      </c>
      <c r="R144">
        <v>8167980</v>
      </c>
      <c r="S144">
        <v>25538416</v>
      </c>
    </row>
    <row r="145" spans="1:19" x14ac:dyDescent="0.15">
      <c r="A145">
        <v>144</v>
      </c>
      <c r="B145" s="116">
        <v>44554.635416666664</v>
      </c>
      <c r="C145" s="116">
        <v>44554.645833333336</v>
      </c>
      <c r="D145" s="117" t="s">
        <v>255</v>
      </c>
      <c r="E145">
        <v>306</v>
      </c>
      <c r="F145">
        <v>306</v>
      </c>
      <c r="G145" s="117" t="s">
        <v>196</v>
      </c>
      <c r="H145" s="117" t="s">
        <v>178</v>
      </c>
      <c r="I145">
        <v>3</v>
      </c>
      <c r="J145" s="117" t="s">
        <v>179</v>
      </c>
      <c r="K145">
        <v>23</v>
      </c>
      <c r="L145" s="117" t="s">
        <v>185</v>
      </c>
      <c r="M145">
        <v>1</v>
      </c>
      <c r="N145" s="117" t="s">
        <v>184</v>
      </c>
      <c r="O145">
        <v>1000</v>
      </c>
      <c r="P145">
        <v>17173101</v>
      </c>
      <c r="Q145">
        <v>26593304</v>
      </c>
      <c r="R145">
        <v>22270471</v>
      </c>
      <c r="S145">
        <v>53730224</v>
      </c>
    </row>
    <row r="146" spans="1:19" x14ac:dyDescent="0.15">
      <c r="A146">
        <v>145</v>
      </c>
      <c r="B146" s="116">
        <v>44554.635416666664</v>
      </c>
      <c r="C146" s="116">
        <v>44554.645833333336</v>
      </c>
      <c r="D146" s="117" t="s">
        <v>255</v>
      </c>
      <c r="E146">
        <v>306</v>
      </c>
      <c r="F146">
        <v>306</v>
      </c>
      <c r="G146" s="117" t="s">
        <v>196</v>
      </c>
      <c r="H146" s="117" t="s">
        <v>178</v>
      </c>
      <c r="I146">
        <v>3</v>
      </c>
      <c r="J146" s="117" t="s">
        <v>179</v>
      </c>
      <c r="K146">
        <v>24</v>
      </c>
      <c r="L146" s="117" t="s">
        <v>186</v>
      </c>
      <c r="M146">
        <v>4</v>
      </c>
      <c r="N146" s="117" t="s">
        <v>181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15">
      <c r="A147">
        <v>146</v>
      </c>
      <c r="B147" s="116">
        <v>44554.635416666664</v>
      </c>
      <c r="C147" s="116">
        <v>44554.645833333336</v>
      </c>
      <c r="D147" s="117" t="s">
        <v>255</v>
      </c>
      <c r="E147">
        <v>306</v>
      </c>
      <c r="F147">
        <v>306</v>
      </c>
      <c r="G147" s="117" t="s">
        <v>196</v>
      </c>
      <c r="H147" s="117" t="s">
        <v>178</v>
      </c>
      <c r="I147">
        <v>3</v>
      </c>
      <c r="J147" s="117" t="s">
        <v>179</v>
      </c>
      <c r="K147">
        <v>24</v>
      </c>
      <c r="L147" s="117" t="s">
        <v>186</v>
      </c>
      <c r="M147">
        <v>2</v>
      </c>
      <c r="N147" s="117" t="s">
        <v>182</v>
      </c>
      <c r="O147">
        <v>1000</v>
      </c>
      <c r="P147">
        <v>42251336</v>
      </c>
      <c r="Q147">
        <v>52457136</v>
      </c>
      <c r="R147">
        <v>64746751</v>
      </c>
      <c r="S147">
        <v>104220944</v>
      </c>
    </row>
    <row r="148" spans="1:19" x14ac:dyDescent="0.15">
      <c r="A148">
        <v>147</v>
      </c>
      <c r="B148" s="116">
        <v>44554.635416666664</v>
      </c>
      <c r="C148" s="116">
        <v>44554.645833333336</v>
      </c>
      <c r="D148" s="117" t="s">
        <v>255</v>
      </c>
      <c r="E148">
        <v>306</v>
      </c>
      <c r="F148">
        <v>306</v>
      </c>
      <c r="G148" s="117" t="s">
        <v>196</v>
      </c>
      <c r="H148" s="117" t="s">
        <v>178</v>
      </c>
      <c r="I148">
        <v>3</v>
      </c>
      <c r="J148" s="117" t="s">
        <v>179</v>
      </c>
      <c r="K148">
        <v>24</v>
      </c>
      <c r="L148" s="117" t="s">
        <v>186</v>
      </c>
      <c r="M148">
        <v>3</v>
      </c>
      <c r="N148" s="117" t="s">
        <v>183</v>
      </c>
      <c r="O148">
        <v>1000</v>
      </c>
      <c r="P148">
        <v>198</v>
      </c>
      <c r="Q148">
        <v>2440</v>
      </c>
      <c r="R148">
        <v>15270616</v>
      </c>
      <c r="S148">
        <v>33571848</v>
      </c>
    </row>
    <row r="149" spans="1:19" x14ac:dyDescent="0.15">
      <c r="A149">
        <v>148</v>
      </c>
      <c r="B149" s="116">
        <v>44554.635416666664</v>
      </c>
      <c r="C149" s="116">
        <v>44554.645833333336</v>
      </c>
      <c r="D149" s="117" t="s">
        <v>255</v>
      </c>
      <c r="E149">
        <v>306</v>
      </c>
      <c r="F149">
        <v>306</v>
      </c>
      <c r="G149" s="117" t="s">
        <v>196</v>
      </c>
      <c r="H149" s="117" t="s">
        <v>178</v>
      </c>
      <c r="I149">
        <v>3</v>
      </c>
      <c r="J149" s="117" t="s">
        <v>179</v>
      </c>
      <c r="K149">
        <v>24</v>
      </c>
      <c r="L149" s="117" t="s">
        <v>186</v>
      </c>
      <c r="M149">
        <v>1</v>
      </c>
      <c r="N149" s="117" t="s">
        <v>184</v>
      </c>
      <c r="O149">
        <v>1000</v>
      </c>
      <c r="P149">
        <v>6752</v>
      </c>
      <c r="Q149">
        <v>9720</v>
      </c>
      <c r="R149">
        <v>42222823</v>
      </c>
      <c r="S149">
        <v>72602608</v>
      </c>
    </row>
    <row r="150" spans="1:19" x14ac:dyDescent="0.15">
      <c r="A150">
        <v>149</v>
      </c>
      <c r="B150" s="116">
        <v>44554.635416666664</v>
      </c>
      <c r="C150" s="116">
        <v>44554.645833333336</v>
      </c>
      <c r="D150" s="117" t="s">
        <v>255</v>
      </c>
      <c r="E150">
        <v>306</v>
      </c>
      <c r="F150">
        <v>306</v>
      </c>
      <c r="G150" s="117" t="s">
        <v>196</v>
      </c>
      <c r="H150" s="117" t="s">
        <v>178</v>
      </c>
      <c r="I150">
        <v>3</v>
      </c>
      <c r="J150" s="117" t="s">
        <v>179</v>
      </c>
      <c r="K150">
        <v>25</v>
      </c>
      <c r="L150" s="117" t="s">
        <v>187</v>
      </c>
      <c r="M150">
        <v>4</v>
      </c>
      <c r="N150" s="117" t="s">
        <v>181</v>
      </c>
      <c r="O150">
        <v>1000</v>
      </c>
      <c r="P150">
        <v>93256774</v>
      </c>
      <c r="Q150">
        <v>140026352</v>
      </c>
      <c r="R150">
        <v>13862927</v>
      </c>
      <c r="S150">
        <v>22006864</v>
      </c>
    </row>
    <row r="151" spans="1:19" x14ac:dyDescent="0.15">
      <c r="A151">
        <v>150</v>
      </c>
      <c r="B151" s="116">
        <v>44554.635416666664</v>
      </c>
      <c r="C151" s="116">
        <v>44554.645833333336</v>
      </c>
      <c r="D151" s="117" t="s">
        <v>255</v>
      </c>
      <c r="E151">
        <v>306</v>
      </c>
      <c r="F151">
        <v>306</v>
      </c>
      <c r="G151" s="117" t="s">
        <v>196</v>
      </c>
      <c r="H151" s="117" t="s">
        <v>178</v>
      </c>
      <c r="I151">
        <v>3</v>
      </c>
      <c r="J151" s="117" t="s">
        <v>179</v>
      </c>
      <c r="K151">
        <v>25</v>
      </c>
      <c r="L151" s="117" t="s">
        <v>187</v>
      </c>
      <c r="M151">
        <v>2</v>
      </c>
      <c r="N151" s="117" t="s">
        <v>182</v>
      </c>
      <c r="O151">
        <v>1000</v>
      </c>
      <c r="P151">
        <v>6747416</v>
      </c>
      <c r="Q151">
        <v>10390408</v>
      </c>
      <c r="R151">
        <v>4117914</v>
      </c>
      <c r="S151">
        <v>5057960</v>
      </c>
    </row>
    <row r="152" spans="1:19" x14ac:dyDescent="0.15">
      <c r="A152">
        <v>151</v>
      </c>
      <c r="B152" s="116">
        <v>44554.635416666664</v>
      </c>
      <c r="C152" s="116">
        <v>44554.645833333336</v>
      </c>
      <c r="D152" s="117" t="s">
        <v>255</v>
      </c>
      <c r="E152">
        <v>306</v>
      </c>
      <c r="F152">
        <v>306</v>
      </c>
      <c r="G152" s="117" t="s">
        <v>196</v>
      </c>
      <c r="H152" s="117" t="s">
        <v>178</v>
      </c>
      <c r="I152">
        <v>3</v>
      </c>
      <c r="J152" s="117" t="s">
        <v>179</v>
      </c>
      <c r="K152">
        <v>25</v>
      </c>
      <c r="L152" s="117" t="s">
        <v>187</v>
      </c>
      <c r="M152">
        <v>3</v>
      </c>
      <c r="N152" s="117" t="s">
        <v>183</v>
      </c>
      <c r="O152">
        <v>1000</v>
      </c>
      <c r="P152">
        <v>395819</v>
      </c>
      <c r="Q152">
        <v>707024</v>
      </c>
      <c r="R152">
        <v>264799</v>
      </c>
      <c r="S152">
        <v>338960</v>
      </c>
    </row>
    <row r="153" spans="1:19" x14ac:dyDescent="0.15">
      <c r="A153">
        <v>152</v>
      </c>
      <c r="B153" s="116">
        <v>44554.635416666664</v>
      </c>
      <c r="C153" s="116">
        <v>44554.645833333336</v>
      </c>
      <c r="D153" s="117" t="s">
        <v>255</v>
      </c>
      <c r="E153">
        <v>306</v>
      </c>
      <c r="F153">
        <v>306</v>
      </c>
      <c r="G153" s="117" t="s">
        <v>196</v>
      </c>
      <c r="H153" s="117" t="s">
        <v>178</v>
      </c>
      <c r="I153">
        <v>3</v>
      </c>
      <c r="J153" s="117" t="s">
        <v>179</v>
      </c>
      <c r="K153">
        <v>25</v>
      </c>
      <c r="L153" s="117" t="s">
        <v>187</v>
      </c>
      <c r="M153">
        <v>1</v>
      </c>
      <c r="N153" s="117" t="s">
        <v>184</v>
      </c>
      <c r="O153">
        <v>1000</v>
      </c>
      <c r="P153">
        <v>172978</v>
      </c>
      <c r="Q153">
        <v>259008</v>
      </c>
      <c r="R153">
        <v>251167</v>
      </c>
      <c r="S153">
        <v>344016</v>
      </c>
    </row>
    <row r="154" spans="1:19" x14ac:dyDescent="0.15">
      <c r="A154">
        <v>153</v>
      </c>
      <c r="B154" s="116">
        <v>44554.635416666664</v>
      </c>
      <c r="C154" s="116">
        <v>44554.645833333336</v>
      </c>
      <c r="D154" s="117" t="s">
        <v>255</v>
      </c>
      <c r="E154">
        <v>306</v>
      </c>
      <c r="F154">
        <v>306</v>
      </c>
      <c r="G154" s="117" t="s">
        <v>196</v>
      </c>
      <c r="H154" s="117" t="s">
        <v>178</v>
      </c>
      <c r="I154">
        <v>3</v>
      </c>
      <c r="J154" s="117" t="s">
        <v>179</v>
      </c>
      <c r="K154">
        <v>26</v>
      </c>
      <c r="L154" s="117" t="s">
        <v>189</v>
      </c>
      <c r="M154">
        <v>4</v>
      </c>
      <c r="N154" s="117" t="s">
        <v>181</v>
      </c>
      <c r="O154">
        <v>1000</v>
      </c>
      <c r="P154">
        <v>99515148</v>
      </c>
      <c r="Q154">
        <v>154104848</v>
      </c>
      <c r="R154">
        <v>14905284</v>
      </c>
      <c r="S154">
        <v>21977696</v>
      </c>
    </row>
    <row r="155" spans="1:19" x14ac:dyDescent="0.15">
      <c r="A155">
        <v>154</v>
      </c>
      <c r="B155" s="116">
        <v>44554.635416666664</v>
      </c>
      <c r="C155" s="116">
        <v>44554.645833333336</v>
      </c>
      <c r="D155" s="117" t="s">
        <v>255</v>
      </c>
      <c r="E155">
        <v>306</v>
      </c>
      <c r="F155">
        <v>306</v>
      </c>
      <c r="G155" s="117" t="s">
        <v>196</v>
      </c>
      <c r="H155" s="117" t="s">
        <v>178</v>
      </c>
      <c r="I155">
        <v>3</v>
      </c>
      <c r="J155" s="117" t="s">
        <v>179</v>
      </c>
      <c r="K155">
        <v>26</v>
      </c>
      <c r="L155" s="117" t="s">
        <v>189</v>
      </c>
      <c r="M155">
        <v>2</v>
      </c>
      <c r="N155" s="117" t="s">
        <v>182</v>
      </c>
      <c r="O155">
        <v>1000</v>
      </c>
      <c r="P155">
        <v>2285861</v>
      </c>
      <c r="Q155">
        <v>9161192</v>
      </c>
      <c r="R155">
        <v>5131418</v>
      </c>
      <c r="S155">
        <v>8795840</v>
      </c>
    </row>
    <row r="156" spans="1:19" x14ac:dyDescent="0.15">
      <c r="A156">
        <v>155</v>
      </c>
      <c r="B156" s="116">
        <v>44554.635416666664</v>
      </c>
      <c r="C156" s="116">
        <v>44554.645833333336</v>
      </c>
      <c r="D156" s="117" t="s">
        <v>255</v>
      </c>
      <c r="E156">
        <v>306</v>
      </c>
      <c r="F156">
        <v>306</v>
      </c>
      <c r="G156" s="117" t="s">
        <v>196</v>
      </c>
      <c r="H156" s="117" t="s">
        <v>178</v>
      </c>
      <c r="I156">
        <v>3</v>
      </c>
      <c r="J156" s="117" t="s">
        <v>179</v>
      </c>
      <c r="K156">
        <v>26</v>
      </c>
      <c r="L156" s="117" t="s">
        <v>189</v>
      </c>
      <c r="M156">
        <v>3</v>
      </c>
      <c r="N156" s="117" t="s">
        <v>183</v>
      </c>
      <c r="O156">
        <v>1000</v>
      </c>
      <c r="P156">
        <v>479821</v>
      </c>
      <c r="Q156">
        <v>832352</v>
      </c>
      <c r="R156">
        <v>264577</v>
      </c>
      <c r="S156">
        <v>338064</v>
      </c>
    </row>
    <row r="157" spans="1:19" x14ac:dyDescent="0.15">
      <c r="A157">
        <v>156</v>
      </c>
      <c r="B157" s="116">
        <v>44554.635416666664</v>
      </c>
      <c r="C157" s="116">
        <v>44554.645833333336</v>
      </c>
      <c r="D157" s="117" t="s">
        <v>255</v>
      </c>
      <c r="E157">
        <v>306</v>
      </c>
      <c r="F157">
        <v>306</v>
      </c>
      <c r="G157" s="117" t="s">
        <v>196</v>
      </c>
      <c r="H157" s="117" t="s">
        <v>178</v>
      </c>
      <c r="I157">
        <v>3</v>
      </c>
      <c r="J157" s="117" t="s">
        <v>179</v>
      </c>
      <c r="K157">
        <v>26</v>
      </c>
      <c r="L157" s="117" t="s">
        <v>189</v>
      </c>
      <c r="M157">
        <v>1</v>
      </c>
      <c r="N157" s="117" t="s">
        <v>184</v>
      </c>
      <c r="O157">
        <v>1000</v>
      </c>
      <c r="P157">
        <v>389318</v>
      </c>
      <c r="Q157">
        <v>521504</v>
      </c>
      <c r="R157">
        <v>251762</v>
      </c>
      <c r="S157">
        <v>335616</v>
      </c>
    </row>
    <row r="158" spans="1:19" x14ac:dyDescent="0.15">
      <c r="A158">
        <v>157</v>
      </c>
      <c r="B158" s="116">
        <v>44554.635416666664</v>
      </c>
      <c r="C158" s="116">
        <v>44554.645833333336</v>
      </c>
      <c r="D158" s="117" t="s">
        <v>255</v>
      </c>
      <c r="E158">
        <v>203</v>
      </c>
      <c r="F158">
        <v>203</v>
      </c>
      <c r="G158" s="117" t="s">
        <v>197</v>
      </c>
      <c r="H158" s="117" t="s">
        <v>178</v>
      </c>
      <c r="I158">
        <v>3</v>
      </c>
      <c r="J158" s="117" t="s">
        <v>179</v>
      </c>
      <c r="K158">
        <v>23</v>
      </c>
      <c r="L158" s="117" t="s">
        <v>185</v>
      </c>
      <c r="M158">
        <v>4</v>
      </c>
      <c r="N158" s="117" t="s">
        <v>181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15">
      <c r="A159">
        <v>158</v>
      </c>
      <c r="B159" s="116">
        <v>44554.635416666664</v>
      </c>
      <c r="C159" s="116">
        <v>44554.645833333336</v>
      </c>
      <c r="D159" s="117" t="s">
        <v>255</v>
      </c>
      <c r="E159">
        <v>203</v>
      </c>
      <c r="F159">
        <v>203</v>
      </c>
      <c r="G159" s="117" t="s">
        <v>197</v>
      </c>
      <c r="H159" s="117" t="s">
        <v>178</v>
      </c>
      <c r="I159">
        <v>3</v>
      </c>
      <c r="J159" s="117" t="s">
        <v>179</v>
      </c>
      <c r="K159">
        <v>23</v>
      </c>
      <c r="L159" s="117" t="s">
        <v>185</v>
      </c>
      <c r="M159">
        <v>2</v>
      </c>
      <c r="N159" s="117" t="s">
        <v>182</v>
      </c>
      <c r="O159">
        <v>1000</v>
      </c>
      <c r="P159">
        <v>310827</v>
      </c>
      <c r="Q159">
        <v>379600</v>
      </c>
      <c r="R159">
        <v>704979</v>
      </c>
      <c r="S159">
        <v>852960</v>
      </c>
    </row>
    <row r="160" spans="1:19" x14ac:dyDescent="0.15">
      <c r="A160">
        <v>159</v>
      </c>
      <c r="B160" s="116">
        <v>44554.635416666664</v>
      </c>
      <c r="C160" s="116">
        <v>44554.645833333336</v>
      </c>
      <c r="D160" s="117" t="s">
        <v>255</v>
      </c>
      <c r="E160">
        <v>203</v>
      </c>
      <c r="F160">
        <v>203</v>
      </c>
      <c r="G160" s="117" t="s">
        <v>197</v>
      </c>
      <c r="H160" s="117" t="s">
        <v>178</v>
      </c>
      <c r="I160">
        <v>3</v>
      </c>
      <c r="J160" s="117" t="s">
        <v>179</v>
      </c>
      <c r="K160">
        <v>23</v>
      </c>
      <c r="L160" s="117" t="s">
        <v>185</v>
      </c>
      <c r="M160">
        <v>3</v>
      </c>
      <c r="N160" s="117" t="s">
        <v>183</v>
      </c>
      <c r="O160">
        <v>1000</v>
      </c>
      <c r="P160">
        <v>8295507</v>
      </c>
      <c r="Q160">
        <v>11666184</v>
      </c>
      <c r="R160">
        <v>2167463</v>
      </c>
      <c r="S160">
        <v>3140240</v>
      </c>
    </row>
    <row r="161" spans="1:19" x14ac:dyDescent="0.15">
      <c r="A161">
        <v>160</v>
      </c>
      <c r="B161" s="116">
        <v>44554.635416666664</v>
      </c>
      <c r="C161" s="116">
        <v>44554.645833333336</v>
      </c>
      <c r="D161" s="117" t="s">
        <v>255</v>
      </c>
      <c r="E161">
        <v>203</v>
      </c>
      <c r="F161">
        <v>203</v>
      </c>
      <c r="G161" s="117" t="s">
        <v>197</v>
      </c>
      <c r="H161" s="117" t="s">
        <v>178</v>
      </c>
      <c r="I161">
        <v>3</v>
      </c>
      <c r="J161" s="117" t="s">
        <v>179</v>
      </c>
      <c r="K161">
        <v>23</v>
      </c>
      <c r="L161" s="117" t="s">
        <v>185</v>
      </c>
      <c r="M161">
        <v>1</v>
      </c>
      <c r="N161" s="117" t="s">
        <v>184</v>
      </c>
      <c r="O161">
        <v>1000</v>
      </c>
      <c r="P161">
        <v>25454138</v>
      </c>
      <c r="Q161">
        <v>27712496</v>
      </c>
      <c r="R161">
        <v>20387312</v>
      </c>
      <c r="S161">
        <v>22289416</v>
      </c>
    </row>
    <row r="162" spans="1:19" x14ac:dyDescent="0.15">
      <c r="A162">
        <v>161</v>
      </c>
      <c r="B162" s="116">
        <v>44554.635416666664</v>
      </c>
      <c r="C162" s="116">
        <v>44554.645833333336</v>
      </c>
      <c r="D162" s="117" t="s">
        <v>255</v>
      </c>
      <c r="E162">
        <v>203</v>
      </c>
      <c r="F162">
        <v>203</v>
      </c>
      <c r="G162" s="117" t="s">
        <v>197</v>
      </c>
      <c r="H162" s="117" t="s">
        <v>178</v>
      </c>
      <c r="I162">
        <v>3</v>
      </c>
      <c r="J162" s="117" t="s">
        <v>179</v>
      </c>
      <c r="K162">
        <v>24</v>
      </c>
      <c r="L162" s="117" t="s">
        <v>186</v>
      </c>
      <c r="M162">
        <v>4</v>
      </c>
      <c r="N162" s="117" t="s">
        <v>181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15">
      <c r="A163">
        <v>162</v>
      </c>
      <c r="B163" s="116">
        <v>44554.635416666664</v>
      </c>
      <c r="C163" s="116">
        <v>44554.645833333336</v>
      </c>
      <c r="D163" s="117" t="s">
        <v>255</v>
      </c>
      <c r="E163">
        <v>203</v>
      </c>
      <c r="F163">
        <v>203</v>
      </c>
      <c r="G163" s="117" t="s">
        <v>197</v>
      </c>
      <c r="H163" s="117" t="s">
        <v>178</v>
      </c>
      <c r="I163">
        <v>3</v>
      </c>
      <c r="J163" s="117" t="s">
        <v>179</v>
      </c>
      <c r="K163">
        <v>24</v>
      </c>
      <c r="L163" s="117" t="s">
        <v>186</v>
      </c>
      <c r="M163">
        <v>2</v>
      </c>
      <c r="N163" s="117" t="s">
        <v>182</v>
      </c>
      <c r="O163">
        <v>1000</v>
      </c>
      <c r="P163">
        <v>852790</v>
      </c>
      <c r="Q163">
        <v>1064288</v>
      </c>
      <c r="R163">
        <v>705849</v>
      </c>
      <c r="S163">
        <v>888384</v>
      </c>
    </row>
    <row r="164" spans="1:19" x14ac:dyDescent="0.15">
      <c r="A164">
        <v>163</v>
      </c>
      <c r="B164" s="116">
        <v>44554.635416666664</v>
      </c>
      <c r="C164" s="116">
        <v>44554.645833333336</v>
      </c>
      <c r="D164" s="117" t="s">
        <v>255</v>
      </c>
      <c r="E164">
        <v>203</v>
      </c>
      <c r="F164">
        <v>203</v>
      </c>
      <c r="G164" s="117" t="s">
        <v>197</v>
      </c>
      <c r="H164" s="117" t="s">
        <v>178</v>
      </c>
      <c r="I164">
        <v>3</v>
      </c>
      <c r="J164" s="117" t="s">
        <v>179</v>
      </c>
      <c r="K164">
        <v>24</v>
      </c>
      <c r="L164" s="117" t="s">
        <v>186</v>
      </c>
      <c r="M164">
        <v>3</v>
      </c>
      <c r="N164" s="117" t="s">
        <v>183</v>
      </c>
      <c r="O164">
        <v>1000</v>
      </c>
      <c r="P164">
        <v>8344993</v>
      </c>
      <c r="Q164">
        <v>13994992</v>
      </c>
      <c r="R164">
        <v>2108553</v>
      </c>
      <c r="S164">
        <v>2747032</v>
      </c>
    </row>
    <row r="165" spans="1:19" x14ac:dyDescent="0.15">
      <c r="A165">
        <v>164</v>
      </c>
      <c r="B165" s="116">
        <v>44554.635416666664</v>
      </c>
      <c r="C165" s="116">
        <v>44554.645833333336</v>
      </c>
      <c r="D165" s="117" t="s">
        <v>255</v>
      </c>
      <c r="E165">
        <v>203</v>
      </c>
      <c r="F165">
        <v>203</v>
      </c>
      <c r="G165" s="117" t="s">
        <v>197</v>
      </c>
      <c r="H165" s="117" t="s">
        <v>178</v>
      </c>
      <c r="I165">
        <v>3</v>
      </c>
      <c r="J165" s="117" t="s">
        <v>179</v>
      </c>
      <c r="K165">
        <v>24</v>
      </c>
      <c r="L165" s="117" t="s">
        <v>186</v>
      </c>
      <c r="M165">
        <v>1</v>
      </c>
      <c r="N165" s="117" t="s">
        <v>184</v>
      </c>
      <c r="O165">
        <v>1000</v>
      </c>
      <c r="P165">
        <v>8214567</v>
      </c>
      <c r="Q165">
        <v>9296464</v>
      </c>
      <c r="R165">
        <v>20593727</v>
      </c>
      <c r="S165">
        <v>22591208</v>
      </c>
    </row>
    <row r="166" spans="1:19" x14ac:dyDescent="0.15">
      <c r="A166">
        <v>165</v>
      </c>
      <c r="B166" s="116">
        <v>44554.635416666664</v>
      </c>
      <c r="C166" s="116">
        <v>44554.645833333336</v>
      </c>
      <c r="D166" s="117" t="s">
        <v>255</v>
      </c>
      <c r="E166">
        <v>203</v>
      </c>
      <c r="F166">
        <v>203</v>
      </c>
      <c r="G166" s="117" t="s">
        <v>197</v>
      </c>
      <c r="H166" s="117" t="s">
        <v>178</v>
      </c>
      <c r="I166">
        <v>3</v>
      </c>
      <c r="J166" s="117" t="s">
        <v>179</v>
      </c>
      <c r="K166">
        <v>25</v>
      </c>
      <c r="L166" s="117" t="s">
        <v>187</v>
      </c>
      <c r="M166">
        <v>4</v>
      </c>
      <c r="N166" s="117" t="s">
        <v>181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15">
      <c r="A167">
        <v>166</v>
      </c>
      <c r="B167" s="116">
        <v>44554.635416666664</v>
      </c>
      <c r="C167" s="116">
        <v>44554.645833333336</v>
      </c>
      <c r="D167" s="117" t="s">
        <v>255</v>
      </c>
      <c r="E167">
        <v>203</v>
      </c>
      <c r="F167">
        <v>203</v>
      </c>
      <c r="G167" s="117" t="s">
        <v>197</v>
      </c>
      <c r="H167" s="117" t="s">
        <v>178</v>
      </c>
      <c r="I167">
        <v>3</v>
      </c>
      <c r="J167" s="117" t="s">
        <v>179</v>
      </c>
      <c r="K167">
        <v>25</v>
      </c>
      <c r="L167" s="117" t="s">
        <v>187</v>
      </c>
      <c r="M167">
        <v>2</v>
      </c>
      <c r="N167" s="117" t="s">
        <v>182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15">
      <c r="A168">
        <v>167</v>
      </c>
      <c r="B168" s="116">
        <v>44554.635416666664</v>
      </c>
      <c r="C168" s="116">
        <v>44554.645833333336</v>
      </c>
      <c r="D168" s="117" t="s">
        <v>255</v>
      </c>
      <c r="E168">
        <v>203</v>
      </c>
      <c r="F168">
        <v>203</v>
      </c>
      <c r="G168" s="117" t="s">
        <v>197</v>
      </c>
      <c r="H168" s="117" t="s">
        <v>178</v>
      </c>
      <c r="I168">
        <v>3</v>
      </c>
      <c r="J168" s="117" t="s">
        <v>179</v>
      </c>
      <c r="K168">
        <v>25</v>
      </c>
      <c r="L168" s="117" t="s">
        <v>187</v>
      </c>
      <c r="M168">
        <v>3</v>
      </c>
      <c r="N168" s="117" t="s">
        <v>183</v>
      </c>
      <c r="O168">
        <v>1000</v>
      </c>
      <c r="P168">
        <v>61854125</v>
      </c>
      <c r="Q168">
        <v>65037360</v>
      </c>
      <c r="R168">
        <v>32237323</v>
      </c>
      <c r="S168">
        <v>35644704</v>
      </c>
    </row>
    <row r="169" spans="1:19" x14ac:dyDescent="0.15">
      <c r="A169">
        <v>168</v>
      </c>
      <c r="B169" s="116">
        <v>44554.635416666664</v>
      </c>
      <c r="C169" s="116">
        <v>44554.645833333336</v>
      </c>
      <c r="D169" s="117" t="s">
        <v>255</v>
      </c>
      <c r="E169">
        <v>203</v>
      </c>
      <c r="F169">
        <v>203</v>
      </c>
      <c r="G169" s="117" t="s">
        <v>197</v>
      </c>
      <c r="H169" s="117" t="s">
        <v>178</v>
      </c>
      <c r="I169">
        <v>3</v>
      </c>
      <c r="J169" s="117" t="s">
        <v>179</v>
      </c>
      <c r="K169">
        <v>25</v>
      </c>
      <c r="L169" s="117" t="s">
        <v>187</v>
      </c>
      <c r="M169">
        <v>1</v>
      </c>
      <c r="N169" s="117" t="s">
        <v>184</v>
      </c>
      <c r="O169">
        <v>1000</v>
      </c>
      <c r="P169">
        <v>130</v>
      </c>
      <c r="Q169">
        <v>2200</v>
      </c>
      <c r="R169">
        <v>0</v>
      </c>
      <c r="S169">
        <v>512</v>
      </c>
    </row>
    <row r="170" spans="1:19" x14ac:dyDescent="0.15">
      <c r="A170">
        <v>169</v>
      </c>
      <c r="B170" s="116">
        <v>44554.635416666664</v>
      </c>
      <c r="C170" s="116">
        <v>44554.645833333336</v>
      </c>
      <c r="D170" s="117" t="s">
        <v>255</v>
      </c>
      <c r="E170">
        <v>203</v>
      </c>
      <c r="F170">
        <v>203</v>
      </c>
      <c r="G170" s="117" t="s">
        <v>197</v>
      </c>
      <c r="H170" s="117" t="s">
        <v>178</v>
      </c>
      <c r="I170">
        <v>3</v>
      </c>
      <c r="J170" s="117" t="s">
        <v>179</v>
      </c>
      <c r="K170">
        <v>26</v>
      </c>
      <c r="L170" s="117" t="s">
        <v>189</v>
      </c>
      <c r="M170">
        <v>4</v>
      </c>
      <c r="N170" s="117" t="s">
        <v>181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15">
      <c r="A171">
        <v>170</v>
      </c>
      <c r="B171" s="116">
        <v>44554.635416666664</v>
      </c>
      <c r="C171" s="116">
        <v>44554.645833333336</v>
      </c>
      <c r="D171" s="117" t="s">
        <v>255</v>
      </c>
      <c r="E171">
        <v>203</v>
      </c>
      <c r="F171">
        <v>203</v>
      </c>
      <c r="G171" s="117" t="s">
        <v>197</v>
      </c>
      <c r="H171" s="117" t="s">
        <v>178</v>
      </c>
      <c r="I171">
        <v>3</v>
      </c>
      <c r="J171" s="117" t="s">
        <v>179</v>
      </c>
      <c r="K171">
        <v>26</v>
      </c>
      <c r="L171" s="117" t="s">
        <v>189</v>
      </c>
      <c r="M171">
        <v>2</v>
      </c>
      <c r="N171" s="117" t="s">
        <v>182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15">
      <c r="A172">
        <v>171</v>
      </c>
      <c r="B172" s="116">
        <v>44554.635416666664</v>
      </c>
      <c r="C172" s="116">
        <v>44554.645833333336</v>
      </c>
      <c r="D172" s="117" t="s">
        <v>255</v>
      </c>
      <c r="E172">
        <v>203</v>
      </c>
      <c r="F172">
        <v>203</v>
      </c>
      <c r="G172" s="117" t="s">
        <v>197</v>
      </c>
      <c r="H172" s="117" t="s">
        <v>178</v>
      </c>
      <c r="I172">
        <v>3</v>
      </c>
      <c r="J172" s="117" t="s">
        <v>179</v>
      </c>
      <c r="K172">
        <v>26</v>
      </c>
      <c r="L172" s="117" t="s">
        <v>189</v>
      </c>
      <c r="M172">
        <v>3</v>
      </c>
      <c r="N172" s="117" t="s">
        <v>183</v>
      </c>
      <c r="O172">
        <v>1000</v>
      </c>
      <c r="P172">
        <v>249</v>
      </c>
      <c r="Q172">
        <v>2960</v>
      </c>
      <c r="R172">
        <v>30752555</v>
      </c>
      <c r="S172">
        <v>33707488</v>
      </c>
    </row>
    <row r="173" spans="1:19" x14ac:dyDescent="0.15">
      <c r="A173">
        <v>172</v>
      </c>
      <c r="B173" s="116">
        <v>44554.635416666664</v>
      </c>
      <c r="C173" s="116">
        <v>44554.645833333336</v>
      </c>
      <c r="D173" s="117" t="s">
        <v>255</v>
      </c>
      <c r="E173">
        <v>203</v>
      </c>
      <c r="F173">
        <v>203</v>
      </c>
      <c r="G173" s="117" t="s">
        <v>197</v>
      </c>
      <c r="H173" s="117" t="s">
        <v>178</v>
      </c>
      <c r="I173">
        <v>3</v>
      </c>
      <c r="J173" s="117" t="s">
        <v>179</v>
      </c>
      <c r="K173">
        <v>26</v>
      </c>
      <c r="L173" s="117" t="s">
        <v>189</v>
      </c>
      <c r="M173">
        <v>1</v>
      </c>
      <c r="N173" s="117" t="s">
        <v>184</v>
      </c>
      <c r="O173">
        <v>1000</v>
      </c>
      <c r="P173">
        <v>131</v>
      </c>
      <c r="Q173">
        <v>2200</v>
      </c>
      <c r="R173">
        <v>1</v>
      </c>
      <c r="S173">
        <v>512</v>
      </c>
    </row>
    <row r="174" spans="1:19" x14ac:dyDescent="0.15">
      <c r="A174">
        <v>173</v>
      </c>
      <c r="B174" s="116">
        <v>44554.635416666664</v>
      </c>
      <c r="C174" s="116">
        <v>44554.645833333336</v>
      </c>
      <c r="D174" s="117" t="s">
        <v>255</v>
      </c>
      <c r="E174">
        <v>204</v>
      </c>
      <c r="F174">
        <v>204</v>
      </c>
      <c r="G174" s="117" t="s">
        <v>198</v>
      </c>
      <c r="H174" s="117" t="s">
        <v>178</v>
      </c>
      <c r="I174">
        <v>3</v>
      </c>
      <c r="J174" s="117" t="s">
        <v>179</v>
      </c>
      <c r="K174">
        <v>23</v>
      </c>
      <c r="L174" s="117" t="s">
        <v>185</v>
      </c>
      <c r="M174">
        <v>4</v>
      </c>
      <c r="N174" s="117" t="s">
        <v>181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15">
      <c r="A175">
        <v>174</v>
      </c>
      <c r="B175" s="116">
        <v>44554.635416666664</v>
      </c>
      <c r="C175" s="116">
        <v>44554.645833333336</v>
      </c>
      <c r="D175" s="117" t="s">
        <v>255</v>
      </c>
      <c r="E175">
        <v>204</v>
      </c>
      <c r="F175">
        <v>204</v>
      </c>
      <c r="G175" s="117" t="s">
        <v>198</v>
      </c>
      <c r="H175" s="117" t="s">
        <v>178</v>
      </c>
      <c r="I175">
        <v>3</v>
      </c>
      <c r="J175" s="117" t="s">
        <v>179</v>
      </c>
      <c r="K175">
        <v>23</v>
      </c>
      <c r="L175" s="117" t="s">
        <v>185</v>
      </c>
      <c r="M175">
        <v>2</v>
      </c>
      <c r="N175" s="117" t="s">
        <v>182</v>
      </c>
      <c r="O175">
        <v>1000</v>
      </c>
      <c r="P175">
        <v>73520</v>
      </c>
      <c r="Q175">
        <v>83584</v>
      </c>
      <c r="R175">
        <v>849101</v>
      </c>
      <c r="S175">
        <v>1080352</v>
      </c>
    </row>
    <row r="176" spans="1:19" x14ac:dyDescent="0.15">
      <c r="A176">
        <v>175</v>
      </c>
      <c r="B176" s="116">
        <v>44554.635416666664</v>
      </c>
      <c r="C176" s="116">
        <v>44554.645833333336</v>
      </c>
      <c r="D176" s="117" t="s">
        <v>255</v>
      </c>
      <c r="E176">
        <v>204</v>
      </c>
      <c r="F176">
        <v>204</v>
      </c>
      <c r="G176" s="117" t="s">
        <v>198</v>
      </c>
      <c r="H176" s="117" t="s">
        <v>178</v>
      </c>
      <c r="I176">
        <v>3</v>
      </c>
      <c r="J176" s="117" t="s">
        <v>179</v>
      </c>
      <c r="K176">
        <v>23</v>
      </c>
      <c r="L176" s="117" t="s">
        <v>185</v>
      </c>
      <c r="M176">
        <v>3</v>
      </c>
      <c r="N176" s="117" t="s">
        <v>183</v>
      </c>
      <c r="O176">
        <v>1000</v>
      </c>
      <c r="P176">
        <v>11284281</v>
      </c>
      <c r="Q176">
        <v>15497856</v>
      </c>
      <c r="R176">
        <v>2758048</v>
      </c>
      <c r="S176">
        <v>3618320</v>
      </c>
    </row>
    <row r="177" spans="1:19" x14ac:dyDescent="0.15">
      <c r="A177">
        <v>176</v>
      </c>
      <c r="B177" s="116">
        <v>44554.635416666664</v>
      </c>
      <c r="C177" s="116">
        <v>44554.645833333336</v>
      </c>
      <c r="D177" s="117" t="s">
        <v>255</v>
      </c>
      <c r="E177">
        <v>204</v>
      </c>
      <c r="F177">
        <v>204</v>
      </c>
      <c r="G177" s="117" t="s">
        <v>198</v>
      </c>
      <c r="H177" s="117" t="s">
        <v>178</v>
      </c>
      <c r="I177">
        <v>3</v>
      </c>
      <c r="J177" s="117" t="s">
        <v>179</v>
      </c>
      <c r="K177">
        <v>23</v>
      </c>
      <c r="L177" s="117" t="s">
        <v>185</v>
      </c>
      <c r="M177">
        <v>1</v>
      </c>
      <c r="N177" s="117" t="s">
        <v>184</v>
      </c>
      <c r="O177">
        <v>1000</v>
      </c>
      <c r="P177">
        <v>31553441</v>
      </c>
      <c r="Q177">
        <v>33830568</v>
      </c>
      <c r="R177">
        <v>25117574</v>
      </c>
      <c r="S177">
        <v>27896416</v>
      </c>
    </row>
    <row r="178" spans="1:19" x14ac:dyDescent="0.15">
      <c r="A178">
        <v>177</v>
      </c>
      <c r="B178" s="116">
        <v>44554.635416666664</v>
      </c>
      <c r="C178" s="116">
        <v>44554.645833333336</v>
      </c>
      <c r="D178" s="117" t="s">
        <v>255</v>
      </c>
      <c r="E178">
        <v>204</v>
      </c>
      <c r="F178">
        <v>204</v>
      </c>
      <c r="G178" s="117" t="s">
        <v>198</v>
      </c>
      <c r="H178" s="117" t="s">
        <v>178</v>
      </c>
      <c r="I178">
        <v>3</v>
      </c>
      <c r="J178" s="117" t="s">
        <v>179</v>
      </c>
      <c r="K178">
        <v>24</v>
      </c>
      <c r="L178" s="117" t="s">
        <v>186</v>
      </c>
      <c r="M178">
        <v>4</v>
      </c>
      <c r="N178" s="117" t="s">
        <v>181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15">
      <c r="A179">
        <v>178</v>
      </c>
      <c r="B179" s="116">
        <v>44554.635416666664</v>
      </c>
      <c r="C179" s="116">
        <v>44554.645833333336</v>
      </c>
      <c r="D179" s="117" t="s">
        <v>255</v>
      </c>
      <c r="E179">
        <v>204</v>
      </c>
      <c r="F179">
        <v>204</v>
      </c>
      <c r="G179" s="117" t="s">
        <v>198</v>
      </c>
      <c r="H179" s="117" t="s">
        <v>178</v>
      </c>
      <c r="I179">
        <v>3</v>
      </c>
      <c r="J179" s="117" t="s">
        <v>179</v>
      </c>
      <c r="K179">
        <v>24</v>
      </c>
      <c r="L179" s="117" t="s">
        <v>186</v>
      </c>
      <c r="M179">
        <v>2</v>
      </c>
      <c r="N179" s="117" t="s">
        <v>182</v>
      </c>
      <c r="O179">
        <v>1000</v>
      </c>
      <c r="P179">
        <v>1356812</v>
      </c>
      <c r="Q179">
        <v>1679104</v>
      </c>
      <c r="R179">
        <v>851055</v>
      </c>
      <c r="S179">
        <v>1051648</v>
      </c>
    </row>
    <row r="180" spans="1:19" x14ac:dyDescent="0.15">
      <c r="A180">
        <v>179</v>
      </c>
      <c r="B180" s="116">
        <v>44554.635416666664</v>
      </c>
      <c r="C180" s="116">
        <v>44554.645833333336</v>
      </c>
      <c r="D180" s="117" t="s">
        <v>255</v>
      </c>
      <c r="E180">
        <v>204</v>
      </c>
      <c r="F180">
        <v>204</v>
      </c>
      <c r="G180" s="117" t="s">
        <v>198</v>
      </c>
      <c r="H180" s="117" t="s">
        <v>178</v>
      </c>
      <c r="I180">
        <v>3</v>
      </c>
      <c r="J180" s="117" t="s">
        <v>179</v>
      </c>
      <c r="K180">
        <v>24</v>
      </c>
      <c r="L180" s="117" t="s">
        <v>186</v>
      </c>
      <c r="M180">
        <v>3</v>
      </c>
      <c r="N180" s="117" t="s">
        <v>183</v>
      </c>
      <c r="O180">
        <v>1000</v>
      </c>
      <c r="P180">
        <v>9757027</v>
      </c>
      <c r="Q180">
        <v>13956288</v>
      </c>
      <c r="R180">
        <v>2893292</v>
      </c>
      <c r="S180">
        <v>3927784</v>
      </c>
    </row>
    <row r="181" spans="1:19" x14ac:dyDescent="0.15">
      <c r="A181">
        <v>180</v>
      </c>
      <c r="B181" s="116">
        <v>44554.635416666664</v>
      </c>
      <c r="C181" s="116">
        <v>44554.645833333336</v>
      </c>
      <c r="D181" s="117" t="s">
        <v>255</v>
      </c>
      <c r="E181">
        <v>204</v>
      </c>
      <c r="F181">
        <v>204</v>
      </c>
      <c r="G181" s="117" t="s">
        <v>198</v>
      </c>
      <c r="H181" s="117" t="s">
        <v>178</v>
      </c>
      <c r="I181">
        <v>3</v>
      </c>
      <c r="J181" s="117" t="s">
        <v>179</v>
      </c>
      <c r="K181">
        <v>24</v>
      </c>
      <c r="L181" s="117" t="s">
        <v>186</v>
      </c>
      <c r="M181">
        <v>1</v>
      </c>
      <c r="N181" s="117" t="s">
        <v>184</v>
      </c>
      <c r="O181">
        <v>1000</v>
      </c>
      <c r="P181">
        <v>10379775</v>
      </c>
      <c r="Q181">
        <v>12005824</v>
      </c>
      <c r="R181">
        <v>25527923</v>
      </c>
      <c r="S181">
        <v>28099376</v>
      </c>
    </row>
    <row r="182" spans="1:19" x14ac:dyDescent="0.15">
      <c r="A182">
        <v>181</v>
      </c>
      <c r="B182" s="116">
        <v>44554.635416666664</v>
      </c>
      <c r="C182" s="116">
        <v>44554.645833333336</v>
      </c>
      <c r="D182" s="117" t="s">
        <v>255</v>
      </c>
      <c r="E182">
        <v>204</v>
      </c>
      <c r="F182">
        <v>204</v>
      </c>
      <c r="G182" s="117" t="s">
        <v>198</v>
      </c>
      <c r="H182" s="117" t="s">
        <v>178</v>
      </c>
      <c r="I182">
        <v>3</v>
      </c>
      <c r="J182" s="117" t="s">
        <v>179</v>
      </c>
      <c r="K182">
        <v>25</v>
      </c>
      <c r="L182" s="117" t="s">
        <v>187</v>
      </c>
      <c r="M182">
        <v>4</v>
      </c>
      <c r="N182" s="117" t="s">
        <v>181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15">
      <c r="A183">
        <v>182</v>
      </c>
      <c r="B183" s="116">
        <v>44554.635416666664</v>
      </c>
      <c r="C183" s="116">
        <v>44554.645833333336</v>
      </c>
      <c r="D183" s="117" t="s">
        <v>255</v>
      </c>
      <c r="E183">
        <v>204</v>
      </c>
      <c r="F183">
        <v>204</v>
      </c>
      <c r="G183" s="117" t="s">
        <v>198</v>
      </c>
      <c r="H183" s="117" t="s">
        <v>178</v>
      </c>
      <c r="I183">
        <v>3</v>
      </c>
      <c r="J183" s="117" t="s">
        <v>179</v>
      </c>
      <c r="K183">
        <v>25</v>
      </c>
      <c r="L183" s="117" t="s">
        <v>187</v>
      </c>
      <c r="M183">
        <v>2</v>
      </c>
      <c r="N183" s="117" t="s">
        <v>182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15">
      <c r="A184">
        <v>183</v>
      </c>
      <c r="B184" s="116">
        <v>44554.635416666664</v>
      </c>
      <c r="C184" s="116">
        <v>44554.645833333336</v>
      </c>
      <c r="D184" s="117" t="s">
        <v>255</v>
      </c>
      <c r="E184">
        <v>204</v>
      </c>
      <c r="F184">
        <v>204</v>
      </c>
      <c r="G184" s="117" t="s">
        <v>198</v>
      </c>
      <c r="H184" s="117" t="s">
        <v>178</v>
      </c>
      <c r="I184">
        <v>3</v>
      </c>
      <c r="J184" s="117" t="s">
        <v>179</v>
      </c>
      <c r="K184">
        <v>25</v>
      </c>
      <c r="L184" s="117" t="s">
        <v>187</v>
      </c>
      <c r="M184">
        <v>3</v>
      </c>
      <c r="N184" s="117" t="s">
        <v>183</v>
      </c>
      <c r="O184">
        <v>1000</v>
      </c>
      <c r="P184">
        <v>74842162</v>
      </c>
      <c r="Q184">
        <v>79067080</v>
      </c>
      <c r="R184">
        <v>35467151</v>
      </c>
      <c r="S184">
        <v>38566704</v>
      </c>
    </row>
    <row r="185" spans="1:19" x14ac:dyDescent="0.15">
      <c r="A185">
        <v>184</v>
      </c>
      <c r="B185" s="116">
        <v>44554.635416666664</v>
      </c>
      <c r="C185" s="116">
        <v>44554.645833333336</v>
      </c>
      <c r="D185" s="117" t="s">
        <v>255</v>
      </c>
      <c r="E185">
        <v>204</v>
      </c>
      <c r="F185">
        <v>204</v>
      </c>
      <c r="G185" s="117" t="s">
        <v>198</v>
      </c>
      <c r="H185" s="117" t="s">
        <v>178</v>
      </c>
      <c r="I185">
        <v>3</v>
      </c>
      <c r="J185" s="117" t="s">
        <v>179</v>
      </c>
      <c r="K185">
        <v>25</v>
      </c>
      <c r="L185" s="117" t="s">
        <v>187</v>
      </c>
      <c r="M185">
        <v>1</v>
      </c>
      <c r="N185" s="117" t="s">
        <v>184</v>
      </c>
      <c r="O185">
        <v>1000</v>
      </c>
      <c r="P185">
        <v>130</v>
      </c>
      <c r="Q185">
        <v>2200</v>
      </c>
      <c r="R185">
        <v>0</v>
      </c>
      <c r="S185">
        <v>512</v>
      </c>
    </row>
    <row r="186" spans="1:19" x14ac:dyDescent="0.15">
      <c r="A186">
        <v>185</v>
      </c>
      <c r="B186" s="116">
        <v>44554.635416666664</v>
      </c>
      <c r="C186" s="116">
        <v>44554.645833333336</v>
      </c>
      <c r="D186" s="117" t="s">
        <v>255</v>
      </c>
      <c r="E186">
        <v>204</v>
      </c>
      <c r="F186">
        <v>204</v>
      </c>
      <c r="G186" s="117" t="s">
        <v>198</v>
      </c>
      <c r="H186" s="117" t="s">
        <v>178</v>
      </c>
      <c r="I186">
        <v>3</v>
      </c>
      <c r="J186" s="117" t="s">
        <v>179</v>
      </c>
      <c r="K186">
        <v>26</v>
      </c>
      <c r="L186" s="117" t="s">
        <v>189</v>
      </c>
      <c r="M186">
        <v>4</v>
      </c>
      <c r="N186" s="117" t="s">
        <v>181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15">
      <c r="A187">
        <v>186</v>
      </c>
      <c r="B187" s="116">
        <v>44554.635416666664</v>
      </c>
      <c r="C187" s="116">
        <v>44554.645833333336</v>
      </c>
      <c r="D187" s="117" t="s">
        <v>255</v>
      </c>
      <c r="E187">
        <v>204</v>
      </c>
      <c r="F187">
        <v>204</v>
      </c>
      <c r="G187" s="117" t="s">
        <v>198</v>
      </c>
      <c r="H187" s="117" t="s">
        <v>178</v>
      </c>
      <c r="I187">
        <v>3</v>
      </c>
      <c r="J187" s="117" t="s">
        <v>179</v>
      </c>
      <c r="K187">
        <v>26</v>
      </c>
      <c r="L187" s="117" t="s">
        <v>189</v>
      </c>
      <c r="M187">
        <v>2</v>
      </c>
      <c r="N187" s="117" t="s">
        <v>182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15">
      <c r="A188">
        <v>187</v>
      </c>
      <c r="B188" s="116">
        <v>44554.635416666664</v>
      </c>
      <c r="C188" s="116">
        <v>44554.645833333336</v>
      </c>
      <c r="D188" s="117" t="s">
        <v>255</v>
      </c>
      <c r="E188">
        <v>204</v>
      </c>
      <c r="F188">
        <v>204</v>
      </c>
      <c r="G188" s="117" t="s">
        <v>198</v>
      </c>
      <c r="H188" s="117" t="s">
        <v>178</v>
      </c>
      <c r="I188">
        <v>3</v>
      </c>
      <c r="J188" s="117" t="s">
        <v>179</v>
      </c>
      <c r="K188">
        <v>26</v>
      </c>
      <c r="L188" s="117" t="s">
        <v>189</v>
      </c>
      <c r="M188">
        <v>3</v>
      </c>
      <c r="N188" s="117" t="s">
        <v>183</v>
      </c>
      <c r="O188">
        <v>1000</v>
      </c>
      <c r="P188">
        <v>249</v>
      </c>
      <c r="Q188">
        <v>2960</v>
      </c>
      <c r="R188">
        <v>41219006</v>
      </c>
      <c r="S188">
        <v>45434752</v>
      </c>
    </row>
    <row r="189" spans="1:19" x14ac:dyDescent="0.15">
      <c r="A189">
        <v>188</v>
      </c>
      <c r="B189" s="116">
        <v>44554.635416666664</v>
      </c>
      <c r="C189" s="116">
        <v>44554.645833333336</v>
      </c>
      <c r="D189" s="117" t="s">
        <v>255</v>
      </c>
      <c r="E189">
        <v>204</v>
      </c>
      <c r="F189">
        <v>204</v>
      </c>
      <c r="G189" s="117" t="s">
        <v>198</v>
      </c>
      <c r="H189" s="117" t="s">
        <v>178</v>
      </c>
      <c r="I189">
        <v>3</v>
      </c>
      <c r="J189" s="117" t="s">
        <v>179</v>
      </c>
      <c r="K189">
        <v>26</v>
      </c>
      <c r="L189" s="117" t="s">
        <v>189</v>
      </c>
      <c r="M189">
        <v>1</v>
      </c>
      <c r="N189" s="117" t="s">
        <v>184</v>
      </c>
      <c r="O189">
        <v>1000</v>
      </c>
      <c r="P189">
        <v>131</v>
      </c>
      <c r="Q189">
        <v>2200</v>
      </c>
      <c r="R189">
        <v>1</v>
      </c>
      <c r="S189">
        <v>512</v>
      </c>
    </row>
    <row r="190" spans="1:19" x14ac:dyDescent="0.15">
      <c r="A190">
        <v>189</v>
      </c>
      <c r="B190" s="116">
        <v>44554.635416666664</v>
      </c>
      <c r="C190" s="116">
        <v>44554.645833333336</v>
      </c>
      <c r="D190" s="117" t="s">
        <v>255</v>
      </c>
      <c r="E190">
        <v>304</v>
      </c>
      <c r="F190">
        <v>304</v>
      </c>
      <c r="G190" s="117" t="s">
        <v>177</v>
      </c>
      <c r="H190" s="117" t="s">
        <v>178</v>
      </c>
      <c r="I190">
        <v>3</v>
      </c>
      <c r="J190" s="117" t="s">
        <v>179</v>
      </c>
      <c r="K190">
        <v>18</v>
      </c>
      <c r="L190" s="117" t="s">
        <v>180</v>
      </c>
      <c r="M190">
        <v>4</v>
      </c>
      <c r="N190" s="117" t="s">
        <v>181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15">
      <c r="A191">
        <v>190</v>
      </c>
      <c r="B191" s="116">
        <v>44554.635416666664</v>
      </c>
      <c r="C191" s="116">
        <v>44554.645833333336</v>
      </c>
      <c r="D191" s="117" t="s">
        <v>255</v>
      </c>
      <c r="E191">
        <v>304</v>
      </c>
      <c r="F191">
        <v>304</v>
      </c>
      <c r="G191" s="117" t="s">
        <v>177</v>
      </c>
      <c r="H191" s="117" t="s">
        <v>178</v>
      </c>
      <c r="I191">
        <v>3</v>
      </c>
      <c r="J191" s="117" t="s">
        <v>179</v>
      </c>
      <c r="K191">
        <v>18</v>
      </c>
      <c r="L191" s="117" t="s">
        <v>180</v>
      </c>
      <c r="M191">
        <v>2</v>
      </c>
      <c r="N191" s="117" t="s">
        <v>182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15">
      <c r="A192">
        <v>191</v>
      </c>
      <c r="B192" s="116">
        <v>44554.635416666664</v>
      </c>
      <c r="C192" s="116">
        <v>44554.645833333336</v>
      </c>
      <c r="D192" s="117" t="s">
        <v>255</v>
      </c>
      <c r="E192">
        <v>304</v>
      </c>
      <c r="F192">
        <v>304</v>
      </c>
      <c r="G192" s="117" t="s">
        <v>177</v>
      </c>
      <c r="H192" s="117" t="s">
        <v>178</v>
      </c>
      <c r="I192">
        <v>3</v>
      </c>
      <c r="J192" s="117" t="s">
        <v>179</v>
      </c>
      <c r="K192">
        <v>18</v>
      </c>
      <c r="L192" s="117" t="s">
        <v>180</v>
      </c>
      <c r="M192">
        <v>3</v>
      </c>
      <c r="N192" s="117" t="s">
        <v>183</v>
      </c>
      <c r="O192">
        <v>1000</v>
      </c>
      <c r="P192">
        <v>1017</v>
      </c>
      <c r="Q192">
        <v>5360</v>
      </c>
      <c r="R192">
        <v>275410329</v>
      </c>
      <c r="S192">
        <v>344239664</v>
      </c>
    </row>
    <row r="193" spans="1:19" x14ac:dyDescent="0.15">
      <c r="A193">
        <v>192</v>
      </c>
      <c r="B193" s="116">
        <v>44554.635416666664</v>
      </c>
      <c r="C193" s="116">
        <v>44554.645833333336</v>
      </c>
      <c r="D193" s="117" t="s">
        <v>255</v>
      </c>
      <c r="E193">
        <v>304</v>
      </c>
      <c r="F193">
        <v>304</v>
      </c>
      <c r="G193" s="117" t="s">
        <v>177</v>
      </c>
      <c r="H193" s="117" t="s">
        <v>178</v>
      </c>
      <c r="I193">
        <v>3</v>
      </c>
      <c r="J193" s="117" t="s">
        <v>179</v>
      </c>
      <c r="K193">
        <v>18</v>
      </c>
      <c r="L193" s="117" t="s">
        <v>180</v>
      </c>
      <c r="M193">
        <v>1</v>
      </c>
      <c r="N193" s="117" t="s">
        <v>184</v>
      </c>
      <c r="O193">
        <v>1000</v>
      </c>
      <c r="P193">
        <v>225</v>
      </c>
      <c r="Q193">
        <v>3000</v>
      </c>
      <c r="R193">
        <v>28256</v>
      </c>
      <c r="S193">
        <v>31712</v>
      </c>
    </row>
    <row r="194" spans="1:19" x14ac:dyDescent="0.15">
      <c r="A194">
        <v>193</v>
      </c>
      <c r="B194" s="116">
        <v>44554.635416666664</v>
      </c>
      <c r="C194" s="116">
        <v>44554.645833333336</v>
      </c>
      <c r="D194" s="117" t="s">
        <v>255</v>
      </c>
      <c r="E194">
        <v>304</v>
      </c>
      <c r="F194">
        <v>304</v>
      </c>
      <c r="G194" s="117" t="s">
        <v>177</v>
      </c>
      <c r="H194" s="117" t="s">
        <v>178</v>
      </c>
      <c r="I194">
        <v>3</v>
      </c>
      <c r="J194" s="117" t="s">
        <v>179</v>
      </c>
      <c r="K194">
        <v>23</v>
      </c>
      <c r="L194" s="117" t="s">
        <v>185</v>
      </c>
      <c r="M194">
        <v>4</v>
      </c>
      <c r="N194" s="117" t="s">
        <v>181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15">
      <c r="A195">
        <v>194</v>
      </c>
      <c r="B195" s="116">
        <v>44554.635416666664</v>
      </c>
      <c r="C195" s="116">
        <v>44554.645833333336</v>
      </c>
      <c r="D195" s="117" t="s">
        <v>255</v>
      </c>
      <c r="E195">
        <v>304</v>
      </c>
      <c r="F195">
        <v>304</v>
      </c>
      <c r="G195" s="117" t="s">
        <v>177</v>
      </c>
      <c r="H195" s="117" t="s">
        <v>178</v>
      </c>
      <c r="I195">
        <v>3</v>
      </c>
      <c r="J195" s="117" t="s">
        <v>179</v>
      </c>
      <c r="K195">
        <v>23</v>
      </c>
      <c r="L195" s="117" t="s">
        <v>185</v>
      </c>
      <c r="M195">
        <v>2</v>
      </c>
      <c r="N195" s="117" t="s">
        <v>182</v>
      </c>
      <c r="O195">
        <v>1000</v>
      </c>
      <c r="P195">
        <v>909721</v>
      </c>
      <c r="Q195">
        <v>1256416</v>
      </c>
      <c r="R195">
        <v>1341384</v>
      </c>
      <c r="S195">
        <v>1731376</v>
      </c>
    </row>
    <row r="196" spans="1:19" x14ac:dyDescent="0.15">
      <c r="A196">
        <v>195</v>
      </c>
      <c r="B196" s="116">
        <v>44554.635416666664</v>
      </c>
      <c r="C196" s="116">
        <v>44554.645833333336</v>
      </c>
      <c r="D196" s="117" t="s">
        <v>255</v>
      </c>
      <c r="E196">
        <v>304</v>
      </c>
      <c r="F196">
        <v>304</v>
      </c>
      <c r="G196" s="117" t="s">
        <v>177</v>
      </c>
      <c r="H196" s="117" t="s">
        <v>178</v>
      </c>
      <c r="I196">
        <v>3</v>
      </c>
      <c r="J196" s="117" t="s">
        <v>179</v>
      </c>
      <c r="K196">
        <v>23</v>
      </c>
      <c r="L196" s="117" t="s">
        <v>185</v>
      </c>
      <c r="M196">
        <v>3</v>
      </c>
      <c r="N196" s="117" t="s">
        <v>183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15">
      <c r="A197">
        <v>196</v>
      </c>
      <c r="B197" s="116">
        <v>44554.635416666664</v>
      </c>
      <c r="C197" s="116">
        <v>44554.645833333336</v>
      </c>
      <c r="D197" s="117" t="s">
        <v>255</v>
      </c>
      <c r="E197">
        <v>304</v>
      </c>
      <c r="F197">
        <v>304</v>
      </c>
      <c r="G197" s="117" t="s">
        <v>177</v>
      </c>
      <c r="H197" s="117" t="s">
        <v>178</v>
      </c>
      <c r="I197">
        <v>3</v>
      </c>
      <c r="J197" s="117" t="s">
        <v>179</v>
      </c>
      <c r="K197">
        <v>23</v>
      </c>
      <c r="L197" s="117" t="s">
        <v>185</v>
      </c>
      <c r="M197">
        <v>1</v>
      </c>
      <c r="N197" s="117" t="s">
        <v>184</v>
      </c>
      <c r="O197">
        <v>1000</v>
      </c>
      <c r="P197">
        <v>30208141</v>
      </c>
      <c r="Q197">
        <v>40572640</v>
      </c>
      <c r="R197">
        <v>16431198</v>
      </c>
      <c r="S197">
        <v>20573728</v>
      </c>
    </row>
    <row r="198" spans="1:19" x14ac:dyDescent="0.15">
      <c r="A198">
        <v>197</v>
      </c>
      <c r="B198" s="116">
        <v>44554.635416666664</v>
      </c>
      <c r="C198" s="116">
        <v>44554.645833333336</v>
      </c>
      <c r="D198" s="117" t="s">
        <v>255</v>
      </c>
      <c r="E198">
        <v>304</v>
      </c>
      <c r="F198">
        <v>304</v>
      </c>
      <c r="G198" s="117" t="s">
        <v>177</v>
      </c>
      <c r="H198" s="117" t="s">
        <v>178</v>
      </c>
      <c r="I198">
        <v>3</v>
      </c>
      <c r="J198" s="117" t="s">
        <v>179</v>
      </c>
      <c r="K198">
        <v>24</v>
      </c>
      <c r="L198" s="117" t="s">
        <v>186</v>
      </c>
      <c r="M198">
        <v>4</v>
      </c>
      <c r="N198" s="117" t="s">
        <v>181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15">
      <c r="A199">
        <v>198</v>
      </c>
      <c r="B199" s="116">
        <v>44554.635416666664</v>
      </c>
      <c r="C199" s="116">
        <v>44554.645833333336</v>
      </c>
      <c r="D199" s="117" t="s">
        <v>255</v>
      </c>
      <c r="E199">
        <v>304</v>
      </c>
      <c r="F199">
        <v>304</v>
      </c>
      <c r="G199" s="117" t="s">
        <v>177</v>
      </c>
      <c r="H199" s="117" t="s">
        <v>178</v>
      </c>
      <c r="I199">
        <v>3</v>
      </c>
      <c r="J199" s="117" t="s">
        <v>179</v>
      </c>
      <c r="K199">
        <v>24</v>
      </c>
      <c r="L199" s="117" t="s">
        <v>186</v>
      </c>
      <c r="M199">
        <v>2</v>
      </c>
      <c r="N199" s="117" t="s">
        <v>182</v>
      </c>
      <c r="O199">
        <v>1000</v>
      </c>
      <c r="P199">
        <v>1803584</v>
      </c>
      <c r="Q199">
        <v>2102576</v>
      </c>
      <c r="R199">
        <v>1342009</v>
      </c>
      <c r="S199">
        <v>1703632</v>
      </c>
    </row>
    <row r="200" spans="1:19" x14ac:dyDescent="0.15">
      <c r="A200">
        <v>199</v>
      </c>
      <c r="B200" s="116">
        <v>44554.635416666664</v>
      </c>
      <c r="C200" s="116">
        <v>44554.645833333336</v>
      </c>
      <c r="D200" s="117" t="s">
        <v>255</v>
      </c>
      <c r="E200">
        <v>304</v>
      </c>
      <c r="F200">
        <v>304</v>
      </c>
      <c r="G200" s="117" t="s">
        <v>177</v>
      </c>
      <c r="H200" s="117" t="s">
        <v>178</v>
      </c>
      <c r="I200">
        <v>3</v>
      </c>
      <c r="J200" s="117" t="s">
        <v>179</v>
      </c>
      <c r="K200">
        <v>24</v>
      </c>
      <c r="L200" s="117" t="s">
        <v>186</v>
      </c>
      <c r="M200">
        <v>3</v>
      </c>
      <c r="N200" s="117" t="s">
        <v>183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15">
      <c r="A201">
        <v>200</v>
      </c>
      <c r="B201" s="116">
        <v>44554.635416666664</v>
      </c>
      <c r="C201" s="116">
        <v>44554.645833333336</v>
      </c>
      <c r="D201" s="117" t="s">
        <v>255</v>
      </c>
      <c r="E201">
        <v>304</v>
      </c>
      <c r="F201">
        <v>304</v>
      </c>
      <c r="G201" s="117" t="s">
        <v>177</v>
      </c>
      <c r="H201" s="117" t="s">
        <v>178</v>
      </c>
      <c r="I201">
        <v>3</v>
      </c>
      <c r="J201" s="117" t="s">
        <v>179</v>
      </c>
      <c r="K201">
        <v>24</v>
      </c>
      <c r="L201" s="117" t="s">
        <v>186</v>
      </c>
      <c r="M201">
        <v>1</v>
      </c>
      <c r="N201" s="117" t="s">
        <v>184</v>
      </c>
      <c r="O201">
        <v>1000</v>
      </c>
      <c r="P201">
        <v>8993687</v>
      </c>
      <c r="Q201">
        <v>12728384</v>
      </c>
      <c r="R201">
        <v>22471163</v>
      </c>
      <c r="S201">
        <v>33176016</v>
      </c>
    </row>
    <row r="202" spans="1:19" x14ac:dyDescent="0.15">
      <c r="A202">
        <v>201</v>
      </c>
      <c r="B202" s="116">
        <v>44554.635416666664</v>
      </c>
      <c r="C202" s="116">
        <v>44554.645833333336</v>
      </c>
      <c r="D202" s="117" t="s">
        <v>255</v>
      </c>
      <c r="E202">
        <v>304</v>
      </c>
      <c r="F202">
        <v>304</v>
      </c>
      <c r="G202" s="117" t="s">
        <v>177</v>
      </c>
      <c r="H202" s="117" t="s">
        <v>178</v>
      </c>
      <c r="I202">
        <v>3</v>
      </c>
      <c r="J202" s="117" t="s">
        <v>179</v>
      </c>
      <c r="K202">
        <v>25</v>
      </c>
      <c r="L202" s="117" t="s">
        <v>187</v>
      </c>
      <c r="M202">
        <v>4</v>
      </c>
      <c r="N202" s="117" t="s">
        <v>181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15">
      <c r="A203">
        <v>202</v>
      </c>
      <c r="B203" s="116">
        <v>44554.635416666664</v>
      </c>
      <c r="C203" s="116">
        <v>44554.645833333336</v>
      </c>
      <c r="D203" s="117" t="s">
        <v>255</v>
      </c>
      <c r="E203">
        <v>304</v>
      </c>
      <c r="F203">
        <v>304</v>
      </c>
      <c r="G203" s="117" t="s">
        <v>177</v>
      </c>
      <c r="H203" s="117" t="s">
        <v>178</v>
      </c>
      <c r="I203">
        <v>3</v>
      </c>
      <c r="J203" s="117" t="s">
        <v>179</v>
      </c>
      <c r="K203">
        <v>25</v>
      </c>
      <c r="L203" s="117" t="s">
        <v>187</v>
      </c>
      <c r="M203">
        <v>2</v>
      </c>
      <c r="N203" s="117" t="s">
        <v>182</v>
      </c>
      <c r="O203">
        <v>1000</v>
      </c>
      <c r="P203">
        <v>1040349</v>
      </c>
      <c r="Q203">
        <v>1344192</v>
      </c>
      <c r="R203">
        <v>673534</v>
      </c>
      <c r="S203">
        <v>828640</v>
      </c>
    </row>
    <row r="204" spans="1:19" x14ac:dyDescent="0.15">
      <c r="A204">
        <v>203</v>
      </c>
      <c r="B204" s="116">
        <v>44554.635416666664</v>
      </c>
      <c r="C204" s="116">
        <v>44554.645833333336</v>
      </c>
      <c r="D204" s="117" t="s">
        <v>255</v>
      </c>
      <c r="E204">
        <v>304</v>
      </c>
      <c r="F204">
        <v>304</v>
      </c>
      <c r="G204" s="117" t="s">
        <v>177</v>
      </c>
      <c r="H204" s="117" t="s">
        <v>178</v>
      </c>
      <c r="I204">
        <v>3</v>
      </c>
      <c r="J204" s="117" t="s">
        <v>179</v>
      </c>
      <c r="K204">
        <v>25</v>
      </c>
      <c r="L204" s="117" t="s">
        <v>187</v>
      </c>
      <c r="M204">
        <v>3</v>
      </c>
      <c r="N204" s="117" t="s">
        <v>183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15">
      <c r="A205">
        <v>204</v>
      </c>
      <c r="B205" s="116">
        <v>44554.635416666664</v>
      </c>
      <c r="C205" s="116">
        <v>44554.645833333336</v>
      </c>
      <c r="D205" s="117" t="s">
        <v>255</v>
      </c>
      <c r="E205">
        <v>304</v>
      </c>
      <c r="F205">
        <v>304</v>
      </c>
      <c r="G205" s="117" t="s">
        <v>177</v>
      </c>
      <c r="H205" s="117" t="s">
        <v>178</v>
      </c>
      <c r="I205">
        <v>3</v>
      </c>
      <c r="J205" s="117" t="s">
        <v>179</v>
      </c>
      <c r="K205">
        <v>25</v>
      </c>
      <c r="L205" s="117" t="s">
        <v>187</v>
      </c>
      <c r="M205">
        <v>1</v>
      </c>
      <c r="N205" s="117" t="s">
        <v>184</v>
      </c>
      <c r="O205">
        <v>1000</v>
      </c>
      <c r="P205">
        <v>186372577</v>
      </c>
      <c r="Q205">
        <v>256614896</v>
      </c>
      <c r="R205">
        <v>29234235</v>
      </c>
      <c r="S205">
        <v>39942032</v>
      </c>
    </row>
    <row r="206" spans="1:19" x14ac:dyDescent="0.15">
      <c r="A206">
        <v>205</v>
      </c>
      <c r="B206" s="116">
        <v>44554.635416666664</v>
      </c>
      <c r="C206" s="116">
        <v>44554.645833333336</v>
      </c>
      <c r="D206" s="117" t="s">
        <v>255</v>
      </c>
      <c r="E206">
        <v>304</v>
      </c>
      <c r="F206">
        <v>304</v>
      </c>
      <c r="G206" s="117" t="s">
        <v>177</v>
      </c>
      <c r="H206" s="117" t="s">
        <v>178</v>
      </c>
      <c r="I206">
        <v>3</v>
      </c>
      <c r="J206" s="117" t="s">
        <v>179</v>
      </c>
      <c r="K206">
        <v>17</v>
      </c>
      <c r="L206" s="117" t="s">
        <v>188</v>
      </c>
      <c r="M206">
        <v>4</v>
      </c>
      <c r="N206" s="117" t="s">
        <v>181</v>
      </c>
      <c r="O206">
        <v>1000</v>
      </c>
      <c r="P206">
        <v>1094</v>
      </c>
      <c r="Q206">
        <v>176168</v>
      </c>
      <c r="R206">
        <v>494</v>
      </c>
      <c r="S206">
        <v>36288</v>
      </c>
    </row>
    <row r="207" spans="1:19" x14ac:dyDescent="0.15">
      <c r="A207">
        <v>206</v>
      </c>
      <c r="B207" s="116">
        <v>44554.635416666664</v>
      </c>
      <c r="C207" s="116">
        <v>44554.645833333336</v>
      </c>
      <c r="D207" s="117" t="s">
        <v>255</v>
      </c>
      <c r="E207">
        <v>304</v>
      </c>
      <c r="F207">
        <v>304</v>
      </c>
      <c r="G207" s="117" t="s">
        <v>177</v>
      </c>
      <c r="H207" s="117" t="s">
        <v>178</v>
      </c>
      <c r="I207">
        <v>3</v>
      </c>
      <c r="J207" s="117" t="s">
        <v>179</v>
      </c>
      <c r="K207">
        <v>17</v>
      </c>
      <c r="L207" s="117" t="s">
        <v>188</v>
      </c>
      <c r="M207">
        <v>2</v>
      </c>
      <c r="N207" s="117" t="s">
        <v>182</v>
      </c>
      <c r="O207">
        <v>100</v>
      </c>
      <c r="P207">
        <v>5420</v>
      </c>
      <c r="Q207">
        <v>72880</v>
      </c>
      <c r="R207">
        <v>58</v>
      </c>
      <c r="S207">
        <v>512</v>
      </c>
    </row>
    <row r="208" spans="1:19" x14ac:dyDescent="0.15">
      <c r="A208">
        <v>207</v>
      </c>
      <c r="B208" s="116">
        <v>44554.635416666664</v>
      </c>
      <c r="C208" s="116">
        <v>44554.645833333336</v>
      </c>
      <c r="D208" s="117" t="s">
        <v>255</v>
      </c>
      <c r="E208">
        <v>304</v>
      </c>
      <c r="F208">
        <v>304</v>
      </c>
      <c r="G208" s="117" t="s">
        <v>177</v>
      </c>
      <c r="H208" s="117" t="s">
        <v>178</v>
      </c>
      <c r="I208">
        <v>3</v>
      </c>
      <c r="J208" s="117" t="s">
        <v>179</v>
      </c>
      <c r="K208">
        <v>17</v>
      </c>
      <c r="L208" s="117" t="s">
        <v>188</v>
      </c>
      <c r="M208">
        <v>3</v>
      </c>
      <c r="N208" s="117" t="s">
        <v>183</v>
      </c>
      <c r="O208">
        <v>1000</v>
      </c>
      <c r="P208">
        <v>175480207</v>
      </c>
      <c r="Q208">
        <v>198307512</v>
      </c>
      <c r="R208">
        <v>229547001</v>
      </c>
      <c r="S208">
        <v>299743760</v>
      </c>
    </row>
    <row r="209" spans="1:19" x14ac:dyDescent="0.15">
      <c r="A209">
        <v>208</v>
      </c>
      <c r="B209" s="116">
        <v>44554.635416666664</v>
      </c>
      <c r="C209" s="116">
        <v>44554.645833333336</v>
      </c>
      <c r="D209" s="117" t="s">
        <v>255</v>
      </c>
      <c r="E209">
        <v>304</v>
      </c>
      <c r="F209">
        <v>304</v>
      </c>
      <c r="G209" s="117" t="s">
        <v>177</v>
      </c>
      <c r="H209" s="117" t="s">
        <v>178</v>
      </c>
      <c r="I209">
        <v>3</v>
      </c>
      <c r="J209" s="117" t="s">
        <v>179</v>
      </c>
      <c r="K209">
        <v>17</v>
      </c>
      <c r="L209" s="117" t="s">
        <v>188</v>
      </c>
      <c r="M209">
        <v>1</v>
      </c>
      <c r="N209" s="117" t="s">
        <v>184</v>
      </c>
      <c r="O209">
        <v>1000</v>
      </c>
      <c r="P209">
        <v>300</v>
      </c>
      <c r="Q209">
        <v>3000</v>
      </c>
      <c r="R209">
        <v>190670</v>
      </c>
      <c r="S209">
        <v>202880</v>
      </c>
    </row>
    <row r="210" spans="1:19" x14ac:dyDescent="0.15">
      <c r="A210">
        <v>209</v>
      </c>
      <c r="B210" s="116">
        <v>44554.635416666664</v>
      </c>
      <c r="C210" s="116">
        <v>44554.645833333336</v>
      </c>
      <c r="D210" s="117" t="s">
        <v>255</v>
      </c>
      <c r="E210">
        <v>304</v>
      </c>
      <c r="F210">
        <v>304</v>
      </c>
      <c r="G210" s="117" t="s">
        <v>177</v>
      </c>
      <c r="H210" s="117" t="s">
        <v>178</v>
      </c>
      <c r="I210">
        <v>3</v>
      </c>
      <c r="J210" s="117" t="s">
        <v>179</v>
      </c>
      <c r="K210">
        <v>26</v>
      </c>
      <c r="L210" s="117" t="s">
        <v>189</v>
      </c>
      <c r="M210">
        <v>4</v>
      </c>
      <c r="N210" s="117" t="s">
        <v>181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15">
      <c r="A211">
        <v>210</v>
      </c>
      <c r="B211" s="116">
        <v>44554.635416666664</v>
      </c>
      <c r="C211" s="116">
        <v>44554.645833333336</v>
      </c>
      <c r="D211" s="117" t="s">
        <v>255</v>
      </c>
      <c r="E211">
        <v>304</v>
      </c>
      <c r="F211">
        <v>304</v>
      </c>
      <c r="G211" s="117" t="s">
        <v>177</v>
      </c>
      <c r="H211" s="117" t="s">
        <v>178</v>
      </c>
      <c r="I211">
        <v>3</v>
      </c>
      <c r="J211" s="117" t="s">
        <v>179</v>
      </c>
      <c r="K211">
        <v>26</v>
      </c>
      <c r="L211" s="117" t="s">
        <v>189</v>
      </c>
      <c r="M211">
        <v>2</v>
      </c>
      <c r="N211" s="117" t="s">
        <v>182</v>
      </c>
      <c r="O211">
        <v>1000</v>
      </c>
      <c r="P211">
        <v>617539</v>
      </c>
      <c r="Q211">
        <v>1161696</v>
      </c>
      <c r="R211">
        <v>674122</v>
      </c>
      <c r="S211">
        <v>811888</v>
      </c>
    </row>
    <row r="212" spans="1:19" x14ac:dyDescent="0.15">
      <c r="A212">
        <v>211</v>
      </c>
      <c r="B212" s="116">
        <v>44554.635416666664</v>
      </c>
      <c r="C212" s="116">
        <v>44554.645833333336</v>
      </c>
      <c r="D212" s="117" t="s">
        <v>255</v>
      </c>
      <c r="E212">
        <v>304</v>
      </c>
      <c r="F212">
        <v>304</v>
      </c>
      <c r="G212" s="117" t="s">
        <v>177</v>
      </c>
      <c r="H212" s="117" t="s">
        <v>178</v>
      </c>
      <c r="I212">
        <v>3</v>
      </c>
      <c r="J212" s="117" t="s">
        <v>179</v>
      </c>
      <c r="K212">
        <v>26</v>
      </c>
      <c r="L212" s="117" t="s">
        <v>189</v>
      </c>
      <c r="M212">
        <v>3</v>
      </c>
      <c r="N212" s="117" t="s">
        <v>183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15">
      <c r="A213">
        <v>212</v>
      </c>
      <c r="B213" s="116">
        <v>44554.635416666664</v>
      </c>
      <c r="C213" s="116">
        <v>44554.645833333336</v>
      </c>
      <c r="D213" s="117" t="s">
        <v>255</v>
      </c>
      <c r="E213">
        <v>304</v>
      </c>
      <c r="F213">
        <v>304</v>
      </c>
      <c r="G213" s="117" t="s">
        <v>177</v>
      </c>
      <c r="H213" s="117" t="s">
        <v>178</v>
      </c>
      <c r="I213">
        <v>3</v>
      </c>
      <c r="J213" s="117" t="s">
        <v>179</v>
      </c>
      <c r="K213">
        <v>26</v>
      </c>
      <c r="L213" s="117" t="s">
        <v>189</v>
      </c>
      <c r="M213">
        <v>1</v>
      </c>
      <c r="N213" s="117" t="s">
        <v>184</v>
      </c>
      <c r="O213">
        <v>1000</v>
      </c>
      <c r="P213">
        <v>196082800</v>
      </c>
      <c r="Q213">
        <v>273209360</v>
      </c>
      <c r="R213">
        <v>29533297</v>
      </c>
      <c r="S213">
        <v>43285480</v>
      </c>
    </row>
    <row r="214" spans="1:19" x14ac:dyDescent="0.15">
      <c r="A214">
        <v>213</v>
      </c>
      <c r="B214" s="116">
        <v>44554.635416666664</v>
      </c>
      <c r="C214" s="116">
        <v>44554.645833333336</v>
      </c>
      <c r="D214" s="117" t="s">
        <v>255</v>
      </c>
      <c r="E214">
        <v>206</v>
      </c>
      <c r="F214">
        <v>206</v>
      </c>
      <c r="G214" s="117" t="s">
        <v>200</v>
      </c>
      <c r="H214" s="117" t="s">
        <v>178</v>
      </c>
      <c r="I214">
        <v>3</v>
      </c>
      <c r="J214" s="117" t="s">
        <v>179</v>
      </c>
      <c r="K214">
        <v>18</v>
      </c>
      <c r="L214" s="117" t="s">
        <v>180</v>
      </c>
      <c r="M214">
        <v>4</v>
      </c>
      <c r="N214" s="117" t="s">
        <v>181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15">
      <c r="A215">
        <v>214</v>
      </c>
      <c r="B215" s="116">
        <v>44554.635416666664</v>
      </c>
      <c r="C215" s="116">
        <v>44554.645833333336</v>
      </c>
      <c r="D215" s="117" t="s">
        <v>255</v>
      </c>
      <c r="E215">
        <v>206</v>
      </c>
      <c r="F215">
        <v>206</v>
      </c>
      <c r="G215" s="117" t="s">
        <v>200</v>
      </c>
      <c r="H215" s="117" t="s">
        <v>178</v>
      </c>
      <c r="I215">
        <v>3</v>
      </c>
      <c r="J215" s="117" t="s">
        <v>179</v>
      </c>
      <c r="K215">
        <v>18</v>
      </c>
      <c r="L215" s="117" t="s">
        <v>180</v>
      </c>
      <c r="M215">
        <v>2</v>
      </c>
      <c r="N215" s="117" t="s">
        <v>182</v>
      </c>
      <c r="O215">
        <v>1000</v>
      </c>
      <c r="P215">
        <v>86</v>
      </c>
      <c r="Q215">
        <v>2584</v>
      </c>
      <c r="R215">
        <v>8322300</v>
      </c>
      <c r="S215">
        <v>9294392</v>
      </c>
    </row>
    <row r="216" spans="1:19" x14ac:dyDescent="0.15">
      <c r="A216">
        <v>215</v>
      </c>
      <c r="B216" s="116">
        <v>44554.635416666664</v>
      </c>
      <c r="C216" s="116">
        <v>44554.645833333336</v>
      </c>
      <c r="D216" s="117" t="s">
        <v>255</v>
      </c>
      <c r="E216">
        <v>206</v>
      </c>
      <c r="F216">
        <v>206</v>
      </c>
      <c r="G216" s="117" t="s">
        <v>200</v>
      </c>
      <c r="H216" s="117" t="s">
        <v>178</v>
      </c>
      <c r="I216">
        <v>3</v>
      </c>
      <c r="J216" s="117" t="s">
        <v>179</v>
      </c>
      <c r="K216">
        <v>18</v>
      </c>
      <c r="L216" s="117" t="s">
        <v>180</v>
      </c>
      <c r="M216">
        <v>3</v>
      </c>
      <c r="N216" s="117" t="s">
        <v>183</v>
      </c>
      <c r="O216">
        <v>1000</v>
      </c>
      <c r="P216">
        <v>1942286</v>
      </c>
      <c r="Q216">
        <v>2618704</v>
      </c>
      <c r="R216">
        <v>1857549</v>
      </c>
      <c r="S216">
        <v>2813008</v>
      </c>
    </row>
    <row r="217" spans="1:19" x14ac:dyDescent="0.15">
      <c r="A217">
        <v>216</v>
      </c>
      <c r="B217" s="116">
        <v>44554.635416666664</v>
      </c>
      <c r="C217" s="116">
        <v>44554.645833333336</v>
      </c>
      <c r="D217" s="117" t="s">
        <v>255</v>
      </c>
      <c r="E217">
        <v>206</v>
      </c>
      <c r="F217">
        <v>206</v>
      </c>
      <c r="G217" s="117" t="s">
        <v>200</v>
      </c>
      <c r="H217" s="117" t="s">
        <v>178</v>
      </c>
      <c r="I217">
        <v>3</v>
      </c>
      <c r="J217" s="117" t="s">
        <v>179</v>
      </c>
      <c r="K217">
        <v>18</v>
      </c>
      <c r="L217" s="117" t="s">
        <v>180</v>
      </c>
      <c r="M217">
        <v>1</v>
      </c>
      <c r="N217" s="117" t="s">
        <v>184</v>
      </c>
      <c r="O217">
        <v>1000</v>
      </c>
      <c r="P217">
        <v>16492600</v>
      </c>
      <c r="Q217">
        <v>18789992</v>
      </c>
      <c r="R217">
        <v>9260164</v>
      </c>
      <c r="S217">
        <v>11412808</v>
      </c>
    </row>
    <row r="218" spans="1:19" x14ac:dyDescent="0.15">
      <c r="A218">
        <v>217</v>
      </c>
      <c r="B218" s="116">
        <v>44554.635416666664</v>
      </c>
      <c r="C218" s="116">
        <v>44554.645833333336</v>
      </c>
      <c r="D218" s="117" t="s">
        <v>255</v>
      </c>
      <c r="E218">
        <v>206</v>
      </c>
      <c r="F218">
        <v>206</v>
      </c>
      <c r="G218" s="117" t="s">
        <v>200</v>
      </c>
      <c r="H218" s="117" t="s">
        <v>178</v>
      </c>
      <c r="I218">
        <v>3</v>
      </c>
      <c r="J218" s="117" t="s">
        <v>179</v>
      </c>
      <c r="K218">
        <v>23</v>
      </c>
      <c r="L218" s="117" t="s">
        <v>185</v>
      </c>
      <c r="M218">
        <v>4</v>
      </c>
      <c r="N218" s="117" t="s">
        <v>181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15">
      <c r="A219">
        <v>218</v>
      </c>
      <c r="B219" s="116">
        <v>44554.635416666664</v>
      </c>
      <c r="C219" s="116">
        <v>44554.645833333336</v>
      </c>
      <c r="D219" s="117" t="s">
        <v>255</v>
      </c>
      <c r="E219">
        <v>206</v>
      </c>
      <c r="F219">
        <v>206</v>
      </c>
      <c r="G219" s="117" t="s">
        <v>200</v>
      </c>
      <c r="H219" s="117" t="s">
        <v>178</v>
      </c>
      <c r="I219">
        <v>3</v>
      </c>
      <c r="J219" s="117" t="s">
        <v>179</v>
      </c>
      <c r="K219">
        <v>23</v>
      </c>
      <c r="L219" s="117" t="s">
        <v>185</v>
      </c>
      <c r="M219">
        <v>2</v>
      </c>
      <c r="N219" s="117" t="s">
        <v>182</v>
      </c>
      <c r="O219">
        <v>1000</v>
      </c>
      <c r="P219">
        <v>17492193</v>
      </c>
      <c r="Q219">
        <v>18822440</v>
      </c>
      <c r="R219">
        <v>8075003</v>
      </c>
      <c r="S219">
        <v>9226920</v>
      </c>
    </row>
    <row r="220" spans="1:19" x14ac:dyDescent="0.15">
      <c r="A220">
        <v>219</v>
      </c>
      <c r="B220" s="116">
        <v>44554.635416666664</v>
      </c>
      <c r="C220" s="116">
        <v>44554.645833333336</v>
      </c>
      <c r="D220" s="117" t="s">
        <v>255</v>
      </c>
      <c r="E220">
        <v>206</v>
      </c>
      <c r="F220">
        <v>206</v>
      </c>
      <c r="G220" s="117" t="s">
        <v>200</v>
      </c>
      <c r="H220" s="117" t="s">
        <v>178</v>
      </c>
      <c r="I220">
        <v>3</v>
      </c>
      <c r="J220" s="117" t="s">
        <v>179</v>
      </c>
      <c r="K220">
        <v>23</v>
      </c>
      <c r="L220" s="117" t="s">
        <v>185</v>
      </c>
      <c r="M220">
        <v>3</v>
      </c>
      <c r="N220" s="117" t="s">
        <v>183</v>
      </c>
      <c r="O220">
        <v>1000</v>
      </c>
      <c r="P220">
        <v>81</v>
      </c>
      <c r="Q220">
        <v>2440</v>
      </c>
      <c r="R220">
        <v>683406</v>
      </c>
      <c r="S220">
        <v>1160152</v>
      </c>
    </row>
    <row r="221" spans="1:19" x14ac:dyDescent="0.15">
      <c r="A221">
        <v>220</v>
      </c>
      <c r="B221" s="116">
        <v>44554.635416666664</v>
      </c>
      <c r="C221" s="116">
        <v>44554.645833333336</v>
      </c>
      <c r="D221" s="117" t="s">
        <v>255</v>
      </c>
      <c r="E221">
        <v>206</v>
      </c>
      <c r="F221">
        <v>206</v>
      </c>
      <c r="G221" s="117" t="s">
        <v>200</v>
      </c>
      <c r="H221" s="117" t="s">
        <v>178</v>
      </c>
      <c r="I221">
        <v>3</v>
      </c>
      <c r="J221" s="117" t="s">
        <v>179</v>
      </c>
      <c r="K221">
        <v>23</v>
      </c>
      <c r="L221" s="117" t="s">
        <v>185</v>
      </c>
      <c r="M221">
        <v>1</v>
      </c>
      <c r="N221" s="117" t="s">
        <v>184</v>
      </c>
      <c r="O221">
        <v>1000</v>
      </c>
      <c r="P221">
        <v>8127</v>
      </c>
      <c r="Q221">
        <v>10584</v>
      </c>
      <c r="R221">
        <v>10273251</v>
      </c>
      <c r="S221">
        <v>12356384</v>
      </c>
    </row>
    <row r="222" spans="1:19" x14ac:dyDescent="0.15">
      <c r="A222">
        <v>221</v>
      </c>
      <c r="B222" s="116">
        <v>44554.635416666664</v>
      </c>
      <c r="C222" s="116">
        <v>44554.645833333336</v>
      </c>
      <c r="D222" s="117" t="s">
        <v>255</v>
      </c>
      <c r="E222">
        <v>206</v>
      </c>
      <c r="F222">
        <v>206</v>
      </c>
      <c r="G222" s="117" t="s">
        <v>200</v>
      </c>
      <c r="H222" s="117" t="s">
        <v>178</v>
      </c>
      <c r="I222">
        <v>3</v>
      </c>
      <c r="J222" s="117" t="s">
        <v>179</v>
      </c>
      <c r="K222">
        <v>24</v>
      </c>
      <c r="L222" s="117" t="s">
        <v>186</v>
      </c>
      <c r="M222">
        <v>4</v>
      </c>
      <c r="N222" s="117" t="s">
        <v>181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15">
      <c r="A223">
        <v>222</v>
      </c>
      <c r="B223" s="116">
        <v>44554.635416666664</v>
      </c>
      <c r="C223" s="116">
        <v>44554.645833333336</v>
      </c>
      <c r="D223" s="117" t="s">
        <v>255</v>
      </c>
      <c r="E223">
        <v>206</v>
      </c>
      <c r="F223">
        <v>206</v>
      </c>
      <c r="G223" s="117" t="s">
        <v>200</v>
      </c>
      <c r="H223" s="117" t="s">
        <v>178</v>
      </c>
      <c r="I223">
        <v>3</v>
      </c>
      <c r="J223" s="117" t="s">
        <v>179</v>
      </c>
      <c r="K223">
        <v>24</v>
      </c>
      <c r="L223" s="117" t="s">
        <v>186</v>
      </c>
      <c r="M223">
        <v>2</v>
      </c>
      <c r="N223" s="117" t="s">
        <v>182</v>
      </c>
      <c r="O223">
        <v>1000</v>
      </c>
      <c r="P223">
        <v>16129419</v>
      </c>
      <c r="Q223">
        <v>17984736</v>
      </c>
      <c r="R223">
        <v>12459687</v>
      </c>
      <c r="S223">
        <v>14545248</v>
      </c>
    </row>
    <row r="224" spans="1:19" x14ac:dyDescent="0.15">
      <c r="A224">
        <v>223</v>
      </c>
      <c r="B224" s="116">
        <v>44554.635416666664</v>
      </c>
      <c r="C224" s="116">
        <v>44554.645833333336</v>
      </c>
      <c r="D224" s="117" t="s">
        <v>255</v>
      </c>
      <c r="E224">
        <v>206</v>
      </c>
      <c r="F224">
        <v>206</v>
      </c>
      <c r="G224" s="117" t="s">
        <v>200</v>
      </c>
      <c r="H224" s="117" t="s">
        <v>178</v>
      </c>
      <c r="I224">
        <v>3</v>
      </c>
      <c r="J224" s="117" t="s">
        <v>179</v>
      </c>
      <c r="K224">
        <v>24</v>
      </c>
      <c r="L224" s="117" t="s">
        <v>186</v>
      </c>
      <c r="M224">
        <v>3</v>
      </c>
      <c r="N224" s="117" t="s">
        <v>183</v>
      </c>
      <c r="O224">
        <v>1000</v>
      </c>
      <c r="P224">
        <v>4812335</v>
      </c>
      <c r="Q224">
        <v>9185504</v>
      </c>
      <c r="R224">
        <v>1470825</v>
      </c>
      <c r="S224">
        <v>2023408</v>
      </c>
    </row>
    <row r="225" spans="1:19" x14ac:dyDescent="0.15">
      <c r="A225">
        <v>224</v>
      </c>
      <c r="B225" s="116">
        <v>44554.635416666664</v>
      </c>
      <c r="C225" s="116">
        <v>44554.645833333336</v>
      </c>
      <c r="D225" s="117" t="s">
        <v>255</v>
      </c>
      <c r="E225">
        <v>206</v>
      </c>
      <c r="F225">
        <v>206</v>
      </c>
      <c r="G225" s="117" t="s">
        <v>200</v>
      </c>
      <c r="H225" s="117" t="s">
        <v>178</v>
      </c>
      <c r="I225">
        <v>3</v>
      </c>
      <c r="J225" s="117" t="s">
        <v>179</v>
      </c>
      <c r="K225">
        <v>24</v>
      </c>
      <c r="L225" s="117" t="s">
        <v>186</v>
      </c>
      <c r="M225">
        <v>1</v>
      </c>
      <c r="N225" s="117" t="s">
        <v>184</v>
      </c>
      <c r="O225">
        <v>1000</v>
      </c>
      <c r="P225">
        <v>384130</v>
      </c>
      <c r="Q225">
        <v>473296</v>
      </c>
      <c r="R225">
        <v>433273</v>
      </c>
      <c r="S225">
        <v>522576</v>
      </c>
    </row>
    <row r="226" spans="1:19" x14ac:dyDescent="0.15">
      <c r="A226">
        <v>225</v>
      </c>
      <c r="B226" s="116">
        <v>44554.635416666664</v>
      </c>
      <c r="C226" s="116">
        <v>44554.645833333336</v>
      </c>
      <c r="D226" s="117" t="s">
        <v>255</v>
      </c>
      <c r="E226">
        <v>206</v>
      </c>
      <c r="F226">
        <v>206</v>
      </c>
      <c r="G226" s="117" t="s">
        <v>200</v>
      </c>
      <c r="H226" s="117" t="s">
        <v>178</v>
      </c>
      <c r="I226">
        <v>3</v>
      </c>
      <c r="J226" s="117" t="s">
        <v>179</v>
      </c>
      <c r="K226">
        <v>25</v>
      </c>
      <c r="L226" s="117" t="s">
        <v>187</v>
      </c>
      <c r="M226">
        <v>4</v>
      </c>
      <c r="N226" s="117" t="s">
        <v>181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15">
      <c r="A227">
        <v>226</v>
      </c>
      <c r="B227" s="116">
        <v>44554.635416666664</v>
      </c>
      <c r="C227" s="116">
        <v>44554.645833333336</v>
      </c>
      <c r="D227" s="117" t="s">
        <v>255</v>
      </c>
      <c r="E227">
        <v>206</v>
      </c>
      <c r="F227">
        <v>206</v>
      </c>
      <c r="G227" s="117" t="s">
        <v>200</v>
      </c>
      <c r="H227" s="117" t="s">
        <v>178</v>
      </c>
      <c r="I227">
        <v>3</v>
      </c>
      <c r="J227" s="117" t="s">
        <v>179</v>
      </c>
      <c r="K227">
        <v>25</v>
      </c>
      <c r="L227" s="117" t="s">
        <v>187</v>
      </c>
      <c r="M227">
        <v>2</v>
      </c>
      <c r="N227" s="117" t="s">
        <v>182</v>
      </c>
      <c r="O227">
        <v>1000</v>
      </c>
      <c r="P227">
        <v>5529177</v>
      </c>
      <c r="Q227">
        <v>6632104</v>
      </c>
      <c r="R227">
        <v>12431989</v>
      </c>
      <c r="S227">
        <v>14266384</v>
      </c>
    </row>
    <row r="228" spans="1:19" x14ac:dyDescent="0.15">
      <c r="A228">
        <v>227</v>
      </c>
      <c r="B228" s="116">
        <v>44554.635416666664</v>
      </c>
      <c r="C228" s="116">
        <v>44554.645833333336</v>
      </c>
      <c r="D228" s="117" t="s">
        <v>255</v>
      </c>
      <c r="E228">
        <v>206</v>
      </c>
      <c r="F228">
        <v>206</v>
      </c>
      <c r="G228" s="117" t="s">
        <v>200</v>
      </c>
      <c r="H228" s="117" t="s">
        <v>178</v>
      </c>
      <c r="I228">
        <v>3</v>
      </c>
      <c r="J228" s="117" t="s">
        <v>179</v>
      </c>
      <c r="K228">
        <v>25</v>
      </c>
      <c r="L228" s="117" t="s">
        <v>187</v>
      </c>
      <c r="M228">
        <v>3</v>
      </c>
      <c r="N228" s="117" t="s">
        <v>183</v>
      </c>
      <c r="O228">
        <v>1000</v>
      </c>
      <c r="P228">
        <v>6500027</v>
      </c>
      <c r="Q228">
        <v>10104784</v>
      </c>
      <c r="R228">
        <v>1397864</v>
      </c>
      <c r="S228">
        <v>2316432</v>
      </c>
    </row>
    <row r="229" spans="1:19" x14ac:dyDescent="0.15">
      <c r="A229">
        <v>228</v>
      </c>
      <c r="B229" s="116">
        <v>44554.635416666664</v>
      </c>
      <c r="C229" s="116">
        <v>44554.645833333336</v>
      </c>
      <c r="D229" s="117" t="s">
        <v>255</v>
      </c>
      <c r="E229">
        <v>206</v>
      </c>
      <c r="F229">
        <v>206</v>
      </c>
      <c r="G229" s="117" t="s">
        <v>200</v>
      </c>
      <c r="H229" s="117" t="s">
        <v>178</v>
      </c>
      <c r="I229">
        <v>3</v>
      </c>
      <c r="J229" s="117" t="s">
        <v>179</v>
      </c>
      <c r="K229">
        <v>25</v>
      </c>
      <c r="L229" s="117" t="s">
        <v>187</v>
      </c>
      <c r="M229">
        <v>1</v>
      </c>
      <c r="N229" s="117" t="s">
        <v>184</v>
      </c>
      <c r="O229">
        <v>1000</v>
      </c>
      <c r="P229">
        <v>410513</v>
      </c>
      <c r="Q229">
        <v>517296</v>
      </c>
      <c r="R229">
        <v>433235</v>
      </c>
      <c r="S229">
        <v>510512</v>
      </c>
    </row>
    <row r="230" spans="1:19" x14ac:dyDescent="0.15">
      <c r="A230">
        <v>229</v>
      </c>
      <c r="B230" s="116">
        <v>44554.635416666664</v>
      </c>
      <c r="C230" s="116">
        <v>44554.645833333336</v>
      </c>
      <c r="D230" s="117" t="s">
        <v>255</v>
      </c>
      <c r="E230">
        <v>206</v>
      </c>
      <c r="F230">
        <v>206</v>
      </c>
      <c r="G230" s="117" t="s">
        <v>200</v>
      </c>
      <c r="H230" s="117" t="s">
        <v>178</v>
      </c>
      <c r="I230">
        <v>3</v>
      </c>
      <c r="J230" s="117" t="s">
        <v>179</v>
      </c>
      <c r="K230">
        <v>26</v>
      </c>
      <c r="L230" s="117" t="s">
        <v>189</v>
      </c>
      <c r="M230">
        <v>4</v>
      </c>
      <c r="N230" s="117" t="s">
        <v>181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15">
      <c r="A231">
        <v>230</v>
      </c>
      <c r="B231" s="116">
        <v>44554.635416666664</v>
      </c>
      <c r="C231" s="116">
        <v>44554.645833333336</v>
      </c>
      <c r="D231" s="117" t="s">
        <v>255</v>
      </c>
      <c r="E231">
        <v>206</v>
      </c>
      <c r="F231">
        <v>206</v>
      </c>
      <c r="G231" s="117" t="s">
        <v>200</v>
      </c>
      <c r="H231" s="117" t="s">
        <v>178</v>
      </c>
      <c r="I231">
        <v>3</v>
      </c>
      <c r="J231" s="117" t="s">
        <v>179</v>
      </c>
      <c r="K231">
        <v>26</v>
      </c>
      <c r="L231" s="117" t="s">
        <v>189</v>
      </c>
      <c r="M231">
        <v>2</v>
      </c>
      <c r="N231" s="117" t="s">
        <v>182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15">
      <c r="A232">
        <v>231</v>
      </c>
      <c r="B232" s="116">
        <v>44554.635416666664</v>
      </c>
      <c r="C232" s="116">
        <v>44554.645833333336</v>
      </c>
      <c r="D232" s="117" t="s">
        <v>255</v>
      </c>
      <c r="E232">
        <v>206</v>
      </c>
      <c r="F232">
        <v>206</v>
      </c>
      <c r="G232" s="117" t="s">
        <v>200</v>
      </c>
      <c r="H232" s="117" t="s">
        <v>178</v>
      </c>
      <c r="I232">
        <v>3</v>
      </c>
      <c r="J232" s="117" t="s">
        <v>179</v>
      </c>
      <c r="K232">
        <v>26</v>
      </c>
      <c r="L232" s="117" t="s">
        <v>189</v>
      </c>
      <c r="M232">
        <v>3</v>
      </c>
      <c r="N232" s="117" t="s">
        <v>183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15">
      <c r="A233">
        <v>232</v>
      </c>
      <c r="B233" s="116">
        <v>44554.635416666664</v>
      </c>
      <c r="C233" s="116">
        <v>44554.645833333336</v>
      </c>
      <c r="D233" s="117" t="s">
        <v>255</v>
      </c>
      <c r="E233">
        <v>206</v>
      </c>
      <c r="F233">
        <v>206</v>
      </c>
      <c r="G233" s="117" t="s">
        <v>200</v>
      </c>
      <c r="H233" s="117" t="s">
        <v>178</v>
      </c>
      <c r="I233">
        <v>3</v>
      </c>
      <c r="J233" s="117" t="s">
        <v>179</v>
      </c>
      <c r="K233">
        <v>26</v>
      </c>
      <c r="L233" s="117" t="s">
        <v>189</v>
      </c>
      <c r="M233">
        <v>1</v>
      </c>
      <c r="N233" s="117" t="s">
        <v>184</v>
      </c>
      <c r="O233">
        <v>0</v>
      </c>
      <c r="P233">
        <v>0</v>
      </c>
      <c r="Q233">
        <v>0</v>
      </c>
      <c r="R233">
        <v>0</v>
      </c>
      <c r="S233">
        <v>0</v>
      </c>
    </row>
  </sheetData>
  <phoneticPr fontId="3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2 f 5 c d e - b 3 a c - 4 f 7 9 - 8 9 9 0 - 5 4 6 1 d 5 b 1 2 2 6 7 "   x m l n s = " h t t p : / / s c h e m a s . m i c r o s o f t . c o m / D a t a M a s h u p " > A A A A A B c M A A B Q S w M E F A A C A A g A B x e Z U 1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B x e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X m V O o 9 b / i E Q k A A A A o A A A T A B w A R m 9 y b X V s Y X M v U 2 V j d G l v b j E u b S C i G A A o o B Q A A A A A A A A A A A A A A A A A A A A A A A A A A A D t W t 9 r I 9 c V f l / Y / + G i E h i B Z e a n p J m w C / J I t k U k e 6 K R v K G 2 M S P p S p p 6 N K P O j 1 2 7 y 7 4 V A i k l C e 1 D S d N S C u 1 7 I Q 9 N + t B / J n b I f 9 F z 7 x 3 J I + m O L G 8 x D d Q L i y 3 P / c 4 5 9 9 x z v v P d s S M 8 i N 3 A R z b 7 K n 3 4 / N n z Z 9 H E C f E Q R R O M Y w m 9 Q B 6 O n z 9 D 8 O / 2 u y / g Y + N q g L 3 d V 0 F 4 2 Q + C S 2 H f 9 f C u G f g x 9 u N I K N S N M / g w D v b O u s E M m d j z z m R R F i V Z k c 4 + s p q o H f h u H I R n e 7 a 5 e + V F V 4 X i D v I T z 9 t B c Z j g 4 g 7 z x H x f 2 O Q L u A T H b 0 + b M Z 6 + K L A n h Z 2 P X H / 4 o k A X F M 7 f n d a d 2 D l P w b e f f 3 H z 2 0 9 / + O r X t 3 / 5 9 M e / / g H w X a c P Q V p h M A 1 i f I i d I Q 4 j I e t j B 5 2 m T 2 u e Z w 8 c z w m j F y S g 8 3 l E t 3 / 8 5 v b 3 3 4 L R H / 7 x r 5 s / / 2 Z h t B s 6 f j Q K w q k Z e M n U 7 1 7 P c C S s R L D z 9 m 2 h 6 Q / x V W E H N f 2 4 r O 6 S Z e 9 2 0 N u C H T t h j L r u F M O z G H 6 K h k 6 M Y / h M H z f 8 Y f 7 D j x M c X q M D C C C B e N 3 4 e r 4 q x l c x s 5 7 0 j 3 D 8 B o 6 q W V / 3 3 X Z 8 Z 4 y H D Q 9 P 4 e y 2 W Y G O n L t Y F l 5 a w c C h V c R 9 C j H Y 1 x G c H W f z 8 0 d 8 Z A 8 q Z R 1 E f p o X x 9 i F o 2 v E E y s I O c j l 5 3 w b p l I V 5 b I o i m X D m l x H Z D 3 q O / 7 w j T u M J 0 K 7 P 4 u K 6 4 Y X o I r R x o 6 P Q j z A 7 m v X H 6 M + x B r C m Q k p k D r z k 2 k f h 8 v I q t F 2 r j Y A 8 z z q z G O E / e F D / E k i 9 Z c H y 3 h 7 V 3 z + z P W 5 P Z A l i 5 + l j Y k E u V h 4 D 8 7 4 / p + / g 0 a 5 / e x v N 1 9 + d n b z 7 T c 3 3 / 3 9 + 3 / / 6 c e v v l 4 i j e M k x i G C A 8 S h D 8 R A j l E 4 U Y t P R P J E J P 9 n R J I H f C Q e y Y E 9 I o 0 o j 0 g j 8 g G C j 0 + s 8 d i s c d z / B e h K W B I k s 7 W H u i j L 5 b J R e + 2 4 n t N 3 P T C A O m A f C V 3 z 8 M K q m 4 f I n D i + j 7 3 i R b t m 2 e v B K 2 J Z l D T D r p u w N g 5 i 6 L A 4 d E Y j d 5 C O P A G H H q d 6 C U 5 W j e 7 D U D p 0 i V Q x f t 5 t X B w 6 3 o j F 2 o s h 8 F 9 R 0 u J s U C r r o m H Z q M v s C + 0 9 3 k w G w 5 W K Z N T G 4 x C P i d F 6 C 5 F 6 Q p v W y 5 n 1 v X v W 6 6 q m S A Y U v e l 4 H k j 9 O J k h O x k M c B S l G T f t I h K g u b y E 9 j E 5 8 i C J I e / d I 4 5 B k j 8 g j E N g s + A 1 z O M o t U V b / 4 O c k K u i S D J + U Q + D G b F 7 0 b Y t X p J l W V f S I z W d m T M g Z Z E s Z Z k H k Y 3 D j i S K q P s g W E U 3 u h M o z v F k l s S o F 8 F e B D i u e m t R c e s b k e W q y E X 1 N q E k v Q w o W m y W M y Y 5 r r v R w A m H E Y d c S a V B Z S u i c U R t o G C E J t j x 4 s k 1 6 n Y + i d Z n D T g g C V 5 C c F f q u q y L i l G L I n f s k 1 G 8 U g g 0 8 Q + p h T R Y U g 9 3 r t n x Q b H N 5 / k I e j w J M Q K i Q s 7 C N y + 6 q s 4 a M y d C o e 3 w h S 1 k o F J W V q H 7 q d + 0 s e f g 9 c 5 W J N m Q S i z u I V Q o K + P 1 g 5 H E i i h q 4 t p e C W Y 9 2 7 R R 5 L S a X R 8 N 4 G K M I 5 q R / F 6 h r D Z v A d J f I y 9 4 k x I V W 8 Z n N F G j u + e 4 w f Q w M Z q k D V v k 7 o 7 6 r V I b X K / r Z v g c q U l 3 z A C F s 8 o O F z K p 7 K q k 8 2 l C V j X D h Y E e l m D S e w t f 1 N K 8 i k h J c v q G J q G y S A L h O n I s D 8 2 B z K q I Q G e g S K i d z d m H s M u y b H Q + L t V b Y k n N W a C Q B b 3 8 B V L Z M O 1 6 q 3 Z S 6 9 R K n U 9 a j Z M G P 0 V l m H m m 3 d t i p S R K R n P o Y S o 8 k S T 4 f f 6 Z S V C k d + v k D e u U z D p l w z r V c B f r 1 A 3 r t I w 9 j b 9 u T m 7 g G 7 S m O 0 2 m 6 S 5 J 9 / W T 6 J q 1 I J c V g Z b g v 7 r a r v k E m u u j u 9 G D k u X d F f s P V r 7 q I y p f 5 U n 5 / h S U L / C f a J B 3 o y g r f 3 l 8 J G q K z F a m I h K d k O 3 i H W T a Q o M J V Z 7 a 0 l S G A i 2 5 C r R s Y d 8 q C g d 7 / K a s a h U G 7 b 0 H t G o o m 2 V m K i N 4 Y k w h W C p k c w w Q e c X h f Q o W C f g k c A c g n w n p U x N Z E E / J g e q e u 9 w W B H v k i 8 Z D u 2 7 V U L t m l g 7 Z L h G 7 5 I u y V O U n i y j C S d Y O M 9 N L z T S Y m b x X B V A a V b j E 1 G C W O W O M W I m Y V v Z G Q r b i B j m D D t D 6 A u 0 H f o l t 4 G E m V H E 5 g P 0 Q / x J 1 u q 8 s Y b g 3 z c E o + o J j t 8 I Q d a b D b C R n E 9 G a I H 0 I t b S / V + S f k a S C D K h j z 7 k m f L z v h l F M 9 2 U 5 g 0 s I t T Q E f c T z I 5 W r F c P C 4 Q B I l W w J w N A + j X Z T e K n s q s U S B S I Y 5 S J 3 Z y o o H z s Y x Q v 1 s y R c c 1 K o V s q s 2 5 p U 9 H R q X W h s d J z E 4 4 C o b 7 6 t V 2 a 9 X S u 9 P L D b f B k D K d N B p H L B p A t T Z y T z r M Y + y C l T e s Y g y C c w o k F R o p S y 2 I m z g i G F y z s G C t X u o F T O z Q 9 + G b p + E C J w 0 B G d p p 2 O i W D O + e n v q Y i g j z Y S i Q Q S b o 6 t 7 a F G F M O 0 c K P J 4 j 5 w H 7 y q b H R t b c B K o A L v c b 0 Z P t / 1 4 u Q W A a 8 e G d + A I m 8 0 E D r 3 G t A 2 G C D F 2 Z M P i h c g I f g m F C L g s 7 c j g N H G J f S a s z y r z q z M c o E W C b 9 r Z F X J Q f 2 X b x 2 1 R 9 R e 6 p P 2 + t 9 r L 9 j w M B l w X j 2 I U g W K f w t N R i 6 p 0 O e t b g O l L 3 Q W L / h 4 N K g C o + j G K S w / J 8 O k 1 O t 2 a k e o a a G M i M i 8 b o m B L z 2 H D K x u s 7 i Y / W t W J X L R N k 7 3 6 / X z O a c C X Z V S u o K S p r r k K O 9 1 A R C s K D I 4 Y b l l p s p O C 7 5 v D e 6 V F N w o E a J b V 2 o 5 d 3 u p Y j A E V V t M a H H f K h F x p o B C h h m P Z i G e Q Z c u 3 i P k h y V r M g s L E m 1 1 9 l Z 1 T C 4 q 3 U x v a 5 S p V B Q F 2 F q S s z d L F t 8 o 8 e 7 G t z s f 6 g K c f + k l P f v i H b c 2 r v A g 4 b + e p C e s 3 h 3 R I m P c G h P J m x t a Y 0 u j H q J i r E + Y m 3 0 3 A v 5 P s D + 4 Z r N 8 T W j k v L 0 E v s 0 R 5 U L T Z 2 9 W b I n / C + e K o s p q G e 4 7 J L l p u q A 6 h w j y W w / e + J 7 r X 8 7 f 9 P N + 0 5 T i p S w + 7 V A P P 8 y I W O U F 0 Z t t i d Z z Q 9 h k 4 s E z q P y 4 M 6 j V f P r D m 5 / m D I I + l n S R 9 f G K + G z B x d a P 8 J a U p p Z l Z m U u 1 Q k 9 S d m J k 2 m b T U M G + u 5 + Q 6 z 4 N 5 u p M D P z W f W + Z q r 3 m 9 l m W 5 q m M E O m 1 U M W d i 6 3 z K u m q X e 4 e U q 2 g c K F V E p F w J y Y 8 d E e u V 0 e x L M E t Q I g U 3 I 7 x Z w / N i B g W c w H A 4 W j 4 x E 6 D q G 3 u E Y 2 E d B / A F B L A Q I t A B Q A A g A I A A c X m V N d m g t l p A A A A P U A A A A S A A A A A A A A A A A A A A A A A A A A A A B D b 2 5 m a W c v U G F j a 2 F n Z S 5 4 b W x Q S w E C L Q A U A A I A C A A H F 5 l T D 8 r p q 6 Q A A A D p A A A A E w A A A A A A A A A A A A A A A A D w A A A A W 0 N v b n R l b n R f V H l w Z X N d L n h t b F B L A Q I t A B Q A A g A I A A c X m V O o 9 b / i E Q k A A A A o A A A T A A A A A A A A A A A A A A A A A O E B A A B G b 3 J t d W x h c y 9 T Z W N 0 a W 9 u M S 5 t U E s F B g A A A A A D A A M A w g A A A D 8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7 A A A A A A A A C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X d j S E J n T U R C Z 1 l E Q m d N R 0 F 3 W U R C U U 1 G Q X c 9 P S I g L z 4 8 R W 5 0 c n k g V H l w Z T 0 i R m l s b E x h c 3 R V c G R h d G V k I i B W Y W x 1 Z T 0 i Z D I w M j E t M T I t M j N U M T U 6 N D U 6 M T Y u N z I w M j I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N T Z i Z G Q 3 Z i 0 0 M z g w L T R m M z g t Y m U 5 Y S 0 w N G U 0 Y m Q 5 M W I z N z U i I C 8 + P E V u d H J 5 I F R 5 c G U 9 I k Z p b G x D b 2 x 1 b W 5 O Y W 1 l c y I g V m F s d W U 9 I n N b J n F 1 b 3 Q 7 S W 5 k Z X g m c X V v d D s s J n F 1 b 3 Q 7 U 3 R h c n Q g V G l t Z S Z x d W 9 0 O y w m c X V v d D t F b m Q g V G l t Z S Z x d W 9 0 O y w m c X V v d D t R d W V y e S B H c m F u d W x h c m l 0 e S Z x d W 9 0 O y w m c X V v d D t T d W J O Z X R 3 b 3 J r S U Q m c X V v d D s s J n F 1 b 3 Q 7 T W F u Y W d l Z E V s Z W 1 l b n R J R C Z x d W 9 0 O y w m c X V v d D t N Y W 5 h Z 2 V k R W x l b W V u d E l E I E 5 h b W U m c X V v d D s s J n F 1 b 3 Q 7 T G 9 j Y X R p b 2 4 g T m F t Z S Z x d W 9 0 O y w m c X V v d D t T d W J T e X N 0 Z W 0 m c X V v d D s s J n F 1 b 3 Q 7 U 3 V i U 3 l z d G V t I E 5 h b W U m c X V v d D s s J n F 1 b 3 Q 7 V W 5 p d C Z x d W 9 0 O y w m c X V v d D t V b m l 0 I E 5 h b W U m c X V v d D s s J n F 1 b 3 Q 7 T G 9 n a W N h b E V 0 a F B v c n Q m c X V v d D s s J n F 1 b 3 Q 7 T G 9 n a W N h b E V 0 a F B v c n Q g T m F t Z S Z x d W 9 0 O y w m c X V v d D t D M z g w M j Y w M D A 2 O l B o e X N p Y 2 F s I G J h b m R 3 a W R 0 a C h N Y n B z K S Z x d W 9 0 O y w m c X V v d D t D M z g w M j Y w M D A 3 O k 1 l Y W 4 g c m V j Z W l 2 a W 5 n I G J p d C B y Y X R l K G J w c y k m c X V v d D s s J n F 1 b 3 Q 7 Q z M 4 M D I 2 M D A w O D p N Y X g g c m V j Z W l 2 a W 5 n I G J p d C B y Y X R l K G J w c y k m c X V v d D s s J n F 1 b 3 Q 7 Q z M 4 M D I 2 M D A w O T p N Z W F u I H N l b m R p b m c g Y m l 0 I H J h d G U o Y n B z K S Z x d W 9 0 O y w m c X V v d D t D M z g w M j Y w M D E w O k 1 h e C B z Z W 5 k a W 5 n I G J p d C B y Y X R l K G J w c y k m c X V v d D t d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Q x L 0 F 1 d G 9 S Z W 1 v d m V k Q 2 9 s d W 1 u c z E u e 0 l u Z G V 4 L D B 9 J n F 1 b 3 Q 7 L C Z x d W 9 0 O 1 N l Y 3 R p b 2 4 x L 3 N o Z W V 0 M S 9 B d X R v U m V t b 3 Z l Z E N v b H V t b n M x L n t T d G F y d C B U a W 1 l L D F 9 J n F 1 b 3 Q 7 L C Z x d W 9 0 O 1 N l Y 3 R p b 2 4 x L 3 N o Z W V 0 M S 9 B d X R v U m V t b 3 Z l Z E N v b H V t b n M x L n t F b m Q g V G l t Z S w y f S Z x d W 9 0 O y w m c X V v d D t T Z W N 0 a W 9 u M S 9 z a G V l d D E v Q X V 0 b 1 J l b W 9 2 Z W R D b 2 x 1 b W 5 z M S 5 7 U X V l c n k g R 3 J h b n V s Y X J p d H k s M 3 0 m c X V v d D s s J n F 1 b 3 Q 7 U 2 V j d G l v b j E v c 2 h l Z X Q x L 0 F 1 d G 9 S Z W 1 v d m V k Q 2 9 s d W 1 u c z E u e 1 N 1 Y k 5 l d H d v c m t J R C w 0 f S Z x d W 9 0 O y w m c X V v d D t T Z W N 0 a W 9 u M S 9 z a G V l d D E v Q X V 0 b 1 J l b W 9 2 Z W R D b 2 x 1 b W 5 z M S 5 7 T W F u Y W d l Z E V s Z W 1 l b n R J R C w 1 f S Z x d W 9 0 O y w m c X V v d D t T Z W N 0 a W 9 u M S 9 z a G V l d D E v Q X V 0 b 1 J l b W 9 2 Z W R D b 2 x 1 b W 5 z M S 5 7 T W F u Y W d l Z E V s Z W 1 l b n R J R C B O Y W 1 l L D Z 9 J n F 1 b 3 Q 7 L C Z x d W 9 0 O 1 N l Y 3 R p b 2 4 x L 3 N o Z W V 0 M S 9 B d X R v U m V t b 3 Z l Z E N v b H V t b n M x L n t M b 2 N h d G l v b i B O Y W 1 l L D d 9 J n F 1 b 3 Q 7 L C Z x d W 9 0 O 1 N l Y 3 R p b 2 4 x L 3 N o Z W V 0 M S 9 B d X R v U m V t b 3 Z l Z E N v b H V t b n M x L n t T d W J T e X N 0 Z W 0 s O H 0 m c X V v d D s s J n F 1 b 3 Q 7 U 2 V j d G l v b j E v c 2 h l Z X Q x L 0 F 1 d G 9 S Z W 1 v d m V k Q 2 9 s d W 1 u c z E u e 1 N 1 Y l N 5 c 3 R l b S B O Y W 1 l L D l 9 J n F 1 b 3 Q 7 L C Z x d W 9 0 O 1 N l Y 3 R p b 2 4 x L 3 N o Z W V 0 M S 9 B d X R v U m V t b 3 Z l Z E N v b H V t b n M x L n t V b m l 0 L D E w f S Z x d W 9 0 O y w m c X V v d D t T Z W N 0 a W 9 u M S 9 z a G V l d D E v Q X V 0 b 1 J l b W 9 2 Z W R D b 2 x 1 b W 5 z M S 5 7 V W 5 p d C B O Y W 1 l L D E x f S Z x d W 9 0 O y w m c X V v d D t T Z W N 0 a W 9 u M S 9 z a G V l d D E v Q X V 0 b 1 J l b W 9 2 Z W R D b 2 x 1 b W 5 z M S 5 7 T G 9 n a W N h b E V 0 a F B v c n Q s M T J 9 J n F 1 b 3 Q 7 L C Z x d W 9 0 O 1 N l Y 3 R p b 2 4 x L 3 N o Z W V 0 M S 9 B d X R v U m V t b 3 Z l Z E N v b H V t b n M x L n t M b 2 d p Y 2 F s R X R o U G 9 y d C B O Y W 1 l L D E z f S Z x d W 9 0 O y w m c X V v d D t T Z W N 0 a W 9 u M S 9 z a G V l d D E v Q X V 0 b 1 J l b W 9 2 Z W R D b 2 x 1 b W 5 z M S 5 7 Q z M 4 M D I 2 M D A w N j p Q a H l z a W N h b C B i Y W 5 k d 2 l k d G g o T W J w c y k s M T R 9 J n F 1 b 3 Q 7 L C Z x d W 9 0 O 1 N l Y 3 R p b 2 4 x L 3 N o Z W V 0 M S 9 B d X R v U m V t b 3 Z l Z E N v b H V t b n M x L n t D M z g w M j Y w M D A 3 O k 1 l Y W 4 g c m V j Z W l 2 a W 5 n I G J p d C B y Y X R l K G J w c y k s M T V 9 J n F 1 b 3 Q 7 L C Z x d W 9 0 O 1 N l Y 3 R p b 2 4 x L 3 N o Z W V 0 M S 9 B d X R v U m V t b 3 Z l Z E N v b H V t b n M x L n t D M z g w M j Y w M D A 4 O k 1 h e C B y Z W N l a X Z p b m c g Y m l 0 I H J h d G U o Y n B z K S w x N n 0 m c X V v d D s s J n F 1 b 3 Q 7 U 2 V j d G l v b j E v c 2 h l Z X Q x L 0 F 1 d G 9 S Z W 1 v d m V k Q 2 9 s d W 1 u c z E u e 0 M z O D A y N j A w M D k 6 T W V h b i B z Z W 5 k a W 5 n I G J p d C B y Y X R l K G J w c y k s M T d 9 J n F 1 b 3 Q 7 L C Z x d W 9 0 O 1 N l Y 3 R p b 2 4 x L 3 N o Z W V 0 M S 9 B d X R v U m V t b 3 Z l Z E N v b H V t b n M x L n t D M z g w M j Y w M D E w O k 1 h e C B z Z W 5 k a W 5 n I G J p d C B y Y X R l K G J w c y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a G V l d D E v Q X V 0 b 1 J l b W 9 2 Z W R D b 2 x 1 b W 5 z M S 5 7 S W 5 k Z X g s M H 0 m c X V v d D s s J n F 1 b 3 Q 7 U 2 V j d G l v b j E v c 2 h l Z X Q x L 0 F 1 d G 9 S Z W 1 v d m V k Q 2 9 s d W 1 u c z E u e 1 N 0 Y X J 0 I F R p b W U s M X 0 m c X V v d D s s J n F 1 b 3 Q 7 U 2 V j d G l v b j E v c 2 h l Z X Q x L 0 F 1 d G 9 S Z W 1 v d m V k Q 2 9 s d W 1 u c z E u e 0 V u Z C B U a W 1 l L D J 9 J n F 1 b 3 Q 7 L C Z x d W 9 0 O 1 N l Y 3 R p b 2 4 x L 3 N o Z W V 0 M S 9 B d X R v U m V t b 3 Z l Z E N v b H V t b n M x L n t R d W V y e S B H c m F u d W x h c m l 0 e S w z f S Z x d W 9 0 O y w m c X V v d D t T Z W N 0 a W 9 u M S 9 z a G V l d D E v Q X V 0 b 1 J l b W 9 2 Z W R D b 2 x 1 b W 5 z M S 5 7 U 3 V i T m V 0 d 2 9 y a 0 l E L D R 9 J n F 1 b 3 Q 7 L C Z x d W 9 0 O 1 N l Y 3 R p b 2 4 x L 3 N o Z W V 0 M S 9 B d X R v U m V t b 3 Z l Z E N v b H V t b n M x L n t N Y W 5 h Z 2 V k R W x l b W V u d E l E L D V 9 J n F 1 b 3 Q 7 L C Z x d W 9 0 O 1 N l Y 3 R p b 2 4 x L 3 N o Z W V 0 M S 9 B d X R v U m V t b 3 Z l Z E N v b H V t b n M x L n t N Y W 5 h Z 2 V k R W x l b W V u d E l E I E 5 h b W U s N n 0 m c X V v d D s s J n F 1 b 3 Q 7 U 2 V j d G l v b j E v c 2 h l Z X Q x L 0 F 1 d G 9 S Z W 1 v d m V k Q 2 9 s d W 1 u c z E u e 0 x v Y 2 F 0 a W 9 u I E 5 h b W U s N 3 0 m c X V v d D s s J n F 1 b 3 Q 7 U 2 V j d G l v b j E v c 2 h l Z X Q x L 0 F 1 d G 9 S Z W 1 v d m V k Q 2 9 s d W 1 u c z E u e 1 N 1 Y l N 5 c 3 R l b S w 4 f S Z x d W 9 0 O y w m c X V v d D t T Z W N 0 a W 9 u M S 9 z a G V l d D E v Q X V 0 b 1 J l b W 9 2 Z W R D b 2 x 1 b W 5 z M S 5 7 U 3 V i U 3 l z d G V t I E 5 h b W U s O X 0 m c X V v d D s s J n F 1 b 3 Q 7 U 2 V j d G l v b j E v c 2 h l Z X Q x L 0 F 1 d G 9 S Z W 1 v d m V k Q 2 9 s d W 1 u c z E u e 1 V u a X Q s M T B 9 J n F 1 b 3 Q 7 L C Z x d W 9 0 O 1 N l Y 3 R p b 2 4 x L 3 N o Z W V 0 M S 9 B d X R v U m V t b 3 Z l Z E N v b H V t b n M x L n t V b m l 0 I E 5 h b W U s M T F 9 J n F 1 b 3 Q 7 L C Z x d W 9 0 O 1 N l Y 3 R p b 2 4 x L 3 N o Z W V 0 M S 9 B d X R v U m V t b 3 Z l Z E N v b H V t b n M x L n t M b 2 d p Y 2 F s R X R o U G 9 y d C w x M n 0 m c X V v d D s s J n F 1 b 3 Q 7 U 2 V j d G l v b j E v c 2 h l Z X Q x L 0 F 1 d G 9 S Z W 1 v d m V k Q 2 9 s d W 1 u c z E u e 0 x v Z 2 l j Y W x F d G h Q b 3 J 0 I E 5 h b W U s M T N 9 J n F 1 b 3 Q 7 L C Z x d W 9 0 O 1 N l Y 3 R p b 2 4 x L 3 N o Z W V 0 M S 9 B d X R v U m V t b 3 Z l Z E N v b H V t b n M x L n t D M z g w M j Y w M D A 2 O l B o e X N p Y 2 F s I G J h b m R 3 a W R 0 a C h N Y n B z K S w x N H 0 m c X V v d D s s J n F 1 b 3 Q 7 U 2 V j d G l v b j E v c 2 h l Z X Q x L 0 F 1 d G 9 S Z W 1 v d m V k Q 2 9 s d W 1 u c z E u e 0 M z O D A y N j A w M D c 6 T W V h b i B y Z W N l a X Z p b m c g Y m l 0 I H J h d G U o Y n B z K S w x N X 0 m c X V v d D s s J n F 1 b 3 Q 7 U 2 V j d G l v b j E v c 2 h l Z X Q x L 0 F 1 d G 9 S Z W 1 v d m V k Q 2 9 s d W 1 u c z E u e 0 M z O D A y N j A w M D g 6 T W F 4 I H J l Y 2 V p d m l u Z y B i a X Q g c m F 0 Z S h i c H M p L D E 2 f S Z x d W 9 0 O y w m c X V v d D t T Z W N 0 a W 9 u M S 9 z a G V l d D E v Q X V 0 b 1 J l b W 9 2 Z W R D b 2 x 1 b W 5 z M S 5 7 Q z M 4 M D I 2 M D A w O T p N Z W F u I H N l b m R p b m c g Y m l 0 I H J h d G U o Y n B z K S w x N 3 0 m c X V v d D s s J n F 1 b 3 Q 7 U 2 V j d G l v b j E v c 2 h l Z X Q x L 0 F 1 d G 9 S Z W 1 v d m V k Q 2 9 s d W 1 u c z E u e 0 M z O D A y N j A w M T A 6 T W F 4 I H N l b m R p b m c g Y m l 0 I H J h d G U o Y n B z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N o Z W V 0 M V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A x O j U 2 O j E 1 L j M 4 N j I x N D Z a I i A v P j x F b n R y e S B U e X B l P S J G a W x s Q 2 9 s d W 1 u V H l w Z X M i I F Z h b H V l P S J z Q X d j S E J n T U R C Z 1 l E Q m d N R 0 F 3 W U R B d 0 1 E Q X c 9 P S I g L z 4 8 R W 5 0 c n k g V H l w Z T 0 i R m l s b E N v b H V t b k 5 h b W V z I i B W Y W x 1 Z T 0 i c 1 s m c X V v d D t J b m R l e C Z x d W 9 0 O y w m c X V v d D t T d G F y d C B U a W 1 l J n F 1 b 3 Q 7 L C Z x d W 9 0 O 0 V u Z C B U a W 1 l J n F 1 b 3 Q 7 L C Z x d W 9 0 O 1 F 1 Z X J 5 I E d y Y W 5 1 b G F y a X R 5 J n F 1 b 3 Q 7 L C Z x d W 9 0 O 1 N 1 Y k 5 l d H d v c m t J R C Z x d W 9 0 O y w m c X V v d D t N Y W 5 h Z 2 V k R W x l b W V u d E l E J n F 1 b 3 Q 7 L C Z x d W 9 0 O 0 1 h b m F n Z W R F b G V t Z W 5 0 S U Q g T m F t Z S Z x d W 9 0 O y w m c X V v d D t M b 2 N h d G l v b i B O Y W 1 l J n F 1 b 3 Q 7 L C Z x d W 9 0 O 1 N 1 Y l N 5 c 3 R l b S Z x d W 9 0 O y w m c X V v d D t T d W J T e X N 0 Z W 0 g T m F t Z S Z x d W 9 0 O y w m c X V v d D t V b m l 0 J n F 1 b 3 Q 7 L C Z x d W 9 0 O 1 V u a X Q g T m F t Z S Z x d W 9 0 O y w m c X V v d D t M b 2 d p Y 2 F s R X R o U G 9 y d C Z x d W 9 0 O y w m c X V v d D t M b 2 d p Y 2 F s R X R o U G 9 y d C B O Y W 1 l J n F 1 b 3 Q 7 L C Z x d W 9 0 O 0 M z O D A y N j A w M D Y 6 U G h 5 c 2 l j Y W w g Y m F u Z H d p Z H R o K E 1 i c H M p J n F 1 b 3 Q 7 L C Z x d W 9 0 O 0 M z O D A y N j A w M D c 6 T W V h b i B y Z W N l a X Z p b m c g Y m l 0 I H J h d G U o Y n B z K S Z x d W 9 0 O y w m c X V v d D t D M z g w M j Y w M D A 4 O k 1 h e C B y Z W N l a X Z p b m c g Y m l 0 I H J h d G U o Y n B z K S Z x d W 9 0 O y w m c X V v d D t D M z g w M j Y w M D A 5 O k 1 l Y W 4 g c 2 V u Z G l u Z y B i a X Q g c m F 0 Z S h i c H M p J n F 1 b 3 Q 7 L C Z x d W 9 0 O 0 M z O D A y N j A w M T A 6 T W F 4 I H N l b m R p b m c g Y m l 0 I H J h d G U o Y n B z K S Z x d W 9 0 O 1 0 i I C 8 + P E V u d H J 5 I F R 5 c G U 9 I k Z p b G x T d G F 0 d X M i I F Z h b H V l P S J z Q 2 9 t c G x l d G U i I C 8 + P E V u d H J 5 I F R 5 c G U 9 I l F 1 Z X J 5 S U Q i I F Z h b H V l P S J z M T g x Z W Q w M z Q t O G Q w N S 0 0 M T F k L T g 1 N D c t M D V h M 2 E 0 Z G Y 4 N D I z I i A v P j x F b n R y e S B U e X B l P S J G a W x s Q 2 9 1 b n Q i I F Z h b H V l P S J s M j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E g K D I p L 0 F 1 d G 9 S Z W 1 v d m V k Q 2 9 s d W 1 u c z E u e 0 l u Z G V 4 L D B 9 J n F 1 b 3 Q 7 L C Z x d W 9 0 O 1 N l Y 3 R p b 2 4 x L 3 N o Z W V 0 M S A o M i k v Q X V 0 b 1 J l b W 9 2 Z W R D b 2 x 1 b W 5 z M S 5 7 U 3 R h c n Q g V G l t Z S w x f S Z x d W 9 0 O y w m c X V v d D t T Z W N 0 a W 9 u M S 9 z a G V l d D E g K D I p L 0 F 1 d G 9 S Z W 1 v d m V k Q 2 9 s d W 1 u c z E u e 0 V u Z C B U a W 1 l L D J 9 J n F 1 b 3 Q 7 L C Z x d W 9 0 O 1 N l Y 3 R p b 2 4 x L 3 N o Z W V 0 M S A o M i k v Q X V 0 b 1 J l b W 9 2 Z W R D b 2 x 1 b W 5 z M S 5 7 U X V l c n k g R 3 J h b n V s Y X J p d H k s M 3 0 m c X V v d D s s J n F 1 b 3 Q 7 U 2 V j d G l v b j E v c 2 h l Z X Q x I C g y K S 9 B d X R v U m V t b 3 Z l Z E N v b H V t b n M x L n t T d W J O Z X R 3 b 3 J r S U Q s N H 0 m c X V v d D s s J n F 1 b 3 Q 7 U 2 V j d G l v b j E v c 2 h l Z X Q x I C g y K S 9 B d X R v U m V t b 3 Z l Z E N v b H V t b n M x L n t N Y W 5 h Z 2 V k R W x l b W V u d E l E L D V 9 J n F 1 b 3 Q 7 L C Z x d W 9 0 O 1 N l Y 3 R p b 2 4 x L 3 N o Z W V 0 M S A o M i k v Q X V 0 b 1 J l b W 9 2 Z W R D b 2 x 1 b W 5 z M S 5 7 T W F u Y W d l Z E V s Z W 1 l b n R J R C B O Y W 1 l L D Z 9 J n F 1 b 3 Q 7 L C Z x d W 9 0 O 1 N l Y 3 R p b 2 4 x L 3 N o Z W V 0 M S A o M i k v Q X V 0 b 1 J l b W 9 2 Z W R D b 2 x 1 b W 5 z M S 5 7 T G 9 j Y X R p b 2 4 g T m F t Z S w 3 f S Z x d W 9 0 O y w m c X V v d D t T Z W N 0 a W 9 u M S 9 z a G V l d D E g K D I p L 0 F 1 d G 9 S Z W 1 v d m V k Q 2 9 s d W 1 u c z E u e 1 N 1 Y l N 5 c 3 R l b S w 4 f S Z x d W 9 0 O y w m c X V v d D t T Z W N 0 a W 9 u M S 9 z a G V l d D E g K D I p L 0 F 1 d G 9 S Z W 1 v d m V k Q 2 9 s d W 1 u c z E u e 1 N 1 Y l N 5 c 3 R l b S B O Y W 1 l L D l 9 J n F 1 b 3 Q 7 L C Z x d W 9 0 O 1 N l Y 3 R p b 2 4 x L 3 N o Z W V 0 M S A o M i k v Q X V 0 b 1 J l b W 9 2 Z W R D b 2 x 1 b W 5 z M S 5 7 V W 5 p d C w x M H 0 m c X V v d D s s J n F 1 b 3 Q 7 U 2 V j d G l v b j E v c 2 h l Z X Q x I C g y K S 9 B d X R v U m V t b 3 Z l Z E N v b H V t b n M x L n t V b m l 0 I E 5 h b W U s M T F 9 J n F 1 b 3 Q 7 L C Z x d W 9 0 O 1 N l Y 3 R p b 2 4 x L 3 N o Z W V 0 M S A o M i k v Q X V 0 b 1 J l b W 9 2 Z W R D b 2 x 1 b W 5 z M S 5 7 T G 9 n a W N h b E V 0 a F B v c n Q s M T J 9 J n F 1 b 3 Q 7 L C Z x d W 9 0 O 1 N l Y 3 R p b 2 4 x L 3 N o Z W V 0 M S A o M i k v Q X V 0 b 1 J l b W 9 2 Z W R D b 2 x 1 b W 5 z M S 5 7 T G 9 n a W N h b E V 0 a F B v c n Q g T m F t Z S w x M 3 0 m c X V v d D s s J n F 1 b 3 Q 7 U 2 V j d G l v b j E v c 2 h l Z X Q x I C g y K S 9 B d X R v U m V t b 3 Z l Z E N v b H V t b n M x L n t D M z g w M j Y w M D A 2 O l B o e X N p Y 2 F s I G J h b m R 3 a W R 0 a C h N Y n B z K S w x N H 0 m c X V v d D s s J n F 1 b 3 Q 7 U 2 V j d G l v b j E v c 2 h l Z X Q x I C g y K S 9 B d X R v U m V t b 3 Z l Z E N v b H V t b n M x L n t D M z g w M j Y w M D A 3 O k 1 l Y W 4 g c m V j Z W l 2 a W 5 n I G J p d C B y Y X R l K G J w c y k s M T V 9 J n F 1 b 3 Q 7 L C Z x d W 9 0 O 1 N l Y 3 R p b 2 4 x L 3 N o Z W V 0 M S A o M i k v Q X V 0 b 1 J l b W 9 2 Z W R D b 2 x 1 b W 5 z M S 5 7 Q z M 4 M D I 2 M D A w O D p N Y X g g c m V j Z W l 2 a W 5 n I G J p d C B y Y X R l K G J w c y k s M T Z 9 J n F 1 b 3 Q 7 L C Z x d W 9 0 O 1 N l Y 3 R p b 2 4 x L 3 N o Z W V 0 M S A o M i k v Q X V 0 b 1 J l b W 9 2 Z W R D b 2 x 1 b W 5 z M S 5 7 Q z M 4 M D I 2 M D A w O T p N Z W F u I H N l b m R p b m c g Y m l 0 I H J h d G U o Y n B z K S w x N 3 0 m c X V v d D s s J n F 1 b 3 Q 7 U 2 V j d G l v b j E v c 2 h l Z X Q x I C g y K S 9 B d X R v U m V t b 3 Z l Z E N v b H V t b n M x L n t D M z g w M j Y w M D E w O k 1 h e C B z Z W 5 k a W 5 n I G J p d C B y Y X R l K G J w c y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a G V l d D E g K D I p L 0 F 1 d G 9 S Z W 1 v d m V k Q 2 9 s d W 1 u c z E u e 0 l u Z G V 4 L D B 9 J n F 1 b 3 Q 7 L C Z x d W 9 0 O 1 N l Y 3 R p b 2 4 x L 3 N o Z W V 0 M S A o M i k v Q X V 0 b 1 J l b W 9 2 Z W R D b 2 x 1 b W 5 z M S 5 7 U 3 R h c n Q g V G l t Z S w x f S Z x d W 9 0 O y w m c X V v d D t T Z W N 0 a W 9 u M S 9 z a G V l d D E g K D I p L 0 F 1 d G 9 S Z W 1 v d m V k Q 2 9 s d W 1 u c z E u e 0 V u Z C B U a W 1 l L D J 9 J n F 1 b 3 Q 7 L C Z x d W 9 0 O 1 N l Y 3 R p b 2 4 x L 3 N o Z W V 0 M S A o M i k v Q X V 0 b 1 J l b W 9 2 Z W R D b 2 x 1 b W 5 z M S 5 7 U X V l c n k g R 3 J h b n V s Y X J p d H k s M 3 0 m c X V v d D s s J n F 1 b 3 Q 7 U 2 V j d G l v b j E v c 2 h l Z X Q x I C g y K S 9 B d X R v U m V t b 3 Z l Z E N v b H V t b n M x L n t T d W J O Z X R 3 b 3 J r S U Q s N H 0 m c X V v d D s s J n F 1 b 3 Q 7 U 2 V j d G l v b j E v c 2 h l Z X Q x I C g y K S 9 B d X R v U m V t b 3 Z l Z E N v b H V t b n M x L n t N Y W 5 h Z 2 V k R W x l b W V u d E l E L D V 9 J n F 1 b 3 Q 7 L C Z x d W 9 0 O 1 N l Y 3 R p b 2 4 x L 3 N o Z W V 0 M S A o M i k v Q X V 0 b 1 J l b W 9 2 Z W R D b 2 x 1 b W 5 z M S 5 7 T W F u Y W d l Z E V s Z W 1 l b n R J R C B O Y W 1 l L D Z 9 J n F 1 b 3 Q 7 L C Z x d W 9 0 O 1 N l Y 3 R p b 2 4 x L 3 N o Z W V 0 M S A o M i k v Q X V 0 b 1 J l b W 9 2 Z W R D b 2 x 1 b W 5 z M S 5 7 T G 9 j Y X R p b 2 4 g T m F t Z S w 3 f S Z x d W 9 0 O y w m c X V v d D t T Z W N 0 a W 9 u M S 9 z a G V l d D E g K D I p L 0 F 1 d G 9 S Z W 1 v d m V k Q 2 9 s d W 1 u c z E u e 1 N 1 Y l N 5 c 3 R l b S w 4 f S Z x d W 9 0 O y w m c X V v d D t T Z W N 0 a W 9 u M S 9 z a G V l d D E g K D I p L 0 F 1 d G 9 S Z W 1 v d m V k Q 2 9 s d W 1 u c z E u e 1 N 1 Y l N 5 c 3 R l b S B O Y W 1 l L D l 9 J n F 1 b 3 Q 7 L C Z x d W 9 0 O 1 N l Y 3 R p b 2 4 x L 3 N o Z W V 0 M S A o M i k v Q X V 0 b 1 J l b W 9 2 Z W R D b 2 x 1 b W 5 z M S 5 7 V W 5 p d C w x M H 0 m c X V v d D s s J n F 1 b 3 Q 7 U 2 V j d G l v b j E v c 2 h l Z X Q x I C g y K S 9 B d X R v U m V t b 3 Z l Z E N v b H V t b n M x L n t V b m l 0 I E 5 h b W U s M T F 9 J n F 1 b 3 Q 7 L C Z x d W 9 0 O 1 N l Y 3 R p b 2 4 x L 3 N o Z W V 0 M S A o M i k v Q X V 0 b 1 J l b W 9 2 Z W R D b 2 x 1 b W 5 z M S 5 7 T G 9 n a W N h b E V 0 a F B v c n Q s M T J 9 J n F 1 b 3 Q 7 L C Z x d W 9 0 O 1 N l Y 3 R p b 2 4 x L 3 N o Z W V 0 M S A o M i k v Q X V 0 b 1 J l b W 9 2 Z W R D b 2 x 1 b W 5 z M S 5 7 T G 9 n a W N h b E V 0 a F B v c n Q g T m F t Z S w x M 3 0 m c X V v d D s s J n F 1 b 3 Q 7 U 2 V j d G l v b j E v c 2 h l Z X Q x I C g y K S 9 B d X R v U m V t b 3 Z l Z E N v b H V t b n M x L n t D M z g w M j Y w M D A 2 O l B o e X N p Y 2 F s I G J h b m R 3 a W R 0 a C h N Y n B z K S w x N H 0 m c X V v d D s s J n F 1 b 3 Q 7 U 2 V j d G l v b j E v c 2 h l Z X Q x I C g y K S 9 B d X R v U m V t b 3 Z l Z E N v b H V t b n M x L n t D M z g w M j Y w M D A 3 O k 1 l Y W 4 g c m V j Z W l 2 a W 5 n I G J p d C B y Y X R l K G J w c y k s M T V 9 J n F 1 b 3 Q 7 L C Z x d W 9 0 O 1 N l Y 3 R p b 2 4 x L 3 N o Z W V 0 M S A o M i k v Q X V 0 b 1 J l b W 9 2 Z W R D b 2 x 1 b W 5 z M S 5 7 Q z M 4 M D I 2 M D A w O D p N Y X g g c m V j Z W l 2 a W 5 n I G J p d C B y Y X R l K G J w c y k s M T Z 9 J n F 1 b 3 Q 7 L C Z x d W 9 0 O 1 N l Y 3 R p b 2 4 x L 3 N o Z W V 0 M S A o M i k v Q X V 0 b 1 J l b W 9 2 Z W R D b 2 x 1 b W 5 z M S 5 7 Q z M 4 M D I 2 M D A w O T p N Z W F u I H N l b m R p b m c g Y m l 0 I H J h d G U o Y n B z K S w x N 3 0 m c X V v d D s s J n F 1 b 3 Q 7 U 2 V j d G l v b j E v c 2 h l Z X Q x I C g y K S 9 B d X R v U m V t b 3 Z l Z E N v b H V t b n M x L n t D M z g w M j Y w M D E w O k 1 h e C B z Z W 5 k a W 5 n I G J p d C B y Y X R l K G J w c y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V l d D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I p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c 2 h l Z X Q x X 1 8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V U M D E 6 N T Y 6 M T U u N D M w M T M w N l o i I C 8 + P E V u d H J 5 I F R 5 c G U 9 I k Z p b G x D b 2 x 1 b W 5 U e X B l c y I g V m F s d W U 9 I n N B d 2 N I Q m d Z R E F 3 T U d C U V V G Q l F V R E F 3 T U Z C U U 1 H Q m d V R 0 J R T U R C Z 1 V E Q X d N R k F 3 T U R B d 0 1 G Q l F N R E F 3 T U R C Z 1 l H Q m c 9 P S I g L z 4 8 R W 5 0 c n k g V H l w Z T 0 i R m l s b E N v b H V t b k 5 h b W V z I i B W Y W x 1 Z T 0 i c 1 s m c X V v d D t J b m R l e C Z x d W 9 0 O y w m c X V v d D t T d G F y d C B U a W 1 l J n F 1 b 3 Q 7 L C Z x d W 9 0 O 0 V u Z C B U a W 1 l J n F 1 b 3 Q 7 L C Z x d W 9 0 O 1 F 1 Z X J 5 I E d y Y W 5 1 b G F y a X R 5 J n F 1 b 3 Q 7 L C Z x d W 9 0 O 0 9 i a m V j d C B H c m 9 1 c C Z x d W 9 0 O y w m c X V v d D s 5 M D I y N j Y 6 Q X Z h a W x h Y m l s a X R 5 I F J h d G U g K F R D S F 9 Q R E N I I E N o Y W 5 u Z W w p X 0 1 B U F M m c X V v d D s s J n F 1 b 3 Q 7 M z A 2 M D E 1 O l N E Q 0 N I I H R v d G F s I H R y Y W Z m a W M g b n V t Y m V y K G V y b C k m c X V v d D s s J n F 1 b 3 Q 7 M z A 2 M D I 0 O l R D S C B 0 b 3 R h b C B 0 c m F m Z m l j I G 5 1 b W J l c i h l c m w p J n F 1 b 3 Q 7 L C Z x d W 9 0 O z k w M D A x N z p a V E V f S G F s Z i B S Y X R l I F V 0 a W x p e m F 0 a W 9 u J n F 1 b 3 Q 7 L C Z x d W 9 0 O z k w M T Y 5 M D p Q U y B U c m F m Z m l j K E 1 C K S Z x d W 9 0 O y w m c X V v d D s 5 M D A 3 N z E 6 Q W d n c m V n Y X R l I E R M I E R h d G E g K E 1 C K S Z x d W 9 0 O y w m c X V v d D s 5 M D A 3 N z I 6 Q W d n c m V n Y X R l I F V M I E R h d G E g K E 1 C K S Z x d W 9 0 O y w m c X V v d D s 5 O T Q 1 M z E 6 M k c g Q 2 F s b C B T Z X R 1 c C B T d W N j Z X N z I F J h d G U g K E N T K S A o R X h j b H V k a W 5 n I F R p b W V v d X Q p X 0 1 U T i Z x d W 9 0 O y w m c X V v d D s z M D Y w M D k 6 S G F u Z G 9 2 Z X I g c 3 V j Y 2 V z c y B y Y X R l K C U p J n F 1 b 3 Q 7 L C Z x d W 9 0 O z k w M D g w M D p U Q 0 h f R H J v c F 9 N V E 5 f T V N Q J n F 1 b 3 Q 7 L C Z x d W 9 0 O z k w M j I 5 M z p T R E N D S C B D Y X B h Y 2 l 0 e S B 1 d G l s a X p h d G l v b i Z x d W 9 0 O y w m c X V v d D s 5 M D I y O T I 6 S F I x M D A g V E N I I E N h c G F j a X R 5 I H V 0 a W x p e m F 0 a W 9 u J n F 1 b 3 Q 7 L C Z x d W 9 0 O z k w M j I 3 O T p U a H J v d W d o c H V 0 I F V z Z X I g K F B T I E R M K V 9 N Q V B T J n F 1 b 3 Q 7 L C Z x d W 9 0 O z k w M j I 4 M D p U a H J v d W d o c H V 0 I F V z Z X I g K F B T I F V M K V 9 N Q V B T J n F 1 b 3 Q 7 L C Z x d W 9 0 O z k w M T k 2 M D p U b 3 R h b C B Q Y W d p b m c g R G l z Y 2 F y Z H M m c X V v d D s s J n F 1 b 3 Q 7 Q z k w M D A 2 M D E z M D p O d W 1 i Z X I g b 2 Y g a G V h b H R o e S B U U l h z J n F 1 b 3 Q 7 L C Z x d W 9 0 O 0 M 5 M D E w O D A w M z A 6 T n V t Y m V y I G 9 m I F R S W H M m c X V v d D s s J n F 1 b 3 Q 7 O T k y O T A z O k F z c 2 l n b m 1 l b n Q g U 3 V j Y 2 V z c y B S Y X R l I C h T R E N D S C k g K E V 4 Y 2 x 1 Z G l u Z y B U a W 1 l b 3 V 0 K V 9 N V E 4 m c X V v d D s s J n F 1 b 3 Q 7 Q z k w M D A 2 M D A w O T p O d W 1 i Z X I g b 2 Y g U 0 R D Q 0 g g Y W x s b 2 N h d G l v b i B m Y W l s d X J l I G Z v c i B h c 3 N p Z 2 5 t Z W 5 0 J n F 1 b 3 Q 7 L C Z x d W 9 0 O z k 5 M j g 5 N D p U Q 0 g g Q X N z a W d u b W V u d C B T d W N j Z X N z I F J h d G U o T W F w c y k m c X V v d D s s J n F 1 b 3 Q 7 O T A x N z Y z O l R D S C B B c 3 N p Z 2 5 t Z W 5 0 I E Z h a W x 1 c m U g b n V t Y m V y K E 1 h c H M p J n F 1 b 3 Q 7 L C Z x d W 9 0 O z k w M D M x M j o x L V N E Q 0 N I I G R y b 3 A o J S k m c X V v d D s s J n F 1 b 3 Q 7 Q z k w M T A 3 M D A 1 M D p O d W 1 i Z X I g b 2 Y g U 0 R D Q 0 g g Z H J v c H M m c X V v d D s s J n F 1 b 3 Q 7 M z A 2 M D A y O l N E Q 0 N I I G l u I G N v b m d l c 3 R p b 2 4 g c m F 0 Z S g l K S Z x d W 9 0 O y w m c X V v d D s z M D Y w M T M 6 U 0 R D Q 0 g g b 3 Z l c m Z s b 3 c g d G 9 0 Y W w g b n V t Y m V y J n F 1 b 3 Q 7 L C Z x d W 9 0 O z M w N j A w N T p U Q 0 g g a W 4 g Y 2 9 u Z 2 V z d G l v b i B y Y X R l K G V 4 Y 2 x 1 Z G U g a G F u Z G 9 2 Z X I p K C U p J n F 1 b 3 Q 7 L C Z x d W 9 0 O z M w N j A x O D p U Q 0 g g b 3 Z l c m Z s b 3 c g d G 9 0 Y W w g b n V t Y m V y K G V 4 Y 2 x 1 Z G U g a G F u Z G 9 2 Z X I p J n F 1 b 3 Q 7 L C Z x d W 9 0 O z k w M D A 1 M T p I Y W 5 k b 3 Z l c i B v d X Q g c 3 V j Y 2 V z c y B y Y X R l K C U p X z I w M T M w O D E 5 J n F 1 b 3 Q 7 L C Z x d W 9 0 O z k w M D I 0 N T p p b n R l c i 1 j Z W x s I G h h b m R v d m V y I G 9 1 d C B m Y W l s d X J l I F R p b W V z J n F 1 b 3 Q 7 L C Z x d W 9 0 O z M w N j A w N z p U Q 0 g g a W 4 g Y 2 F s b C B k c m 9 w I H J h d G U o Z X h j b H V k Z S B o Y W 5 k b 3 Z l c i k o J S k m c X V v d D s s J n F 1 b 3 Q 7 M z A 2 M D I z O l R D S C B k c m 9 w c G V k I G N h b G w g d G 9 0 Y W w g b n V t Y m V y J n F 1 b 3 Q 7 L C Z x d W 9 0 O z k w M D Y y M j p S U S 1 E T D A t N C Z x d W 9 0 O y w m c X V v d D s 5 M D A 2 M j M 6 U l E t V U w w L T Q m c X V v d D s s J n F 1 b 3 Q 7 O T A w N j E 2 O k N T R E x B V k F S Q S 1 S W E x F V k U m c X V v d D s s J n F 1 b 3 Q 7 O T A w N j E 1 O k N T V U x B V k F S Q S 1 S W E x F V k U m c X V v d D s s J n F 1 b 3 Q 7 O T A w M T A x O k l k b G U g Y m F u Z C A x K G 5 i K S Z x d W 9 0 O y w m c X V v d D s 5 M D A x M D I 6 S W R s Z S B i Y W 5 k I D I o b m I p J n F 1 b 3 Q 7 L C Z x d W 9 0 O z k w M D E w M z p J Z G x l I G J h b m Q g M y h u Y i k m c X V v d D s s J n F 1 b 3 Q 7 O T A w M T A 0 O m l k b G U g Y m F u Z C A 0 K G 5 i K S Z x d W 9 0 O y w m c X V v d D s 5 M D A x M D U 6 S W R s Z S B i Y W 5 k I D U o b m I p J n F 1 b 3 Q 7 L C Z x d W 9 0 O 0 M 5 M D E w O D A w M D M 6 T W F 4 a W 1 1 b S B u d W 1 i Z X I g b 2 Y g Y n V z e S B T R E N D S H M m c X V v d D s s J n F 1 b 3 Q 7 Q z k w M D A 5 M D A w N D p O d W 1 i Z X I g b 2 Y g U 0 R D Q 0 g m c X V v d D s s J n F 1 b 3 Q 7 Q z k w M T A 4 M D A z M z p N Y X h p b X V t I G 5 1 b W J l c i B v Z i B i d X N 5 I F R D S H M m c X V v d D s s J n F 1 b 3 Q 7 Q z k w M D A 5 M D A w M z p O d W 1 i Z X I g b 2 Y g V E N I J n F 1 b 3 Q 7 X S I g L z 4 8 R W 5 0 c n k g V H l w Z T 0 i R m l s b F N 0 Y X R 1 c y I g V m F s d W U 9 I n N D b 2 1 w b G V 0 Z S I g L z 4 8 R W 5 0 c n k g V H l w Z T 0 i U X V l c n l J R C I g V m F s d W U 9 I n M z M W E 4 N D I 0 Y i 0 x N m Y x L T Q 4 N j E t Y T A z Z C 0 x Z G M 0 N j V j N 2 U 4 N D I i I C 8 + P E V u d H J 5 I F R 5 c G U 9 I k Z p b G x D b 3 V u d C I g V m F s d W U 9 I m w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Q x I C g z K S 9 B d X R v U m V t b 3 Z l Z E N v b H V t b n M x L n t J b m R l e C w w f S Z x d W 9 0 O y w m c X V v d D t T Z W N 0 a W 9 u M S 9 z a G V l d D E g K D M p L 0 F 1 d G 9 S Z W 1 v d m V k Q 2 9 s d W 1 u c z E u e 1 N 0 Y X J 0 I F R p b W U s M X 0 m c X V v d D s s J n F 1 b 3 Q 7 U 2 V j d G l v b j E v c 2 h l Z X Q x I C g z K S 9 B d X R v U m V t b 3 Z l Z E N v b H V t b n M x L n t F b m Q g V G l t Z S w y f S Z x d W 9 0 O y w m c X V v d D t T Z W N 0 a W 9 u M S 9 z a G V l d D E g K D M p L 0 F 1 d G 9 S Z W 1 v d m V k Q 2 9 s d W 1 u c z E u e 1 F 1 Z X J 5 I E d y Y W 5 1 b G F y a X R 5 L D N 9 J n F 1 b 3 Q 7 L C Z x d W 9 0 O 1 N l Y 3 R p b 2 4 x L 3 N o Z W V 0 M S A o M y k v Q X V 0 b 1 J l b W 9 2 Z W R D b 2 x 1 b W 5 z M S 5 7 T 2 J q Z W N 0 I E d y b 3 V w L D R 9 J n F 1 b 3 Q 7 L C Z x d W 9 0 O 1 N l Y 3 R p b 2 4 x L 3 N o Z W V 0 M S A o M y k v Q X V 0 b 1 J l b W 9 2 Z W R D b 2 x 1 b W 5 z M S 5 7 O T A y M j Y 2 O k F 2 Y W l s Y W J p b G l 0 e S B S Y X R l I C h U Q 0 h f U E R D S C B D a G F u b m V s K V 9 N Q V B T L D V 9 J n F 1 b 3 Q 7 L C Z x d W 9 0 O 1 N l Y 3 R p b 2 4 x L 3 N o Z W V 0 M S A o M y k v Q X V 0 b 1 J l b W 9 2 Z W R D b 2 x 1 b W 5 z M S 5 7 M z A 2 M D E 1 O l N E Q 0 N I I H R v d G F s I H R y Y W Z m a W M g b n V t Y m V y K G V y b C k s N n 0 m c X V v d D s s J n F 1 b 3 Q 7 U 2 V j d G l v b j E v c 2 h l Z X Q x I C g z K S 9 B d X R v U m V t b 3 Z l Z E N v b H V t b n M x L n s z M D Y w M j Q 6 V E N I I H R v d G F s I H R y Y W Z m a W M g b n V t Y m V y K G V y b C k s N 3 0 m c X V v d D s s J n F 1 b 3 Q 7 U 2 V j d G l v b j E v c 2 h l Z X Q x I C g z K S 9 B d X R v U m V t b 3 Z l Z E N v b H V t b n M x L n s 5 M D A w M T c 6 W l R F X 0 h h b G Y g U m F 0 Z S B V d G l s a X p h d G l v b i w 4 f S Z x d W 9 0 O y w m c X V v d D t T Z W N 0 a W 9 u M S 9 z a G V l d D E g K D M p L 0 F 1 d G 9 S Z W 1 v d m V k Q 2 9 s d W 1 u c z E u e z k w M T Y 5 M D p Q U y B U c m F m Z m l j K E 1 C K S w 5 f S Z x d W 9 0 O y w m c X V v d D t T Z W N 0 a W 9 u M S 9 z a G V l d D E g K D M p L 0 F 1 d G 9 S Z W 1 v d m V k Q 2 9 s d W 1 u c z E u e z k w M D c 3 M T p B Z 2 d y Z W d h d G U g R E w g R G F 0 Y S A o T U I p L D E w f S Z x d W 9 0 O y w m c X V v d D t T Z W N 0 a W 9 u M S 9 z a G V l d D E g K D M p L 0 F 1 d G 9 S Z W 1 v d m V k Q 2 9 s d W 1 u c z E u e z k w M D c 3 M j p B Z 2 d y Z W d h d G U g V U w g R G F 0 Y S A o T U I p L D E x f S Z x d W 9 0 O y w m c X V v d D t T Z W N 0 a W 9 u M S 9 z a G V l d D E g K D M p L 0 F 1 d G 9 S Z W 1 v d m V k Q 2 9 s d W 1 u c z E u e z k 5 N D U z M T o y R y B D Y W x s I F N l d H V w I F N 1 Y 2 N l c 3 M g U m F 0 Z S A o Q 1 M p I C h F e G N s d W R p b m c g V G l t Z W 9 1 d C l f T V R O L D E y f S Z x d W 9 0 O y w m c X V v d D t T Z W N 0 a W 9 u M S 9 z a G V l d D E g K D M p L 0 F 1 d G 9 S Z W 1 v d m V k Q 2 9 s d W 1 u c z E u e z M w N j A w O T p I Y W 5 k b 3 Z l c i B z d W N j Z X N z I H J h d G U o J S k s M T N 9 J n F 1 b 3 Q 7 L C Z x d W 9 0 O 1 N l Y 3 R p b 2 4 x L 3 N o Z W V 0 M S A o M y k v Q X V 0 b 1 J l b W 9 2 Z W R D b 2 x 1 b W 5 z M S 5 7 O T A w O D A w O l R D S F 9 E c m 9 w X 0 1 U T l 9 N U 1 A s M T R 9 J n F 1 b 3 Q 7 L C Z x d W 9 0 O 1 N l Y 3 R p b 2 4 x L 3 N o Z W V 0 M S A o M y k v Q X V 0 b 1 J l b W 9 2 Z W R D b 2 x 1 b W 5 z M S 5 7 O T A y M j k z O l N E Q 0 N I I E N h c G F j a X R 5 I H V 0 a W x p e m F 0 a W 9 u L D E 1 f S Z x d W 9 0 O y w m c X V v d D t T Z W N 0 a W 9 u M S 9 z a G V l d D E g K D M p L 0 F 1 d G 9 S Z W 1 v d m V k Q 2 9 s d W 1 u c z E u e z k w M j I 5 M j p I U j E w M C B U Q 0 g g Q 2 F w Y W N p d H k g d X R p b G l 6 Y X R p b 2 4 s M T Z 9 J n F 1 b 3 Q 7 L C Z x d W 9 0 O 1 N l Y 3 R p b 2 4 x L 3 N o Z W V 0 M S A o M y k v Q X V 0 b 1 J l b W 9 2 Z W R D b 2 x 1 b W 5 z M S 5 7 O T A y M j c 5 O l R o c m 9 1 Z 2 h w d X Q g V X N l c i A o U F M g R E w p X 0 1 B U F M s M T d 9 J n F 1 b 3 Q 7 L C Z x d W 9 0 O 1 N l Y 3 R p b 2 4 x L 3 N o Z W V 0 M S A o M y k v Q X V 0 b 1 J l b W 9 2 Z W R D b 2 x 1 b W 5 z M S 5 7 O T A y M j g w O l R o c m 9 1 Z 2 h w d X Q g V X N l c i A o U F M g V U w p X 0 1 B U F M s M T h 9 J n F 1 b 3 Q 7 L C Z x d W 9 0 O 1 N l Y 3 R p b 2 4 x L 3 N o Z W V 0 M S A o M y k v Q X V 0 b 1 J l b W 9 2 Z W R D b 2 x 1 b W 5 z M S 5 7 O T A x O T Y w O l R v d G F s I F B h Z 2 l u Z y B E a X N j Y X J k c y w x O X 0 m c X V v d D s s J n F 1 b 3 Q 7 U 2 V j d G l v b j E v c 2 h l Z X Q x I C g z K S 9 B d X R v U m V t b 3 Z l Z E N v b H V t b n M x L n t D O T A w M D Y w M T M w O k 5 1 b W J l c i B v Z i B o Z W F s d G h 5 I F R S W H M s M j B 9 J n F 1 b 3 Q 7 L C Z x d W 9 0 O 1 N l Y 3 R p b 2 4 x L 3 N o Z W V 0 M S A o M y k v Q X V 0 b 1 J l b W 9 2 Z W R D b 2 x 1 b W 5 z M S 5 7 Q z k w M T A 4 M D A z M D p O d W 1 i Z X I g b 2 Y g V F J Y c y w y M X 0 m c X V v d D s s J n F 1 b 3 Q 7 U 2 V j d G l v b j E v c 2 h l Z X Q x I C g z K S 9 B d X R v U m V t b 3 Z l Z E N v b H V t b n M x L n s 5 O T I 5 M D M 6 Q X N z a W d u b W V u d C B T d W N j Z X N z I F J h d G U g K F N E Q 0 N I K S A o R X h j b H V k a W 5 n I F R p b W V v d X Q p X 0 1 U T i w y M n 0 m c X V v d D s s J n F 1 b 3 Q 7 U 2 V j d G l v b j E v c 2 h l Z X Q x I C g z K S 9 B d X R v U m V t b 3 Z l Z E N v b H V t b n M x L n t D O T A w M D Y w M D A 5 O k 5 1 b W J l c i B v Z i B T R E N D S C B h b G x v Y 2 F 0 a W 9 u I G Z h a W x 1 c m U g Z m 9 y I G F z c 2 l n b m 1 l b n Q s M j N 9 J n F 1 b 3 Q 7 L C Z x d W 9 0 O 1 N l Y 3 R p b 2 4 x L 3 N o Z W V 0 M S A o M y k v Q X V 0 b 1 J l b W 9 2 Z W R D b 2 x 1 b W 5 z M S 5 7 O T k y O D k 0 O l R D S C B B c 3 N p Z 2 5 t Z W 5 0 I F N 1 Y 2 N l c 3 M g U m F 0 Z S h N Y X B z K S w y N H 0 m c X V v d D s s J n F 1 b 3 Q 7 U 2 V j d G l v b j E v c 2 h l Z X Q x I C g z K S 9 B d X R v U m V t b 3 Z l Z E N v b H V t b n M x L n s 5 M D E 3 N j M 6 V E N I I E F z c 2 l n b m 1 l b n Q g R m F p b H V y Z S B u d W 1 i Z X I o T W F w c y k s M j V 9 J n F 1 b 3 Q 7 L C Z x d W 9 0 O 1 N l Y 3 R p b 2 4 x L 3 N o Z W V 0 M S A o M y k v Q X V 0 b 1 J l b W 9 2 Z W R D b 2 x 1 b W 5 z M S 5 7 O T A w M z E y O j E t U 0 R D Q 0 g g Z H J v c C g l K S w y N n 0 m c X V v d D s s J n F 1 b 3 Q 7 U 2 V j d G l v b j E v c 2 h l Z X Q x I C g z K S 9 B d X R v U m V t b 3 Z l Z E N v b H V t b n M x L n t D O T A x M D c w M D U w O k 5 1 b W J l c i B v Z i B T R E N D S C B k c m 9 w c y w y N 3 0 m c X V v d D s s J n F 1 b 3 Q 7 U 2 V j d G l v b j E v c 2 h l Z X Q x I C g z K S 9 B d X R v U m V t b 3 Z l Z E N v b H V t b n M x L n s z M D Y w M D I 6 U 0 R D Q 0 g g a W 4 g Y 2 9 u Z 2 V z d G l v b i B y Y X R l K C U p L D I 4 f S Z x d W 9 0 O y w m c X V v d D t T Z W N 0 a W 9 u M S 9 z a G V l d D E g K D M p L 0 F 1 d G 9 S Z W 1 v d m V k Q 2 9 s d W 1 u c z E u e z M w N j A x M z p T R E N D S C B v d m V y Z m x v d y B 0 b 3 R h b C B u d W 1 i Z X I s M j l 9 J n F 1 b 3 Q 7 L C Z x d W 9 0 O 1 N l Y 3 R p b 2 4 x L 3 N o Z W V 0 M S A o M y k v Q X V 0 b 1 J l b W 9 2 Z W R D b 2 x 1 b W 5 z M S 5 7 M z A 2 M D A 1 O l R D S C B p b i B j b 2 5 n Z X N 0 a W 9 u I H J h d G U o Z X h j b H V k Z S B o Y W 5 k b 3 Z l c i k o J S k s M z B 9 J n F 1 b 3 Q 7 L C Z x d W 9 0 O 1 N l Y 3 R p b 2 4 x L 3 N o Z W V 0 M S A o M y k v Q X V 0 b 1 J l b W 9 2 Z W R D b 2 x 1 b W 5 z M S 5 7 M z A 2 M D E 4 O l R D S C B v d m V y Z m x v d y B 0 b 3 R h b C B u d W 1 i Z X I o Z X h j b H V k Z S B o Y W 5 k b 3 Z l c i k s M z F 9 J n F 1 b 3 Q 7 L C Z x d W 9 0 O 1 N l Y 3 R p b 2 4 x L 3 N o Z W V 0 M S A o M y k v Q X V 0 b 1 J l b W 9 2 Z W R D b 2 x 1 b W 5 z M S 5 7 O T A w M D U x O k h h b m R v d m V y I G 9 1 d C B z d W N j Z X N z I H J h d G U o J S l f M j A x M z A 4 M T k s M z J 9 J n F 1 b 3 Q 7 L C Z x d W 9 0 O 1 N l Y 3 R p b 2 4 x L 3 N o Z W V 0 M S A o M y k v Q X V 0 b 1 J l b W 9 2 Z W R D b 2 x 1 b W 5 z M S 5 7 O T A w M j Q 1 O m l u d G V y L W N l b G w g a G F u Z G 9 2 Z X I g b 3 V 0 I G Z h a W x 1 c m U g V G l t Z X M s M z N 9 J n F 1 b 3 Q 7 L C Z x d W 9 0 O 1 N l Y 3 R p b 2 4 x L 3 N o Z W V 0 M S A o M y k v Q X V 0 b 1 J l b W 9 2 Z W R D b 2 x 1 b W 5 z M S 5 7 M z A 2 M D A 3 O l R D S C B p b i B j Y W x s I G R y b 3 A g c m F 0 Z S h l e G N s d W R l I G h h b m R v d m V y K S g l K S w z N H 0 m c X V v d D s s J n F 1 b 3 Q 7 U 2 V j d G l v b j E v c 2 h l Z X Q x I C g z K S 9 B d X R v U m V t b 3 Z l Z E N v b H V t b n M x L n s z M D Y w M j M 6 V E N I I G R y b 3 B w Z W Q g Y 2 F s b C B 0 b 3 R h b C B u d W 1 i Z X I s M z V 9 J n F 1 b 3 Q 7 L C Z x d W 9 0 O 1 N l Y 3 R p b 2 4 x L 3 N o Z W V 0 M S A o M y k v Q X V 0 b 1 J l b W 9 2 Z W R D b 2 x 1 b W 5 z M S 5 7 O T A w N j I y O l J R L U R M M C 0 0 L D M 2 f S Z x d W 9 0 O y w m c X V v d D t T Z W N 0 a W 9 u M S 9 z a G V l d D E g K D M p L 0 F 1 d G 9 S Z W 1 v d m V k Q 2 9 s d W 1 u c z E u e z k w M D Y y M z p S U S 1 V T D A t N C w z N 3 0 m c X V v d D s s J n F 1 b 3 Q 7 U 2 V j d G l v b j E v c 2 h l Z X Q x I C g z K S 9 B d X R v U m V t b 3 Z l Z E N v b H V t b n M x L n s 5 M D A 2 M T Y 6 Q 1 N E T E F W Q V J B L V J Y T E V W R S w z O H 0 m c X V v d D s s J n F 1 b 3 Q 7 U 2 V j d G l v b j E v c 2 h l Z X Q x I C g z K S 9 B d X R v U m V t b 3 Z l Z E N v b H V t b n M x L n s 5 M D A 2 M T U 6 Q 1 N V T E F W Q V J B L V J Y T E V W R S w z O X 0 m c X V v d D s s J n F 1 b 3 Q 7 U 2 V j d G l v b j E v c 2 h l Z X Q x I C g z K S 9 B d X R v U m V t b 3 Z l Z E N v b H V t b n M x L n s 5 M D A x M D E 6 S W R s Z S B i Y W 5 k I D E o b m I p L D Q w f S Z x d W 9 0 O y w m c X V v d D t T Z W N 0 a W 9 u M S 9 z a G V l d D E g K D M p L 0 F 1 d G 9 S Z W 1 v d m V k Q 2 9 s d W 1 u c z E u e z k w M D E w M j p J Z G x l I G J h b m Q g M i h u Y i k s N D F 9 J n F 1 b 3 Q 7 L C Z x d W 9 0 O 1 N l Y 3 R p b 2 4 x L 3 N o Z W V 0 M S A o M y k v Q X V 0 b 1 J l b W 9 2 Z W R D b 2 x 1 b W 5 z M S 5 7 O T A w M T A z O k l k b G U g Y m F u Z C A z K G 5 i K S w 0 M n 0 m c X V v d D s s J n F 1 b 3 Q 7 U 2 V j d G l v b j E v c 2 h l Z X Q x I C g z K S 9 B d X R v U m V t b 3 Z l Z E N v b H V t b n M x L n s 5 M D A x M D Q 6 a W R s Z S B i Y W 5 k I D Q o b m I p L D Q z f S Z x d W 9 0 O y w m c X V v d D t T Z W N 0 a W 9 u M S 9 z a G V l d D E g K D M p L 0 F 1 d G 9 S Z W 1 v d m V k Q 2 9 s d W 1 u c z E u e z k w M D E w N T p J Z G x l I G J h b m Q g N S h u Y i k s N D R 9 J n F 1 b 3 Q 7 L C Z x d W 9 0 O 1 N l Y 3 R p b 2 4 x L 3 N o Z W V 0 M S A o M y k v Q X V 0 b 1 J l b W 9 2 Z W R D b 2 x 1 b W 5 z M S 5 7 Q z k w M T A 4 M D A w M z p N Y X h p b X V t I G 5 1 b W J l c i B v Z i B i d X N 5 I F N E Q 0 N I c y w 0 N X 0 m c X V v d D s s J n F 1 b 3 Q 7 U 2 V j d G l v b j E v c 2 h l Z X Q x I C g z K S 9 B d X R v U m V t b 3 Z l Z E N v b H V t b n M x L n t D O T A w M D k w M D A 0 O k 5 1 b W J l c i B v Z i B T R E N D S C w 0 N n 0 m c X V v d D s s J n F 1 b 3 Q 7 U 2 V j d G l v b j E v c 2 h l Z X Q x I C g z K S 9 B d X R v U m V t b 3 Z l Z E N v b H V t b n M x L n t D O T A x M D g w M D M z O k 1 h e G l t d W 0 g b n V t Y m V y I G 9 m I G J 1 c 3 k g V E N I c y w 0 N 3 0 m c X V v d D s s J n F 1 b 3 Q 7 U 2 V j d G l v b j E v c 2 h l Z X Q x I C g z K S 9 B d X R v U m V t b 3 Z l Z E N v b H V t b n M x L n t D O T A w M D k w M D A z O k 5 1 b W J l c i B v Z i B U Q 0 g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z a G V l d D E g K D M p L 0 F 1 d G 9 S Z W 1 v d m V k Q 2 9 s d W 1 u c z E u e 0 l u Z G V 4 L D B 9 J n F 1 b 3 Q 7 L C Z x d W 9 0 O 1 N l Y 3 R p b 2 4 x L 3 N o Z W V 0 M S A o M y k v Q X V 0 b 1 J l b W 9 2 Z W R D b 2 x 1 b W 5 z M S 5 7 U 3 R h c n Q g V G l t Z S w x f S Z x d W 9 0 O y w m c X V v d D t T Z W N 0 a W 9 u M S 9 z a G V l d D E g K D M p L 0 F 1 d G 9 S Z W 1 v d m V k Q 2 9 s d W 1 u c z E u e 0 V u Z C B U a W 1 l L D J 9 J n F 1 b 3 Q 7 L C Z x d W 9 0 O 1 N l Y 3 R p b 2 4 x L 3 N o Z W V 0 M S A o M y k v Q X V 0 b 1 J l b W 9 2 Z W R D b 2 x 1 b W 5 z M S 5 7 U X V l c n k g R 3 J h b n V s Y X J p d H k s M 3 0 m c X V v d D s s J n F 1 b 3 Q 7 U 2 V j d G l v b j E v c 2 h l Z X Q x I C g z K S 9 B d X R v U m V t b 3 Z l Z E N v b H V t b n M x L n t P Y m p l Y 3 Q g R 3 J v d X A s N H 0 m c X V v d D s s J n F 1 b 3 Q 7 U 2 V j d G l v b j E v c 2 h l Z X Q x I C g z K S 9 B d X R v U m V t b 3 Z l Z E N v b H V t b n M x L n s 5 M D I y N j Y 6 Q X Z h a W x h Y m l s a X R 5 I F J h d G U g K F R D S F 9 Q R E N I I E N o Y W 5 u Z W w p X 0 1 B U F M s N X 0 m c X V v d D s s J n F 1 b 3 Q 7 U 2 V j d G l v b j E v c 2 h l Z X Q x I C g z K S 9 B d X R v U m V t b 3 Z l Z E N v b H V t b n M x L n s z M D Y w M T U 6 U 0 R D Q 0 g g d G 9 0 Y W w g d H J h Z m Z p Y y B u d W 1 i Z X I o Z X J s K S w 2 f S Z x d W 9 0 O y w m c X V v d D t T Z W N 0 a W 9 u M S 9 z a G V l d D E g K D M p L 0 F 1 d G 9 S Z W 1 v d m V k Q 2 9 s d W 1 u c z E u e z M w N j A y N D p U Q 0 g g d G 9 0 Y W w g d H J h Z m Z p Y y B u d W 1 i Z X I o Z X J s K S w 3 f S Z x d W 9 0 O y w m c X V v d D t T Z W N 0 a W 9 u M S 9 z a G V l d D E g K D M p L 0 F 1 d G 9 S Z W 1 v d m V k Q 2 9 s d W 1 u c z E u e z k w M D A x N z p a V E V f S G F s Z i B S Y X R l I F V 0 a W x p e m F 0 a W 9 u L D h 9 J n F 1 b 3 Q 7 L C Z x d W 9 0 O 1 N l Y 3 R p b 2 4 x L 3 N o Z W V 0 M S A o M y k v Q X V 0 b 1 J l b W 9 2 Z W R D b 2 x 1 b W 5 z M S 5 7 O T A x N j k w O l B T I F R y Y W Z m a W M o T U I p L D l 9 J n F 1 b 3 Q 7 L C Z x d W 9 0 O 1 N l Y 3 R p b 2 4 x L 3 N o Z W V 0 M S A o M y k v Q X V 0 b 1 J l b W 9 2 Z W R D b 2 x 1 b W 5 z M S 5 7 O T A w N z c x O k F n Z 3 J l Z 2 F 0 Z S B E T C B E Y X R h I C h N Q i k s M T B 9 J n F 1 b 3 Q 7 L C Z x d W 9 0 O 1 N l Y 3 R p b 2 4 x L 3 N o Z W V 0 M S A o M y k v Q X V 0 b 1 J l b W 9 2 Z W R D b 2 x 1 b W 5 z M S 5 7 O T A w N z c y O k F n Z 3 J l Z 2 F 0 Z S B V T C B E Y X R h I C h N Q i k s M T F 9 J n F 1 b 3 Q 7 L C Z x d W 9 0 O 1 N l Y 3 R p b 2 4 x L 3 N o Z W V 0 M S A o M y k v Q X V 0 b 1 J l b W 9 2 Z W R D b 2 x 1 b W 5 z M S 5 7 O T k 0 N T M x O j J H I E N h b G w g U 2 V 0 d X A g U 3 V j Y 2 V z c y B S Y X R l I C h D U y k g K E V 4 Y 2 x 1 Z G l u Z y B U a W 1 l b 3 V 0 K V 9 N V E 4 s M T J 9 J n F 1 b 3 Q 7 L C Z x d W 9 0 O 1 N l Y 3 R p b 2 4 x L 3 N o Z W V 0 M S A o M y k v Q X V 0 b 1 J l b W 9 2 Z W R D b 2 x 1 b W 5 z M S 5 7 M z A 2 M D A 5 O k h h b m R v d m V y I H N 1 Y 2 N l c 3 M g c m F 0 Z S g l K S w x M 3 0 m c X V v d D s s J n F 1 b 3 Q 7 U 2 V j d G l v b j E v c 2 h l Z X Q x I C g z K S 9 B d X R v U m V t b 3 Z l Z E N v b H V t b n M x L n s 5 M D A 4 M D A 6 V E N I X 0 R y b 3 B f T V R O X 0 1 T U C w x N H 0 m c X V v d D s s J n F 1 b 3 Q 7 U 2 V j d G l v b j E v c 2 h l Z X Q x I C g z K S 9 B d X R v U m V t b 3 Z l Z E N v b H V t b n M x L n s 5 M D I y O T M 6 U 0 R D Q 0 g g Q 2 F w Y W N p d H k g d X R p b G l 6 Y X R p b 2 4 s M T V 9 J n F 1 b 3 Q 7 L C Z x d W 9 0 O 1 N l Y 3 R p b 2 4 x L 3 N o Z W V 0 M S A o M y k v Q X V 0 b 1 J l b W 9 2 Z W R D b 2 x 1 b W 5 z M S 5 7 O T A y M j k y O k h S M T A w I F R D S C B D Y X B h Y 2 l 0 e S B 1 d G l s a X p h d G l v b i w x N n 0 m c X V v d D s s J n F 1 b 3 Q 7 U 2 V j d G l v b j E v c 2 h l Z X Q x I C g z K S 9 B d X R v U m V t b 3 Z l Z E N v b H V t b n M x L n s 5 M D I y N z k 6 V G h y b 3 V n a H B 1 d C B V c 2 V y I C h Q U y B E T C l f T U F Q U y w x N 3 0 m c X V v d D s s J n F 1 b 3 Q 7 U 2 V j d G l v b j E v c 2 h l Z X Q x I C g z K S 9 B d X R v U m V t b 3 Z l Z E N v b H V t b n M x L n s 5 M D I y O D A 6 V G h y b 3 V n a H B 1 d C B V c 2 V y I C h Q U y B V T C l f T U F Q U y w x O H 0 m c X V v d D s s J n F 1 b 3 Q 7 U 2 V j d G l v b j E v c 2 h l Z X Q x I C g z K S 9 B d X R v U m V t b 3 Z l Z E N v b H V t b n M x L n s 5 M D E 5 N j A 6 V G 9 0 Y W w g U G F n a W 5 n I E R p c 2 N h c m R z L D E 5 f S Z x d W 9 0 O y w m c X V v d D t T Z W N 0 a W 9 u M S 9 z a G V l d D E g K D M p L 0 F 1 d G 9 S Z W 1 v d m V k Q 2 9 s d W 1 u c z E u e 0 M 5 M D A w N j A x M z A 6 T n V t Y m V y I G 9 m I G h l Y W x 0 a H k g V F J Y c y w y M H 0 m c X V v d D s s J n F 1 b 3 Q 7 U 2 V j d G l v b j E v c 2 h l Z X Q x I C g z K S 9 B d X R v U m V t b 3 Z l Z E N v b H V t b n M x L n t D O T A x M D g w M D M w O k 5 1 b W J l c i B v Z i B U U l h z L D I x f S Z x d W 9 0 O y w m c X V v d D t T Z W N 0 a W 9 u M S 9 z a G V l d D E g K D M p L 0 F 1 d G 9 S Z W 1 v d m V k Q 2 9 s d W 1 u c z E u e z k 5 M j k w M z p B c 3 N p Z 2 5 t Z W 5 0 I F N 1 Y 2 N l c 3 M g U m F 0 Z S A o U 0 R D Q 0 g p I C h F e G N s d W R p b m c g V G l t Z W 9 1 d C l f T V R O L D I y f S Z x d W 9 0 O y w m c X V v d D t T Z W N 0 a W 9 u M S 9 z a G V l d D E g K D M p L 0 F 1 d G 9 S Z W 1 v d m V k Q 2 9 s d W 1 u c z E u e 0 M 5 M D A w N j A w M D k 6 T n V t Y m V y I G 9 m I F N E Q 0 N I I G F s b G 9 j Y X R p b 2 4 g Z m F p b H V y Z S B m b 3 I g Y X N z a W d u b W V u d C w y M 3 0 m c X V v d D s s J n F 1 b 3 Q 7 U 2 V j d G l v b j E v c 2 h l Z X Q x I C g z K S 9 B d X R v U m V t b 3 Z l Z E N v b H V t b n M x L n s 5 O T I 4 O T Q 6 V E N I I E F z c 2 l n b m 1 l b n Q g U 3 V j Y 2 V z c y B S Y X R l K E 1 h c H M p L D I 0 f S Z x d W 9 0 O y w m c X V v d D t T Z W N 0 a W 9 u M S 9 z a G V l d D E g K D M p L 0 F 1 d G 9 S Z W 1 v d m V k Q 2 9 s d W 1 u c z E u e z k w M T c 2 M z p U Q 0 g g Q X N z a W d u b W V u d C B G Y W l s d X J l I G 5 1 b W J l c i h N Y X B z K S w y N X 0 m c X V v d D s s J n F 1 b 3 Q 7 U 2 V j d G l v b j E v c 2 h l Z X Q x I C g z K S 9 B d X R v U m V t b 3 Z l Z E N v b H V t b n M x L n s 5 M D A z M T I 6 M S 1 T R E N D S C B k c m 9 w K C U p L D I 2 f S Z x d W 9 0 O y w m c X V v d D t T Z W N 0 a W 9 u M S 9 z a G V l d D E g K D M p L 0 F 1 d G 9 S Z W 1 v d m V k Q 2 9 s d W 1 u c z E u e 0 M 5 M D E w N z A w N T A 6 T n V t Y m V y I G 9 m I F N E Q 0 N I I G R y b 3 B z L D I 3 f S Z x d W 9 0 O y w m c X V v d D t T Z W N 0 a W 9 u M S 9 z a G V l d D E g K D M p L 0 F 1 d G 9 S Z W 1 v d m V k Q 2 9 s d W 1 u c z E u e z M w N j A w M j p T R E N D S C B p b i B j b 2 5 n Z X N 0 a W 9 u I H J h d G U o J S k s M j h 9 J n F 1 b 3 Q 7 L C Z x d W 9 0 O 1 N l Y 3 R p b 2 4 x L 3 N o Z W V 0 M S A o M y k v Q X V 0 b 1 J l b W 9 2 Z W R D b 2 x 1 b W 5 z M S 5 7 M z A 2 M D E z O l N E Q 0 N I I G 9 2 Z X J m b G 9 3 I H R v d G F s I G 5 1 b W J l c i w y O X 0 m c X V v d D s s J n F 1 b 3 Q 7 U 2 V j d G l v b j E v c 2 h l Z X Q x I C g z K S 9 B d X R v U m V t b 3 Z l Z E N v b H V t b n M x L n s z M D Y w M D U 6 V E N I I G l u I G N v b m d l c 3 R p b 2 4 g c m F 0 Z S h l e G N s d W R l I G h h b m R v d m V y K S g l K S w z M H 0 m c X V v d D s s J n F 1 b 3 Q 7 U 2 V j d G l v b j E v c 2 h l Z X Q x I C g z K S 9 B d X R v U m V t b 3 Z l Z E N v b H V t b n M x L n s z M D Y w M T g 6 V E N I I G 9 2 Z X J m b G 9 3 I H R v d G F s I G 5 1 b W J l c i h l e G N s d W R l I G h h b m R v d m V y K S w z M X 0 m c X V v d D s s J n F 1 b 3 Q 7 U 2 V j d G l v b j E v c 2 h l Z X Q x I C g z K S 9 B d X R v U m V t b 3 Z l Z E N v b H V t b n M x L n s 5 M D A w N T E 6 S G F u Z G 9 2 Z X I g b 3 V 0 I H N 1 Y 2 N l c 3 M g c m F 0 Z S g l K V 8 y M D E z M D g x O S w z M n 0 m c X V v d D s s J n F 1 b 3 Q 7 U 2 V j d G l v b j E v c 2 h l Z X Q x I C g z K S 9 B d X R v U m V t b 3 Z l Z E N v b H V t b n M x L n s 5 M D A y N D U 6 a W 5 0 Z X I t Y 2 V s b C B o Y W 5 k b 3 Z l c i B v d X Q g Z m F p b H V y Z S B U a W 1 l c y w z M 3 0 m c X V v d D s s J n F 1 b 3 Q 7 U 2 V j d G l v b j E v c 2 h l Z X Q x I C g z K S 9 B d X R v U m V t b 3 Z l Z E N v b H V t b n M x L n s z M D Y w M D c 6 V E N I I G l u I G N h b G w g Z H J v c C B y Y X R l K G V 4 Y 2 x 1 Z G U g a G F u Z G 9 2 Z X I p K C U p L D M 0 f S Z x d W 9 0 O y w m c X V v d D t T Z W N 0 a W 9 u M S 9 z a G V l d D E g K D M p L 0 F 1 d G 9 S Z W 1 v d m V k Q 2 9 s d W 1 u c z E u e z M w N j A y M z p U Q 0 g g Z H J v c H B l Z C B j Y W x s I H R v d G F s I G 5 1 b W J l c i w z N X 0 m c X V v d D s s J n F 1 b 3 Q 7 U 2 V j d G l v b j E v c 2 h l Z X Q x I C g z K S 9 B d X R v U m V t b 3 Z l Z E N v b H V t b n M x L n s 5 M D A 2 M j I 6 U l E t R E w w L T Q s M z Z 9 J n F 1 b 3 Q 7 L C Z x d W 9 0 O 1 N l Y 3 R p b 2 4 x L 3 N o Z W V 0 M S A o M y k v Q X V 0 b 1 J l b W 9 2 Z W R D b 2 x 1 b W 5 z M S 5 7 O T A w N j I z O l J R L V V M M C 0 0 L D M 3 f S Z x d W 9 0 O y w m c X V v d D t T Z W N 0 a W 9 u M S 9 z a G V l d D E g K D M p L 0 F 1 d G 9 S Z W 1 v d m V k Q 2 9 s d W 1 u c z E u e z k w M D Y x N j p D U 0 R M Q V Z B U k E t U l h M R V Z F L D M 4 f S Z x d W 9 0 O y w m c X V v d D t T Z W N 0 a W 9 u M S 9 z a G V l d D E g K D M p L 0 F 1 d G 9 S Z W 1 v d m V k Q 2 9 s d W 1 u c z E u e z k w M D Y x N T p D U 1 V M Q V Z B U k E t U l h M R V Z F L D M 5 f S Z x d W 9 0 O y w m c X V v d D t T Z W N 0 a W 9 u M S 9 z a G V l d D E g K D M p L 0 F 1 d G 9 S Z W 1 v d m V k Q 2 9 s d W 1 u c z E u e z k w M D E w M T p J Z G x l I G J h b m Q g M S h u Y i k s N D B 9 J n F 1 b 3 Q 7 L C Z x d W 9 0 O 1 N l Y 3 R p b 2 4 x L 3 N o Z W V 0 M S A o M y k v Q X V 0 b 1 J l b W 9 2 Z W R D b 2 x 1 b W 5 z M S 5 7 O T A w M T A y O k l k b G U g Y m F u Z C A y K G 5 i K S w 0 M X 0 m c X V v d D s s J n F 1 b 3 Q 7 U 2 V j d G l v b j E v c 2 h l Z X Q x I C g z K S 9 B d X R v U m V t b 3 Z l Z E N v b H V t b n M x L n s 5 M D A x M D M 6 S W R s Z S B i Y W 5 k I D M o b m I p L D Q y f S Z x d W 9 0 O y w m c X V v d D t T Z W N 0 a W 9 u M S 9 z a G V l d D E g K D M p L 0 F 1 d G 9 S Z W 1 v d m V k Q 2 9 s d W 1 u c z E u e z k w M D E w N D p p Z G x l I G J h b m Q g N C h u Y i k s N D N 9 J n F 1 b 3 Q 7 L C Z x d W 9 0 O 1 N l Y 3 R p b 2 4 x L 3 N o Z W V 0 M S A o M y k v Q X V 0 b 1 J l b W 9 2 Z W R D b 2 x 1 b W 5 z M S 5 7 O T A w M T A 1 O k l k b G U g Y m F u Z C A 1 K G 5 i K S w 0 N H 0 m c X V v d D s s J n F 1 b 3 Q 7 U 2 V j d G l v b j E v c 2 h l Z X Q x I C g z K S 9 B d X R v U m V t b 3 Z l Z E N v b H V t b n M x L n t D O T A x M D g w M D A z O k 1 h e G l t d W 0 g b n V t Y m V y I G 9 m I G J 1 c 3 k g U 0 R D Q 0 h z L D Q 1 f S Z x d W 9 0 O y w m c X V v d D t T Z W N 0 a W 9 u M S 9 z a G V l d D E g K D M p L 0 F 1 d G 9 S Z W 1 v d m V k Q 2 9 s d W 1 u c z E u e 0 M 5 M D A w O T A w M D Q 6 T n V t Y m V y I G 9 m I F N E Q 0 N I L D Q 2 f S Z x d W 9 0 O y w m c X V v d D t T Z W N 0 a W 9 u M S 9 z a G V l d D E g K D M p L 0 F 1 d G 9 S Z W 1 v d m V k Q 2 9 s d W 1 u c z E u e 0 M 5 M D E w O D A w M z M 6 T W F 4 a W 1 1 b S B u d W 1 i Z X I g b 2 Y g Y n V z e S B U Q 0 h z L D Q 3 f S Z x d W 9 0 O y w m c X V v d D t T Z W N 0 a W 9 u M S 9 z a G V l d D E g K D M p L 0 F 1 d G 9 S Z W 1 v d m V k Q 2 9 s d W 1 u c z E u e 0 M 5 M D A w O T A w M D M 6 T n V t Y m V y I G 9 m I F R D S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M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M y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M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N 0 Y X J 0 I F R p b W U m c X V v d D s s J n F 1 b 3 Q 7 R W 5 k I F R p b W U m c X V v d D s s J n F 1 b 3 Q 7 U X V l c n k g R 3 J h b n V s Y X J p d H k m c X V v d D s s J n F 1 b 3 Q 7 T 2 J q Z W N 0 I E d y b 3 V w J n F 1 b 3 Q 7 L C Z x d W 9 0 O z k w M D g x M D p D Z W x s I E F 2 Y W l s Y W J p b G l 0 e S Z x d W 9 0 O y w m c X V v d D s z M D A 1 M z I 6 Q 2 V s b C B U c m F m Z m l j I F Z v b H V t Z S w g Q 1 M o R X J s K S Z x d W 9 0 O y w m c X V v d D s 5 M D A 4 N T Q 6 Q 2 V s b C B E T C B U c m F m Z m l j I F Z v b H V t Z S w g U F M o R l A p K E d C K S Z x d W 9 0 O y w m c X V v d D s 5 M D A 4 N T c 6 Q 2 V s b C B V T C B U c m F m Z m l j I F Z v b H V t Z S w g U F M o R l A p K E d C K S Z x d W 9 0 O y w m c X V v d D s 5 M D A 4 N T g 6 M 0 c g Q 2 F s b C B T Z X R 1 c C B T d W N j Z X N z I F J h d G U g K E N T K V 9 N V E 4 m c X V v d D s s J n F 1 b 3 Q 7 O T A y M j c z O j N H I E R h d G E g Q 2 F s b C B T Z X R 1 c C B T d W N j Z X N z I F J h d G V f T U F Q c y Z x d W 9 0 O y w m c X V v d D s 5 M D I y N z A 6 M 0 c g V m 9 p Y 2 U g R H J v c C B D Y W x s I F J h d G V f T U F Q c y Z x d W 9 0 O y w m c X V v d D s 5 M D I y N z E 6 M 0 c g R G F 0 Y S B E c m 9 w I E N h b G w g U m F 0 Z V 9 N Q V B z J n F 1 b 3 Q 7 L C Z x d W 9 0 O z k w M D g 1 O T p U a H J v d W d o c H V 0 I F V z Z X I g K F B T I E h T R F B B I E 1 B Q y 1 I U y l f T V R O I C h N Y n B z K T A y M T g m c X V v d D s s J n F 1 b 3 Q 7 O T A w O D Y w O l R o b 3 V n a H B 1 d C B V c 2 V y K F B T I E h T V V B B I E 1 B Q y 1 F U y l f T V R O K E 1 i c H M p J n F 1 b 3 Q 7 L C Z x d W 9 0 O z M w M D g y N D p B d m V y Y W d l I E N l b G w g V E N Q I F V 0 a W x p e m F 0 a W 9 u I F J h d G l v K C U p J n F 1 b 3 Q 7 L C Z x d W 9 0 O z M w M D g y O T p B d m V y Y W d l I G 5 v b i 1 I U 0 R Q Q S B U Q 1 A g V X R p b G l 6 Y X R p b 2 4 g U m F 0 a W 8 o J S k m c X V v d D s s J n F 1 b 3 Q 7 M z A w O D Q w O k F 2 Z X J h Z 2 U g Q 2 V s b C B G c m V x I F J U V 1 A o Z E J t K S Z x d W 9 0 O y w m c X V v d D s z M D A 4 M z k 6 T W F 4 a W 1 1 b S B D Z W x s I E Z y Z X E g U l R X U C h k Q m 0 p J n F 1 b 3 Q 7 L C Z x d W 9 0 O z k w M D M 5 N j p D Y W x s I H N l d H V w I H R p b W U o Q 1 N G Q i l z J n F 1 b 3 Q 7 L C Z x d W 9 0 O z k w M T Q w N z p E Z W x h e S B v Z i B G a X J z d C B U Q 1 A g U G F j a 2 F n Z S 1 k b 2 5 n J n F 1 b 3 Q 7 L C Z x d W 9 0 O z k w M T Y 4 N z p Q Z X J j Z W 5 0 Y W d l I G 9 m I E R M I E V N S S h c d T A w M 2 U z L j Q p L S 1 k b 2 5 n I D A 2 M j A m c X V v d D s s J n F 1 b 3 Q 7 M z A w N D U x O l N v Z n R I Y W 5 k b 3 Z l c i B T d W N j Z X N z I F J h d G U o J S k m c X V v d D s s J n F 1 b 3 Q 7 M z A w N D c 2 O k N l b G w g S W 5 0 Z X I t U k F U I E N T I E 9 1 d G d v a W 5 n I E h h b m R v d m V y I F N 1 Y 2 N l c 3 M g U m F 0 Z S h X Q 0 R N Q S 1 c d T A w M 2 V H U 0 0 p K C U p J n F 1 b 3 Q 7 L C Z x d W 9 0 O z k w M D k 1 M D p I Y W 5 k b 3 Z l c i B T d W N j Z X N z I F J h d G U g K E N T I E l u d G V y L U Z y Z X E p X 0 1 U T i g l K T A y M T g m c X V v d D s s J n F 1 b 3 Q 7 M z A w O D Q 0 O l R o Z S B i Z X N 0 I E N l b G w g Q X Z l c m F n Z S B I U 0 R Q Q S B V c 2 V y c y Z x d W 9 0 O y w m c X V v d D s z M D A 4 N D U 6 V G h l I G J l c 3 Q g Y 2 V s b C B N Y X h p b X V t I E h T R F B B I F V z Z X J z J n F 1 b 3 Q 7 L C Z x d W 9 0 O z k w M T A 1 N z p O c i B v Z i B S U k M g Q 2 9 u b m V j d G l v b i B G Y W l s c y A o Q 1 M p X 0 1 U T i Z x d W 9 0 O y w m c X V v d D s 5 M D E w N j A 6 T n I g b 2 Y g U k F C I E V z d G F i b G l z a G 1 l b n Q g R m F p b H M g K E N T K V 9 N V E 4 m c X V v d D s s J n F 1 b 3 Q 7 O T A x M D g z O k 5 y I G 9 m I F J S Q y B D b 2 5 u Z W N 0 a W 9 u I E Z h a W x z I C h Q U y l f T V R O J n F 1 b 3 Q 7 L C Z x d W 9 0 O z k w M T E y M j p O c i B v Z i B S Q U I g R X N 0 Y W J s a X N o b W V u d C B G Y W l s c y A o U F M p X 0 1 U T i Z x d W 9 0 O y w m c X V v d D s 5 M D E x M j c 6 T n I g b 2 Y g S G F u Z G 9 2 Z X I g R m F p b H M g K E N T I E l u d G V y L U Z y Z X E p X 0 1 U T i Z x d W 9 0 O y w m c X V v d D s 5 M D E x M z I 6 T n I g b 2 Y g S G F u Z G 9 2 Z X I g R m F p b H M g K E N T I E l u d H J h L U Z y Z X E p X 0 1 U T i Z x d W 9 0 O y w m c X V v d D s 5 M D E x M z U 6 T n I g b 2 Y g S G F u Z G 9 2 Z X I g R m F p b H M g K E N T I E l S Q V Q g V T J H K V 9 L U E l f T V R O J n F 1 b 3 Q 7 L C Z x d W 9 0 O z M w M D I 0 M D p O d W 1 i Z X I g b 2 Y g Q 1 M g Q 2 F s b C B E c m 9 w J n F 1 b 3 Q 7 L C Z x d W 9 0 O z M w M D I 0 N D p O d W 1 i Z X I g b 2 Y g U F M g Q 2 F s b C B E c m 9 w K E h T R F B B K S Z x d W 9 0 O y w m c X V v d D s z M D A y N D M 6 T n V t Y m V y I G 9 m I F B T I E N h b G w g R H J v c C Z x d W 9 0 O 1 0 i I C 8 + P E V u d H J 5 I F R 5 c G U 9 I k Z p b G x D b 2 x 1 b W 5 U e X B l c y I g V m F s d W U 9 I n N B d 2 N I Q m d Z R E J R T U R B d 0 1 G Q l F N R E F 3 T U R B d 1 V E Q X d N R E F 3 V U R B d 0 1 E Q X d N R E F 3 T U R B d z 0 9 I i A v P j x F b n R y e S B U e X B l P S J G a W x s T G F z d F V w Z G F 0 Z W Q i I F Z h b H V l P S J k M j A y M S 0 x M i 0 y M 1 Q x N j o w O D o 1 N C 4 0 N j Y 2 M j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1 Y j Q 5 O T J k M C 0 1 N T A 1 L T R i Y T k t Y j N l Z i 0 0 N 2 Q 5 Z D Q 0 Y z k w Z G E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E g K D Q p L 0 F 1 d G 9 S Z W 1 v d m V k Q 2 9 s d W 1 u c z E u e 0 l u Z G V 4 L D B 9 J n F 1 b 3 Q 7 L C Z x d W 9 0 O 1 N l Y 3 R p b 2 4 x L 3 N o Z W V 0 M S A o N C k v Q X V 0 b 1 J l b W 9 2 Z W R D b 2 x 1 b W 5 z M S 5 7 U 3 R h c n Q g V G l t Z S w x f S Z x d W 9 0 O y w m c X V v d D t T Z W N 0 a W 9 u M S 9 z a G V l d D E g K D Q p L 0 F 1 d G 9 S Z W 1 v d m V k Q 2 9 s d W 1 u c z E u e 0 V u Z C B U a W 1 l L D J 9 J n F 1 b 3 Q 7 L C Z x d W 9 0 O 1 N l Y 3 R p b 2 4 x L 3 N o Z W V 0 M S A o N C k v Q X V 0 b 1 J l b W 9 2 Z W R D b 2 x 1 b W 5 z M S 5 7 U X V l c n k g R 3 J h b n V s Y X J p d H k s M 3 0 m c X V v d D s s J n F 1 b 3 Q 7 U 2 V j d G l v b j E v c 2 h l Z X Q x I C g 0 K S 9 B d X R v U m V t b 3 Z l Z E N v b H V t b n M x L n t P Y m p l Y 3 Q g R 3 J v d X A s N H 0 m c X V v d D s s J n F 1 b 3 Q 7 U 2 V j d G l v b j E v c 2 h l Z X Q x I C g 0 K S 9 B d X R v U m V t b 3 Z l Z E N v b H V t b n M x L n s 5 M D A 4 M T A 6 Q 2 V s b C B B d m F p b G F i a W x p d H k s N X 0 m c X V v d D s s J n F 1 b 3 Q 7 U 2 V j d G l v b j E v c 2 h l Z X Q x I C g 0 K S 9 B d X R v U m V t b 3 Z l Z E N v b H V t b n M x L n s z M D A 1 M z I 6 Q 2 V s b C B U c m F m Z m l j I F Z v b H V t Z S w g Q 1 M o R X J s K S w 2 f S Z x d W 9 0 O y w m c X V v d D t T Z W N 0 a W 9 u M S 9 z a G V l d D E g K D Q p L 0 F 1 d G 9 S Z W 1 v d m V k Q 2 9 s d W 1 u c z E u e z k w M D g 1 N D p D Z W x s I E R M I F R y Y W Z m a W M g V m 9 s d W 1 l L C B Q U y h G U C k o R 0 I p L D d 9 J n F 1 b 3 Q 7 L C Z x d W 9 0 O 1 N l Y 3 R p b 2 4 x L 3 N o Z W V 0 M S A o N C k v Q X V 0 b 1 J l b W 9 2 Z W R D b 2 x 1 b W 5 z M S 5 7 O T A w O D U 3 O k N l b G w g V U w g V H J h Z m Z p Y y B W b 2 x 1 b W U s I F B T K E Z Q K S h H Q i k s O H 0 m c X V v d D s s J n F 1 b 3 Q 7 U 2 V j d G l v b j E v c 2 h l Z X Q x I C g 0 K S 9 B d X R v U m V t b 3 Z l Z E N v b H V t b n M x L n s 5 M D A 4 N T g 6 M 0 c g Q 2 F s b C B T Z X R 1 c C B T d W N j Z X N z I F J h d G U g K E N T K V 9 N V E 4 s O X 0 m c X V v d D s s J n F 1 b 3 Q 7 U 2 V j d G l v b j E v c 2 h l Z X Q x I C g 0 K S 9 B d X R v U m V t b 3 Z l Z E N v b H V t b n M x L n s 5 M D I y N z M 6 M 0 c g R G F 0 Y S B D Y W x s I F N l d H V w I F N 1 Y 2 N l c 3 M g U m F 0 Z V 9 N Q V B z L D E w f S Z x d W 9 0 O y w m c X V v d D t T Z W N 0 a W 9 u M S 9 z a G V l d D E g K D Q p L 0 F 1 d G 9 S Z W 1 v d m V k Q 2 9 s d W 1 u c z E u e z k w M j I 3 M D o z R y B W b 2 l j Z S B E c m 9 w I E N h b G w g U m F 0 Z V 9 N Q V B z L D E x f S Z x d W 9 0 O y w m c X V v d D t T Z W N 0 a W 9 u M S 9 z a G V l d D E g K D Q p L 0 F 1 d G 9 S Z W 1 v d m V k Q 2 9 s d W 1 u c z E u e z k w M j I 3 M T o z R y B E Y X R h I E R y b 3 A g Q 2 F s b C B S Y X R l X 0 1 B U H M s M T J 9 J n F 1 b 3 Q 7 L C Z x d W 9 0 O 1 N l Y 3 R p b 2 4 x L 3 N o Z W V 0 M S A o N C k v Q X V 0 b 1 J l b W 9 2 Z W R D b 2 x 1 b W 5 z M S 5 7 O T A w O D U 5 O l R o c m 9 1 Z 2 h w d X Q g V X N l c i A o U F M g S F N E U E E g T U F D L U h T K V 9 N V E 4 g K E 1 i c H M p M D I x O C w x M 3 0 m c X V v d D s s J n F 1 b 3 Q 7 U 2 V j d G l v b j E v c 2 h l Z X Q x I C g 0 K S 9 B d X R v U m V t b 3 Z l Z E N v b H V t b n M x L n s 5 M D A 4 N j A 6 V G h v d W d o c H V 0 I F V z Z X I o U F M g S F N V U E E g T U F D L U V T K V 9 N V E 4 o T W J w c y k s M T R 9 J n F 1 b 3 Q 7 L C Z x d W 9 0 O 1 N l Y 3 R p b 2 4 x L 3 N o Z W V 0 M S A o N C k v Q X V 0 b 1 J l b W 9 2 Z W R D b 2 x 1 b W 5 z M S 5 7 M z A w O D I 0 O k F 2 Z X J h Z 2 U g Q 2 V s b C B U Q 1 A g V X R p b G l 6 Y X R p b 2 4 g U m F 0 a W 8 o J S k s M T V 9 J n F 1 b 3 Q 7 L C Z x d W 9 0 O 1 N l Y 3 R p b 2 4 x L 3 N o Z W V 0 M S A o N C k v Q X V 0 b 1 J l b W 9 2 Z W R D b 2 x 1 b W 5 z M S 5 7 M z A w O D I 5 O k F 2 Z X J h Z 2 U g b m 9 u L U h T R F B B I F R D U C B V d G l s a X p h d G l v b i B S Y X R p b y g l K S w x N n 0 m c X V v d D s s J n F 1 b 3 Q 7 U 2 V j d G l v b j E v c 2 h l Z X Q x I C g 0 K S 9 B d X R v U m V t b 3 Z l Z E N v b H V t b n M x L n s z M D A 4 N D A 6 Q X Z l c m F n Z S B D Z W x s I E Z y Z X E g U l R X U C h k Q m 0 p L D E 3 f S Z x d W 9 0 O y w m c X V v d D t T Z W N 0 a W 9 u M S 9 z a G V l d D E g K D Q p L 0 F 1 d G 9 S Z W 1 v d m V k Q 2 9 s d W 1 u c z E u e z M w M D g z O T p N Y X h p b X V t I E N l b G w g R n J l c S B S V F d Q K G R C b S k s M T h 9 J n F 1 b 3 Q 7 L C Z x d W 9 0 O 1 N l Y 3 R p b 2 4 x L 3 N o Z W V 0 M S A o N C k v Q X V 0 b 1 J l b W 9 2 Z W R D b 2 x 1 b W 5 z M S 5 7 O T A w M z k 2 O k N h b G w g c 2 V 0 d X A g d G l t Z S h D U 0 Z C K X M s M T l 9 J n F 1 b 3 Q 7 L C Z x d W 9 0 O 1 N l Y 3 R p b 2 4 x L 3 N o Z W V 0 M S A o N C k v Q X V 0 b 1 J l b W 9 2 Z W R D b 2 x 1 b W 5 z M S 5 7 O T A x N D A 3 O k R l b G F 5 I G 9 m I E Z p c n N 0 I F R D U C B Q Y W N r Y W d l L W R v b m c s M j B 9 J n F 1 b 3 Q 7 L C Z x d W 9 0 O 1 N l Y 3 R p b 2 4 x L 3 N o Z W V 0 M S A o N C k v Q X V 0 b 1 J l b W 9 2 Z W R D b 2 x 1 b W 5 z M S 5 7 O T A x N j g 3 O l B l c m N l b n R h Z 2 U g b 2 Y g R E w g R U 1 J K F x 1 M D A z Z T M u N C k t L W R v b m c g M D Y y M C w y M X 0 m c X V v d D s s J n F 1 b 3 Q 7 U 2 V j d G l v b j E v c 2 h l Z X Q x I C g 0 K S 9 B d X R v U m V t b 3 Z l Z E N v b H V t b n M x L n s z M D A 0 N T E 6 U 2 9 m d E h h b m R v d m V y I F N 1 Y 2 N l c 3 M g U m F 0 Z S g l K S w y M n 0 m c X V v d D s s J n F 1 b 3 Q 7 U 2 V j d G l v b j E v c 2 h l Z X Q x I C g 0 K S 9 B d X R v U m V t b 3 Z l Z E N v b H V t b n M x L n s z M D A 0 N z Y 6 Q 2 V s b C B J b n R l c i 1 S Q V Q g Q 1 M g T 3 V 0 Z 2 9 p b m c g S G F u Z G 9 2 Z X I g U 3 V j Y 2 V z c y B S Y X R l K F d D R E 1 B L V x 1 M D A z Z U d T T S k o J S k s M j N 9 J n F 1 b 3 Q 7 L C Z x d W 9 0 O 1 N l Y 3 R p b 2 4 x L 3 N o Z W V 0 M S A o N C k v Q X V 0 b 1 J l b W 9 2 Z W R D b 2 x 1 b W 5 z M S 5 7 O T A w O T U w O k h h b m R v d m V y I F N 1 Y 2 N l c 3 M g U m F 0 Z S A o Q 1 M g S W 5 0 Z X I t R n J l c S l f T V R O K C U p M D I x O C w y N H 0 m c X V v d D s s J n F 1 b 3 Q 7 U 2 V j d G l v b j E v c 2 h l Z X Q x I C g 0 K S 9 B d X R v U m V t b 3 Z l Z E N v b H V t b n M x L n s z M D A 4 N D Q 6 V G h l I G J l c 3 Q g Q 2 V s b C B B d m V y Y W d l I E h T R F B B I F V z Z X J z L D I 1 f S Z x d W 9 0 O y w m c X V v d D t T Z W N 0 a W 9 u M S 9 z a G V l d D E g K D Q p L 0 F 1 d G 9 S Z W 1 v d m V k Q 2 9 s d W 1 u c z E u e z M w M D g 0 N T p U a G U g Y m V z d C B j Z W x s I E 1 h e G l t d W 0 g S F N E U E E g V X N l c n M s M j Z 9 J n F 1 b 3 Q 7 L C Z x d W 9 0 O 1 N l Y 3 R p b 2 4 x L 3 N o Z W V 0 M S A o N C k v Q X V 0 b 1 J l b W 9 2 Z W R D b 2 x 1 b W 5 z M S 5 7 O T A x M D U 3 O k 5 y I G 9 m I F J S Q y B D b 2 5 u Z W N 0 a W 9 u I E Z h a W x z I C h D U y l f T V R O L D I 3 f S Z x d W 9 0 O y w m c X V v d D t T Z W N 0 a W 9 u M S 9 z a G V l d D E g K D Q p L 0 F 1 d G 9 S Z W 1 v d m V k Q 2 9 s d W 1 u c z E u e z k w M T A 2 M D p O c i B v Z i B S Q U I g R X N 0 Y W J s a X N o b W V u d C B G Y W l s c y A o Q 1 M p X 0 1 U T i w y O H 0 m c X V v d D s s J n F 1 b 3 Q 7 U 2 V j d G l v b j E v c 2 h l Z X Q x I C g 0 K S 9 B d X R v U m V t b 3 Z l Z E N v b H V t b n M x L n s 5 M D E w O D M 6 T n I g b 2 Y g U l J D I E N v b m 5 l Y 3 R p b 2 4 g R m F p b H M g K F B T K V 9 N V E 4 s M j l 9 J n F 1 b 3 Q 7 L C Z x d W 9 0 O 1 N l Y 3 R p b 2 4 x L 3 N o Z W V 0 M S A o N C k v Q X V 0 b 1 J l b W 9 2 Z W R D b 2 x 1 b W 5 z M S 5 7 O T A x M T I y O k 5 y I G 9 m I F J B Q i B F c 3 R h Y m x p c 2 h t Z W 5 0 I E Z h a W x z I C h Q U y l f T V R O L D M w f S Z x d W 9 0 O y w m c X V v d D t T Z W N 0 a W 9 u M S 9 z a G V l d D E g K D Q p L 0 F 1 d G 9 S Z W 1 v d m V k Q 2 9 s d W 1 u c z E u e z k w M T E y N z p O c i B v Z i B I Y W 5 k b 3 Z l c i B G Y W l s c y A o Q 1 M g S W 5 0 Z X I t R n J l c S l f T V R O L D M x f S Z x d W 9 0 O y w m c X V v d D t T Z W N 0 a W 9 u M S 9 z a G V l d D E g K D Q p L 0 F 1 d G 9 S Z W 1 v d m V k Q 2 9 s d W 1 u c z E u e z k w M T E z M j p O c i B v Z i B I Y W 5 k b 3 Z l c i B G Y W l s c y A o Q 1 M g S W 5 0 c m E t R n J l c S l f T V R O L D M y f S Z x d W 9 0 O y w m c X V v d D t T Z W N 0 a W 9 u M S 9 z a G V l d D E g K D Q p L 0 F 1 d G 9 S Z W 1 v d m V k Q 2 9 s d W 1 u c z E u e z k w M T E z N T p O c i B v Z i B I Y W 5 k b 3 Z l c i B G Y W l s c y A o Q 1 M g S V J B V C B V M k c p X 0 t Q S V 9 N V E 4 s M z N 9 J n F 1 b 3 Q 7 L C Z x d W 9 0 O 1 N l Y 3 R p b 2 4 x L 3 N o Z W V 0 M S A o N C k v Q X V 0 b 1 J l b W 9 2 Z W R D b 2 x 1 b W 5 z M S 5 7 M z A w M j Q w O k 5 1 b W J l c i B v Z i B D U y B D Y W x s I E R y b 3 A s M z R 9 J n F 1 b 3 Q 7 L C Z x d W 9 0 O 1 N l Y 3 R p b 2 4 x L 3 N o Z W V 0 M S A o N C k v Q X V 0 b 1 J l b W 9 2 Z W R D b 2 x 1 b W 5 z M S 5 7 M z A w M j Q 0 O k 5 1 b W J l c i B v Z i B Q U y B D Y W x s I E R y b 3 A o S F N E U E E p L D M 1 f S Z x d W 9 0 O y w m c X V v d D t T Z W N 0 a W 9 u M S 9 z a G V l d D E g K D Q p L 0 F 1 d G 9 S Z W 1 v d m V k Q 2 9 s d W 1 u c z E u e z M w M D I 0 M z p O d W 1 i Z X I g b 2 Y g U F M g Q 2 F s b C B E c m 9 w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2 h l Z X Q x I C g 0 K S 9 B d X R v U m V t b 3 Z l Z E N v b H V t b n M x L n t J b m R l e C w w f S Z x d W 9 0 O y w m c X V v d D t T Z W N 0 a W 9 u M S 9 z a G V l d D E g K D Q p L 0 F 1 d G 9 S Z W 1 v d m V k Q 2 9 s d W 1 u c z E u e 1 N 0 Y X J 0 I F R p b W U s M X 0 m c X V v d D s s J n F 1 b 3 Q 7 U 2 V j d G l v b j E v c 2 h l Z X Q x I C g 0 K S 9 B d X R v U m V t b 3 Z l Z E N v b H V t b n M x L n t F b m Q g V G l t Z S w y f S Z x d W 9 0 O y w m c X V v d D t T Z W N 0 a W 9 u M S 9 z a G V l d D E g K D Q p L 0 F 1 d G 9 S Z W 1 v d m V k Q 2 9 s d W 1 u c z E u e 1 F 1 Z X J 5 I E d y Y W 5 1 b G F y a X R 5 L D N 9 J n F 1 b 3 Q 7 L C Z x d W 9 0 O 1 N l Y 3 R p b 2 4 x L 3 N o Z W V 0 M S A o N C k v Q X V 0 b 1 J l b W 9 2 Z W R D b 2 x 1 b W 5 z M S 5 7 T 2 J q Z W N 0 I E d y b 3 V w L D R 9 J n F 1 b 3 Q 7 L C Z x d W 9 0 O 1 N l Y 3 R p b 2 4 x L 3 N o Z W V 0 M S A o N C k v Q X V 0 b 1 J l b W 9 2 Z W R D b 2 x 1 b W 5 z M S 5 7 O T A w O D E w O k N l b G w g Q X Z h a W x h Y m l s a X R 5 L D V 9 J n F 1 b 3 Q 7 L C Z x d W 9 0 O 1 N l Y 3 R p b 2 4 x L 3 N o Z W V 0 M S A o N C k v Q X V 0 b 1 J l b W 9 2 Z W R D b 2 x 1 b W 5 z M S 5 7 M z A w N T M y O k N l b G w g V H J h Z m Z p Y y B W b 2 x 1 b W U s I E N T K E V y b C k s N n 0 m c X V v d D s s J n F 1 b 3 Q 7 U 2 V j d G l v b j E v c 2 h l Z X Q x I C g 0 K S 9 B d X R v U m V t b 3 Z l Z E N v b H V t b n M x L n s 5 M D A 4 N T Q 6 Q 2 V s b C B E T C B U c m F m Z m l j I F Z v b H V t Z S w g U F M o R l A p K E d C K S w 3 f S Z x d W 9 0 O y w m c X V v d D t T Z W N 0 a W 9 u M S 9 z a G V l d D E g K D Q p L 0 F 1 d G 9 S Z W 1 v d m V k Q 2 9 s d W 1 u c z E u e z k w M D g 1 N z p D Z W x s I F V M I F R y Y W Z m a W M g V m 9 s d W 1 l L C B Q U y h G U C k o R 0 I p L D h 9 J n F 1 b 3 Q 7 L C Z x d W 9 0 O 1 N l Y 3 R p b 2 4 x L 3 N o Z W V 0 M S A o N C k v Q X V 0 b 1 J l b W 9 2 Z W R D b 2 x 1 b W 5 z M S 5 7 O T A w O D U 4 O j N H I E N h b G w g U 2 V 0 d X A g U 3 V j Y 2 V z c y B S Y X R l I C h D U y l f T V R O L D l 9 J n F 1 b 3 Q 7 L C Z x d W 9 0 O 1 N l Y 3 R p b 2 4 x L 3 N o Z W V 0 M S A o N C k v Q X V 0 b 1 J l b W 9 2 Z W R D b 2 x 1 b W 5 z M S 5 7 O T A y M j c z O j N H I E R h d G E g Q 2 F s b C B T Z X R 1 c C B T d W N j Z X N z I F J h d G V f T U F Q c y w x M H 0 m c X V v d D s s J n F 1 b 3 Q 7 U 2 V j d G l v b j E v c 2 h l Z X Q x I C g 0 K S 9 B d X R v U m V t b 3 Z l Z E N v b H V t b n M x L n s 5 M D I y N z A 6 M 0 c g V m 9 p Y 2 U g R H J v c C B D Y W x s I F J h d G V f T U F Q c y w x M X 0 m c X V v d D s s J n F 1 b 3 Q 7 U 2 V j d G l v b j E v c 2 h l Z X Q x I C g 0 K S 9 B d X R v U m V t b 3 Z l Z E N v b H V t b n M x L n s 5 M D I y N z E 6 M 0 c g R G F 0 Y S B E c m 9 w I E N h b G w g U m F 0 Z V 9 N Q V B z L D E y f S Z x d W 9 0 O y w m c X V v d D t T Z W N 0 a W 9 u M S 9 z a G V l d D E g K D Q p L 0 F 1 d G 9 S Z W 1 v d m V k Q 2 9 s d W 1 u c z E u e z k w M D g 1 O T p U a H J v d W d o c H V 0 I F V z Z X I g K F B T I E h T R F B B I E 1 B Q y 1 I U y l f T V R O I C h N Y n B z K T A y M T g s M T N 9 J n F 1 b 3 Q 7 L C Z x d W 9 0 O 1 N l Y 3 R p b 2 4 x L 3 N o Z W V 0 M S A o N C k v Q X V 0 b 1 J l b W 9 2 Z W R D b 2 x 1 b W 5 z M S 5 7 O T A w O D Y w O l R o b 3 V n a H B 1 d C B V c 2 V y K F B T I E h T V V B B I E 1 B Q y 1 F U y l f T V R O K E 1 i c H M p L D E 0 f S Z x d W 9 0 O y w m c X V v d D t T Z W N 0 a W 9 u M S 9 z a G V l d D E g K D Q p L 0 F 1 d G 9 S Z W 1 v d m V k Q 2 9 s d W 1 u c z E u e z M w M D g y N D p B d m V y Y W d l I E N l b G w g V E N Q I F V 0 a W x p e m F 0 a W 9 u I F J h d G l v K C U p L D E 1 f S Z x d W 9 0 O y w m c X V v d D t T Z W N 0 a W 9 u M S 9 z a G V l d D E g K D Q p L 0 F 1 d G 9 S Z W 1 v d m V k Q 2 9 s d W 1 u c z E u e z M w M D g y O T p B d m V y Y W d l I G 5 v b i 1 I U 0 R Q Q S B U Q 1 A g V X R p b G l 6 Y X R p b 2 4 g U m F 0 a W 8 o J S k s M T Z 9 J n F 1 b 3 Q 7 L C Z x d W 9 0 O 1 N l Y 3 R p b 2 4 x L 3 N o Z W V 0 M S A o N C k v Q X V 0 b 1 J l b W 9 2 Z W R D b 2 x 1 b W 5 z M S 5 7 M z A w O D Q w O k F 2 Z X J h Z 2 U g Q 2 V s b C B G c m V x I F J U V 1 A o Z E J t K S w x N 3 0 m c X V v d D s s J n F 1 b 3 Q 7 U 2 V j d G l v b j E v c 2 h l Z X Q x I C g 0 K S 9 B d X R v U m V t b 3 Z l Z E N v b H V t b n M x L n s z M D A 4 M z k 6 T W F 4 a W 1 1 b S B D Z W x s I E Z y Z X E g U l R X U C h k Q m 0 p L D E 4 f S Z x d W 9 0 O y w m c X V v d D t T Z W N 0 a W 9 u M S 9 z a G V l d D E g K D Q p L 0 F 1 d G 9 S Z W 1 v d m V k Q 2 9 s d W 1 u c z E u e z k w M D M 5 N j p D Y W x s I H N l d H V w I H R p b W U o Q 1 N G Q i l z L D E 5 f S Z x d W 9 0 O y w m c X V v d D t T Z W N 0 a W 9 u M S 9 z a G V l d D E g K D Q p L 0 F 1 d G 9 S Z W 1 v d m V k Q 2 9 s d W 1 u c z E u e z k w M T Q w N z p E Z W x h e S B v Z i B G a X J z d C B U Q 1 A g U G F j a 2 F n Z S 1 k b 2 5 n L D I w f S Z x d W 9 0 O y w m c X V v d D t T Z W N 0 a W 9 u M S 9 z a G V l d D E g K D Q p L 0 F 1 d G 9 S Z W 1 v d m V k Q 2 9 s d W 1 u c z E u e z k w M T Y 4 N z p Q Z X J j Z W 5 0 Y W d l I G 9 m I E R M I E V N S S h c d T A w M 2 U z L j Q p L S 1 k b 2 5 n I D A 2 M j A s M j F 9 J n F 1 b 3 Q 7 L C Z x d W 9 0 O 1 N l Y 3 R p b 2 4 x L 3 N o Z W V 0 M S A o N C k v Q X V 0 b 1 J l b W 9 2 Z W R D b 2 x 1 b W 5 z M S 5 7 M z A w N D U x O l N v Z n R I Y W 5 k b 3 Z l c i B T d W N j Z X N z I F J h d G U o J S k s M j J 9 J n F 1 b 3 Q 7 L C Z x d W 9 0 O 1 N l Y 3 R p b 2 4 x L 3 N o Z W V 0 M S A o N C k v Q X V 0 b 1 J l b W 9 2 Z W R D b 2 x 1 b W 5 z M S 5 7 M z A w N D c 2 O k N l b G w g S W 5 0 Z X I t U k F U I E N T I E 9 1 d G d v a W 5 n I E h h b m R v d m V y I F N 1 Y 2 N l c 3 M g U m F 0 Z S h X Q 0 R N Q S 1 c d T A w M 2 V H U 0 0 p K C U p L D I z f S Z x d W 9 0 O y w m c X V v d D t T Z W N 0 a W 9 u M S 9 z a G V l d D E g K D Q p L 0 F 1 d G 9 S Z W 1 v d m V k Q 2 9 s d W 1 u c z E u e z k w M D k 1 M D p I Y W 5 k b 3 Z l c i B T d W N j Z X N z I F J h d G U g K E N T I E l u d G V y L U Z y Z X E p X 0 1 U T i g l K T A y M T g s M j R 9 J n F 1 b 3 Q 7 L C Z x d W 9 0 O 1 N l Y 3 R p b 2 4 x L 3 N o Z W V 0 M S A o N C k v Q X V 0 b 1 J l b W 9 2 Z W R D b 2 x 1 b W 5 z M S 5 7 M z A w O D Q 0 O l R o Z S B i Z X N 0 I E N l b G w g Q X Z l c m F n Z S B I U 0 R Q Q S B V c 2 V y c y w y N X 0 m c X V v d D s s J n F 1 b 3 Q 7 U 2 V j d G l v b j E v c 2 h l Z X Q x I C g 0 K S 9 B d X R v U m V t b 3 Z l Z E N v b H V t b n M x L n s z M D A 4 N D U 6 V G h l I G J l c 3 Q g Y 2 V s b C B N Y X h p b X V t I E h T R F B B I F V z Z X J z L D I 2 f S Z x d W 9 0 O y w m c X V v d D t T Z W N 0 a W 9 u M S 9 z a G V l d D E g K D Q p L 0 F 1 d G 9 S Z W 1 v d m V k Q 2 9 s d W 1 u c z E u e z k w M T A 1 N z p O c i B v Z i B S U k M g Q 2 9 u b m V j d G l v b i B G Y W l s c y A o Q 1 M p X 0 1 U T i w y N 3 0 m c X V v d D s s J n F 1 b 3 Q 7 U 2 V j d G l v b j E v c 2 h l Z X Q x I C g 0 K S 9 B d X R v U m V t b 3 Z l Z E N v b H V t b n M x L n s 5 M D E w N j A 6 T n I g b 2 Y g U k F C I E V z d G F i b G l z a G 1 l b n Q g R m F p b H M g K E N T K V 9 N V E 4 s M j h 9 J n F 1 b 3 Q 7 L C Z x d W 9 0 O 1 N l Y 3 R p b 2 4 x L 3 N o Z W V 0 M S A o N C k v Q X V 0 b 1 J l b W 9 2 Z W R D b 2 x 1 b W 5 z M S 5 7 O T A x M D g z O k 5 y I G 9 m I F J S Q y B D b 2 5 u Z W N 0 a W 9 u I E Z h a W x z I C h Q U y l f T V R O L D I 5 f S Z x d W 9 0 O y w m c X V v d D t T Z W N 0 a W 9 u M S 9 z a G V l d D E g K D Q p L 0 F 1 d G 9 S Z W 1 v d m V k Q 2 9 s d W 1 u c z E u e z k w M T E y M j p O c i B v Z i B S Q U I g R X N 0 Y W J s a X N o b W V u d C B G Y W l s c y A o U F M p X 0 1 U T i w z M H 0 m c X V v d D s s J n F 1 b 3 Q 7 U 2 V j d G l v b j E v c 2 h l Z X Q x I C g 0 K S 9 B d X R v U m V t b 3 Z l Z E N v b H V t b n M x L n s 5 M D E x M j c 6 T n I g b 2 Y g S G F u Z G 9 2 Z X I g R m F p b H M g K E N T I E l u d G V y L U Z y Z X E p X 0 1 U T i w z M X 0 m c X V v d D s s J n F 1 b 3 Q 7 U 2 V j d G l v b j E v c 2 h l Z X Q x I C g 0 K S 9 B d X R v U m V t b 3 Z l Z E N v b H V t b n M x L n s 5 M D E x M z I 6 T n I g b 2 Y g S G F u Z G 9 2 Z X I g R m F p b H M g K E N T I E l u d H J h L U Z y Z X E p X 0 1 U T i w z M n 0 m c X V v d D s s J n F 1 b 3 Q 7 U 2 V j d G l v b j E v c 2 h l Z X Q x I C g 0 K S 9 B d X R v U m V t b 3 Z l Z E N v b H V t b n M x L n s 5 M D E x M z U 6 T n I g b 2 Y g S G F u Z G 9 2 Z X I g R m F p b H M g K E N T I E l S Q V Q g V T J H K V 9 L U E l f T V R O L D M z f S Z x d W 9 0 O y w m c X V v d D t T Z W N 0 a W 9 u M S 9 z a G V l d D E g K D Q p L 0 F 1 d G 9 S Z W 1 v d m V k Q 2 9 s d W 1 u c z E u e z M w M D I 0 M D p O d W 1 i Z X I g b 2 Y g Q 1 M g Q 2 F s b C B E c m 9 w L D M 0 f S Z x d W 9 0 O y w m c X V v d D t T Z W N 0 a W 9 u M S 9 z a G V l d D E g K D Q p L 0 F 1 d G 9 S Z W 1 v d m V k Q 2 9 s d W 1 u c z E u e z M w M D I 0 N D p O d W 1 i Z X I g b 2 Y g U F M g Q 2 F s b C B E c m 9 w K E h T R F B B K S w z N X 0 m c X V v d D s s J n F 1 b 3 Q 7 U 2 V j d G l v b j E v c 2 h l Z X Q x I C g 0 K S 9 B d X R v U m V t b 3 Z l Z E N v b H V t b n M x L n s z M D A y N D M 6 T n V t Y m V y I G 9 m I F B T I E N h b G w g R H J v c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M S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C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V l d D F f X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w M T o 1 N j o x N S 4 0 N j g w M D A 1 W i I g L z 4 8 R W 5 0 c n k g V H l w Z T 0 i R m l s b E N v b H V t b l R 5 c G V z I i B W Y W x 1 Z T 0 i c 0 F 3 Y 0 h C Z 1 l H Q X d V R k F 3 V U Z C U V V G Q l F N R k J R V U R B d 0 1 E I i A v P j x F b n R y e S B U e X B l P S J G a W x s Q 2 9 s d W 1 u T m F t Z X M i I F Z h b H V l P S J z W y Z x d W 9 0 O 0 l u Z G V 4 J n F 1 b 3 Q 7 L C Z x d W 9 0 O 1 N 0 Y X J 0 I F R p b W U m c X V v d D s s J n F 1 b 3 Q 7 R W 5 k I F R p b W U m c X V v d D s s J n F 1 b 3 Q 7 U X V l c n k g R 3 J h b n V s Y X J p d H k m c X V v d D s s J n F 1 b 3 Q 7 T 2 J q Z W N 0 I E d y b 3 V w J n F 1 b 3 Q 7 L C Z x d W 9 0 O 1 B y b 2 R 1 Y 3 Q m c X V v d D s s J n F 1 b 3 Q 7 O T A x N z M 1 O k N l b G w g Q X Z h a W x h Y m l s a X R 5 J n F 1 b 3 Q 7 L C Z x d W 9 0 O z k w M D I y M j p M V E U g V G 9 0 Y W w g U F M g V H J h Z m Z p Y y Z x d W 9 0 O y w m c X V v d D s z N D E w O D k 6 W 0 x U R V 1 E T C B F L V V U U k F O I E l Q I F R o c m 9 1 Z 2 h w d X Q g K E V 4 Y 2 x 1 Z G l u Z y B 0 a G U g b G F z d C B U V E k p K E 1 i c H M p J n F 1 b 3 Q 7 L C Z x d W 9 0 O z M x M D A w N T p b R k R E X U 1 h e G l t d W 0 g U l J D L U N v b m 5 l Y 3 R l Z C B V c 2 V y I E 5 1 b W J l c i Z x d W 9 0 O y w m c X V v d D s z M T A 1 M D A 6 W 0 Z E R F 1 S U k M g R X N 0 Y W J s a X N o b W V u d C B T d W N j Z X N z I F J h d G U m c X V v d D s s J n F 1 b 3 Q 7 M z E w N T A x O l t G R E R d R S 1 S Q U I g U 2 V 0 d X A g U 3 V j Y 2 V z c y B S Y X R l J n F 1 b 3 Q 7 L C Z x d W 9 0 O z k w M D I x N z p F L V J B Q i B E c m 9 w I F J h d G V f T V R O J n F 1 b 3 Q 7 L C Z x d W 9 0 O z k w M j I z M D p D U 0 Z C I H B y Z X B h c m U g c 3 V j Y 2 V z c y B S Y X R l J n F 1 b 3 Q 7 L C Z x d W 9 0 O z M x M D I 1 M j p b R k R E X U R M I F B S Q i B V d G l s a X p h d G l v b i B S Y X R l J n F 1 b 3 Q 7 L C Z x d W 9 0 O z M x M D I 1 M T p b R k R E X V V M I F B S Q i B V d G l s a X p h d G l v b i B S Y X R l J n F 1 b 3 Q 7 L C Z x d W 9 0 O 0 M z N z M z M T I 3 M T I 6 T n V t Y m V y I G 9 m I F N 1 Y 2 N l c 3 N m d W w g T 3 V 0 Z 2 9 p b m c g a W 5 0 Z X I t U k F U K E x U R S 1 c d T A w M 2 V V V F J B T i k g S G F u Z G 9 2 Z X I g R X h l Y 3 V 0 a W 9 u J n F 1 b 3 Q 7 L C Z x d W 9 0 O z M x M D A w N D p b R k R E X V J S Q y B E c m 9 w I F J h d G U m c X V v d D s s J n F 1 b 3 Q 7 M z Q w M D E 4 O l t M V E V d U 3 V j Y 2 V z c y B S Y X R l I G 9 m I E l u d H J h L V J B V C B J b n R y Y S 1 m c m V x d W V u Y 3 k g Q 2 V s b C B P d X R n b 2 l u Z y B I Y W 5 k b 3 Z l c i Z x d W 9 0 O y w m c X V v d D s 5 M D E 5 N D M 6 Q 2 F s b C B T Z X R 1 c C B T d W N j Z X N z I F J h d G U o S W 5 j b H V k Z S B T M S k m c X V v d D s s J n F 1 b 3 Q 7 Q z M 3 M z Q y N D Y x M D p Q U k I g T n V t Y m V y I F V z Z W Q g b 2 4 g R G 9 3 b m x p b m s g Q 2 h h b m 5 l b C Z x d W 9 0 O y w m c X V v d D t D M z c z N D I 0 N j E x O l B S Q i B O d W 1 i Z X I g Q X Z h a W x h Y m x l I G 9 u I E R v d 2 5 s a W 5 r I E N o Y W 5 u Z W w m c X V v d D s s J n F 1 b 3 Q 7 Q z M 3 M z Q y N D Y w O D p Q U k I g T n V t Y m V y I F V z Z W Q g b 2 4 g V X B s a W 5 r I E N o Y W 5 u Z W w m c X V v d D s s J n F 1 b 3 Q 7 Q z M 3 M z Q y N D Y w O T p Q U k I g T n V t Y m V y I E F 2 Y W l s Y W J s Z S B v b i B V c G x p b m s g Q 2 h h b m 5 l b C Z x d W 9 0 O 1 0 i I C 8 + P E V u d H J 5 I F R 5 c G U 9 I k Z p b G x T d G F 0 d X M i I F Z h b H V l P S J z Q 2 9 t c G x l d G U i I C 8 + P E V u d H J 5 I F R 5 c G U 9 I l F 1 Z X J 5 S U Q i I F Z h b H V l P S J z N 2 I 2 O T Y y M D I t Y T U 5 M y 0 0 M j d k L T l k M z A t Z G M 4 N T B j Y j Y x N W Y 1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Z W V 0 M S A o N S k v Q X V 0 b 1 J l b W 9 2 Z W R D b 2 x 1 b W 5 z M S 5 7 S W 5 k Z X g s M H 0 m c X V v d D s s J n F 1 b 3 Q 7 U 2 V j d G l v b j E v c 2 h l Z X Q x I C g 1 K S 9 B d X R v U m V t b 3 Z l Z E N v b H V t b n M x L n t T d G F y d C B U a W 1 l L D F 9 J n F 1 b 3 Q 7 L C Z x d W 9 0 O 1 N l Y 3 R p b 2 4 x L 3 N o Z W V 0 M S A o N S k v Q X V 0 b 1 J l b W 9 2 Z W R D b 2 x 1 b W 5 z M S 5 7 R W 5 k I F R p b W U s M n 0 m c X V v d D s s J n F 1 b 3 Q 7 U 2 V j d G l v b j E v c 2 h l Z X Q x I C g 1 K S 9 B d X R v U m V t b 3 Z l Z E N v b H V t b n M x L n t R d W V y e S B H c m F u d W x h c m l 0 e S w z f S Z x d W 9 0 O y w m c X V v d D t T Z W N 0 a W 9 u M S 9 z a G V l d D E g K D U p L 0 F 1 d G 9 S Z W 1 v d m V k Q 2 9 s d W 1 u c z E u e 0 9 i a m V j d C B H c m 9 1 c C w 0 f S Z x d W 9 0 O y w m c X V v d D t T Z W N 0 a W 9 u M S 9 z a G V l d D E g K D U p L 0 F 1 d G 9 S Z W 1 v d m V k Q 2 9 s d W 1 u c z E u e 1 B y b 2 R 1 Y 3 Q s N X 0 m c X V v d D s s J n F 1 b 3 Q 7 U 2 V j d G l v b j E v c 2 h l Z X Q x I C g 1 K S 9 B d X R v U m V t b 3 Z l Z E N v b H V t b n M x L n s 5 M D E 3 M z U 6 Q 2 V s b C B B d m F p b G F i a W x p d H k s N n 0 m c X V v d D s s J n F 1 b 3 Q 7 U 2 V j d G l v b j E v c 2 h l Z X Q x I C g 1 K S 9 B d X R v U m V t b 3 Z l Z E N v b H V t b n M x L n s 5 M D A y M j I 6 T F R F I F R v d G F s I F B T I F R y Y W Z m a W M s N 3 0 m c X V v d D s s J n F 1 b 3 Q 7 U 2 V j d G l v b j E v c 2 h l Z X Q x I C g 1 K S 9 B d X R v U m V t b 3 Z l Z E N v b H V t b n M x L n s z N D E w O D k 6 W 0 x U R V 1 E T C B F L V V U U k F O I E l Q I F R o c m 9 1 Z 2 h w d X Q g K E V 4 Y 2 x 1 Z G l u Z y B 0 a G U g b G F z d C B U V E k p K E 1 i c H M p L D h 9 J n F 1 b 3 Q 7 L C Z x d W 9 0 O 1 N l Y 3 R p b 2 4 x L 3 N o Z W V 0 M S A o N S k v Q X V 0 b 1 J l b W 9 2 Z W R D b 2 x 1 b W 5 z M S 5 7 M z E w M D A 1 O l t G R E R d T W F 4 a W 1 1 b S B S U k M t Q 2 9 u b m V j d G V k I F V z Z X I g T n V t Y m V y L D l 9 J n F 1 b 3 Q 7 L C Z x d W 9 0 O 1 N l Y 3 R p b 2 4 x L 3 N o Z W V 0 M S A o N S k v Q X V 0 b 1 J l b W 9 2 Z W R D b 2 x 1 b W 5 z M S 5 7 M z E w N T A w O l t G R E R d U l J D I E V z d G F i b G l z a G 1 l b n Q g U 3 V j Y 2 V z c y B S Y X R l L D E w f S Z x d W 9 0 O y w m c X V v d D t T Z W N 0 a W 9 u M S 9 z a G V l d D E g K D U p L 0 F 1 d G 9 S Z W 1 v d m V k Q 2 9 s d W 1 u c z E u e z M x M D U w M T p b R k R E X U U t U k F C I F N l d H V w I F N 1 Y 2 N l c 3 M g U m F 0 Z S w x M X 0 m c X V v d D s s J n F 1 b 3 Q 7 U 2 V j d G l v b j E v c 2 h l Z X Q x I C g 1 K S 9 B d X R v U m V t b 3 Z l Z E N v b H V t b n M x L n s 5 M D A y M T c 6 R S 1 S Q U I g R H J v c C B S Y X R l X 0 1 U T i w x M n 0 m c X V v d D s s J n F 1 b 3 Q 7 U 2 V j d G l v b j E v c 2 h l Z X Q x I C g 1 K S 9 B d X R v U m V t b 3 Z l Z E N v b H V t b n M x L n s 5 M D I y M z A 6 Q 1 N G Q i B w c m V w Y X J l I H N 1 Y 2 N l c 3 M g U m F 0 Z S w x M 3 0 m c X V v d D s s J n F 1 b 3 Q 7 U 2 V j d G l v b j E v c 2 h l Z X Q x I C g 1 K S 9 B d X R v U m V t b 3 Z l Z E N v b H V t b n M x L n s z M T A y N T I 6 W 0 Z E R F 1 E T C B Q U k I g V X R p b G l 6 Y X R p b 2 4 g U m F 0 Z S w x N H 0 m c X V v d D s s J n F 1 b 3 Q 7 U 2 V j d G l v b j E v c 2 h l Z X Q x I C g 1 K S 9 B d X R v U m V t b 3 Z l Z E N v b H V t b n M x L n s z M T A y N T E 6 W 0 Z E R F 1 V T C B Q U k I g V X R p b G l 6 Y X R p b 2 4 g U m F 0 Z S w x N X 0 m c X V v d D s s J n F 1 b 3 Q 7 U 2 V j d G l v b j E v c 2 h l Z X Q x I C g 1 K S 9 B d X R v U m V t b 3 Z l Z E N v b H V t b n M x L n t D M z c z M z E y N z E y O k 5 1 b W J l c i B v Z i B T d W N j Z X N z Z n V s I E 9 1 d G d v a W 5 n I G l u d G V y L V J B V C h M V E U t X H U w M D N l V V R S Q U 4 p I E h h b m R v d m V y I E V 4 Z W N 1 d G l v b i w x N n 0 m c X V v d D s s J n F 1 b 3 Q 7 U 2 V j d G l v b j E v c 2 h l Z X Q x I C g 1 K S 9 B d X R v U m V t b 3 Z l Z E N v b H V t b n M x L n s z M T A w M D Q 6 W 0 Z E R F 1 S U k M g R H J v c C B S Y X R l L D E 3 f S Z x d W 9 0 O y w m c X V v d D t T Z W N 0 a W 9 u M S 9 z a G V l d D E g K D U p L 0 F 1 d G 9 S Z W 1 v d m V k Q 2 9 s d W 1 u c z E u e z M 0 M D A x O D p b T F R F X V N 1 Y 2 N l c 3 M g U m F 0 Z S B v Z i B J b n R y Y S 1 S Q V Q g S W 5 0 c m E t Z n J l c X V l b m N 5 I E N l b G w g T 3 V 0 Z 2 9 p b m c g S G F u Z G 9 2 Z X I s M T h 9 J n F 1 b 3 Q 7 L C Z x d W 9 0 O 1 N l Y 3 R p b 2 4 x L 3 N o Z W V 0 M S A o N S k v Q X V 0 b 1 J l b W 9 2 Z W R D b 2 x 1 b W 5 z M S 5 7 O T A x O T Q z O k N h b G w g U 2 V 0 d X A g U 3 V j Y 2 V z c y B S Y X R l K E l u Y 2 x 1 Z G U g U z E p L D E 5 f S Z x d W 9 0 O y w m c X V v d D t T Z W N 0 a W 9 u M S 9 z a G V l d D E g K D U p L 0 F 1 d G 9 S Z W 1 v d m V k Q 2 9 s d W 1 u c z E u e 0 M z N z M 0 M j Q 2 M T A 6 U F J C I E 5 1 b W J l c i B V c 2 V k I G 9 u I E R v d 2 5 s a W 5 r I E N o Y W 5 u Z W w s M j B 9 J n F 1 b 3 Q 7 L C Z x d W 9 0 O 1 N l Y 3 R p b 2 4 x L 3 N o Z W V 0 M S A o N S k v Q X V 0 b 1 J l b W 9 2 Z W R D b 2 x 1 b W 5 z M S 5 7 Q z M 3 M z Q y N D Y x M T p Q U k I g T n V t Y m V y I E F 2 Y W l s Y W J s Z S B v b i B E b 3 d u b G l u a y B D a G F u b m V s L D I x f S Z x d W 9 0 O y w m c X V v d D t T Z W N 0 a W 9 u M S 9 z a G V l d D E g K D U p L 0 F 1 d G 9 S Z W 1 v d m V k Q 2 9 s d W 1 u c z E u e 0 M z N z M 0 M j Q 2 M D g 6 U F J C I E 5 1 b W J l c i B V c 2 V k I G 9 u I F V w b G l u a y B D a G F u b m V s L D I y f S Z x d W 9 0 O y w m c X V v d D t T Z W N 0 a W 9 u M S 9 z a G V l d D E g K D U p L 0 F 1 d G 9 S Z W 1 v d m V k Q 2 9 s d W 1 u c z E u e 0 M z N z M 0 M j Q 2 M D k 6 U F J C I E 5 1 b W J l c i B B d m F p b G F i b G U g b 2 4 g V X B s a W 5 r I E N o Y W 5 u Z W w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a G V l d D E g K D U p L 0 F 1 d G 9 S Z W 1 v d m V k Q 2 9 s d W 1 u c z E u e 0 l u Z G V 4 L D B 9 J n F 1 b 3 Q 7 L C Z x d W 9 0 O 1 N l Y 3 R p b 2 4 x L 3 N o Z W V 0 M S A o N S k v Q X V 0 b 1 J l b W 9 2 Z W R D b 2 x 1 b W 5 z M S 5 7 U 3 R h c n Q g V G l t Z S w x f S Z x d W 9 0 O y w m c X V v d D t T Z W N 0 a W 9 u M S 9 z a G V l d D E g K D U p L 0 F 1 d G 9 S Z W 1 v d m V k Q 2 9 s d W 1 u c z E u e 0 V u Z C B U a W 1 l L D J 9 J n F 1 b 3 Q 7 L C Z x d W 9 0 O 1 N l Y 3 R p b 2 4 x L 3 N o Z W V 0 M S A o N S k v Q X V 0 b 1 J l b W 9 2 Z W R D b 2 x 1 b W 5 z M S 5 7 U X V l c n k g R 3 J h b n V s Y X J p d H k s M 3 0 m c X V v d D s s J n F 1 b 3 Q 7 U 2 V j d G l v b j E v c 2 h l Z X Q x I C g 1 K S 9 B d X R v U m V t b 3 Z l Z E N v b H V t b n M x L n t P Y m p l Y 3 Q g R 3 J v d X A s N H 0 m c X V v d D s s J n F 1 b 3 Q 7 U 2 V j d G l v b j E v c 2 h l Z X Q x I C g 1 K S 9 B d X R v U m V t b 3 Z l Z E N v b H V t b n M x L n t Q c m 9 k d W N 0 L D V 9 J n F 1 b 3 Q 7 L C Z x d W 9 0 O 1 N l Y 3 R p b 2 4 x L 3 N o Z W V 0 M S A o N S k v Q X V 0 b 1 J l b W 9 2 Z W R D b 2 x 1 b W 5 z M S 5 7 O T A x N z M 1 O k N l b G w g Q X Z h a W x h Y m l s a X R 5 L D Z 9 J n F 1 b 3 Q 7 L C Z x d W 9 0 O 1 N l Y 3 R p b 2 4 x L 3 N o Z W V 0 M S A o N S k v Q X V 0 b 1 J l b W 9 2 Z W R D b 2 x 1 b W 5 z M S 5 7 O T A w M j I y O k x U R S B U b 3 R h b C B Q U y B U c m F m Z m l j L D d 9 J n F 1 b 3 Q 7 L C Z x d W 9 0 O 1 N l Y 3 R p b 2 4 x L 3 N o Z W V 0 M S A o N S k v Q X V 0 b 1 J l b W 9 2 Z W R D b 2 x 1 b W 5 z M S 5 7 M z Q x M D g 5 O l t M V E V d R E w g R S 1 V V F J B T i B J U C B U a H J v d W d o c H V 0 I C h F e G N s d W R p b m c g d G h l I G x h c 3 Q g V F R J K S h N Y n B z K S w 4 f S Z x d W 9 0 O y w m c X V v d D t T Z W N 0 a W 9 u M S 9 z a G V l d D E g K D U p L 0 F 1 d G 9 S Z W 1 v d m V k Q 2 9 s d W 1 u c z E u e z M x M D A w N T p b R k R E X U 1 h e G l t d W 0 g U l J D L U N v b m 5 l Y 3 R l Z C B V c 2 V y I E 5 1 b W J l c i w 5 f S Z x d W 9 0 O y w m c X V v d D t T Z W N 0 a W 9 u M S 9 z a G V l d D E g K D U p L 0 F 1 d G 9 S Z W 1 v d m V k Q 2 9 s d W 1 u c z E u e z M x M D U w M D p b R k R E X V J S Q y B F c 3 R h Y m x p c 2 h t Z W 5 0 I F N 1 Y 2 N l c 3 M g U m F 0 Z S w x M H 0 m c X V v d D s s J n F 1 b 3 Q 7 U 2 V j d G l v b j E v c 2 h l Z X Q x I C g 1 K S 9 B d X R v U m V t b 3 Z l Z E N v b H V t b n M x L n s z M T A 1 M D E 6 W 0 Z E R F 1 F L V J B Q i B T Z X R 1 c C B T d W N j Z X N z I F J h d G U s M T F 9 J n F 1 b 3 Q 7 L C Z x d W 9 0 O 1 N l Y 3 R p b 2 4 x L 3 N o Z W V 0 M S A o N S k v Q X V 0 b 1 J l b W 9 2 Z W R D b 2 x 1 b W 5 z M S 5 7 O T A w M j E 3 O k U t U k F C I E R y b 3 A g U m F 0 Z V 9 N V E 4 s M T J 9 J n F 1 b 3 Q 7 L C Z x d W 9 0 O 1 N l Y 3 R p b 2 4 x L 3 N o Z W V 0 M S A o N S k v Q X V 0 b 1 J l b W 9 2 Z W R D b 2 x 1 b W 5 z M S 5 7 O T A y M j M w O k N T R k I g c H J l c G F y Z S B z d W N j Z X N z I F J h d G U s M T N 9 J n F 1 b 3 Q 7 L C Z x d W 9 0 O 1 N l Y 3 R p b 2 4 x L 3 N o Z W V 0 M S A o N S k v Q X V 0 b 1 J l b W 9 2 Z W R D b 2 x 1 b W 5 z M S 5 7 M z E w M j U y O l t G R E R d R E w g U F J C I F V 0 a W x p e m F 0 a W 9 u I F J h d G U s M T R 9 J n F 1 b 3 Q 7 L C Z x d W 9 0 O 1 N l Y 3 R p b 2 4 x L 3 N o Z W V 0 M S A o N S k v Q X V 0 b 1 J l b W 9 2 Z W R D b 2 x 1 b W 5 z M S 5 7 M z E w M j U x O l t G R E R d V U w g U F J C I F V 0 a W x p e m F 0 a W 9 u I F J h d G U s M T V 9 J n F 1 b 3 Q 7 L C Z x d W 9 0 O 1 N l Y 3 R p b 2 4 x L 3 N o Z W V 0 M S A o N S k v Q X V 0 b 1 J l b W 9 2 Z W R D b 2 x 1 b W 5 z M S 5 7 Q z M 3 M z M x M j c x M j p O d W 1 i Z X I g b 2 Y g U 3 V j Y 2 V z c 2 Z 1 b C B P d X R n b 2 l u Z y B p b n R l c i 1 S Q V Q o T F R F L V x 1 M D A z Z V V U U k F O K S B I Y W 5 k b 3 Z l c i B F e G V j d X R p b 2 4 s M T Z 9 J n F 1 b 3 Q 7 L C Z x d W 9 0 O 1 N l Y 3 R p b 2 4 x L 3 N o Z W V 0 M S A o N S k v Q X V 0 b 1 J l b W 9 2 Z W R D b 2 x 1 b W 5 z M S 5 7 M z E w M D A 0 O l t G R E R d U l J D I E R y b 3 A g U m F 0 Z S w x N 3 0 m c X V v d D s s J n F 1 b 3 Q 7 U 2 V j d G l v b j E v c 2 h l Z X Q x I C g 1 K S 9 B d X R v U m V t b 3 Z l Z E N v b H V t b n M x L n s z N D A w M T g 6 W 0 x U R V 1 T d W N j Z X N z I F J h d G U g b 2 Y g S W 5 0 c m E t U k F U I E l u d H J h L W Z y Z X F 1 Z W 5 j e S B D Z W x s I E 9 1 d G d v a W 5 n I E h h b m R v d m V y L D E 4 f S Z x d W 9 0 O y w m c X V v d D t T Z W N 0 a W 9 u M S 9 z a G V l d D E g K D U p L 0 F 1 d G 9 S Z W 1 v d m V k Q 2 9 s d W 1 u c z E u e z k w M T k 0 M z p D Y W x s I F N l d H V w I F N 1 Y 2 N l c 3 M g U m F 0 Z S h J b m N s d W R l I F M x K S w x O X 0 m c X V v d D s s J n F 1 b 3 Q 7 U 2 V j d G l v b j E v c 2 h l Z X Q x I C g 1 K S 9 B d X R v U m V t b 3 Z l Z E N v b H V t b n M x L n t D M z c z N D I 0 N j E w O l B S Q i B O d W 1 i Z X I g V X N l Z C B v b i B E b 3 d u b G l u a y B D a G F u b m V s L D I w f S Z x d W 9 0 O y w m c X V v d D t T Z W N 0 a W 9 u M S 9 z a G V l d D E g K D U p L 0 F 1 d G 9 S Z W 1 v d m V k Q 2 9 s d W 1 u c z E u e 0 M z N z M 0 M j Q 2 M T E 6 U F J C I E 5 1 b W J l c i B B d m F p b G F i b G U g b 2 4 g R G 9 3 b m x p b m s g Q 2 h h b m 5 l b C w y M X 0 m c X V v d D s s J n F 1 b 3 Q 7 U 2 V j d G l v b j E v c 2 h l Z X Q x I C g 1 K S 9 B d X R v U m V t b 3 Z l Z E N v b H V t b n M x L n t D M z c z N D I 0 N j A 4 O l B S Q i B O d W 1 i Z X I g V X N l Z C B v b i B V c G x p b m s g Q 2 h h b m 5 l b C w y M n 0 m c X V v d D s s J n F 1 b 3 Q 7 U 2 V j d G l v b j E v c 2 h l Z X Q x I C g 1 K S 9 B d X R v U m V t b 3 Z l Z E N v b H V t b n M x L n t D M z c z N D I 0 N j A 5 O l B S Q i B O d W 1 i Z X I g Q X Z h a W x h Y m x l I G 9 u I F V w b G l u a y B D a G F u b m V s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Q x J T I w K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1 K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Z W V 0 M V 9 f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A x O j U 2 O j E 1 L j Q 0 N D A 2 M D l a I i A v P j x F b n R y e S B U e X B l P S J G a W x s Q 2 9 s d W 1 u V H l w Z X M i I F Z h b H V l P S J z Q X d j S E J n W U d C U V V G Q l F V R k J R T U Q i I C 8 + P E V u d H J 5 I F R 5 c G U 9 I k Z p b G x D b 2 x 1 b W 5 O Y W 1 l c y I g V m F s d W U 9 I n N b J n F 1 b 3 Q 7 S W 5 k Z X g m c X V v d D s s J n F 1 b 3 Q 7 U 3 R h c n Q g V G l t Z S Z x d W 9 0 O y w m c X V v d D t F b m Q g V G l t Z S Z x d W 9 0 O y w m c X V v d D t R d W V y e S B H c m F u d W x h c m l 0 e S Z x d W 9 0 O y w m c X V v d D t P Y m p l Y 3 Q g R 3 J v d X A m c X V v d D s s J n F 1 b 3 Q 7 U H J v Z H V j d C Z x d W 9 0 O y w m c X V v d D s z N D A x O T A 6 W 0 x U R V 1 S U k M g Q 2 9 u b m V j d G l v b i B M a W N l b n N l I F V 0 a W x p e m F 0 a W 9 u I F J h d G U m c X V v d D s s J n F 1 b 3 Q 7 M z E w N D Y y O l t M V E V d Q X Z l c m F n Z S B v Z i B T M S B U a H J v d W d o c H V 0 I G 9 u I E R v d 2 5 s a W 5 r K E 1 i c H M p J n F 1 b 3 Q 7 L C Z x d W 9 0 O z M x M D Q 2 M T p b T F R F X U F 2 Z X J h Z 2 U g b 2 Y g U z E g V G h y b 3 V n a H B 1 d C B v b i B V c G x p b m s o T W J w c y k m c X V v d D s s J n F 1 b 3 Q 7 M z E w N D Y 3 O l t M V E V d T W F 4 a W 1 1 b S B v Z i B T M S B U a H J v d W d o c H V 0 I G 9 u I F V w b G l u a y h N Y n B z K S Z x d W 9 0 O y w m c X V v d D s z M T A 0 N j g 6 W 0 x U R V 1 N Y X h p b X V t I G 9 m I F M x I F R o c m 9 1 Z 2 h w d X Q g b 2 4 g R G 9 3 b m x p b m s o T W J w c y k m c X V v d D s s J n F 1 b 3 Q 7 M z E w N T U z O l t M V E V d Q 1 B V I F B l Y W s g V X R p b G l 6 Y X R p b 2 4 g U m F 0 Z S Z x d W 9 0 O y w m c X V v d D s z M T A 1 N T Q 6 W 0 x U R V 1 D U F U g Q X Z l c m F n Z S B V d G l s a X p h d G l v b i B S Y X R l J n F 1 b 3 Q 7 L C Z x d W 9 0 O z M 0 M D c x O T p b T F R F X V J h d G U g b 2 Y g Z U 5 C I E R M I E d 0 c H U g T G 9 z c y B Q Y W N r Z X Q m c X V v d D s s J n F 1 b 3 Q 7 M z Q w N z I w O l t M V E V d U m F 0 Z S B v Z i B l T k I g R E w g R 3 R w d S B P d X Q g T 2 Y g T 3 J k Z X I g U G F j a 2 V 0 J n F 1 b 3 Q 7 X S I g L z 4 8 R W 5 0 c n k g V H l w Z T 0 i R m l s b F N 0 Y X R 1 c y I g V m F s d W U 9 I n N D b 2 1 w b G V 0 Z S I g L z 4 8 R W 5 0 c n k g V H l w Z T 0 i U X V l c n l J R C I g V m F s d W U 9 I n N m Z T I 1 Z m F m Z S 0 1 M z E 4 L T Q 2 M m M t O D c 4 Z S 1 h O D Q y Y j V j Z G I w N j Q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Q x I C g 2 K S 9 B d X R v U m V t b 3 Z l Z E N v b H V t b n M x L n t J b m R l e C w w f S Z x d W 9 0 O y w m c X V v d D t T Z W N 0 a W 9 u M S 9 z a G V l d D E g K D Y p L 0 F 1 d G 9 S Z W 1 v d m V k Q 2 9 s d W 1 u c z E u e 1 N 0 Y X J 0 I F R p b W U s M X 0 m c X V v d D s s J n F 1 b 3 Q 7 U 2 V j d G l v b j E v c 2 h l Z X Q x I C g 2 K S 9 B d X R v U m V t b 3 Z l Z E N v b H V t b n M x L n t F b m Q g V G l t Z S w y f S Z x d W 9 0 O y w m c X V v d D t T Z W N 0 a W 9 u M S 9 z a G V l d D E g K D Y p L 0 F 1 d G 9 S Z W 1 v d m V k Q 2 9 s d W 1 u c z E u e 1 F 1 Z X J 5 I E d y Y W 5 1 b G F y a X R 5 L D N 9 J n F 1 b 3 Q 7 L C Z x d W 9 0 O 1 N l Y 3 R p b 2 4 x L 3 N o Z W V 0 M S A o N i k v Q X V 0 b 1 J l b W 9 2 Z W R D b 2 x 1 b W 5 z M S 5 7 T 2 J q Z W N 0 I E d y b 3 V w L D R 9 J n F 1 b 3 Q 7 L C Z x d W 9 0 O 1 N l Y 3 R p b 2 4 x L 3 N o Z W V 0 M S A o N i k v Q X V 0 b 1 J l b W 9 2 Z W R D b 2 x 1 b W 5 z M S 5 7 U H J v Z H V j d C w 1 f S Z x d W 9 0 O y w m c X V v d D t T Z W N 0 a W 9 u M S 9 z a G V l d D E g K D Y p L 0 F 1 d G 9 S Z W 1 v d m V k Q 2 9 s d W 1 u c z E u e z M 0 M D E 5 M D p b T F R F X V J S Q y B D b 2 5 u Z W N 0 a W 9 u I E x p Y 2 V u c 2 U g V X R p b G l 6 Y X R p b 2 4 g U m F 0 Z S w 2 f S Z x d W 9 0 O y w m c X V v d D t T Z W N 0 a W 9 u M S 9 z a G V l d D E g K D Y p L 0 F 1 d G 9 S Z W 1 v d m V k Q 2 9 s d W 1 u c z E u e z M x M D Q 2 M j p b T F R F X U F 2 Z X J h Z 2 U g b 2 Y g U z E g V G h y b 3 V n a H B 1 d C B v b i B E b 3 d u b G l u a y h N Y n B z K S w 3 f S Z x d W 9 0 O y w m c X V v d D t T Z W N 0 a W 9 u M S 9 z a G V l d D E g K D Y p L 0 F 1 d G 9 S Z W 1 v d m V k Q 2 9 s d W 1 u c z E u e z M x M D Q 2 M T p b T F R F X U F 2 Z X J h Z 2 U g b 2 Y g U z E g V G h y b 3 V n a H B 1 d C B v b i B V c G x p b m s o T W J w c y k s O H 0 m c X V v d D s s J n F 1 b 3 Q 7 U 2 V j d G l v b j E v c 2 h l Z X Q x I C g 2 K S 9 B d X R v U m V t b 3 Z l Z E N v b H V t b n M x L n s z M T A 0 N j c 6 W 0 x U R V 1 N Y X h p b X V t I G 9 m I F M x I F R o c m 9 1 Z 2 h w d X Q g b 2 4 g V X B s a W 5 r K E 1 i c H M p L D l 9 J n F 1 b 3 Q 7 L C Z x d W 9 0 O 1 N l Y 3 R p b 2 4 x L 3 N o Z W V 0 M S A o N i k v Q X V 0 b 1 J l b W 9 2 Z W R D b 2 x 1 b W 5 z M S 5 7 M z E w N D Y 4 O l t M V E V d T W F 4 a W 1 1 b S B v Z i B T M S B U a H J v d W d o c H V 0 I G 9 u I E R v d 2 5 s a W 5 r K E 1 i c H M p L D E w f S Z x d W 9 0 O y w m c X V v d D t T Z W N 0 a W 9 u M S 9 z a G V l d D E g K D Y p L 0 F 1 d G 9 S Z W 1 v d m V k Q 2 9 s d W 1 u c z E u e z M x M D U 1 M z p b T F R F X U N Q V S B Q Z W F r I F V 0 a W x p e m F 0 a W 9 u I F J h d G U s M T F 9 J n F 1 b 3 Q 7 L C Z x d W 9 0 O 1 N l Y 3 R p b 2 4 x L 3 N o Z W V 0 M S A o N i k v Q X V 0 b 1 J l b W 9 2 Z W R D b 2 x 1 b W 5 z M S 5 7 M z E w N T U 0 O l t M V E V d Q 1 B V I E F 2 Z X J h Z 2 U g V X R p b G l 6 Y X R p b 2 4 g U m F 0 Z S w x M n 0 m c X V v d D s s J n F 1 b 3 Q 7 U 2 V j d G l v b j E v c 2 h l Z X Q x I C g 2 K S 9 B d X R v U m V t b 3 Z l Z E N v b H V t b n M x L n s z N D A 3 M T k 6 W 0 x U R V 1 S Y X R l I G 9 m I G V O Q i B E T C B H d H B 1 I E x v c 3 M g U G F j a 2 V 0 L D E z f S Z x d W 9 0 O y w m c X V v d D t T Z W N 0 a W 9 u M S 9 z a G V l d D E g K D Y p L 0 F 1 d G 9 S Z W 1 v d m V k Q 2 9 s d W 1 u c z E u e z M 0 M D c y M D p b T F R F X V J h d G U g b 2 Y g Z U 5 C I E R M I E d 0 c H U g T 3 V 0 I E 9 m I E 9 y Z G V y I F B h Y 2 t l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o Z W V 0 M S A o N i k v Q X V 0 b 1 J l b W 9 2 Z W R D b 2 x 1 b W 5 z M S 5 7 S W 5 k Z X g s M H 0 m c X V v d D s s J n F 1 b 3 Q 7 U 2 V j d G l v b j E v c 2 h l Z X Q x I C g 2 K S 9 B d X R v U m V t b 3 Z l Z E N v b H V t b n M x L n t T d G F y d C B U a W 1 l L D F 9 J n F 1 b 3 Q 7 L C Z x d W 9 0 O 1 N l Y 3 R p b 2 4 x L 3 N o Z W V 0 M S A o N i k v Q X V 0 b 1 J l b W 9 2 Z W R D b 2 x 1 b W 5 z M S 5 7 R W 5 k I F R p b W U s M n 0 m c X V v d D s s J n F 1 b 3 Q 7 U 2 V j d G l v b j E v c 2 h l Z X Q x I C g 2 K S 9 B d X R v U m V t b 3 Z l Z E N v b H V t b n M x L n t R d W V y e S B H c m F u d W x h c m l 0 e S w z f S Z x d W 9 0 O y w m c X V v d D t T Z W N 0 a W 9 u M S 9 z a G V l d D E g K D Y p L 0 F 1 d G 9 S Z W 1 v d m V k Q 2 9 s d W 1 u c z E u e 0 9 i a m V j d C B H c m 9 1 c C w 0 f S Z x d W 9 0 O y w m c X V v d D t T Z W N 0 a W 9 u M S 9 z a G V l d D E g K D Y p L 0 F 1 d G 9 S Z W 1 v d m V k Q 2 9 s d W 1 u c z E u e 1 B y b 2 R 1 Y 3 Q s N X 0 m c X V v d D s s J n F 1 b 3 Q 7 U 2 V j d G l v b j E v c 2 h l Z X Q x I C g 2 K S 9 B d X R v U m V t b 3 Z l Z E N v b H V t b n M x L n s z N D A x O T A 6 W 0 x U R V 1 S U k M g Q 2 9 u b m V j d G l v b i B M a W N l b n N l I F V 0 a W x p e m F 0 a W 9 u I F J h d G U s N n 0 m c X V v d D s s J n F 1 b 3 Q 7 U 2 V j d G l v b j E v c 2 h l Z X Q x I C g 2 K S 9 B d X R v U m V t b 3 Z l Z E N v b H V t b n M x L n s z M T A 0 N j I 6 W 0 x U R V 1 B d m V y Y W d l I G 9 m I F M x I F R o c m 9 1 Z 2 h w d X Q g b 2 4 g R G 9 3 b m x p b m s o T W J w c y k s N 3 0 m c X V v d D s s J n F 1 b 3 Q 7 U 2 V j d G l v b j E v c 2 h l Z X Q x I C g 2 K S 9 B d X R v U m V t b 3 Z l Z E N v b H V t b n M x L n s z M T A 0 N j E 6 W 0 x U R V 1 B d m V y Y W d l I G 9 m I F M x I F R o c m 9 1 Z 2 h w d X Q g b 2 4 g V X B s a W 5 r K E 1 i c H M p L D h 9 J n F 1 b 3 Q 7 L C Z x d W 9 0 O 1 N l Y 3 R p b 2 4 x L 3 N o Z W V 0 M S A o N i k v Q X V 0 b 1 J l b W 9 2 Z W R D b 2 x 1 b W 5 z M S 5 7 M z E w N D Y 3 O l t M V E V d T W F 4 a W 1 1 b S B v Z i B T M S B U a H J v d W d o c H V 0 I G 9 u I F V w b G l u a y h N Y n B z K S w 5 f S Z x d W 9 0 O y w m c X V v d D t T Z W N 0 a W 9 u M S 9 z a G V l d D E g K D Y p L 0 F 1 d G 9 S Z W 1 v d m V k Q 2 9 s d W 1 u c z E u e z M x M D Q 2 O D p b T F R F X U 1 h e G l t d W 0 g b 2 Y g U z E g V G h y b 3 V n a H B 1 d C B v b i B E b 3 d u b G l u a y h N Y n B z K S w x M H 0 m c X V v d D s s J n F 1 b 3 Q 7 U 2 V j d G l v b j E v c 2 h l Z X Q x I C g 2 K S 9 B d X R v U m V t b 3 Z l Z E N v b H V t b n M x L n s z M T A 1 N T M 6 W 0 x U R V 1 D U F U g U G V h a y B V d G l s a X p h d G l v b i B S Y X R l L D E x f S Z x d W 9 0 O y w m c X V v d D t T Z W N 0 a W 9 u M S 9 z a G V l d D E g K D Y p L 0 F 1 d G 9 S Z W 1 v d m V k Q 2 9 s d W 1 u c z E u e z M x M D U 1 N D p b T F R F X U N Q V S B B d m V y Y W d l I F V 0 a W x p e m F 0 a W 9 u I F J h d G U s M T J 9 J n F 1 b 3 Q 7 L C Z x d W 9 0 O 1 N l Y 3 R p b 2 4 x L 3 N o Z W V 0 M S A o N i k v Q X V 0 b 1 J l b W 9 2 Z W R D b 2 x 1 b W 5 z M S 5 7 M z Q w N z E 5 O l t M V E V d U m F 0 Z S B v Z i B l T k I g R E w g R 3 R w d S B M b 3 N z I F B h Y 2 t l d C w x M 3 0 m c X V v d D s s J n F 1 b 3 Q 7 U 2 V j d G l v b j E v c 2 h l Z X Q x I C g 2 K S 9 B d X R v U m V t b 3 Z l Z E N v b H V t b n M x L n s z N D A 3 M j A 6 W 0 x U R V 1 S Y X R l I G 9 m I G V O Q i B E T C B H d H B 1 I E 9 1 d C B P Z i B P c m R l c i B Q Y W N r Z X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V l d D E l M j A o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Y p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2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V A / K G j p E d M i V A O / h f b 1 u 0 A A A A A A g A A A A A A A 2 Y A A M A A A A A Q A A A A M K G T S x l N X U N 5 f f j s D r T J 7 w A A A A A E g A A A o A A A A B A A A A D 8 2 C 0 9 I 3 w s c U h w V + X 2 S d Y E U A A A A B 2 K k h t V R V B L P 9 0 H 9 l v 4 l S X f x I V s J b r X y v 9 g F U x u b / 1 O D B 2 E B I 5 v F Q h 0 W K X h r l H D e A V Y 0 C / d D I g s 7 1 M d E A n z o w T f X G a s 8 5 U J X f J A a X D f 7 C + D F A A A A E d P J Z U c B x u h K i Y 0 T d I Q g T 0 Z h 4 9 t < / D a t a M a s h u p > 
</file>

<file path=customXml/itemProps1.xml><?xml version="1.0" encoding="utf-8"?>
<ds:datastoreItem xmlns:ds="http://schemas.openxmlformats.org/officeDocument/2006/customXml" ds:itemID="{9264AD57-F77C-44FA-9F79-06EB93FE7B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Plan</vt:lpstr>
      <vt:lpstr>PS Core</vt:lpstr>
      <vt:lpstr>CS Core</vt:lpstr>
      <vt:lpstr>IP</vt:lpstr>
      <vt:lpstr>TX</vt:lpstr>
      <vt:lpstr>NPM (NY)</vt:lpstr>
      <vt:lpstr>RAN-BSC</vt:lpstr>
      <vt:lpstr>RAN-RNC</vt:lpstr>
      <vt:lpstr>Outer_data</vt:lpstr>
      <vt:lpstr>Outer_kpi</vt:lpstr>
      <vt:lpstr>2G KPI </vt:lpstr>
      <vt:lpstr>4G LIC</vt:lpstr>
      <vt:lpstr>4G KPI</vt:lpstr>
      <vt:lpstr>NPM</vt:lpstr>
      <vt:lpstr>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董新民10172755</dc:creator>
  <cp:lastModifiedBy>董新民10172755</cp:lastModifiedBy>
  <dcterms:created xsi:type="dcterms:W3CDTF">2020-12-24T14:10:00Z</dcterms:created>
  <dcterms:modified xsi:type="dcterms:W3CDTF">2021-12-25T18:19:26Z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