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.brandao\Desktop\"/>
    </mc:Choice>
  </mc:AlternateContent>
  <bookViews>
    <workbookView xWindow="0" yWindow="0" windowWidth="20490" windowHeight="9045"/>
  </bookViews>
  <sheets>
    <sheet name="Dados (2)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C7" i="1"/>
  <c r="AB7" i="1"/>
  <c r="AA7" i="1"/>
  <c r="Z7" i="1"/>
  <c r="Y7" i="1"/>
  <c r="X7" i="1"/>
  <c r="W7" i="1"/>
  <c r="V7" i="1"/>
  <c r="U7" i="1"/>
  <c r="T7" i="1"/>
  <c r="S7" i="1"/>
  <c r="R7" i="1"/>
  <c r="AD7" i="1" s="1"/>
  <c r="O7" i="1"/>
  <c r="N7" i="1"/>
  <c r="K7" i="1"/>
  <c r="K6" i="1" s="1"/>
  <c r="J7" i="1"/>
  <c r="F7" i="1"/>
  <c r="E7" i="1"/>
  <c r="D7" i="1"/>
  <c r="AD6" i="1"/>
  <c r="O6" i="1"/>
  <c r="N6" i="1"/>
  <c r="J6" i="1"/>
  <c r="F6" i="1"/>
  <c r="E6" i="1"/>
  <c r="D6" i="1"/>
  <c r="AC5" i="1"/>
  <c r="AB5" i="1"/>
  <c r="AA5" i="1"/>
  <c r="Z5" i="1"/>
  <c r="Y5" i="1"/>
  <c r="X5" i="1"/>
  <c r="W5" i="1"/>
  <c r="V5" i="1"/>
  <c r="U5" i="1"/>
  <c r="T5" i="1"/>
  <c r="S5" i="1"/>
  <c r="R5" i="1"/>
  <c r="AD5" i="1" s="1"/>
  <c r="O5" i="1"/>
  <c r="N5" i="1"/>
  <c r="K5" i="1"/>
  <c r="J5" i="1"/>
  <c r="G5" i="1"/>
  <c r="F5" i="1"/>
  <c r="E5" i="1"/>
  <c r="D5" i="1"/>
  <c r="AC4" i="1"/>
  <c r="AB4" i="1"/>
  <c r="AA4" i="1"/>
  <c r="Z4" i="1"/>
  <c r="Y4" i="1"/>
  <c r="X4" i="1"/>
  <c r="W4" i="1"/>
  <c r="V4" i="1"/>
  <c r="U4" i="1"/>
  <c r="T4" i="1"/>
  <c r="AD4" i="1" s="1"/>
  <c r="S4" i="1"/>
  <c r="R4" i="1"/>
  <c r="O4" i="1"/>
  <c r="N4" i="1"/>
  <c r="K4" i="1"/>
  <c r="J4" i="1"/>
  <c r="G4" i="1"/>
  <c r="F4" i="1"/>
  <c r="E4" i="1"/>
  <c r="D4" i="1"/>
  <c r="C2" i="1"/>
  <c r="B2" i="1"/>
  <c r="G7" i="1" s="1"/>
  <c r="G6" i="1" s="1"/>
</calcChain>
</file>

<file path=xl/sharedStrings.xml><?xml version="1.0" encoding="utf-8"?>
<sst xmlns="http://schemas.openxmlformats.org/spreadsheetml/2006/main" count="44" uniqueCount="33">
  <si>
    <t>Mês Atual</t>
  </si>
  <si>
    <t>Mês anterior</t>
  </si>
  <si>
    <t>Total do Ano</t>
  </si>
  <si>
    <t>Conf / Mês</t>
  </si>
  <si>
    <t>QTY</t>
  </si>
  <si>
    <t>INTEGRADO NO DIA R$</t>
  </si>
  <si>
    <t>QTY(MÊS)</t>
  </si>
  <si>
    <t xml:space="preserve">R$ ACUMULADO </t>
  </si>
  <si>
    <t>QTY ACUMULADO</t>
  </si>
  <si>
    <t>MESES</t>
  </si>
  <si>
    <t>ACUMULADO(MÊS)</t>
  </si>
  <si>
    <t>FISCAIS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</si>
  <si>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</si>
  <si>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</si>
  <si>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</si>
  <si>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</si>
  <si>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</si>
  <si>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</si>
  <si>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</si>
  <si>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</si>
  <si>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</si>
  <si>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</si>
  <si>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</si>
  <si>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</si>
  <si>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</si>
  <si>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DEVOLUÇÃO</t>
  </si>
  <si>
    <t>LEANDRO</t>
  </si>
  <si>
    <t>VENDA FUTURA</t>
  </si>
  <si>
    <t>JOEL</t>
  </si>
  <si>
    <t>RECEBIMENTO</t>
  </si>
  <si>
    <t>MATHEUS</t>
  </si>
  <si>
    <t>RESINA</t>
  </si>
  <si>
    <t>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</si>
</sst>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2" fillId="2" borderId="0" xfId="0" applyFont="1" applyFill="1"/>
    <xf numFmtId="0" fontId="0" fillId="3" borderId="0" xfId="0" applyFill="1"/>
    <xf numFmtId="0" fontId="3" fillId="0" borderId="1" xfId="0" applyFont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7" fontId="2" fillId="4" borderId="2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17" fontId="2" fillId="4" borderId="7" xfId="0" applyNumberFormat="1" applyFont="1" applyFill="1" applyBorder="1" applyAlignment="1">
      <alignment horizontal="center" vertical="center" wrapText="1"/>
    </xf>
    <xf numFmtId="0" fontId="2" fillId="4" borderId="7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left"/>
    </xf>
    <xf numFmtId="0" fontId="7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3" xfId="0" applyNumberFormat="1" applyBorder="1" applyAlignment="1">
      <alignment horizontal="center"/>
    </xf>
    <xf numFmtId="0" fontId="0" fillId="5" borderId="3" xfId="1" applyNumberFormat="1" applyFont="1" applyFill="1" applyBorder="1" applyAlignment="1">
      <alignment horizontal="center"/>
    </xf>
    <xf numFmtId="44" fontId="8" fillId="5" borderId="3" xfId="0" applyNumberFormat="1" applyFont="1" applyFill="1" applyBorder="1" applyAlignment="1">
      <alignment horizontal="center"/>
    </xf>
    <xf numFmtId="0" fontId="7" fillId="4" borderId="12" xfId="0" applyFont="1" applyFill="1" applyBorder="1" applyAlignment="1">
      <alignment horizontal="left"/>
    </xf>
    <xf numFmtId="0" fontId="9" fillId="3" borderId="13" xfId="0" applyFont="1" applyFill="1" applyBorder="1" applyAlignment="1">
      <alignment horizontal="center"/>
    </xf>
    <xf numFmtId="0" fontId="9" fillId="3" borderId="14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left"/>
    </xf>
    <xf numFmtId="0" fontId="9" fillId="3" borderId="16" xfId="0" applyFont="1" applyFill="1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44" fontId="8" fillId="5" borderId="3" xfId="1" applyFont="1" applyFill="1" applyBorder="1" applyAlignment="1">
      <alignment horizontal="center"/>
    </xf>
    <xf numFmtId="0" fontId="7" fillId="4" borderId="18" xfId="0" applyFont="1" applyFill="1" applyBorder="1" applyAlignment="1">
      <alignment horizontal="left"/>
    </xf>
    <xf numFmtId="0" fontId="9" fillId="3" borderId="19" xfId="0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/>
    </xf>
    <xf numFmtId="0" fontId="3" fillId="3" borderId="0" xfId="0" applyFont="1" applyFill="1"/>
    <xf numFmtId="0" fontId="0" fillId="3" borderId="0" xfId="0" applyFill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evolucao\DEVOLU&#199;&#195;O\CONTROLE%20DE%20DEVOLU&#199;&#213;ES%20201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nbound\Recebimento\Jun&#231;&#227;o%20das%20Planilh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Devolução"/>
      <sheetName val="Pendencia"/>
      <sheetName val="Historico"/>
      <sheetName val="ANFe"/>
    </sheetNames>
    <sheetDataSet>
      <sheetData sheetId="0"/>
      <sheetData sheetId="1"/>
      <sheetData sheetId="2">
        <row r="5">
          <cell r="K5">
            <v>10</v>
          </cell>
          <cell r="L5">
            <v>11658.510000000009</v>
          </cell>
        </row>
        <row r="6">
          <cell r="K6">
            <v>4</v>
          </cell>
          <cell r="L6">
            <v>305392.5</v>
          </cell>
        </row>
        <row r="9">
          <cell r="K9">
            <v>34</v>
          </cell>
          <cell r="L9">
            <v>56988.740000000049</v>
          </cell>
        </row>
        <row r="10">
          <cell r="K10">
            <v>4</v>
          </cell>
          <cell r="L10">
            <v>305392.5</v>
          </cell>
        </row>
      </sheetData>
      <sheetData sheetId="3">
        <row r="4">
          <cell r="E4">
            <v>0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Junção"/>
      <sheetName val="Dados"/>
      <sheetName val="Junção das Planilhas 2018"/>
      <sheetName val="Dashboard"/>
      <sheetName val="Dados (2)"/>
    </sheetNames>
    <sheetDataSet>
      <sheetData sheetId="0">
        <row r="5">
          <cell r="AA5">
            <v>0</v>
          </cell>
        </row>
        <row r="6">
          <cell r="AA6">
            <v>0</v>
          </cell>
        </row>
        <row r="7">
          <cell r="AA7">
            <v>0</v>
          </cell>
        </row>
        <row r="8">
          <cell r="AA8">
            <v>0</v>
          </cell>
        </row>
        <row r="9">
          <cell r="AA9">
            <v>0</v>
          </cell>
        </row>
        <row r="10">
          <cell r="AA10">
            <v>0</v>
          </cell>
        </row>
        <row r="11">
          <cell r="AA11">
            <v>187</v>
          </cell>
        </row>
        <row r="12">
          <cell r="AA12">
            <v>525</v>
          </cell>
        </row>
        <row r="13">
          <cell r="AA13">
            <v>0</v>
          </cell>
        </row>
        <row r="14">
          <cell r="AA14">
            <v>41</v>
          </cell>
        </row>
        <row r="15">
          <cell r="AA15">
            <v>0</v>
          </cell>
        </row>
        <row r="16">
          <cell r="AA16">
            <v>0</v>
          </cell>
        </row>
        <row r="24">
          <cell r="AA24">
            <v>0</v>
          </cell>
        </row>
        <row r="25">
          <cell r="AA25">
            <v>0</v>
          </cell>
        </row>
        <row r="26">
          <cell r="AA26">
            <v>0</v>
          </cell>
        </row>
        <row r="27">
          <cell r="AA27">
            <v>0</v>
          </cell>
        </row>
        <row r="28">
          <cell r="AA28">
            <v>0</v>
          </cell>
        </row>
        <row r="29">
          <cell r="AA29">
            <v>224</v>
          </cell>
        </row>
        <row r="30">
          <cell r="AA30">
            <v>821</v>
          </cell>
        </row>
        <row r="31">
          <cell r="AA31">
            <v>738</v>
          </cell>
        </row>
        <row r="32">
          <cell r="AA32">
            <v>181</v>
          </cell>
        </row>
        <row r="33">
          <cell r="AA33">
            <v>0</v>
          </cell>
        </row>
        <row r="34">
          <cell r="AA34">
            <v>0</v>
          </cell>
        </row>
        <row r="41">
          <cell r="AA41">
            <v>0</v>
          </cell>
        </row>
        <row r="42">
          <cell r="AA42">
            <v>0</v>
          </cell>
        </row>
        <row r="43">
          <cell r="AA43">
            <v>0</v>
          </cell>
        </row>
        <row r="44">
          <cell r="AA44">
            <v>0</v>
          </cell>
        </row>
        <row r="45">
          <cell r="AA45">
            <v>0</v>
          </cell>
        </row>
        <row r="46">
          <cell r="AA46">
            <v>0</v>
          </cell>
        </row>
        <row r="47">
          <cell r="AA47">
            <v>0</v>
          </cell>
        </row>
        <row r="48">
          <cell r="AA48">
            <v>25</v>
          </cell>
        </row>
        <row r="49">
          <cell r="AA49">
            <v>438</v>
          </cell>
        </row>
        <row r="74">
          <cell r="D74">
            <v>4</v>
          </cell>
          <cell r="AB74">
            <v>49</v>
          </cell>
        </row>
        <row r="75">
          <cell r="D75">
            <v>280450.53999999998</v>
          </cell>
          <cell r="AB75">
            <v>191035.47000000003</v>
          </cell>
        </row>
        <row r="77">
          <cell r="E77">
            <v>1</v>
          </cell>
          <cell r="F77" t="str">
            <v>Janeiro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</row>
        <row r="78">
          <cell r="E78">
            <v>2</v>
          </cell>
          <cell r="F78" t="str">
            <v>Feveriro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</row>
        <row r="79">
          <cell r="E79">
            <v>3</v>
          </cell>
          <cell r="F79" t="str">
            <v>Março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</row>
        <row r="80">
          <cell r="E80">
            <v>4</v>
          </cell>
          <cell r="F80" t="str">
            <v>Abril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</row>
        <row r="81">
          <cell r="E81">
            <v>5</v>
          </cell>
          <cell r="F81" t="str">
            <v>Maio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</row>
        <row r="82">
          <cell r="E82">
            <v>6</v>
          </cell>
          <cell r="F82" t="str">
            <v>Junho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</row>
        <row r="83">
          <cell r="E83">
            <v>7</v>
          </cell>
          <cell r="F83" t="str">
            <v>Julho</v>
          </cell>
          <cell r="G83">
            <v>196</v>
          </cell>
          <cell r="H83">
            <v>1278975.2599999998</v>
          </cell>
          <cell r="I83">
            <v>43</v>
          </cell>
          <cell r="J83">
            <v>76443.429999999993</v>
          </cell>
          <cell r="K83">
            <v>2</v>
          </cell>
          <cell r="L83">
            <v>6821.32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71</v>
          </cell>
          <cell r="R83">
            <v>622384.02</v>
          </cell>
          <cell r="S83">
            <v>59</v>
          </cell>
          <cell r="T83">
            <v>8974867.1399999969</v>
          </cell>
          <cell r="U83">
            <v>5</v>
          </cell>
          <cell r="V83">
            <v>526223.93999999994</v>
          </cell>
          <cell r="W83">
            <v>8</v>
          </cell>
          <cell r="X83">
            <v>21735.120000000003</v>
          </cell>
          <cell r="Y83">
            <v>27</v>
          </cell>
          <cell r="Z83">
            <v>228930.69999999998</v>
          </cell>
          <cell r="AA83">
            <v>411</v>
          </cell>
          <cell r="AB83">
            <v>11736380.929999994</v>
          </cell>
        </row>
        <row r="84">
          <cell r="E84">
            <v>8</v>
          </cell>
          <cell r="F84" t="str">
            <v>Agosto</v>
          </cell>
          <cell r="G84">
            <v>549</v>
          </cell>
          <cell r="H84">
            <v>2770147.6099999985</v>
          </cell>
          <cell r="I84">
            <v>168</v>
          </cell>
          <cell r="J84">
            <v>792070.17000000016</v>
          </cell>
          <cell r="K84">
            <v>5</v>
          </cell>
          <cell r="L84">
            <v>24388.880000000001</v>
          </cell>
          <cell r="M84">
            <v>35</v>
          </cell>
          <cell r="N84">
            <v>188847.25999999998</v>
          </cell>
          <cell r="O84">
            <v>1</v>
          </cell>
          <cell r="P84">
            <v>487.75</v>
          </cell>
          <cell r="Q84">
            <v>329</v>
          </cell>
          <cell r="R84">
            <v>3628379.8699999996</v>
          </cell>
          <cell r="S84">
            <v>155</v>
          </cell>
          <cell r="T84">
            <v>17033617.329999998</v>
          </cell>
          <cell r="U84">
            <v>64</v>
          </cell>
          <cell r="V84">
            <v>1470925.4400000002</v>
          </cell>
          <cell r="W84">
            <v>3</v>
          </cell>
          <cell r="X84">
            <v>2691.6099999999997</v>
          </cell>
          <cell r="Y84">
            <v>58</v>
          </cell>
          <cell r="Z84">
            <v>107070.23</v>
          </cell>
          <cell r="AA84">
            <v>1367</v>
          </cell>
          <cell r="AB84">
            <v>26018626.149999999</v>
          </cell>
        </row>
        <row r="85">
          <cell r="E85">
            <v>9</v>
          </cell>
          <cell r="F85" t="str">
            <v>Setembro</v>
          </cell>
          <cell r="G85">
            <v>443</v>
          </cell>
          <cell r="H85">
            <v>2532486.2599999998</v>
          </cell>
          <cell r="I85">
            <v>118</v>
          </cell>
          <cell r="J85">
            <v>620861.94999999984</v>
          </cell>
          <cell r="K85">
            <v>1</v>
          </cell>
          <cell r="L85">
            <v>1963.38</v>
          </cell>
          <cell r="M85">
            <v>110</v>
          </cell>
          <cell r="N85">
            <v>327773.36999999976</v>
          </cell>
          <cell r="O85">
            <v>0</v>
          </cell>
          <cell r="P85">
            <v>0</v>
          </cell>
          <cell r="Q85">
            <v>280</v>
          </cell>
          <cell r="R85">
            <v>2648294.2000000016</v>
          </cell>
          <cell r="S85">
            <v>170</v>
          </cell>
          <cell r="T85">
            <v>18076352.170000009</v>
          </cell>
          <cell r="U85">
            <v>54</v>
          </cell>
          <cell r="V85">
            <v>657562.92000000027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1176</v>
          </cell>
          <cell r="AB85">
            <v>24865294.250000011</v>
          </cell>
        </row>
        <row r="86">
          <cell r="E86">
            <v>10</v>
          </cell>
          <cell r="F86" t="str">
            <v>Outubro</v>
          </cell>
          <cell r="G86">
            <v>89</v>
          </cell>
          <cell r="H86">
            <v>551765.82999999984</v>
          </cell>
          <cell r="I86">
            <v>22</v>
          </cell>
          <cell r="J86">
            <v>162744.64000000001</v>
          </cell>
          <cell r="K86">
            <v>4</v>
          </cell>
          <cell r="L86">
            <v>30428.9</v>
          </cell>
          <cell r="M86">
            <v>30</v>
          </cell>
          <cell r="N86">
            <v>48121.569999999992</v>
          </cell>
          <cell r="O86">
            <v>0</v>
          </cell>
          <cell r="P86">
            <v>0</v>
          </cell>
          <cell r="Q86">
            <v>83</v>
          </cell>
          <cell r="R86">
            <v>456684.55999999994</v>
          </cell>
          <cell r="S86">
            <v>42</v>
          </cell>
          <cell r="T86">
            <v>8031312.1299999971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270</v>
          </cell>
          <cell r="AB86">
            <v>9281057.6299999971</v>
          </cell>
        </row>
        <row r="87">
          <cell r="E87">
            <v>11</v>
          </cell>
          <cell r="F87" t="str">
            <v>Novembro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</row>
        <row r="88">
          <cell r="E88">
            <v>12</v>
          </cell>
          <cell r="F88" t="str">
            <v>Dezembro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S89">
            <v>426</v>
          </cell>
          <cell r="T89">
            <v>52116148.769999996</v>
          </cell>
          <cell r="AA89">
            <v>3224</v>
          </cell>
          <cell r="AB89">
            <v>71901358.959999993</v>
          </cell>
        </row>
        <row r="93">
          <cell r="A93">
            <v>2015</v>
          </cell>
          <cell r="B93">
            <v>4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>
            <v>2015</v>
          </cell>
          <cell r="B94">
            <v>5</v>
          </cell>
          <cell r="D94">
            <v>79</v>
          </cell>
          <cell r="E94">
            <v>77240.11</v>
          </cell>
          <cell r="F94">
            <v>0</v>
          </cell>
          <cell r="G94">
            <v>0</v>
          </cell>
        </row>
        <row r="95">
          <cell r="A95">
            <v>2015</v>
          </cell>
          <cell r="B95">
            <v>6</v>
          </cell>
          <cell r="D95">
            <v>112</v>
          </cell>
          <cell r="E95">
            <v>632902.6</v>
          </cell>
          <cell r="F95">
            <v>0</v>
          </cell>
          <cell r="G95">
            <v>0</v>
          </cell>
        </row>
        <row r="96">
          <cell r="A96">
            <v>2015</v>
          </cell>
          <cell r="B96">
            <v>7</v>
          </cell>
          <cell r="D96">
            <v>178</v>
          </cell>
          <cell r="E96">
            <v>247051.78999999998</v>
          </cell>
          <cell r="F96">
            <v>0</v>
          </cell>
          <cell r="G96">
            <v>0</v>
          </cell>
        </row>
        <row r="97">
          <cell r="A97">
            <v>2015</v>
          </cell>
          <cell r="B97">
            <v>8</v>
          </cell>
          <cell r="D97">
            <v>139</v>
          </cell>
          <cell r="E97">
            <v>970612.50000000023</v>
          </cell>
          <cell r="F97">
            <v>0</v>
          </cell>
          <cell r="G97">
            <v>0</v>
          </cell>
        </row>
        <row r="98">
          <cell r="A98">
            <v>2015</v>
          </cell>
          <cell r="B98">
            <v>9</v>
          </cell>
          <cell r="D98">
            <v>166</v>
          </cell>
          <cell r="E98">
            <v>1050204.1499999999</v>
          </cell>
          <cell r="F98">
            <v>2</v>
          </cell>
          <cell r="G98">
            <v>315315</v>
          </cell>
        </row>
        <row r="99">
          <cell r="A99">
            <v>2015</v>
          </cell>
          <cell r="B99">
            <v>10</v>
          </cell>
          <cell r="D99">
            <v>167</v>
          </cell>
          <cell r="E99">
            <v>281941.67000000004</v>
          </cell>
          <cell r="F99">
            <v>0</v>
          </cell>
          <cell r="G99">
            <v>0</v>
          </cell>
        </row>
        <row r="100">
          <cell r="A100">
            <v>2015</v>
          </cell>
          <cell r="B100">
            <v>11</v>
          </cell>
          <cell r="D100">
            <v>140</v>
          </cell>
          <cell r="E100">
            <v>1456063.86</v>
          </cell>
          <cell r="F100">
            <v>0</v>
          </cell>
          <cell r="G100">
            <v>0</v>
          </cell>
        </row>
        <row r="101">
          <cell r="A101">
            <v>2015</v>
          </cell>
          <cell r="B101">
            <v>12</v>
          </cell>
          <cell r="D101">
            <v>144</v>
          </cell>
          <cell r="E101">
            <v>557061.00999999978</v>
          </cell>
          <cell r="F101">
            <v>0</v>
          </cell>
          <cell r="G101">
            <v>0</v>
          </cell>
        </row>
        <row r="102">
          <cell r="A102">
            <v>2016</v>
          </cell>
          <cell r="B102">
            <v>1</v>
          </cell>
          <cell r="D102">
            <v>136</v>
          </cell>
          <cell r="E102">
            <v>181569.71999999988</v>
          </cell>
          <cell r="F102">
            <v>0</v>
          </cell>
          <cell r="G102">
            <v>0</v>
          </cell>
        </row>
        <row r="103">
          <cell r="A103">
            <v>2016</v>
          </cell>
          <cell r="B103">
            <v>2</v>
          </cell>
          <cell r="D103">
            <v>142</v>
          </cell>
          <cell r="E103">
            <v>1025450.71</v>
          </cell>
          <cell r="F103">
            <v>0</v>
          </cell>
          <cell r="G103">
            <v>0</v>
          </cell>
        </row>
        <row r="104">
          <cell r="A104">
            <v>2016</v>
          </cell>
          <cell r="B104">
            <v>3</v>
          </cell>
          <cell r="D104">
            <v>100</v>
          </cell>
          <cell r="E104">
            <v>1204205.1599999997</v>
          </cell>
          <cell r="F104">
            <v>0</v>
          </cell>
          <cell r="G104">
            <v>0</v>
          </cell>
        </row>
        <row r="105">
          <cell r="A105">
            <v>2016</v>
          </cell>
          <cell r="B105">
            <v>4</v>
          </cell>
          <cell r="D105">
            <v>195</v>
          </cell>
          <cell r="E105">
            <v>994455.5</v>
          </cell>
          <cell r="F105">
            <v>2</v>
          </cell>
          <cell r="G105">
            <v>257124</v>
          </cell>
        </row>
        <row r="106">
          <cell r="A106">
            <v>2016</v>
          </cell>
          <cell r="B106">
            <v>5</v>
          </cell>
          <cell r="D106">
            <v>180</v>
          </cell>
          <cell r="E106">
            <v>915764.39000000013</v>
          </cell>
          <cell r="F106">
            <v>8</v>
          </cell>
          <cell r="G106">
            <v>1285830</v>
          </cell>
        </row>
        <row r="107">
          <cell r="A107">
            <v>2016</v>
          </cell>
          <cell r="B107">
            <v>6</v>
          </cell>
          <cell r="D107">
            <v>211</v>
          </cell>
          <cell r="E107">
            <v>493967.20000000065</v>
          </cell>
          <cell r="F107">
            <v>13</v>
          </cell>
          <cell r="G107">
            <v>1342254</v>
          </cell>
        </row>
        <row r="108">
          <cell r="A108">
            <v>2016</v>
          </cell>
          <cell r="B108">
            <v>7</v>
          </cell>
          <cell r="D108">
            <v>111</v>
          </cell>
          <cell r="E108">
            <v>377891.29999999958</v>
          </cell>
          <cell r="F108">
            <v>16</v>
          </cell>
          <cell r="G108">
            <v>1273219.5</v>
          </cell>
        </row>
        <row r="109">
          <cell r="A109">
            <v>2016</v>
          </cell>
          <cell r="B109">
            <v>8</v>
          </cell>
          <cell r="D109">
            <v>214</v>
          </cell>
          <cell r="E109">
            <v>1654880.5499999993</v>
          </cell>
          <cell r="F109">
            <v>18</v>
          </cell>
          <cell r="G109">
            <v>1393192.5</v>
          </cell>
        </row>
        <row r="110">
          <cell r="A110">
            <v>2016</v>
          </cell>
          <cell r="B110">
            <v>9</v>
          </cell>
          <cell r="D110">
            <v>114</v>
          </cell>
          <cell r="E110">
            <v>366439.55000000016</v>
          </cell>
          <cell r="F110">
            <v>8</v>
          </cell>
          <cell r="G110">
            <v>505354.5</v>
          </cell>
        </row>
        <row r="111">
          <cell r="A111">
            <v>2016</v>
          </cell>
          <cell r="B111">
            <v>10</v>
          </cell>
          <cell r="D111">
            <v>111</v>
          </cell>
          <cell r="E111">
            <v>552157.09000000043</v>
          </cell>
          <cell r="F111">
            <v>14</v>
          </cell>
          <cell r="G111">
            <v>840632.66</v>
          </cell>
        </row>
        <row r="112">
          <cell r="A112">
            <v>2016</v>
          </cell>
          <cell r="B112">
            <v>11</v>
          </cell>
          <cell r="D112">
            <v>87</v>
          </cell>
          <cell r="E112">
            <v>567639.33999999985</v>
          </cell>
          <cell r="F112">
            <v>37</v>
          </cell>
          <cell r="G112">
            <v>2047295.5</v>
          </cell>
        </row>
        <row r="113">
          <cell r="A113">
            <v>2016</v>
          </cell>
          <cell r="B113">
            <v>12</v>
          </cell>
          <cell r="D113">
            <v>117</v>
          </cell>
          <cell r="E113">
            <v>716321.25</v>
          </cell>
          <cell r="F113">
            <v>31</v>
          </cell>
          <cell r="G113">
            <v>1721818.88</v>
          </cell>
        </row>
        <row r="114">
          <cell r="A114">
            <v>2017</v>
          </cell>
          <cell r="B114">
            <v>1</v>
          </cell>
          <cell r="D114">
            <v>145</v>
          </cell>
          <cell r="E114">
            <v>318914.13000000012</v>
          </cell>
          <cell r="F114">
            <v>18</v>
          </cell>
          <cell r="G114">
            <v>886861.5</v>
          </cell>
        </row>
        <row r="115">
          <cell r="A115">
            <v>2017</v>
          </cell>
          <cell r="B115">
            <v>2</v>
          </cell>
          <cell r="D115">
            <v>101</v>
          </cell>
          <cell r="E115">
            <v>623919.05999999959</v>
          </cell>
          <cell r="F115">
            <v>16</v>
          </cell>
          <cell r="G115">
            <v>688642.5</v>
          </cell>
        </row>
        <row r="116">
          <cell r="A116">
            <v>2017</v>
          </cell>
          <cell r="B116">
            <v>3</v>
          </cell>
          <cell r="D116">
            <v>224</v>
          </cell>
          <cell r="E116">
            <v>747614.39999999979</v>
          </cell>
          <cell r="F116">
            <v>12</v>
          </cell>
          <cell r="G116">
            <v>579879.57999999996</v>
          </cell>
        </row>
        <row r="117">
          <cell r="A117">
            <v>2017</v>
          </cell>
          <cell r="B117">
            <v>4</v>
          </cell>
          <cell r="D117">
            <v>95</v>
          </cell>
          <cell r="E117">
            <v>894425.26000000024</v>
          </cell>
          <cell r="F117">
            <v>30</v>
          </cell>
          <cell r="G117">
            <v>1625599.5</v>
          </cell>
        </row>
        <row r="118">
          <cell r="A118">
            <v>2017</v>
          </cell>
          <cell r="B118">
            <v>5</v>
          </cell>
          <cell r="D118">
            <v>168</v>
          </cell>
          <cell r="E118">
            <v>866718.90000000037</v>
          </cell>
          <cell r="F118">
            <v>23</v>
          </cell>
          <cell r="G118">
            <v>1302598.48</v>
          </cell>
        </row>
        <row r="119">
          <cell r="A119">
            <v>2017</v>
          </cell>
          <cell r="B119">
            <v>6</v>
          </cell>
          <cell r="D119">
            <v>295</v>
          </cell>
          <cell r="E119">
            <v>761133.5299999998</v>
          </cell>
          <cell r="F119">
            <v>11</v>
          </cell>
          <cell r="G119">
            <v>592640.5</v>
          </cell>
        </row>
        <row r="120">
          <cell r="A120">
            <v>2017</v>
          </cell>
          <cell r="B120">
            <v>7</v>
          </cell>
          <cell r="D120">
            <v>174</v>
          </cell>
          <cell r="E120">
            <v>388932.02</v>
          </cell>
          <cell r="F120">
            <v>8</v>
          </cell>
          <cell r="G120">
            <v>429957</v>
          </cell>
        </row>
        <row r="121">
          <cell r="A121">
            <v>2017</v>
          </cell>
          <cell r="B121">
            <v>8</v>
          </cell>
          <cell r="D121">
            <v>192</v>
          </cell>
          <cell r="E121">
            <v>348082.60000000021</v>
          </cell>
          <cell r="F121">
            <v>9</v>
          </cell>
          <cell r="G121">
            <v>485509.5</v>
          </cell>
        </row>
        <row r="122">
          <cell r="A122">
            <v>2017</v>
          </cell>
          <cell r="B122">
            <v>9</v>
          </cell>
          <cell r="D122">
            <v>140</v>
          </cell>
          <cell r="E122">
            <v>547297.07999999973</v>
          </cell>
          <cell r="F122">
            <v>17</v>
          </cell>
          <cell r="G122">
            <v>804233.38</v>
          </cell>
        </row>
        <row r="123">
          <cell r="A123">
            <v>2017</v>
          </cell>
          <cell r="B123">
            <v>10</v>
          </cell>
          <cell r="D123">
            <v>148</v>
          </cell>
          <cell r="E123">
            <v>763799.98999999953</v>
          </cell>
          <cell r="F123">
            <v>5</v>
          </cell>
          <cell r="G123">
            <v>283416</v>
          </cell>
        </row>
        <row r="124">
          <cell r="A124">
            <v>2017</v>
          </cell>
          <cell r="B124">
            <v>11</v>
          </cell>
          <cell r="D124">
            <v>136</v>
          </cell>
          <cell r="E124">
            <v>322044.44999999978</v>
          </cell>
          <cell r="F124">
            <v>0</v>
          </cell>
          <cell r="G124">
            <v>0</v>
          </cell>
        </row>
        <row r="125">
          <cell r="A125">
            <v>2017</v>
          </cell>
          <cell r="B125">
            <v>12</v>
          </cell>
          <cell r="D125">
            <v>148</v>
          </cell>
          <cell r="E125">
            <v>749408.48000000045</v>
          </cell>
          <cell r="F125">
            <v>16</v>
          </cell>
          <cell r="G125">
            <v>923454</v>
          </cell>
        </row>
        <row r="126">
          <cell r="A126">
            <v>2018</v>
          </cell>
          <cell r="B126">
            <v>1</v>
          </cell>
          <cell r="D126">
            <v>112</v>
          </cell>
          <cell r="E126">
            <v>462136.8600000008</v>
          </cell>
          <cell r="F126">
            <v>43</v>
          </cell>
          <cell r="G126">
            <v>2499105</v>
          </cell>
        </row>
        <row r="127">
          <cell r="A127">
            <v>2018</v>
          </cell>
          <cell r="B127">
            <v>2</v>
          </cell>
          <cell r="D127">
            <v>104</v>
          </cell>
          <cell r="E127">
            <v>127380.80999999982</v>
          </cell>
          <cell r="F127">
            <v>28</v>
          </cell>
          <cell r="G127">
            <v>1714681.5</v>
          </cell>
        </row>
        <row r="128">
          <cell r="A128">
            <v>2018</v>
          </cell>
          <cell r="B128">
            <v>3</v>
          </cell>
          <cell r="D128">
            <v>154</v>
          </cell>
          <cell r="E128">
            <v>594086.5299999998</v>
          </cell>
          <cell r="F128">
            <v>27</v>
          </cell>
          <cell r="G128">
            <v>1646909.5</v>
          </cell>
        </row>
        <row r="129">
          <cell r="A129">
            <v>2018</v>
          </cell>
          <cell r="B129">
            <v>4</v>
          </cell>
          <cell r="D129">
            <v>177</v>
          </cell>
          <cell r="E129">
            <v>523533.40000000049</v>
          </cell>
          <cell r="F129">
            <v>8</v>
          </cell>
          <cell r="G129">
            <v>489909</v>
          </cell>
        </row>
        <row r="130">
          <cell r="A130">
            <v>2018</v>
          </cell>
          <cell r="B130">
            <v>5</v>
          </cell>
          <cell r="D130">
            <v>122</v>
          </cell>
          <cell r="E130">
            <v>544879.98999999976</v>
          </cell>
          <cell r="F130">
            <v>47</v>
          </cell>
          <cell r="G130">
            <v>2880076</v>
          </cell>
        </row>
        <row r="131">
          <cell r="A131">
            <v>2018</v>
          </cell>
          <cell r="B131">
            <v>6</v>
          </cell>
          <cell r="D131">
            <v>165</v>
          </cell>
          <cell r="E131">
            <v>600494.48</v>
          </cell>
          <cell r="F131">
            <v>36</v>
          </cell>
          <cell r="G131">
            <v>2204550.5</v>
          </cell>
        </row>
        <row r="132">
          <cell r="A132">
            <v>2018</v>
          </cell>
          <cell r="B132">
            <v>7</v>
          </cell>
          <cell r="D132">
            <v>129</v>
          </cell>
          <cell r="E132">
            <v>508372.37000000058</v>
          </cell>
          <cell r="F132">
            <v>44</v>
          </cell>
          <cell r="G132">
            <v>2694459.5</v>
          </cell>
        </row>
        <row r="133">
          <cell r="A133">
            <v>2018</v>
          </cell>
          <cell r="B133">
            <v>8</v>
          </cell>
          <cell r="D133">
            <v>176</v>
          </cell>
          <cell r="E133">
            <v>993693.62999999896</v>
          </cell>
          <cell r="F133">
            <v>64</v>
          </cell>
          <cell r="G133">
            <v>4320582</v>
          </cell>
        </row>
        <row r="134">
          <cell r="A134">
            <v>2018</v>
          </cell>
          <cell r="B134">
            <v>9</v>
          </cell>
          <cell r="D134">
            <v>97</v>
          </cell>
          <cell r="E134">
            <v>251979.48000000045</v>
          </cell>
          <cell r="F134">
            <v>52</v>
          </cell>
          <cell r="G134">
            <v>3921361.5</v>
          </cell>
        </row>
        <row r="135">
          <cell r="A135">
            <v>2018</v>
          </cell>
          <cell r="B135">
            <v>10</v>
          </cell>
          <cell r="D135">
            <v>34</v>
          </cell>
          <cell r="E135">
            <v>56988.740000000049</v>
          </cell>
          <cell r="F135">
            <v>4</v>
          </cell>
          <cell r="G135">
            <v>305392.5</v>
          </cell>
        </row>
        <row r="136">
          <cell r="A136">
            <v>2018</v>
          </cell>
          <cell r="B136">
            <v>11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</row>
        <row r="137">
          <cell r="A137">
            <v>2018</v>
          </cell>
          <cell r="B137">
            <v>12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>
            <v>2019</v>
          </cell>
          <cell r="B138">
            <v>1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>
            <v>2019</v>
          </cell>
          <cell r="B139">
            <v>2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A140">
            <v>2019</v>
          </cell>
          <cell r="B140">
            <v>3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>
            <v>2019</v>
          </cell>
          <cell r="B141">
            <v>4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>
            <v>2019</v>
          </cell>
          <cell r="B142">
            <v>5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>
            <v>2019</v>
          </cell>
          <cell r="B143">
            <v>6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>
            <v>2019</v>
          </cell>
          <cell r="B144">
            <v>7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>
            <v>2019</v>
          </cell>
          <cell r="B145">
            <v>8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>
            <v>2019</v>
          </cell>
          <cell r="B146">
            <v>9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>
            <v>2019</v>
          </cell>
          <cell r="B147">
            <v>10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2019</v>
          </cell>
          <cell r="B148">
            <v>11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</row>
        <row r="149">
          <cell r="A149">
            <v>2019</v>
          </cell>
          <cell r="B149">
            <v>12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>
            <v>2020</v>
          </cell>
          <cell r="B150">
            <v>1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</row>
        <row r="151">
          <cell r="A151">
            <v>2020</v>
          </cell>
          <cell r="B151">
            <v>2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>
            <v>2020</v>
          </cell>
          <cell r="B152">
            <v>3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>
            <v>2020</v>
          </cell>
          <cell r="B153">
            <v>4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A154">
            <v>2020</v>
          </cell>
          <cell r="B154">
            <v>5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>
            <v>2020</v>
          </cell>
          <cell r="B155">
            <v>6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>
            <v>2020</v>
          </cell>
          <cell r="B156">
            <v>7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</row>
        <row r="157">
          <cell r="A157">
            <v>2020</v>
          </cell>
          <cell r="B157">
            <v>8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A158">
            <v>2020</v>
          </cell>
          <cell r="B158">
            <v>9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</row>
        <row r="159">
          <cell r="A159">
            <v>2020</v>
          </cell>
          <cell r="B159">
            <v>10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A160">
            <v>2020</v>
          </cell>
          <cell r="B160">
            <v>11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</row>
        <row r="161">
          <cell r="A161">
            <v>2020</v>
          </cell>
          <cell r="B161">
            <v>12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5"/>
  <sheetViews>
    <sheetView tabSelected="1" topLeftCell="B1" zoomScale="80" zoomScaleNormal="80" workbookViewId="0">
      <selection activeCell="K17" sqref="K17"/>
    </sheetView>
  </sheetViews>
  <sheetFormatPr defaultRowHeight="15" x14ac:dyDescent="0.25"/>
  <cols>
    <col min="1" max="1" width="5.7109375" hidden="1" customWidth="1"/>
    <col min="2" max="2" width="3.42578125" style="1" bestFit="1" customWidth="1"/>
    <col min="3" max="3" width="15.85546875" bestFit="1" customWidth="1"/>
    <col min="4" max="4" width="14.85546875" customWidth="1"/>
    <col min="5" max="5" width="19.5703125" bestFit="1" customWidth="1"/>
    <col min="6" max="6" width="18.5703125" bestFit="1" customWidth="1"/>
    <col min="7" max="7" width="17.28515625" bestFit="1" customWidth="1"/>
    <col min="8" max="8" width="4" style="3" customWidth="1"/>
    <col min="9" max="9" width="15.85546875" style="3" bestFit="1" customWidth="1"/>
    <col min="10" max="10" width="13.140625" style="3" bestFit="1" customWidth="1"/>
    <col min="11" max="11" width="18" style="3" bestFit="1" customWidth="1"/>
    <col min="12" max="12" width="4" style="3" customWidth="1"/>
    <col min="13" max="13" width="15.85546875" style="3" bestFit="1" customWidth="1"/>
    <col min="14" max="14" width="13.140625" style="3" bestFit="1" customWidth="1"/>
    <col min="15" max="15" width="18" style="3" bestFit="1" customWidth="1"/>
    <col min="16" max="16" width="4.28515625" style="3" customWidth="1"/>
    <col min="17" max="17" width="15.28515625" style="3" customWidth="1"/>
    <col min="18" max="32" width="9.140625" style="3"/>
  </cols>
  <sheetData>
    <row r="1" spans="1:30" ht="15.75" thickBot="1" x14ac:dyDescent="0.3">
      <c r="C1" s="2" t="s">
        <v>0</v>
      </c>
      <c r="D1" s="3"/>
      <c r="E1" s="3"/>
      <c r="F1" s="3"/>
      <c r="G1" s="3"/>
      <c r="I1" s="2" t="s">
        <v>1</v>
      </c>
      <c r="M1" s="2" t="s">
        <v>2</v>
      </c>
      <c r="Q1" s="2" t="s">
        <v>3</v>
      </c>
    </row>
    <row r="2" spans="1:30" ht="36.75" customHeight="1" thickBot="1" x14ac:dyDescent="0.35">
      <c r="B2" s="4">
        <f ca="1">MONTH(C2)</f>
        <v>10</v>
      </c>
      <c r="C2" s="5">
        <f ca="1">TODAY()</f>
        <v>43379</v>
      </c>
      <c r="D2" s="6" t="s">
        <v>4</v>
      </c>
      <c r="E2" s="6" t="s">
        <v>5</v>
      </c>
      <c r="F2" s="7" t="s">
        <v>6</v>
      </c>
      <c r="G2" s="8" t="s">
        <v>7</v>
      </c>
      <c r="I2" s="9">
        <v>43344</v>
      </c>
      <c r="J2" s="8" t="s">
        <v>8</v>
      </c>
      <c r="K2" s="8" t="s">
        <v>7</v>
      </c>
      <c r="M2" s="10">
        <v>2018</v>
      </c>
      <c r="N2" s="8" t="s">
        <v>8</v>
      </c>
      <c r="O2" s="8" t="s">
        <v>7</v>
      </c>
      <c r="Q2" s="11">
        <v>2018</v>
      </c>
      <c r="R2" s="12" t="s">
        <v>9</v>
      </c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3"/>
    </row>
    <row r="3" spans="1:30" ht="16.5" thickBot="1" x14ac:dyDescent="0.3">
      <c r="B3" s="4"/>
      <c r="C3" s="14"/>
      <c r="D3" s="6"/>
      <c r="E3" s="6"/>
      <c r="F3" s="15" t="s">
        <v>10</v>
      </c>
      <c r="G3" s="14"/>
      <c r="I3" s="16"/>
      <c r="J3" s="14"/>
      <c r="K3" s="14"/>
      <c r="M3" s="17"/>
      <c r="N3" s="14"/>
      <c r="O3" s="14"/>
      <c r="Q3" s="18" t="s">
        <v>11</v>
      </c>
      <c r="R3" s="19" t="s">
        <v>12</v>
      </c>
      <c r="S3" s="20" t="s">
        <v>13</v>
      </c>
      <c r="T3" s="20" t="s">
        <v>14</v>
      </c>
      <c r="U3" s="20" t="s">
        <v>15</v>
      </c>
      <c r="V3" s="20" t="s">
        <v>16</v>
      </c>
      <c r="W3" s="20" t="s">
        <v>17</v>
      </c>
      <c r="X3" s="20" t="s">
        <v>18</v>
      </c>
      <c r="Y3" s="20" t="s">
        <v>19</v>
      </c>
      <c r="Z3" s="20" t="s">
        <v>20</v>
      </c>
      <c r="AA3" s="20" t="s">
        <v>21</v>
      </c>
      <c r="AB3" s="20" t="s">
        <v>22</v>
      </c>
      <c r="AC3" s="21" t="s">
        <v>23</v>
      </c>
      <c r="AD3" s="21" t="s">
        <v>24</v>
      </c>
    </row>
    <row r="4" spans="1:30" ht="15.75" x14ac:dyDescent="0.25">
      <c r="C4" s="22" t="s">
        <v>25</v>
      </c>
      <c r="D4" s="22">
        <f>[1]Pendencia!$K$5</f>
        <v>10</v>
      </c>
      <c r="E4" s="23">
        <f>[1]Pendencia!$L$5</f>
        <v>11658.510000000009</v>
      </c>
      <c r="F4" s="24">
        <f>[1]Pendencia!$K$9</f>
        <v>34</v>
      </c>
      <c r="G4" s="25">
        <f>[1]Pendencia!$L$9</f>
        <v>56988.740000000049</v>
      </c>
      <c r="I4" s="22" t="s">
        <v>25</v>
      </c>
      <c r="J4" s="24">
        <f>SUMIFS('[2]Dados Junção'!D93:D161,'[2]Dados Junção'!A93:A161,'Dados (2)'!A10,'[2]Dados Junção'!B93:B161,'Dados (2)'!B10)</f>
        <v>97</v>
      </c>
      <c r="K4" s="25">
        <f>SUMIFS('[2]Dados Junção'!E93:E161,'[2]Dados Junção'!A93:A161,'Dados (2)'!A10,'[2]Dados Junção'!B93:B161,'Dados (2)'!B10)</f>
        <v>251979.48000000045</v>
      </c>
      <c r="M4" s="22" t="s">
        <v>25</v>
      </c>
      <c r="N4" s="24">
        <f>SUMIF('[2]Dados Junção'!A93:A161,'Dados (2)'!M2,'[2]Dados Junção'!D93:D161)</f>
        <v>1270</v>
      </c>
      <c r="O4" s="25">
        <f>SUMIF('[2]Dados Junção'!A93:A161,'Dados (2)'!M2,'[2]Dados Junção'!E93:E161)</f>
        <v>4663546.290000001</v>
      </c>
      <c r="Q4" s="26" t="s">
        <v>26</v>
      </c>
      <c r="R4" s="27">
        <f>'[2]Dados Junção'!AP23</f>
        <v>0</v>
      </c>
      <c r="S4" s="27">
        <f>'[2]Dados Junção'!$AA24</f>
        <v>0</v>
      </c>
      <c r="T4" s="27">
        <f>'[2]Dados Junção'!$AA25</f>
        <v>0</v>
      </c>
      <c r="U4" s="27">
        <f>'[2]Dados Junção'!$AA26</f>
        <v>0</v>
      </c>
      <c r="V4" s="27">
        <f>'[2]Dados Junção'!$AA27</f>
        <v>0</v>
      </c>
      <c r="W4" s="27">
        <f>'[2]Dados Junção'!$AA28</f>
        <v>0</v>
      </c>
      <c r="X4" s="27">
        <f>'[2]Dados Junção'!$AA29</f>
        <v>224</v>
      </c>
      <c r="Y4" s="27">
        <f>'[2]Dados Junção'!$AA30</f>
        <v>821</v>
      </c>
      <c r="Z4" s="27">
        <f>'[2]Dados Junção'!$AA31</f>
        <v>738</v>
      </c>
      <c r="AA4" s="27">
        <f>'[2]Dados Junção'!$AA32</f>
        <v>181</v>
      </c>
      <c r="AB4" s="27">
        <f>'[2]Dados Junção'!$AA33</f>
        <v>0</v>
      </c>
      <c r="AC4" s="27">
        <f>'[2]Dados Junção'!$AA34</f>
        <v>0</v>
      </c>
      <c r="AD4" s="28">
        <f>SUM(R4:AC4)</f>
        <v>1964</v>
      </c>
    </row>
    <row r="5" spans="1:30" ht="15.75" x14ac:dyDescent="0.25">
      <c r="C5" s="22" t="s">
        <v>27</v>
      </c>
      <c r="D5" s="22">
        <f>[1]Pendencia!$K$6</f>
        <v>4</v>
      </c>
      <c r="E5" s="23">
        <f>[1]Pendencia!$L$6</f>
        <v>305392.5</v>
      </c>
      <c r="F5" s="24">
        <f>[1]Pendencia!$K$10</f>
        <v>4</v>
      </c>
      <c r="G5" s="25">
        <f>[1]Pendencia!$L$10</f>
        <v>305392.5</v>
      </c>
      <c r="I5" s="22" t="s">
        <v>27</v>
      </c>
      <c r="J5" s="24">
        <f>SUMIFS('[2]Dados Junção'!F93:F161,'[2]Dados Junção'!A93:A161,'Dados (2)'!A10,'[2]Dados Junção'!B93:B161,'Dados (2)'!B10)</f>
        <v>52</v>
      </c>
      <c r="K5" s="25">
        <f>SUMIFS('[2]Dados Junção'!G93:G161,'[2]Dados Junção'!A93:A161,'Dados (2)'!A10,'[2]Dados Junção'!B93:B161,'Dados (2)'!B10)</f>
        <v>3921361.5</v>
      </c>
      <c r="M5" s="22" t="s">
        <v>27</v>
      </c>
      <c r="N5" s="24">
        <f>SUMIF('[2]Dados Junção'!A93:A161,'Dados (2)'!M2,'[2]Dados Junção'!F93:F161)</f>
        <v>353</v>
      </c>
      <c r="O5" s="25">
        <f>SUMIF('[2]Dados Junção'!A93:A161,'Dados (2)'!M2,'[2]Dados Junção'!G93:G161)</f>
        <v>22677027</v>
      </c>
      <c r="Q5" s="29" t="s">
        <v>28</v>
      </c>
      <c r="R5" s="30">
        <f>'[2]Dados Junção'!$AA5</f>
        <v>0</v>
      </c>
      <c r="S5" s="30">
        <f>'[2]Dados Junção'!$AA6</f>
        <v>0</v>
      </c>
      <c r="T5" s="30">
        <f>'[2]Dados Junção'!$AA7</f>
        <v>0</v>
      </c>
      <c r="U5" s="30">
        <f>'[2]Dados Junção'!$AA8</f>
        <v>0</v>
      </c>
      <c r="V5" s="30">
        <f>'[2]Dados Junção'!$AA9</f>
        <v>0</v>
      </c>
      <c r="W5" s="30">
        <f>'[2]Dados Junção'!$AA10</f>
        <v>0</v>
      </c>
      <c r="X5" s="30">
        <f>'[2]Dados Junção'!$AA11</f>
        <v>187</v>
      </c>
      <c r="Y5" s="30">
        <f>'[2]Dados Junção'!$AA12</f>
        <v>525</v>
      </c>
      <c r="Z5" s="30">
        <f>'[2]Dados Junção'!$AA13</f>
        <v>0</v>
      </c>
      <c r="AA5" s="30">
        <f>'[2]Dados Junção'!$AA14</f>
        <v>41</v>
      </c>
      <c r="AB5" s="30">
        <f>'[2]Dados Junção'!$AA15</f>
        <v>0</v>
      </c>
      <c r="AC5" s="30">
        <f>'[2]Dados Junção'!$AA16</f>
        <v>0</v>
      </c>
      <c r="AD5" s="28">
        <f>SUM(R5:AC5)</f>
        <v>753</v>
      </c>
    </row>
    <row r="6" spans="1:30" ht="15.75" x14ac:dyDescent="0.25">
      <c r="C6" s="22" t="s">
        <v>29</v>
      </c>
      <c r="D6" s="22">
        <f>'[2]Dados Junção'!AB74</f>
        <v>49</v>
      </c>
      <c r="E6" s="31">
        <f>'[2]Dados Junção'!AB75</f>
        <v>191035.47000000003</v>
      </c>
      <c r="F6" s="24">
        <f ca="1">VLOOKUP(B2,'[2]Dados Junção'!E77:AB88,23,FALSE)-F7</f>
        <v>228</v>
      </c>
      <c r="G6" s="25">
        <f ca="1">VLOOKUP(B2,'[2]Dados Junção'!E77:AB88,24,FALSE)-G7</f>
        <v>1249745.5</v>
      </c>
      <c r="I6" s="22" t="s">
        <v>29</v>
      </c>
      <c r="J6" s="24">
        <f>VLOOKUP(B10,'[2]Dados Junção'!E77:AB88,23,)-J7</f>
        <v>1006</v>
      </c>
      <c r="K6" s="25">
        <f>VLOOKUP(B10,'[2]Dados Junção'!E77:AB88,24,FALSE)-K7</f>
        <v>6788942.0800000019</v>
      </c>
      <c r="M6" s="22" t="s">
        <v>29</v>
      </c>
      <c r="N6" s="24">
        <f>'[2]Dados Junção'!AA89-'[2]Dados Junção'!S89</f>
        <v>2798</v>
      </c>
      <c r="O6" s="25">
        <f>'[2]Dados Junção'!AB89-'[2]Dados Junção'!T89</f>
        <v>19785210.189999998</v>
      </c>
      <c r="Q6" s="29" t="s">
        <v>30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2">
        <v>0</v>
      </c>
      <c r="AD6" s="28">
        <f>SUM(R6:AC6)</f>
        <v>0</v>
      </c>
    </row>
    <row r="7" spans="1:30" ht="16.5" thickBot="1" x14ac:dyDescent="0.3">
      <c r="C7" s="22" t="s">
        <v>31</v>
      </c>
      <c r="D7" s="22">
        <f>'[2]Dados Junção'!D74</f>
        <v>4</v>
      </c>
      <c r="E7" s="31">
        <f>'[2]Dados Junção'!D75</f>
        <v>280450.53999999998</v>
      </c>
      <c r="F7" s="24">
        <f ca="1">VLOOKUP(B2,'[2]Dados Junção'!E77:AB88,15,FALSE)</f>
        <v>42</v>
      </c>
      <c r="G7" s="33">
        <f ca="1">VLOOKUP(B2,'[2]Dados Junção'!E77:AB88,16,FALSE)</f>
        <v>8031312.1299999971</v>
      </c>
      <c r="I7" s="22" t="s">
        <v>31</v>
      </c>
      <c r="J7" s="24">
        <f>VLOOKUP(B10,'[2]Dados Junção'!E77:AB88,15,FALSE)</f>
        <v>170</v>
      </c>
      <c r="K7" s="33">
        <f>VLOOKUP(B10,'[2]Dados Junção'!E77:AB88,16,FALSE)</f>
        <v>18076352.170000009</v>
      </c>
      <c r="M7" s="22" t="s">
        <v>31</v>
      </c>
      <c r="N7" s="24">
        <f>'[2]Dados Junção'!S89</f>
        <v>426</v>
      </c>
      <c r="O7" s="33">
        <f>'[2]Dados Junção'!T89</f>
        <v>52116148.769999996</v>
      </c>
      <c r="Q7" s="34" t="s">
        <v>32</v>
      </c>
      <c r="R7" s="35">
        <f>'[2]Dados Junção'!$AA41</f>
        <v>0</v>
      </c>
      <c r="S7" s="35">
        <f>'[2]Dados Junção'!$AA42</f>
        <v>0</v>
      </c>
      <c r="T7" s="35">
        <f>'[2]Dados Junção'!$AA43</f>
        <v>0</v>
      </c>
      <c r="U7" s="35">
        <f>'[2]Dados Junção'!$AA44</f>
        <v>0</v>
      </c>
      <c r="V7" s="35">
        <f>'[2]Dados Junção'!$AA45</f>
        <v>0</v>
      </c>
      <c r="W7" s="35">
        <f>'[2]Dados Junção'!$AA46</f>
        <v>0</v>
      </c>
      <c r="X7" s="35">
        <f>'[2]Dados Junção'!$AA47</f>
        <v>0</v>
      </c>
      <c r="Y7" s="35">
        <f>'[2]Dados Junção'!$AA48</f>
        <v>25</v>
      </c>
      <c r="Z7" s="35">
        <f>'[2]Dados Junção'!$AA49</f>
        <v>438</v>
      </c>
      <c r="AA7" s="35">
        <f>'[2]Dados Junção'!$AA410</f>
        <v>0</v>
      </c>
      <c r="AB7" s="35">
        <f>'[2]Dados Junção'!$AA411</f>
        <v>0</v>
      </c>
      <c r="AC7" s="35">
        <f>'[2]Dados Junção'!$AA412</f>
        <v>0</v>
      </c>
      <c r="AD7" s="36">
        <f>SUM(R7:AC7)</f>
        <v>463</v>
      </c>
    </row>
    <row r="8" spans="1:30" s="3" customFormat="1" x14ac:dyDescent="0.25">
      <c r="B8" s="37"/>
    </row>
    <row r="9" spans="1:30" s="3" customFormat="1" x14ac:dyDescent="0.25">
      <c r="B9" s="37"/>
    </row>
    <row r="10" spans="1:30" s="3" customFormat="1" ht="15" customHeight="1" x14ac:dyDescent="0.25">
      <c r="A10" s="38">
        <f>YEAR(I2)</f>
        <v>2018</v>
      </c>
      <c r="B10" s="39">
        <v>9</v>
      </c>
    </row>
    <row r="11" spans="1:30" s="3" customFormat="1" x14ac:dyDescent="0.25">
      <c r="A11" s="38"/>
      <c r="B11" s="39"/>
    </row>
    <row r="12" spans="1:30" s="3" customFormat="1" x14ac:dyDescent="0.25">
      <c r="B12" s="37"/>
    </row>
    <row r="13" spans="1:30" s="3" customFormat="1" x14ac:dyDescent="0.25">
      <c r="B13" s="37"/>
    </row>
    <row r="14" spans="1:30" s="3" customFormat="1" x14ac:dyDescent="0.25">
      <c r="B14" s="37"/>
    </row>
    <row r="15" spans="1:30" s="3" customFormat="1" x14ac:dyDescent="0.25">
      <c r="B15" s="37"/>
    </row>
    <row r="16" spans="1:30" s="3" customFormat="1" x14ac:dyDescent="0.25">
      <c r="B16" s="37"/>
    </row>
    <row r="17" spans="2:2" s="3" customFormat="1" x14ac:dyDescent="0.25">
      <c r="B17" s="37"/>
    </row>
    <row r="18" spans="2:2" s="3" customFormat="1" x14ac:dyDescent="0.25">
      <c r="B18" s="37"/>
    </row>
    <row r="19" spans="2:2" s="3" customFormat="1" x14ac:dyDescent="0.25">
      <c r="B19" s="37"/>
    </row>
    <row r="20" spans="2:2" s="3" customFormat="1" x14ac:dyDescent="0.25">
      <c r="B20" s="37"/>
    </row>
    <row r="21" spans="2:2" s="3" customFormat="1" x14ac:dyDescent="0.25">
      <c r="B21" s="37"/>
    </row>
    <row r="22" spans="2:2" s="3" customFormat="1" x14ac:dyDescent="0.25">
      <c r="B22" s="37"/>
    </row>
    <row r="23" spans="2:2" s="3" customFormat="1" x14ac:dyDescent="0.25">
      <c r="B23" s="37"/>
    </row>
    <row r="24" spans="2:2" s="3" customFormat="1" x14ac:dyDescent="0.25">
      <c r="B24" s="37"/>
    </row>
    <row r="25" spans="2:2" s="3" customFormat="1" x14ac:dyDescent="0.25">
      <c r="B25" s="37"/>
    </row>
    <row r="26" spans="2:2" s="3" customFormat="1" x14ac:dyDescent="0.25">
      <c r="B26" s="37"/>
    </row>
    <row r="27" spans="2:2" s="3" customFormat="1" x14ac:dyDescent="0.25">
      <c r="B27" s="37"/>
    </row>
    <row r="28" spans="2:2" s="3" customFormat="1" x14ac:dyDescent="0.25">
      <c r="B28" s="37"/>
    </row>
    <row r="29" spans="2:2" s="3" customFormat="1" x14ac:dyDescent="0.25">
      <c r="B29" s="37"/>
    </row>
    <row r="30" spans="2:2" s="3" customFormat="1" x14ac:dyDescent="0.25">
      <c r="B30" s="37"/>
    </row>
    <row r="31" spans="2:2" s="3" customFormat="1" x14ac:dyDescent="0.25">
      <c r="B31" s="37"/>
    </row>
    <row r="32" spans="2:2" s="3" customFormat="1" x14ac:dyDescent="0.25">
      <c r="B32" s="37"/>
    </row>
    <row r="33" spans="2:2" s="3" customFormat="1" x14ac:dyDescent="0.25">
      <c r="B33" s="37"/>
    </row>
    <row r="34" spans="2:2" s="3" customFormat="1" x14ac:dyDescent="0.25">
      <c r="B34" s="37"/>
    </row>
    <row r="35" spans="2:2" s="3" customFormat="1" x14ac:dyDescent="0.25">
      <c r="B35" s="37"/>
    </row>
    <row r="36" spans="2:2" s="3" customFormat="1" x14ac:dyDescent="0.25">
      <c r="B36" s="37"/>
    </row>
    <row r="37" spans="2:2" s="3" customFormat="1" x14ac:dyDescent="0.25">
      <c r="B37" s="37"/>
    </row>
    <row r="38" spans="2:2" s="3" customFormat="1" x14ac:dyDescent="0.25">
      <c r="B38" s="37"/>
    </row>
    <row r="39" spans="2:2" s="3" customFormat="1" x14ac:dyDescent="0.25">
      <c r="B39" s="37"/>
    </row>
    <row r="40" spans="2:2" s="3" customFormat="1" x14ac:dyDescent="0.25">
      <c r="B40" s="37"/>
    </row>
    <row r="41" spans="2:2" s="3" customFormat="1" x14ac:dyDescent="0.25">
      <c r="B41" s="37"/>
    </row>
    <row r="42" spans="2:2" s="3" customFormat="1" x14ac:dyDescent="0.25">
      <c r="B42" s="37"/>
    </row>
    <row r="43" spans="2:2" s="3" customFormat="1" x14ac:dyDescent="0.25">
      <c r="B43" s="37"/>
    </row>
    <row r="44" spans="2:2" s="3" customFormat="1" x14ac:dyDescent="0.25">
      <c r="B44" s="37"/>
    </row>
    <row r="45" spans="2:2" s="3" customFormat="1" x14ac:dyDescent="0.25">
      <c r="B45" s="37"/>
    </row>
    <row r="46" spans="2:2" s="3" customFormat="1" x14ac:dyDescent="0.25">
      <c r="B46" s="37"/>
    </row>
    <row r="47" spans="2:2" s="3" customFormat="1" x14ac:dyDescent="0.25">
      <c r="B47" s="37"/>
    </row>
    <row r="48" spans="2:2" s="3" customFormat="1" x14ac:dyDescent="0.25">
      <c r="B48" s="37"/>
    </row>
    <row r="49" spans="2:2" s="3" customFormat="1" x14ac:dyDescent="0.25">
      <c r="B49" s="37"/>
    </row>
    <row r="50" spans="2:2" s="3" customFormat="1" x14ac:dyDescent="0.25">
      <c r="B50" s="37"/>
    </row>
    <row r="51" spans="2:2" s="3" customFormat="1" x14ac:dyDescent="0.25">
      <c r="B51" s="37"/>
    </row>
    <row r="52" spans="2:2" s="3" customFormat="1" x14ac:dyDescent="0.25">
      <c r="B52" s="37"/>
    </row>
    <row r="53" spans="2:2" s="3" customFormat="1" x14ac:dyDescent="0.25">
      <c r="B53" s="37"/>
    </row>
    <row r="54" spans="2:2" s="3" customFormat="1" x14ac:dyDescent="0.25">
      <c r="B54" s="37"/>
    </row>
    <row r="55" spans="2:2" s="3" customFormat="1" x14ac:dyDescent="0.25">
      <c r="B55" s="37"/>
    </row>
    <row r="56" spans="2:2" s="3" customFormat="1" x14ac:dyDescent="0.25">
      <c r="B56" s="37"/>
    </row>
    <row r="57" spans="2:2" s="3" customFormat="1" x14ac:dyDescent="0.25">
      <c r="B57" s="37"/>
    </row>
    <row r="58" spans="2:2" s="3" customFormat="1" x14ac:dyDescent="0.25">
      <c r="B58" s="37"/>
    </row>
    <row r="59" spans="2:2" s="3" customFormat="1" x14ac:dyDescent="0.25">
      <c r="B59" s="37"/>
    </row>
    <row r="60" spans="2:2" s="3" customFormat="1" x14ac:dyDescent="0.25">
      <c r="B60" s="37"/>
    </row>
    <row r="61" spans="2:2" s="3" customFormat="1" x14ac:dyDescent="0.25">
      <c r="B61" s="37"/>
    </row>
    <row r="62" spans="2:2" s="3" customFormat="1" x14ac:dyDescent="0.25">
      <c r="B62" s="37"/>
    </row>
    <row r="63" spans="2:2" s="3" customFormat="1" x14ac:dyDescent="0.25">
      <c r="B63" s="37"/>
    </row>
    <row r="64" spans="2:2" s="3" customFormat="1" x14ac:dyDescent="0.25">
      <c r="B64" s="37"/>
    </row>
    <row r="65" spans="2:2" s="3" customFormat="1" x14ac:dyDescent="0.25">
      <c r="B65" s="37"/>
    </row>
    <row r="66" spans="2:2" s="3" customFormat="1" x14ac:dyDescent="0.25">
      <c r="B66" s="37"/>
    </row>
    <row r="67" spans="2:2" s="3" customFormat="1" x14ac:dyDescent="0.25">
      <c r="B67" s="37"/>
    </row>
    <row r="68" spans="2:2" s="3" customFormat="1" x14ac:dyDescent="0.25">
      <c r="B68" s="37"/>
    </row>
    <row r="69" spans="2:2" s="3" customFormat="1" x14ac:dyDescent="0.25">
      <c r="B69" s="37"/>
    </row>
    <row r="70" spans="2:2" s="3" customFormat="1" x14ac:dyDescent="0.25">
      <c r="B70" s="37"/>
    </row>
    <row r="71" spans="2:2" s="3" customFormat="1" x14ac:dyDescent="0.25">
      <c r="B71" s="37"/>
    </row>
    <row r="72" spans="2:2" s="3" customFormat="1" x14ac:dyDescent="0.25">
      <c r="B72" s="37"/>
    </row>
    <row r="73" spans="2:2" s="3" customFormat="1" x14ac:dyDescent="0.25">
      <c r="B73" s="37"/>
    </row>
    <row r="74" spans="2:2" s="3" customFormat="1" x14ac:dyDescent="0.25">
      <c r="B74" s="37"/>
    </row>
    <row r="75" spans="2:2" s="3" customFormat="1" x14ac:dyDescent="0.25">
      <c r="B75" s="37"/>
    </row>
    <row r="76" spans="2:2" s="3" customFormat="1" x14ac:dyDescent="0.25">
      <c r="B76" s="37"/>
    </row>
    <row r="77" spans="2:2" s="3" customFormat="1" x14ac:dyDescent="0.25">
      <c r="B77" s="37"/>
    </row>
    <row r="78" spans="2:2" s="3" customFormat="1" x14ac:dyDescent="0.25">
      <c r="B78" s="37"/>
    </row>
    <row r="79" spans="2:2" s="3" customFormat="1" x14ac:dyDescent="0.25">
      <c r="B79" s="37"/>
    </row>
    <row r="80" spans="2:2" s="3" customFormat="1" x14ac:dyDescent="0.25">
      <c r="B80" s="37"/>
    </row>
    <row r="81" spans="2:7" s="3" customFormat="1" x14ac:dyDescent="0.25">
      <c r="B81" s="37"/>
    </row>
    <row r="82" spans="2:7" s="3" customFormat="1" x14ac:dyDescent="0.25">
      <c r="B82" s="37"/>
    </row>
    <row r="83" spans="2:7" s="3" customFormat="1" x14ac:dyDescent="0.25">
      <c r="B83" s="37"/>
    </row>
    <row r="84" spans="2:7" s="3" customFormat="1" x14ac:dyDescent="0.25">
      <c r="B84" s="37"/>
    </row>
    <row r="85" spans="2:7" s="3" customFormat="1" x14ac:dyDescent="0.25">
      <c r="B85" s="37"/>
    </row>
    <row r="86" spans="2:7" s="3" customFormat="1" x14ac:dyDescent="0.25">
      <c r="B86" s="37"/>
    </row>
    <row r="87" spans="2:7" s="3" customFormat="1" x14ac:dyDescent="0.25">
      <c r="B87" s="37"/>
    </row>
    <row r="88" spans="2:7" s="3" customFormat="1" x14ac:dyDescent="0.25">
      <c r="B88" s="37"/>
    </row>
    <row r="89" spans="2:7" s="3" customFormat="1" x14ac:dyDescent="0.25">
      <c r="B89" s="37"/>
    </row>
    <row r="90" spans="2:7" s="3" customFormat="1" x14ac:dyDescent="0.25">
      <c r="B90" s="37"/>
    </row>
    <row r="91" spans="2:7" s="3" customFormat="1" x14ac:dyDescent="0.25">
      <c r="B91" s="37"/>
    </row>
    <row r="92" spans="2:7" s="3" customFormat="1" x14ac:dyDescent="0.25">
      <c r="B92" s="37"/>
    </row>
    <row r="93" spans="2:7" s="3" customFormat="1" x14ac:dyDescent="0.25">
      <c r="B93" s="37"/>
    </row>
    <row r="94" spans="2:7" s="3" customFormat="1" x14ac:dyDescent="0.25">
      <c r="B94" s="37"/>
    </row>
    <row r="95" spans="2:7" s="3" customFormat="1" x14ac:dyDescent="0.25">
      <c r="B95" s="37"/>
      <c r="F95"/>
      <c r="G95"/>
    </row>
  </sheetData>
  <mergeCells count="14">
    <mergeCell ref="A10:A11"/>
    <mergeCell ref="B10:B11"/>
    <mergeCell ref="J2:J3"/>
    <mergeCell ref="K2:K3"/>
    <mergeCell ref="M2:M3"/>
    <mergeCell ref="N2:N3"/>
    <mergeCell ref="O2:O3"/>
    <mergeCell ref="R2:AD2"/>
    <mergeCell ref="B2:B3"/>
    <mergeCell ref="C2:C3"/>
    <mergeCell ref="D2:D3"/>
    <mergeCell ref="E2:E3"/>
    <mergeCell ref="G2:G3"/>
    <mergeCell ref="I2:I3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Brandao</dc:creator>
  <cp:lastModifiedBy>Andre Brandao</cp:lastModifiedBy>
  <dcterms:created xsi:type="dcterms:W3CDTF">2018-10-06T17:43:35Z</dcterms:created>
  <dcterms:modified xsi:type="dcterms:W3CDTF">2018-10-06T17:44:25Z</dcterms:modified>
</cp:coreProperties>
</file>