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tbacher\Documents\Development\charting-lib\charting\data\"/>
    </mc:Choice>
  </mc:AlternateContent>
  <xr:revisionPtr revIDLastSave="0" documentId="13_ncr:1_{1D1E5980-46EC-4F55-8C01-DAA16507C4D0}" xr6:coauthVersionLast="47" xr6:coauthVersionMax="47" xr10:uidLastSave="{00000000-0000-0000-0000-000000000000}"/>
  <bookViews>
    <workbookView xWindow="-15" yWindow="-16470" windowWidth="29040" windowHeight="15720" xr2:uid="{7F616339-BDE5-4F3E-AE3A-6EA6B9A512DF}"/>
  </bookViews>
  <sheets>
    <sheet name="AT1" sheetId="1" r:id="rId1"/>
    <sheet name="NON-FIN" sheetId="2" r:id="rId2"/>
  </sheets>
  <definedNames>
    <definedName name="_xlnm._FilterDatabase" localSheetId="0" hidden="1">'AT1'!$A$1:$M$51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1" i="1"/>
  <c r="T8" i="1" a="1"/>
  <c r="T8" i="1"/>
  <c r="T2" i="1" a="1"/>
  <c r="T2" i="1"/>
  <c r="T4" i="1" a="1"/>
  <c r="T4" i="1"/>
  <c r="T6" i="1" a="1"/>
  <c r="T6" i="1"/>
  <c r="T9" i="1" a="1"/>
  <c r="T9" i="1"/>
  <c r="T3" i="1" a="1"/>
  <c r="T3" i="1"/>
  <c r="T5" i="1" a="1"/>
  <c r="T5" i="1"/>
  <c r="M16" i="1" s="1"/>
  <c r="T7" i="1" a="1"/>
  <c r="T7" i="1"/>
  <c r="M31" i="1"/>
  <c r="P2" i="1" a="1"/>
  <c r="Q4" i="1" a="1"/>
  <c r="Q3" i="1" a="1"/>
  <c r="Q3" i="1" l="1"/>
  <c r="Q4" i="1"/>
  <c r="P2" i="1"/>
  <c r="L24" i="1" s="1"/>
  <c r="L10" i="1"/>
  <c r="L51" i="1"/>
  <c r="L41" i="1"/>
  <c r="L31" i="1"/>
  <c r="L21" i="1"/>
  <c r="L50" i="1"/>
  <c r="L40" i="1"/>
  <c r="L20" i="1"/>
  <c r="L19" i="1"/>
  <c r="L49" i="1"/>
  <c r="L15" i="1"/>
  <c r="L7" i="1"/>
  <c r="L23" i="1"/>
  <c r="L28" i="1"/>
  <c r="L18" i="1"/>
  <c r="L46" i="1"/>
  <c r="L26" i="1"/>
  <c r="L22" i="1"/>
  <c r="L17" i="1"/>
  <c r="L36" i="1"/>
  <c r="L35" i="1"/>
  <c r="L12" i="1"/>
  <c r="Q2" i="1" a="1"/>
  <c r="Q2" i="1" l="1"/>
  <c r="L43" i="1"/>
  <c r="M28" i="1"/>
  <c r="M44" i="1"/>
  <c r="M40" i="1"/>
  <c r="M8" i="1"/>
  <c r="M42" i="1"/>
  <c r="M17" i="1"/>
  <c r="M32" i="1"/>
  <c r="L47" i="1"/>
  <c r="M51" i="1"/>
  <c r="M50" i="1"/>
  <c r="M39" i="1"/>
  <c r="M48" i="1"/>
  <c r="M18" i="1"/>
  <c r="M14" i="1"/>
  <c r="M23" i="1"/>
  <c r="M15" i="1"/>
  <c r="M43" i="1"/>
  <c r="M22" i="1"/>
  <c r="M37" i="1"/>
  <c r="M7" i="1"/>
  <c r="L33" i="1"/>
  <c r="L29" i="1"/>
  <c r="M29" i="1"/>
  <c r="M49" i="1"/>
  <c r="M38" i="1"/>
  <c r="M45" i="1"/>
  <c r="M27" i="1"/>
  <c r="M35" i="1"/>
  <c r="M33" i="1"/>
  <c r="M30" i="1"/>
  <c r="M10" i="1"/>
  <c r="M46" i="1"/>
  <c r="L39" i="1"/>
  <c r="M4" i="1"/>
  <c r="M11" i="1"/>
  <c r="M21" i="1"/>
  <c r="M5" i="1"/>
  <c r="M26" i="1"/>
  <c r="M25" i="1"/>
  <c r="M47" i="1"/>
  <c r="M19" i="1"/>
  <c r="M36" i="1"/>
  <c r="M2" i="1"/>
  <c r="L8" i="1"/>
  <c r="M9" i="1"/>
  <c r="M20" i="1"/>
  <c r="M24" i="1"/>
  <c r="M3" i="1"/>
  <c r="M6" i="1"/>
  <c r="M34" i="1"/>
  <c r="M13" i="1"/>
  <c r="M12" i="1"/>
  <c r="M41" i="1"/>
  <c r="L16" i="1" l="1"/>
  <c r="L38" i="1"/>
  <c r="L9" i="1"/>
  <c r="L11" i="1"/>
  <c r="L45" i="1"/>
  <c r="L44" i="1"/>
  <c r="L14" i="1"/>
  <c r="L32" i="1"/>
  <c r="L27" i="1"/>
  <c r="L48" i="1"/>
  <c r="L4" i="1"/>
  <c r="L5" i="1"/>
  <c r="L2" i="1"/>
  <c r="L37" i="1"/>
  <c r="L42" i="1"/>
  <c r="L25" i="1"/>
  <c r="L13" i="1"/>
  <c r="L3" i="1"/>
  <c r="L6" i="1"/>
  <c r="L30" i="1"/>
  <c r="L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<sst xmlns="http://schemas.openxmlformats.org/spreadsheetml/2006/main" count="259" uniqueCount="165">
  <si>
    <t>YX500463 Corp</t>
  </si>
  <si>
    <t>ZB940141 Corp</t>
  </si>
  <si>
    <t>YX068025 Corp</t>
  </si>
  <si>
    <t>YX980276 Corp</t>
  </si>
  <si>
    <t>ZM382233 Corp</t>
  </si>
  <si>
    <t>YX528521 Corp</t>
  </si>
  <si>
    <t>ZF065527 Corp</t>
  </si>
  <si>
    <t>ZN215517 Corp</t>
  </si>
  <si>
    <t>BG039168 Corp</t>
  </si>
  <si>
    <t>ZP389518 Corp</t>
  </si>
  <si>
    <t>BR462875 Corp</t>
  </si>
  <si>
    <t>ZM231369 Corp</t>
  </si>
  <si>
    <t>BS477787 Corp</t>
  </si>
  <si>
    <t>BG184592 Corp</t>
  </si>
  <si>
    <t>BP385057 Corp</t>
  </si>
  <si>
    <t>BJ922880 Corp</t>
  </si>
  <si>
    <t>AM017989 Corp</t>
  </si>
  <si>
    <t>EH100625 Corp</t>
  </si>
  <si>
    <t>AQ121408 Corp</t>
  </si>
  <si>
    <t>ZI684573 Corp</t>
  </si>
  <si>
    <t>BV630090 Corp</t>
  </si>
  <si>
    <t>ZM198062 Corp</t>
  </si>
  <si>
    <t>BV479212 Corp</t>
  </si>
  <si>
    <t>AO132623 Corp</t>
  </si>
  <si>
    <t>BK422067 Corp</t>
  </si>
  <si>
    <t>BG186822 Corp</t>
  </si>
  <si>
    <t>ZB653295 Corp</t>
  </si>
  <si>
    <t>BV572427 Corp</t>
  </si>
  <si>
    <t>BY742126 Corp</t>
  </si>
  <si>
    <t>ZO837467 Corp</t>
  </si>
  <si>
    <t>ZK968900 Corp</t>
  </si>
  <si>
    <t>BR578853 Corp</t>
  </si>
  <si>
    <t>AX644490 Corp</t>
  </si>
  <si>
    <t>BP433432 Corp</t>
  </si>
  <si>
    <t>BQ079945 Corp</t>
  </si>
  <si>
    <t>ZR420734 Corp</t>
  </si>
  <si>
    <t>EK135903 Corp</t>
  </si>
  <si>
    <t>BK094237 Corp</t>
  </si>
  <si>
    <t>AQ853494 Corp</t>
  </si>
  <si>
    <t>AU350963 Corp</t>
  </si>
  <si>
    <t>ZO156176 Corp</t>
  </si>
  <si>
    <t>ZO158641 Corp</t>
  </si>
  <si>
    <t>ZI639669 Corp</t>
  </si>
  <si>
    <t>ZO388641 Corp</t>
  </si>
  <si>
    <t>BK413773 Corp</t>
  </si>
  <si>
    <t>BP067570 Corp</t>
  </si>
  <si>
    <t>ZO815727 Corp</t>
  </si>
  <si>
    <t>ZQ598124 Corp</t>
  </si>
  <si>
    <t>id().value</t>
  </si>
  <si>
    <t>yield(yield_type=YTC).value</t>
  </si>
  <si>
    <t>yield(yield_type=YTM).value</t>
  </si>
  <si>
    <t>cpn().value</t>
  </si>
  <si>
    <t>issue_dt().value</t>
  </si>
  <si>
    <t>nxt_call_dt()</t>
  </si>
  <si>
    <t>first_call_dt_issuance().value</t>
  </si>
  <si>
    <t>bb_composite().value</t>
  </si>
  <si>
    <t>BB</t>
  </si>
  <si>
    <t>BB+</t>
  </si>
  <si>
    <t>BB-</t>
  </si>
  <si>
    <t>BBB-</t>
  </si>
  <si>
    <t>BBB</t>
  </si>
  <si>
    <t>DB 8 ⅛ PERP</t>
  </si>
  <si>
    <t>SANTAN 7 PERP</t>
  </si>
  <si>
    <t>ISPIM 7 PERP</t>
  </si>
  <si>
    <t>CMZB 7 ⅞ PERP</t>
  </si>
  <si>
    <t>SOCGEN 7 ⅞ PERP</t>
  </si>
  <si>
    <t>BBVASM 6 ⅞ PERP</t>
  </si>
  <si>
    <t>ACAFP 6 ½ PERP</t>
  </si>
  <si>
    <t>DB 10 PERP</t>
  </si>
  <si>
    <t>UCGIM 3 ⅞ PERP</t>
  </si>
  <si>
    <t>SANTAN 4 ⅜ PERP</t>
  </si>
  <si>
    <t>SANTAN 3 ⅝ PERP</t>
  </si>
  <si>
    <t>BNP 7 ⅜ PERP</t>
  </si>
  <si>
    <t>DB 4 ½ PERP</t>
  </si>
  <si>
    <t>ISPIM 3 ¾ PERP</t>
  </si>
  <si>
    <t>DB 4 ⅝ PERP</t>
  </si>
  <si>
    <t>CMZB 6 ⅛ PERP</t>
  </si>
  <si>
    <t>ISPIM 7 ¾ PERP</t>
  </si>
  <si>
    <t>FBAVP Float PERP</t>
  </si>
  <si>
    <t>NDAFH 3 ½ PERP</t>
  </si>
  <si>
    <t>ISPIM 9 ⅛ PERP</t>
  </si>
  <si>
    <t>RABOBK 4 ⅞ PERP</t>
  </si>
  <si>
    <t>ACAFP 7 ¼ PERP</t>
  </si>
  <si>
    <t>ISPIM 6 ⅜ PERP</t>
  </si>
  <si>
    <t>HSBC 4 ¾ PERP</t>
  </si>
  <si>
    <t>BBVASM 6 PERP</t>
  </si>
  <si>
    <t>ISPIM 4 ⅛ PERP</t>
  </si>
  <si>
    <t>AIB 7 ⅛ PERP</t>
  </si>
  <si>
    <t>DB 6 ¾ PERP</t>
  </si>
  <si>
    <t>BNP 6 ⅞ PERP</t>
  </si>
  <si>
    <t>ACAFP 4 PERP</t>
  </si>
  <si>
    <t>BBVASM 8 ⅜ PERP</t>
  </si>
  <si>
    <t>FRLBP 3 PERP</t>
  </si>
  <si>
    <t>UCGIM 7 ½ PERP</t>
  </si>
  <si>
    <t>SANTAN 4 ⅛ PERP</t>
  </si>
  <si>
    <t>CMZB 4 ¼ PERP</t>
  </si>
  <si>
    <t>RABOBK 3 ¼ PERP</t>
  </si>
  <si>
    <t>LLOYDS 4.947 PERP</t>
  </si>
  <si>
    <t>AIB 6 ¼ PERP</t>
  </si>
  <si>
    <t>CCBGBB 3 ⅝ PERP</t>
  </si>
  <si>
    <t>RABOBK 4 ⅝ PERP</t>
  </si>
  <si>
    <t>ISPIM 5 ½ PERP</t>
  </si>
  <si>
    <t>ISPIM 5 ⅞ PERP</t>
  </si>
  <si>
    <t>KBCBB 8 PERP</t>
  </si>
  <si>
    <t>CMZB 6 ½ PERP</t>
  </si>
  <si>
    <t>RABOBK 4 ⅜ PERP</t>
  </si>
  <si>
    <t>RABOBK 3.1 PERP</t>
  </si>
  <si>
    <t>NYKRE 4 ⅛ PERP</t>
  </si>
  <si>
    <t>FRLBP 3 ⅞ PERP</t>
  </si>
  <si>
    <t>flt_spread().value</t>
  </si>
  <si>
    <t>reset_index().value</t>
  </si>
  <si>
    <t>EUAMDB05 Index</t>
  </si>
  <si>
    <t>EUSA5 Index</t>
  </si>
  <si>
    <t>EUR003M Index</t>
  </si>
  <si>
    <t>SWAP_TO_CALL</t>
  </si>
  <si>
    <t>RESET_RATE</t>
  </si>
  <si>
    <t>security_des().value</t>
  </si>
  <si>
    <t>ZH018054 Corp</t>
  </si>
  <si>
    <t>BAYNGR 7 09/25/2083</t>
  </si>
  <si>
    <t>BV444352 Corp</t>
  </si>
  <si>
    <t>BAYNGR 5 ⅜ 03/25/2082</t>
  </si>
  <si>
    <t>BN586419 Corp</t>
  </si>
  <si>
    <t>TTEFP 2 ⅛ PERP</t>
  </si>
  <si>
    <t>ZQ513315 Corp</t>
  </si>
  <si>
    <t>BAYNGR 3 ⅛ 11/12/2079</t>
  </si>
  <si>
    <t>ZO200833 Corp</t>
  </si>
  <si>
    <t>TTEFP 2 PERP</t>
  </si>
  <si>
    <t>ZI991241 Corp</t>
  </si>
  <si>
    <t>BAYNGR 6 ⅝ 09/25/2083</t>
  </si>
  <si>
    <t>EK755342 Corp</t>
  </si>
  <si>
    <t>TTEFP 2 ⅝ PERP</t>
  </si>
  <si>
    <t>QZ730458 Corp</t>
  </si>
  <si>
    <t>TTEFP 3.369 PERP</t>
  </si>
  <si>
    <t>BN586968 Corp</t>
  </si>
  <si>
    <t>TTEFP 1 ⅝ PERP</t>
  </si>
  <si>
    <t>BT428802 Corp</t>
  </si>
  <si>
    <t>TTEFP 3 ¼ PERP</t>
  </si>
  <si>
    <t>BV444257 Corp</t>
  </si>
  <si>
    <t>BAYNGR 4 ½ 03/25/2082</t>
  </si>
  <si>
    <t>BT431112 Corp</t>
  </si>
  <si>
    <t>ZQ512606 Corp</t>
  </si>
  <si>
    <t>BAYNGR 2 ⅜ 11/12/2079</t>
  </si>
  <si>
    <t>BO383453 Corp</t>
  </si>
  <si>
    <t>ENELIM 1 ⅞ PERP</t>
  </si>
  <si>
    <t>BO383167 Corp</t>
  </si>
  <si>
    <t>ENELIM 1 ⅜ PERP</t>
  </si>
  <si>
    <t>ZM324570 Corp</t>
  </si>
  <si>
    <t>ENELIM 6 ⅝ PERP</t>
  </si>
  <si>
    <t>ZD175471 Corp</t>
  </si>
  <si>
    <t>ENELIM 4 ¾ PERP</t>
  </si>
  <si>
    <t>ZM324250 Corp</t>
  </si>
  <si>
    <t>ENELIM 6 ⅜ PERP</t>
  </si>
  <si>
    <t>AS640440 Corp</t>
  </si>
  <si>
    <t>ENELIM 3 ⅜ PERP</t>
  </si>
  <si>
    <t>ZS668300 Corp</t>
  </si>
  <si>
    <t>ENELIM 3 ½ PERP</t>
  </si>
  <si>
    <t>ZO264426 Corp</t>
  </si>
  <si>
    <t>ENELIM 2 ¼ PERP</t>
  </si>
  <si>
    <t>nxt_call_dt().value</t>
  </si>
  <si>
    <t>YV675777 Corp</t>
  </si>
  <si>
    <t>BAYNGR 5 ½ 09/13/54</t>
  </si>
  <si>
    <t>KBCBB 6 ¼ PERP</t>
  </si>
  <si>
    <t>YV703461 Corp</t>
  </si>
  <si>
    <t>BKIR 6 ⅜ PERP</t>
  </si>
  <si>
    <t>YV557711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</si>
</sst>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Data...4062141889</v>
        <stp/>
        <stp>BQL|16959952450720968352</stp>
        <tr r="A1" s="1"/>
      </tp>
    </main>
    <main first="bofaddin.rtdserver">
      <tp t="s">
        <v>#N/A Requesting Data...3490510836</v>
        <stp/>
        <stp>BDP|13246031401302976869</stp>
        <tr r="Q4" s="1"/>
      </tp>
      <tp t="s">
        <v>#N/A Requesting Data...2111054188</v>
        <stp/>
        <stp>BDP|16072960715504317467</stp>
        <tr r="T8" s="1"/>
      </tp>
      <tp t="s">
        <v>#N/A Requesting Data...1041908281</v>
        <stp/>
        <stp>BDP|13513386451563173409</stp>
        <tr r="T2" s="1"/>
      </tp>
      <tp t="s">
        <v>#N/A Requesting Data...1636731518</v>
        <stp/>
        <stp>BDP|12620045661810840765</stp>
        <tr r="T4" s="1"/>
      </tp>
      <tp t="s">
        <v>#N/A Requesting Data...2940442472</v>
        <stp/>
        <stp>BDP|11692127319234153614</stp>
        <tr r="T9" s="1"/>
      </tp>
      <tp t="s">
        <v>#N/A Requesting Data...1500537958</v>
        <stp/>
        <stp>BDP|16258948000678427423</stp>
        <tr r="Q2" s="1"/>
      </tp>
      <tp t="s">
        <v>#N/A Requesting Data...4244039086</v>
        <stp/>
        <stp>BDP|13515151094479470598</stp>
        <tr r="Q3" s="1"/>
      </tp>
    </main>
    <main first="bofaddin.rtdserver">
      <tp t="s">
        <v>#N/A Requesting Data...4005915975</v>
        <stp/>
        <stp>BDP|6693911377164186675</stp>
        <tr r="T3" s="1"/>
      </tp>
      <tp t="s">
        <v>#N/A Requesting Data...2470935852</v>
        <stp/>
        <stp>BQL|2772827279830567843</stp>
        <tr r="A1" s="2"/>
      </tp>
      <tp t="s">
        <v>#N/A Requesting Data...530542052</v>
        <stp/>
        <stp>BDP|4686829815313545920</stp>
        <tr r="T5" s="1"/>
      </tp>
      <tp t="s">
        <v>#N/A Requesting Data...1531598635</v>
        <stp/>
        <stp>BDP|8963622202360523995</stp>
        <tr r="T6" s="1"/>
      </tp>
      <tp t="s">
        <v>#N/A Requesting Data...2654599071</v>
        <stp/>
        <stp>BDP|613264357678691907</stp>
        <tr r="T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DA10-2A92-4818-89E2-45B7F2123F30}">
  <sheetPr codeName="Tabelle1"/>
  <dimension ref="A1:T72"/>
  <sheetViews>
    <sheetView tabSelected="1" workbookViewId="0">
      <selection activeCell="O18" sqref="O18"/>
    </sheetView>
  </sheetViews>
  <sheetFormatPr baseColWidth="10" defaultRowHeight="15" x14ac:dyDescent="0.25"/>
  <cols>
    <col min="1" max="1" width="15" customWidth="1"/>
    <col min="3" max="3" width="26.28515625" customWidth="1"/>
  </cols>
  <sheetData>
    <row r="1" spans="1:20" x14ac:dyDescent="0.25">
      <c r="A1" t="str">
        <f>_xll.BQL("filter(bondsuniv('active',CONSOLIDATEDUPLICATES='N'),BASEL_III_DESIGNATION=='Additional Tier 1' AND amt_outstanding(currency=EUR)&gt;=500000000 AND CRNCY=='EUR' AND BETWEEN(BB_COMPOSITE,'B','AAA'))", "security_des().value,id().value, yield(yield_type=Y" &amp; "TC).value, yield(yield_type=YTM).value, cpn().value, issue_dt().value, nxt_call_dt(), first_call_dt_issuance().value, bb_composite().value, flt_spread().value, reset_index().value", "showids=false","cols=11;rows=51")</f>
        <v>security_des().value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109</v>
      </c>
      <c r="K1" t="s">
        <v>110</v>
      </c>
      <c r="L1" t="s">
        <v>115</v>
      </c>
      <c r="M1" t="s">
        <v>114</v>
      </c>
    </row>
    <row r="2" spans="1:20" x14ac:dyDescent="0.25">
      <c r="A2" t="s">
        <v>161</v>
      </c>
      <c r="B2" t="s">
        <v>162</v>
      </c>
      <c r="C2">
        <v>6.2484468414728411</v>
      </c>
      <c r="D2">
        <v>6.2592094682347694</v>
      </c>
      <c r="E2" s="2">
        <v>6.25</v>
      </c>
      <c r="F2" s="1">
        <v>45552</v>
      </c>
      <c r="G2" s="3">
        <v>48108</v>
      </c>
      <c r="H2" s="3">
        <v>48108</v>
      </c>
      <c r="I2" t="s">
        <v>57</v>
      </c>
      <c r="J2">
        <v>398.9</v>
      </c>
      <c r="K2" t="s">
        <v>111</v>
      </c>
      <c r="L2">
        <f>VLOOKUP(K2,$P$2:$Q$7,2,FALSE)</f>
        <v>2.2759999999999998</v>
      </c>
      <c r="M2">
        <f ca="1">VLOOKUP(MAX(1,ROUNDDOWN((G2-TODAY())/365,0)),$S$2:$T$9,2,FALSE)</f>
        <v>2.3525</v>
      </c>
      <c r="P2" t="str" cm="1">
        <f t="array" ref="P2:P4">_xlfn.UNIQUE(K2:K51)</f>
        <v>EUAMDB05 Index</v>
      </c>
      <c r="Q2" cm="1">
        <f t="array" ref="Q2">_xll.BDP(P2,"PX_LAST")</f>
        <v>2.2759999999999998</v>
      </c>
      <c r="S2">
        <v>1</v>
      </c>
      <c r="T2" cm="1">
        <f t="array" ref="T2">_xll.BDP("EUSA"&amp;S2&amp;" Curncy","PX_LAST")</f>
        <v>2.8502999999999998</v>
      </c>
    </row>
    <row r="3" spans="1:20" x14ac:dyDescent="0.25">
      <c r="A3" t="s">
        <v>163</v>
      </c>
      <c r="B3" t="s">
        <v>164</v>
      </c>
      <c r="C3">
        <v>6.3676118011205762</v>
      </c>
      <c r="D3">
        <v>6.3225149726925514</v>
      </c>
      <c r="E3" s="2">
        <v>6.375</v>
      </c>
      <c r="F3" s="1">
        <v>45545</v>
      </c>
      <c r="G3" s="3">
        <v>47552</v>
      </c>
      <c r="H3" s="3">
        <v>47552</v>
      </c>
      <c r="I3" t="s">
        <v>56</v>
      </c>
      <c r="J3">
        <v>402.6</v>
      </c>
      <c r="K3" t="s">
        <v>111</v>
      </c>
      <c r="L3">
        <f t="shared" ref="L3:L51" si="0">VLOOKUP(K3,$P$2:$Q$7,2,FALSE)</f>
        <v>2.2759999999999998</v>
      </c>
      <c r="M3">
        <f t="shared" ref="M3:M51" ca="1" si="1">VLOOKUP(MAX(1,ROUNDDOWN((G3-TODAY())/365,0)),$S$2:$T$9,2,FALSE)</f>
        <v>2.3403999999999998</v>
      </c>
      <c r="P3" t="str">
        <v>EUSA5 Index</v>
      </c>
      <c r="Q3" cm="1">
        <f t="array" ref="Q3">_xll.BDP(P3,"PX_LAST")</f>
        <v>2.3403999999999998</v>
      </c>
      <c r="S3">
        <v>2</v>
      </c>
      <c r="T3" cm="1">
        <f t="array" ref="T3">_xll.BDP("EUSA"&amp;S3&amp;" Curncy","PX_LAST")</f>
        <v>2.4712000000000001</v>
      </c>
    </row>
    <row r="4" spans="1:20" x14ac:dyDescent="0.25">
      <c r="A4" t="s">
        <v>64</v>
      </c>
      <c r="B4" t="s">
        <v>3</v>
      </c>
      <c r="C4">
        <v>6.6790406786807459</v>
      </c>
      <c r="D4">
        <v>7.1257590115478573</v>
      </c>
      <c r="E4" s="2">
        <v>7.875</v>
      </c>
      <c r="F4" s="1">
        <v>45475</v>
      </c>
      <c r="G4" s="3">
        <v>48130</v>
      </c>
      <c r="H4" s="3">
        <v>48130</v>
      </c>
      <c r="I4" t="s">
        <v>56</v>
      </c>
      <c r="J4">
        <v>512.9</v>
      </c>
      <c r="K4" t="s">
        <v>111</v>
      </c>
      <c r="L4">
        <f t="shared" si="0"/>
        <v>2.2759999999999998</v>
      </c>
      <c r="M4">
        <f t="shared" ca="1" si="1"/>
        <v>2.3704999999999998</v>
      </c>
      <c r="P4" t="str">
        <v>EUR003M Index</v>
      </c>
      <c r="Q4" cm="1">
        <f t="array" ref="Q4">_xll.BDP(P4,"PX_LAST")</f>
        <v>3.4580000000000002</v>
      </c>
      <c r="S4">
        <v>3</v>
      </c>
      <c r="T4" cm="1">
        <f t="array" ref="T4">_xll.BDP("EUSA"&amp;S4&amp;" Curncy","PX_LAST")</f>
        <v>2.3685</v>
      </c>
    </row>
    <row r="5" spans="1:20" x14ac:dyDescent="0.25">
      <c r="A5" t="s">
        <v>69</v>
      </c>
      <c r="B5" t="s">
        <v>8</v>
      </c>
      <c r="C5">
        <v>6.4893216845540422</v>
      </c>
      <c r="D5">
        <v>6.3769065340304349</v>
      </c>
      <c r="E5" s="2">
        <v>3.875</v>
      </c>
      <c r="F5" s="1">
        <v>43880</v>
      </c>
      <c r="G5" s="3">
        <v>46541</v>
      </c>
      <c r="H5" s="3">
        <v>46541</v>
      </c>
      <c r="I5" t="s">
        <v>58</v>
      </c>
      <c r="J5">
        <v>408.1</v>
      </c>
      <c r="K5" t="s">
        <v>111</v>
      </c>
      <c r="L5">
        <f t="shared" si="0"/>
        <v>2.2759999999999998</v>
      </c>
      <c r="M5">
        <f t="shared" ca="1" si="1"/>
        <v>2.4712000000000001</v>
      </c>
      <c r="S5">
        <v>4</v>
      </c>
      <c r="T5" cm="1">
        <f t="array" ref="T5">_xll.BDP("EUSA"&amp;S5&amp;" Curncy","PX_LAST")</f>
        <v>2.3412000000000002</v>
      </c>
    </row>
    <row r="6" spans="1:20" x14ac:dyDescent="0.25">
      <c r="A6" t="s">
        <v>61</v>
      </c>
      <c r="B6" t="s">
        <v>0</v>
      </c>
      <c r="C6">
        <v>7.1545162026282965</v>
      </c>
      <c r="D6">
        <v>7.4282526902366124</v>
      </c>
      <c r="E6" s="2">
        <v>8.125</v>
      </c>
      <c r="F6" s="1">
        <v>45453</v>
      </c>
      <c r="G6" s="3">
        <v>47421</v>
      </c>
      <c r="H6" s="3">
        <v>47421</v>
      </c>
      <c r="I6" t="s">
        <v>56</v>
      </c>
      <c r="J6">
        <v>526.1</v>
      </c>
      <c r="K6" t="s">
        <v>111</v>
      </c>
      <c r="L6">
        <f t="shared" si="0"/>
        <v>2.2759999999999998</v>
      </c>
      <c r="M6">
        <f t="shared" ca="1" si="1"/>
        <v>2.3403999999999998</v>
      </c>
      <c r="S6">
        <v>5</v>
      </c>
      <c r="T6" cm="1">
        <f t="array" ref="T6">_xll.BDP("EUSA"&amp;S6&amp;" Curncy","PX_LAST")</f>
        <v>2.3403999999999998</v>
      </c>
    </row>
    <row r="7" spans="1:20" x14ac:dyDescent="0.25">
      <c r="A7" t="s">
        <v>76</v>
      </c>
      <c r="B7" t="s">
        <v>15</v>
      </c>
      <c r="C7">
        <v>5.7425497229809848</v>
      </c>
      <c r="D7">
        <v>8.368110854689597</v>
      </c>
      <c r="E7" s="2">
        <v>6.125</v>
      </c>
      <c r="F7" s="1">
        <v>43998</v>
      </c>
      <c r="G7" s="3">
        <v>45939</v>
      </c>
      <c r="H7" s="3">
        <v>45939</v>
      </c>
      <c r="I7" t="s">
        <v>56</v>
      </c>
      <c r="J7">
        <v>636.29999999999995</v>
      </c>
      <c r="K7" t="s">
        <v>112</v>
      </c>
      <c r="L7">
        <f t="shared" si="0"/>
        <v>2.3403999999999998</v>
      </c>
      <c r="M7">
        <f t="shared" ca="1" si="1"/>
        <v>2.8502999999999998</v>
      </c>
      <c r="S7">
        <v>6</v>
      </c>
      <c r="T7" cm="1">
        <f t="array" ref="T7">_xll.BDP("EUSA"&amp;S7&amp;" Curncy","PX_LAST")</f>
        <v>2.3525</v>
      </c>
    </row>
    <row r="8" spans="1:20" x14ac:dyDescent="0.25">
      <c r="A8" t="s">
        <v>65</v>
      </c>
      <c r="B8" t="s">
        <v>4</v>
      </c>
      <c r="C8">
        <v>6.9854778271264797</v>
      </c>
      <c r="D8">
        <v>7.4181424593081706</v>
      </c>
      <c r="E8" s="2">
        <v>7.875</v>
      </c>
      <c r="F8" s="1">
        <v>44944</v>
      </c>
      <c r="G8" s="3">
        <v>47136</v>
      </c>
      <c r="H8" s="3">
        <v>47136</v>
      </c>
      <c r="I8" t="s">
        <v>56</v>
      </c>
      <c r="J8">
        <v>522.79999999999995</v>
      </c>
      <c r="K8" t="s">
        <v>112</v>
      </c>
      <c r="L8">
        <f t="shared" si="0"/>
        <v>2.3403999999999998</v>
      </c>
      <c r="M8">
        <f t="shared" ca="1" si="1"/>
        <v>2.3412000000000002</v>
      </c>
      <c r="S8">
        <v>7</v>
      </c>
      <c r="T8" cm="1">
        <f t="array" ref="T8">_xll.BDP("EUSA"&amp;S8&amp;" Curncy","PX_LAST")</f>
        <v>2.3704999999999998</v>
      </c>
    </row>
    <row r="9" spans="1:20" x14ac:dyDescent="0.25">
      <c r="A9" t="s">
        <v>67</v>
      </c>
      <c r="B9" t="s">
        <v>6</v>
      </c>
      <c r="C9">
        <v>5.9119907686235011</v>
      </c>
      <c r="D9">
        <v>6.3278978469018741</v>
      </c>
      <c r="E9" s="2">
        <v>6.5</v>
      </c>
      <c r="F9" s="1">
        <v>45300</v>
      </c>
      <c r="G9" s="3">
        <v>47384</v>
      </c>
      <c r="H9" s="3">
        <v>47384</v>
      </c>
      <c r="I9" t="s">
        <v>59</v>
      </c>
      <c r="J9">
        <v>420.7</v>
      </c>
      <c r="K9" t="s">
        <v>111</v>
      </c>
      <c r="L9">
        <f t="shared" si="0"/>
        <v>2.2759999999999998</v>
      </c>
      <c r="M9">
        <f t="shared" ca="1" si="1"/>
        <v>2.3403999999999998</v>
      </c>
      <c r="S9">
        <v>8</v>
      </c>
      <c r="T9" cm="1">
        <f t="array" ref="T9">_xll.BDP("EUSA"&amp;S9&amp;" Curncy","PX_LAST")</f>
        <v>2.3919999999999999</v>
      </c>
    </row>
    <row r="10" spans="1:20" x14ac:dyDescent="0.25">
      <c r="A10" t="s">
        <v>95</v>
      </c>
      <c r="B10" t="s">
        <v>34</v>
      </c>
      <c r="C10">
        <v>6.7306573479434961</v>
      </c>
      <c r="D10">
        <v>6.6625560695152624</v>
      </c>
      <c r="E10" s="2">
        <v>4.25</v>
      </c>
      <c r="F10" s="1">
        <v>44369</v>
      </c>
      <c r="G10" s="3">
        <v>46669</v>
      </c>
      <c r="H10" s="3">
        <v>46669</v>
      </c>
      <c r="I10" t="s">
        <v>56</v>
      </c>
      <c r="J10">
        <v>438.7</v>
      </c>
      <c r="K10" t="s">
        <v>112</v>
      </c>
      <c r="L10">
        <f t="shared" si="0"/>
        <v>2.3403999999999998</v>
      </c>
      <c r="M10">
        <f t="shared" ca="1" si="1"/>
        <v>2.3685</v>
      </c>
    </row>
    <row r="11" spans="1:20" x14ac:dyDescent="0.25">
      <c r="A11" t="s">
        <v>63</v>
      </c>
      <c r="B11" t="s">
        <v>2</v>
      </c>
      <c r="C11">
        <v>6.5771498691901451</v>
      </c>
      <c r="D11">
        <v>6.6078683970839949</v>
      </c>
      <c r="E11" s="2">
        <v>7</v>
      </c>
      <c r="F11" s="1">
        <v>45432</v>
      </c>
      <c r="G11" s="3">
        <v>48354</v>
      </c>
      <c r="H11" s="3">
        <v>48354</v>
      </c>
      <c r="I11" t="s">
        <v>58</v>
      </c>
      <c r="J11">
        <v>435.2</v>
      </c>
      <c r="K11" t="s">
        <v>111</v>
      </c>
      <c r="L11">
        <f t="shared" si="0"/>
        <v>2.2759999999999998</v>
      </c>
      <c r="M11">
        <f t="shared" ca="1" si="1"/>
        <v>2.3704999999999998</v>
      </c>
    </row>
    <row r="12" spans="1:20" x14ac:dyDescent="0.25">
      <c r="A12" t="s">
        <v>62</v>
      </c>
      <c r="B12" t="s">
        <v>1</v>
      </c>
      <c r="C12">
        <v>6.2610660812082823</v>
      </c>
      <c r="D12">
        <v>6.6299690096659418</v>
      </c>
      <c r="E12" s="2">
        <v>7</v>
      </c>
      <c r="F12" s="1">
        <v>45432</v>
      </c>
      <c r="G12" s="3">
        <v>47442</v>
      </c>
      <c r="H12" s="3">
        <v>47442</v>
      </c>
      <c r="I12" t="s">
        <v>57</v>
      </c>
      <c r="J12">
        <v>443.2</v>
      </c>
      <c r="K12" t="s">
        <v>112</v>
      </c>
      <c r="L12">
        <f t="shared" si="0"/>
        <v>2.3403999999999998</v>
      </c>
      <c r="M12">
        <f t="shared" ca="1" si="1"/>
        <v>2.3403999999999998</v>
      </c>
    </row>
    <row r="13" spans="1:20" x14ac:dyDescent="0.25">
      <c r="A13" t="s">
        <v>72</v>
      </c>
      <c r="B13" t="s">
        <v>11</v>
      </c>
      <c r="C13">
        <v>5.9362653136846237</v>
      </c>
      <c r="D13">
        <v>6.5974976896458939</v>
      </c>
      <c r="E13" s="2">
        <v>7.375</v>
      </c>
      <c r="F13" s="1">
        <v>44937</v>
      </c>
      <c r="G13" s="3">
        <v>47645</v>
      </c>
      <c r="H13" s="3">
        <v>47645</v>
      </c>
      <c r="I13" t="s">
        <v>59</v>
      </c>
      <c r="J13">
        <v>463.1</v>
      </c>
      <c r="K13" t="s">
        <v>111</v>
      </c>
      <c r="L13">
        <f t="shared" si="0"/>
        <v>2.2759999999999998</v>
      </c>
      <c r="M13">
        <f t="shared" ca="1" si="1"/>
        <v>2.3403999999999998</v>
      </c>
    </row>
    <row r="14" spans="1:20" x14ac:dyDescent="0.25">
      <c r="A14" t="s">
        <v>93</v>
      </c>
      <c r="B14" t="s">
        <v>32</v>
      </c>
      <c r="C14">
        <v>5.8653826803069382</v>
      </c>
      <c r="D14">
        <v>9.0787028804496437</v>
      </c>
      <c r="E14" s="2">
        <v>7.5</v>
      </c>
      <c r="F14" s="1">
        <v>43543</v>
      </c>
      <c r="G14" s="3">
        <v>46176</v>
      </c>
      <c r="H14" s="3">
        <v>46176</v>
      </c>
      <c r="I14" t="s">
        <v>58</v>
      </c>
      <c r="J14">
        <v>733.4</v>
      </c>
      <c r="K14" t="s">
        <v>111</v>
      </c>
      <c r="L14">
        <f t="shared" si="0"/>
        <v>2.2759999999999998</v>
      </c>
      <c r="M14">
        <f t="shared" ca="1" si="1"/>
        <v>2.8502999999999998</v>
      </c>
    </row>
    <row r="15" spans="1:20" x14ac:dyDescent="0.25">
      <c r="A15" t="s">
        <v>70</v>
      </c>
      <c r="B15" t="s">
        <v>9</v>
      </c>
      <c r="C15">
        <v>6.5868152839522525</v>
      </c>
      <c r="D15">
        <v>6.8521960430337385</v>
      </c>
      <c r="E15" s="2">
        <v>4.375</v>
      </c>
      <c r="F15" s="1">
        <v>43844</v>
      </c>
      <c r="G15" s="3">
        <v>46036</v>
      </c>
      <c r="H15" s="3">
        <v>46036</v>
      </c>
      <c r="I15" t="s">
        <v>57</v>
      </c>
      <c r="J15">
        <v>453.4</v>
      </c>
      <c r="K15" t="s">
        <v>112</v>
      </c>
      <c r="L15">
        <f t="shared" si="0"/>
        <v>2.3403999999999998</v>
      </c>
      <c r="M15">
        <f t="shared" ca="1" si="1"/>
        <v>2.8502999999999998</v>
      </c>
    </row>
    <row r="16" spans="1:20" x14ac:dyDescent="0.25">
      <c r="A16" t="s">
        <v>71</v>
      </c>
      <c r="B16" t="s">
        <v>10</v>
      </c>
      <c r="C16">
        <v>7.4718606145974729</v>
      </c>
      <c r="D16">
        <v>6.3079751475128303</v>
      </c>
      <c r="E16" s="2">
        <v>3.625</v>
      </c>
      <c r="F16" s="1">
        <v>44460</v>
      </c>
      <c r="G16" s="3">
        <v>47198</v>
      </c>
      <c r="H16" s="3">
        <v>47198</v>
      </c>
      <c r="I16" t="s">
        <v>57</v>
      </c>
      <c r="J16">
        <v>376</v>
      </c>
      <c r="K16" t="s">
        <v>111</v>
      </c>
      <c r="L16">
        <f t="shared" si="0"/>
        <v>2.2759999999999998</v>
      </c>
      <c r="M16">
        <f ca="1">VLOOKUP(MAX(1,ROUNDDOWN((G16-TODAY())/365,0)),$S$2:$T$9,2,FALSE)</f>
        <v>2.3412000000000002</v>
      </c>
    </row>
    <row r="17" spans="1:13" x14ac:dyDescent="0.25">
      <c r="A17" t="s">
        <v>92</v>
      </c>
      <c r="B17" t="s">
        <v>31</v>
      </c>
      <c r="C17">
        <v>8.5278877132342714</v>
      </c>
      <c r="D17">
        <v>6.0129563378687374</v>
      </c>
      <c r="E17" s="2">
        <v>3</v>
      </c>
      <c r="F17" s="1">
        <v>44468</v>
      </c>
      <c r="G17" s="3">
        <v>47077</v>
      </c>
      <c r="H17" s="3">
        <v>47077</v>
      </c>
      <c r="I17" t="s">
        <v>56</v>
      </c>
      <c r="J17">
        <v>312.10000000000002</v>
      </c>
      <c r="K17" t="s">
        <v>112</v>
      </c>
      <c r="L17">
        <f t="shared" si="0"/>
        <v>2.3403999999999998</v>
      </c>
      <c r="M17">
        <f t="shared" ca="1" si="1"/>
        <v>2.3412000000000002</v>
      </c>
    </row>
    <row r="18" spans="1:13" x14ac:dyDescent="0.25">
      <c r="A18" t="s">
        <v>74</v>
      </c>
      <c r="B18" t="s">
        <v>13</v>
      </c>
      <c r="C18">
        <v>6.3958306294653893</v>
      </c>
      <c r="D18">
        <v>6.4435434021174913</v>
      </c>
      <c r="E18" s="2">
        <v>3.75</v>
      </c>
      <c r="F18" s="1">
        <v>43888</v>
      </c>
      <c r="G18" s="3">
        <v>45715</v>
      </c>
      <c r="H18" s="3">
        <v>45715</v>
      </c>
      <c r="I18" t="s">
        <v>58</v>
      </c>
      <c r="J18">
        <v>410.2</v>
      </c>
      <c r="K18" t="s">
        <v>112</v>
      </c>
      <c r="L18">
        <f t="shared" si="0"/>
        <v>2.3403999999999998</v>
      </c>
      <c r="M18">
        <f t="shared" ca="1" si="1"/>
        <v>2.8502999999999998</v>
      </c>
    </row>
    <row r="19" spans="1:13" x14ac:dyDescent="0.25">
      <c r="A19" t="s">
        <v>66</v>
      </c>
      <c r="B19" t="s">
        <v>5</v>
      </c>
      <c r="C19">
        <v>6.5259421444363221</v>
      </c>
      <c r="D19">
        <v>6.3249892127156899</v>
      </c>
      <c r="E19" s="2">
        <v>6.875</v>
      </c>
      <c r="F19" s="1">
        <v>45456</v>
      </c>
      <c r="G19" s="3">
        <v>47830</v>
      </c>
      <c r="H19" s="3">
        <v>47830</v>
      </c>
      <c r="I19" t="s">
        <v>56</v>
      </c>
      <c r="J19">
        <v>426.7</v>
      </c>
      <c r="K19" t="s">
        <v>112</v>
      </c>
      <c r="L19">
        <f t="shared" si="0"/>
        <v>2.3403999999999998</v>
      </c>
      <c r="M19">
        <f t="shared" ca="1" si="1"/>
        <v>2.3525</v>
      </c>
    </row>
    <row r="20" spans="1:13" x14ac:dyDescent="0.25">
      <c r="A20" t="s">
        <v>89</v>
      </c>
      <c r="B20" t="s">
        <v>28</v>
      </c>
      <c r="C20">
        <v>5.7982802020438173</v>
      </c>
      <c r="D20">
        <v>6.6378678224360934</v>
      </c>
      <c r="E20" s="2">
        <v>6.875</v>
      </c>
      <c r="F20" s="1">
        <v>44810</v>
      </c>
      <c r="G20" s="3">
        <v>47458</v>
      </c>
      <c r="H20" s="3">
        <v>47458</v>
      </c>
      <c r="I20" t="s">
        <v>59</v>
      </c>
      <c r="J20">
        <v>464.5</v>
      </c>
      <c r="K20" t="s">
        <v>112</v>
      </c>
      <c r="L20">
        <f t="shared" si="0"/>
        <v>2.3403999999999998</v>
      </c>
      <c r="M20">
        <f t="shared" ca="1" si="1"/>
        <v>2.3403999999999998</v>
      </c>
    </row>
    <row r="21" spans="1:13" x14ac:dyDescent="0.25">
      <c r="A21" t="s">
        <v>96</v>
      </c>
      <c r="B21" t="s">
        <v>35</v>
      </c>
      <c r="C21">
        <v>6.0620941767725505</v>
      </c>
      <c r="D21">
        <v>6.0465917799968985</v>
      </c>
      <c r="E21" s="2">
        <v>3.25</v>
      </c>
      <c r="F21" s="1">
        <v>43717</v>
      </c>
      <c r="G21" s="3">
        <v>46385</v>
      </c>
      <c r="H21" s="3">
        <v>46385</v>
      </c>
      <c r="I21" t="s">
        <v>59</v>
      </c>
      <c r="J21">
        <v>370.2</v>
      </c>
      <c r="K21" t="s">
        <v>112</v>
      </c>
      <c r="L21">
        <f t="shared" si="0"/>
        <v>2.3403999999999998</v>
      </c>
      <c r="M21">
        <f t="shared" ca="1" si="1"/>
        <v>2.4712000000000001</v>
      </c>
    </row>
    <row r="22" spans="1:13" x14ac:dyDescent="0.25">
      <c r="A22" t="s">
        <v>85</v>
      </c>
      <c r="B22" t="s">
        <v>24</v>
      </c>
      <c r="C22">
        <v>5.3026351198044557</v>
      </c>
      <c r="D22">
        <v>8.4345773520644958</v>
      </c>
      <c r="E22" s="2">
        <v>6</v>
      </c>
      <c r="F22" s="1">
        <v>44027</v>
      </c>
      <c r="G22" s="3">
        <v>46037</v>
      </c>
      <c r="H22" s="3">
        <v>46037</v>
      </c>
      <c r="I22" t="s">
        <v>56</v>
      </c>
      <c r="J22">
        <v>645.6</v>
      </c>
      <c r="K22" t="s">
        <v>112</v>
      </c>
      <c r="L22">
        <f t="shared" si="0"/>
        <v>2.3403999999999998</v>
      </c>
      <c r="M22">
        <f t="shared" ca="1" si="1"/>
        <v>2.8502999999999998</v>
      </c>
    </row>
    <row r="23" spans="1:13" x14ac:dyDescent="0.25">
      <c r="A23" t="s">
        <v>99</v>
      </c>
      <c r="B23" t="s">
        <v>38</v>
      </c>
      <c r="C23">
        <v>7.3870759324248194</v>
      </c>
      <c r="D23">
        <v>5.3409381854571301</v>
      </c>
      <c r="E23" s="2">
        <v>3.625</v>
      </c>
      <c r="F23" s="1">
        <v>43132</v>
      </c>
      <c r="G23" s="3">
        <v>45763</v>
      </c>
      <c r="H23" s="3">
        <v>45763</v>
      </c>
      <c r="I23" t="s">
        <v>57</v>
      </c>
      <c r="J23">
        <v>293.8</v>
      </c>
      <c r="K23" t="s">
        <v>112</v>
      </c>
      <c r="L23">
        <f t="shared" si="0"/>
        <v>2.3403999999999998</v>
      </c>
      <c r="M23">
        <f t="shared" ca="1" si="1"/>
        <v>2.8502999999999998</v>
      </c>
    </row>
    <row r="24" spans="1:13" x14ac:dyDescent="0.25">
      <c r="A24" t="s">
        <v>104</v>
      </c>
      <c r="B24" t="s">
        <v>43</v>
      </c>
      <c r="C24">
        <v>6.1715895974885084</v>
      </c>
      <c r="D24">
        <v>8.0659916252018959</v>
      </c>
      <c r="E24" s="2">
        <v>6.5</v>
      </c>
      <c r="F24" s="1">
        <v>44089</v>
      </c>
      <c r="G24" s="3">
        <v>47400</v>
      </c>
      <c r="H24" s="3">
        <v>47400</v>
      </c>
      <c r="I24" t="s">
        <v>56</v>
      </c>
      <c r="J24">
        <v>674.3</v>
      </c>
      <c r="K24" t="s">
        <v>112</v>
      </c>
      <c r="L24">
        <f t="shared" si="0"/>
        <v>2.3403999999999998</v>
      </c>
      <c r="M24">
        <f t="shared" ca="1" si="1"/>
        <v>2.3403999999999998</v>
      </c>
    </row>
    <row r="25" spans="1:13" x14ac:dyDescent="0.25">
      <c r="A25" t="s">
        <v>73</v>
      </c>
      <c r="B25" t="s">
        <v>12</v>
      </c>
      <c r="C25">
        <v>8.8932209229177488</v>
      </c>
      <c r="D25">
        <v>7.0395307979673225</v>
      </c>
      <c r="E25" s="2">
        <v>4.5</v>
      </c>
      <c r="F25" s="1">
        <v>44523</v>
      </c>
      <c r="G25" s="3">
        <v>46356</v>
      </c>
      <c r="H25" s="3">
        <v>46356</v>
      </c>
      <c r="I25" t="s">
        <v>56</v>
      </c>
      <c r="J25">
        <v>455.2</v>
      </c>
      <c r="K25" t="s">
        <v>111</v>
      </c>
      <c r="L25">
        <f t="shared" si="0"/>
        <v>2.2759999999999998</v>
      </c>
      <c r="M25">
        <f t="shared" ca="1" si="1"/>
        <v>2.4712000000000001</v>
      </c>
    </row>
    <row r="26" spans="1:13" x14ac:dyDescent="0.25">
      <c r="A26" t="s">
        <v>77</v>
      </c>
      <c r="B26" t="s">
        <v>16</v>
      </c>
      <c r="C26">
        <v>5.9158519436582786</v>
      </c>
      <c r="D26">
        <v>8.8663891290195664</v>
      </c>
      <c r="E26" s="2">
        <v>7.75</v>
      </c>
      <c r="F26" s="1">
        <v>42746</v>
      </c>
      <c r="G26" s="3">
        <v>46398</v>
      </c>
      <c r="H26" s="3">
        <v>46398</v>
      </c>
      <c r="I26" t="s">
        <v>58</v>
      </c>
      <c r="J26">
        <v>719.2</v>
      </c>
      <c r="K26" t="s">
        <v>112</v>
      </c>
      <c r="L26">
        <f t="shared" si="0"/>
        <v>2.3403999999999998</v>
      </c>
      <c r="M26">
        <f t="shared" ca="1" si="1"/>
        <v>2.4712000000000001</v>
      </c>
    </row>
    <row r="27" spans="1:13" x14ac:dyDescent="0.25">
      <c r="A27" t="s">
        <v>103</v>
      </c>
      <c r="B27" t="s">
        <v>42</v>
      </c>
      <c r="C27">
        <v>5.6656023088413328</v>
      </c>
      <c r="D27">
        <v>6.8510626457565102</v>
      </c>
      <c r="E27" s="2">
        <v>8</v>
      </c>
      <c r="F27" s="1">
        <v>45174</v>
      </c>
      <c r="G27" s="3">
        <v>47001</v>
      </c>
      <c r="H27" s="3">
        <v>47001</v>
      </c>
      <c r="I27" t="s">
        <v>57</v>
      </c>
      <c r="J27">
        <v>492.8</v>
      </c>
      <c r="K27" t="s">
        <v>111</v>
      </c>
      <c r="L27">
        <f t="shared" si="0"/>
        <v>2.2759999999999998</v>
      </c>
      <c r="M27">
        <f t="shared" ca="1" si="1"/>
        <v>2.3685</v>
      </c>
    </row>
    <row r="28" spans="1:13" x14ac:dyDescent="0.25">
      <c r="A28" t="s">
        <v>84</v>
      </c>
      <c r="B28" t="s">
        <v>23</v>
      </c>
      <c r="C28">
        <v>5.4581494635933492</v>
      </c>
      <c r="D28">
        <v>6.009235683324218</v>
      </c>
      <c r="E28" s="2">
        <v>4.75</v>
      </c>
      <c r="F28" s="1">
        <v>42920</v>
      </c>
      <c r="G28" s="3">
        <v>47303</v>
      </c>
      <c r="H28" s="3">
        <v>47303</v>
      </c>
      <c r="I28" t="s">
        <v>59</v>
      </c>
      <c r="J28">
        <v>384.4</v>
      </c>
      <c r="K28" t="s">
        <v>112</v>
      </c>
      <c r="L28">
        <f t="shared" si="0"/>
        <v>2.3403999999999998</v>
      </c>
      <c r="M28">
        <f t="shared" ca="1" si="1"/>
        <v>2.3412000000000002</v>
      </c>
    </row>
    <row r="29" spans="1:13" x14ac:dyDescent="0.25">
      <c r="A29" t="s">
        <v>94</v>
      </c>
      <c r="B29" t="s">
        <v>33</v>
      </c>
      <c r="C29">
        <v>6.6645713683508516</v>
      </c>
      <c r="D29">
        <v>6.5887001899891358</v>
      </c>
      <c r="E29" s="2">
        <v>4.125</v>
      </c>
      <c r="F29" s="1">
        <v>44328</v>
      </c>
      <c r="G29" s="3">
        <v>46703</v>
      </c>
      <c r="H29" s="3">
        <v>46703</v>
      </c>
      <c r="I29" t="s">
        <v>57</v>
      </c>
      <c r="J29">
        <v>431.1</v>
      </c>
      <c r="K29" t="s">
        <v>112</v>
      </c>
      <c r="L29">
        <f t="shared" si="0"/>
        <v>2.3403999999999998</v>
      </c>
      <c r="M29">
        <f t="shared" ca="1" si="1"/>
        <v>2.3685</v>
      </c>
    </row>
    <row r="30" spans="1:13" x14ac:dyDescent="0.25">
      <c r="A30" t="s">
        <v>75</v>
      </c>
      <c r="B30" t="s">
        <v>14</v>
      </c>
      <c r="C30">
        <v>8.4527017162805045</v>
      </c>
      <c r="D30">
        <v>7.2155672522430159</v>
      </c>
      <c r="E30" s="2">
        <v>4.625</v>
      </c>
      <c r="F30" s="1">
        <v>44328</v>
      </c>
      <c r="G30" s="3">
        <v>46690</v>
      </c>
      <c r="H30" s="3">
        <v>46690</v>
      </c>
      <c r="I30" t="s">
        <v>56</v>
      </c>
      <c r="J30">
        <v>474.7</v>
      </c>
      <c r="K30" t="s">
        <v>111</v>
      </c>
      <c r="L30">
        <f t="shared" si="0"/>
        <v>2.2759999999999998</v>
      </c>
      <c r="M30">
        <f t="shared" ca="1" si="1"/>
        <v>2.3685</v>
      </c>
    </row>
    <row r="31" spans="1:13" x14ac:dyDescent="0.25">
      <c r="A31" t="s">
        <v>78</v>
      </c>
      <c r="B31" t="s">
        <v>17</v>
      </c>
      <c r="C31" t="e">
        <v>#N/A</v>
      </c>
      <c r="D31">
        <v>5.8250385571371535</v>
      </c>
      <c r="E31" s="2">
        <v>5.48</v>
      </c>
      <c r="F31" s="1">
        <v>39435</v>
      </c>
      <c r="G31" s="3" t="e">
        <v>#N/A</v>
      </c>
      <c r="H31" s="3" t="e">
        <v>#N/A</v>
      </c>
      <c r="I31" t="s">
        <v>59</v>
      </c>
      <c r="J31">
        <v>200</v>
      </c>
      <c r="K31" t="s">
        <v>113</v>
      </c>
      <c r="L31">
        <f t="shared" si="0"/>
        <v>3.4580000000000002</v>
      </c>
      <c r="M31" t="e">
        <f t="shared" ca="1" si="1"/>
        <v>#N/A</v>
      </c>
    </row>
    <row r="32" spans="1:13" x14ac:dyDescent="0.25">
      <c r="A32" t="s">
        <v>80</v>
      </c>
      <c r="B32" t="s">
        <v>19</v>
      </c>
      <c r="C32">
        <v>6.1107211598386373</v>
      </c>
      <c r="D32">
        <v>7.7510716965669895</v>
      </c>
      <c r="E32" s="2">
        <v>9.125</v>
      </c>
      <c r="F32" s="1">
        <v>45176</v>
      </c>
      <c r="G32" s="3">
        <v>47368</v>
      </c>
      <c r="H32" s="3">
        <v>47368</v>
      </c>
      <c r="I32" t="s">
        <v>58</v>
      </c>
      <c r="J32">
        <v>626.20000000000005</v>
      </c>
      <c r="K32" t="s">
        <v>111</v>
      </c>
      <c r="L32">
        <f t="shared" si="0"/>
        <v>2.2759999999999998</v>
      </c>
      <c r="M32">
        <f t="shared" ca="1" si="1"/>
        <v>2.3412000000000002</v>
      </c>
    </row>
    <row r="33" spans="1:13" x14ac:dyDescent="0.25">
      <c r="A33" t="s">
        <v>83</v>
      </c>
      <c r="B33" t="s">
        <v>22</v>
      </c>
      <c r="C33">
        <v>6.0963728148454956</v>
      </c>
      <c r="D33">
        <v>7.445025744337225</v>
      </c>
      <c r="E33" s="2">
        <v>6.375</v>
      </c>
      <c r="F33" s="1">
        <v>44650</v>
      </c>
      <c r="G33" s="3">
        <v>46842</v>
      </c>
      <c r="H33" s="3">
        <v>46842</v>
      </c>
      <c r="I33" t="s">
        <v>58</v>
      </c>
      <c r="J33">
        <v>555.5</v>
      </c>
      <c r="K33" t="s">
        <v>112</v>
      </c>
      <c r="L33">
        <f t="shared" si="0"/>
        <v>2.3403999999999998</v>
      </c>
      <c r="M33">
        <f t="shared" ca="1" si="1"/>
        <v>2.3685</v>
      </c>
    </row>
    <row r="34" spans="1:13" x14ac:dyDescent="0.25">
      <c r="A34" t="s">
        <v>87</v>
      </c>
      <c r="B34" t="s">
        <v>26</v>
      </c>
      <c r="C34">
        <v>6.3001931539623239</v>
      </c>
      <c r="D34">
        <v>6.5700031894609374</v>
      </c>
      <c r="E34" s="2">
        <v>7.125</v>
      </c>
      <c r="F34" s="1">
        <v>45412</v>
      </c>
      <c r="G34" s="3">
        <v>47421</v>
      </c>
      <c r="H34" s="3">
        <v>47421</v>
      </c>
      <c r="I34" t="s">
        <v>56</v>
      </c>
      <c r="J34">
        <v>438.7</v>
      </c>
      <c r="K34" t="s">
        <v>111</v>
      </c>
      <c r="L34">
        <f t="shared" si="0"/>
        <v>2.2759999999999998</v>
      </c>
      <c r="M34">
        <f t="shared" ca="1" si="1"/>
        <v>2.3403999999999998</v>
      </c>
    </row>
    <row r="35" spans="1:13" x14ac:dyDescent="0.25">
      <c r="A35" t="s">
        <v>106</v>
      </c>
      <c r="B35" t="s">
        <v>45</v>
      </c>
      <c r="C35">
        <v>6.3615599646589507</v>
      </c>
      <c r="D35">
        <v>5.6614707488366163</v>
      </c>
      <c r="E35" s="2">
        <v>3.1</v>
      </c>
      <c r="F35" s="1">
        <v>44307</v>
      </c>
      <c r="G35" s="3">
        <v>46933</v>
      </c>
      <c r="H35" s="3">
        <v>46933</v>
      </c>
      <c r="I35" t="s">
        <v>59</v>
      </c>
      <c r="J35">
        <v>323.39999999999998</v>
      </c>
      <c r="K35" t="s">
        <v>112</v>
      </c>
      <c r="L35">
        <f t="shared" si="0"/>
        <v>2.3403999999999998</v>
      </c>
      <c r="M35">
        <f t="shared" ca="1" si="1"/>
        <v>2.3685</v>
      </c>
    </row>
    <row r="36" spans="1:13" x14ac:dyDescent="0.25">
      <c r="A36" t="s">
        <v>102</v>
      </c>
      <c r="B36" t="s">
        <v>41</v>
      </c>
      <c r="C36">
        <v>6.1495542066902171</v>
      </c>
      <c r="D36">
        <v>7.5199836657374561</v>
      </c>
      <c r="E36" s="2">
        <v>5.875</v>
      </c>
      <c r="F36" s="1">
        <v>44075</v>
      </c>
      <c r="G36" s="3">
        <v>48092</v>
      </c>
      <c r="H36" s="3">
        <v>48092</v>
      </c>
      <c r="I36" t="s">
        <v>58</v>
      </c>
      <c r="J36">
        <v>608.6</v>
      </c>
      <c r="K36" t="s">
        <v>112</v>
      </c>
      <c r="L36">
        <f t="shared" si="0"/>
        <v>2.3403999999999998</v>
      </c>
      <c r="M36">
        <f t="shared" ca="1" si="1"/>
        <v>2.3525</v>
      </c>
    </row>
    <row r="37" spans="1:13" x14ac:dyDescent="0.25">
      <c r="A37" t="s">
        <v>108</v>
      </c>
      <c r="B37" t="s">
        <v>47</v>
      </c>
      <c r="C37">
        <v>7.3807483778663352</v>
      </c>
      <c r="D37">
        <v>6.3230374224451422</v>
      </c>
      <c r="E37" s="2">
        <v>3.875</v>
      </c>
      <c r="F37" s="1">
        <v>43789</v>
      </c>
      <c r="G37" s="3">
        <v>46162</v>
      </c>
      <c r="H37" s="3">
        <v>46162</v>
      </c>
      <c r="I37" t="s">
        <v>56</v>
      </c>
      <c r="J37">
        <v>401</v>
      </c>
      <c r="K37" t="s">
        <v>111</v>
      </c>
      <c r="L37">
        <f t="shared" si="0"/>
        <v>2.2759999999999998</v>
      </c>
      <c r="M37">
        <f t="shared" ca="1" si="1"/>
        <v>2.8502999999999998</v>
      </c>
    </row>
    <row r="38" spans="1:13" x14ac:dyDescent="0.25">
      <c r="A38" t="s">
        <v>68</v>
      </c>
      <c r="B38" t="s">
        <v>7</v>
      </c>
      <c r="C38">
        <v>6.548321256605858</v>
      </c>
      <c r="D38">
        <v>8.5817491713356873</v>
      </c>
      <c r="E38" s="2">
        <v>10</v>
      </c>
      <c r="F38" s="1">
        <v>44879</v>
      </c>
      <c r="G38" s="3">
        <v>46722</v>
      </c>
      <c r="H38" s="3">
        <v>46722</v>
      </c>
      <c r="I38" t="s">
        <v>56</v>
      </c>
      <c r="J38">
        <v>694</v>
      </c>
      <c r="K38" t="s">
        <v>111</v>
      </c>
      <c r="L38">
        <f t="shared" si="0"/>
        <v>2.2759999999999998</v>
      </c>
      <c r="M38">
        <f t="shared" ca="1" si="1"/>
        <v>2.3685</v>
      </c>
    </row>
    <row r="39" spans="1:13" x14ac:dyDescent="0.25">
      <c r="A39" t="s">
        <v>100</v>
      </c>
      <c r="B39" t="s">
        <v>39</v>
      </c>
      <c r="C39">
        <v>5.5443813513259004</v>
      </c>
      <c r="D39">
        <v>6.372490785286705</v>
      </c>
      <c r="E39" s="2">
        <v>4.625</v>
      </c>
      <c r="F39" s="1">
        <v>43354</v>
      </c>
      <c r="G39" s="3">
        <v>46020</v>
      </c>
      <c r="H39" s="3">
        <v>46020</v>
      </c>
      <c r="I39" t="s">
        <v>59</v>
      </c>
      <c r="J39">
        <v>409.8</v>
      </c>
      <c r="K39" t="s">
        <v>112</v>
      </c>
      <c r="L39">
        <f t="shared" si="0"/>
        <v>2.3403999999999998</v>
      </c>
      <c r="M39">
        <f t="shared" ca="1" si="1"/>
        <v>2.8502999999999998</v>
      </c>
    </row>
    <row r="40" spans="1:13" x14ac:dyDescent="0.25">
      <c r="A40" t="s">
        <v>81</v>
      </c>
      <c r="B40" t="s">
        <v>20</v>
      </c>
      <c r="C40">
        <v>5.7589589496477975</v>
      </c>
      <c r="D40">
        <v>5.9612031206838276</v>
      </c>
      <c r="E40" s="2">
        <v>4.875</v>
      </c>
      <c r="F40" s="1">
        <v>44657</v>
      </c>
      <c r="G40" s="3">
        <v>47298</v>
      </c>
      <c r="H40" s="3">
        <v>47298</v>
      </c>
      <c r="I40" t="s">
        <v>59</v>
      </c>
      <c r="J40">
        <v>371.7</v>
      </c>
      <c r="K40" t="s">
        <v>112</v>
      </c>
      <c r="L40">
        <f t="shared" si="0"/>
        <v>2.3403999999999998</v>
      </c>
      <c r="M40">
        <f t="shared" ca="1" si="1"/>
        <v>2.3412000000000002</v>
      </c>
    </row>
    <row r="41" spans="1:13" x14ac:dyDescent="0.25">
      <c r="A41" t="s">
        <v>86</v>
      </c>
      <c r="B41" t="s">
        <v>25</v>
      </c>
      <c r="C41">
        <v>6.5070620785770039</v>
      </c>
      <c r="D41">
        <v>6.5855130175876138</v>
      </c>
      <c r="E41" s="2">
        <v>4.125</v>
      </c>
      <c r="F41" s="1">
        <v>43888</v>
      </c>
      <c r="G41" s="3">
        <v>47541</v>
      </c>
      <c r="H41" s="3">
        <v>47541</v>
      </c>
      <c r="I41" t="s">
        <v>58</v>
      </c>
      <c r="J41">
        <v>427.4</v>
      </c>
      <c r="K41" t="s">
        <v>112</v>
      </c>
      <c r="L41">
        <f t="shared" si="0"/>
        <v>2.3403999999999998</v>
      </c>
      <c r="M41">
        <f t="shared" ca="1" si="1"/>
        <v>2.3403999999999998</v>
      </c>
    </row>
    <row r="42" spans="1:13" x14ac:dyDescent="0.25">
      <c r="A42" t="s">
        <v>82</v>
      </c>
      <c r="B42" t="s">
        <v>21</v>
      </c>
      <c r="C42">
        <v>5.5971688170710365</v>
      </c>
      <c r="D42">
        <v>6.4698158346519303</v>
      </c>
      <c r="E42" s="2">
        <v>7.25</v>
      </c>
      <c r="F42" s="1">
        <v>44936</v>
      </c>
      <c r="G42" s="3">
        <v>47019</v>
      </c>
      <c r="H42" s="3">
        <v>47019</v>
      </c>
      <c r="I42" t="s">
        <v>59</v>
      </c>
      <c r="J42">
        <v>444.1</v>
      </c>
      <c r="K42" t="s">
        <v>111</v>
      </c>
      <c r="L42">
        <f t="shared" si="0"/>
        <v>2.2759999999999998</v>
      </c>
      <c r="M42">
        <f t="shared" ca="1" si="1"/>
        <v>2.3412000000000002</v>
      </c>
    </row>
    <row r="43" spans="1:13" x14ac:dyDescent="0.25">
      <c r="A43" t="s">
        <v>79</v>
      </c>
      <c r="B43" t="s">
        <v>18</v>
      </c>
      <c r="C43">
        <v>5.3335222252370214</v>
      </c>
      <c r="D43">
        <v>5.3469665115807761</v>
      </c>
      <c r="E43" s="2">
        <v>3.5</v>
      </c>
      <c r="F43" s="1">
        <v>43067</v>
      </c>
      <c r="G43" s="3">
        <v>45728</v>
      </c>
      <c r="H43" s="3">
        <v>45728</v>
      </c>
      <c r="I43" t="s">
        <v>60</v>
      </c>
      <c r="J43">
        <v>300.3</v>
      </c>
      <c r="K43" t="s">
        <v>112</v>
      </c>
      <c r="L43">
        <f t="shared" si="0"/>
        <v>2.3403999999999998</v>
      </c>
      <c r="M43">
        <f t="shared" ca="1" si="1"/>
        <v>2.8502999999999998</v>
      </c>
    </row>
    <row r="44" spans="1:13" x14ac:dyDescent="0.25">
      <c r="A44" t="s">
        <v>88</v>
      </c>
      <c r="B44" t="s">
        <v>27</v>
      </c>
      <c r="C44">
        <v>7.1065408025468937</v>
      </c>
      <c r="D44">
        <v>7.7067912960165224</v>
      </c>
      <c r="E44" s="2">
        <v>6.75</v>
      </c>
      <c r="F44" s="1">
        <v>44655</v>
      </c>
      <c r="G44" s="3">
        <v>47056</v>
      </c>
      <c r="H44" s="3">
        <v>47056</v>
      </c>
      <c r="I44" t="s">
        <v>56</v>
      </c>
      <c r="J44">
        <v>569.20000000000005</v>
      </c>
      <c r="K44" t="s">
        <v>111</v>
      </c>
      <c r="L44">
        <f t="shared" si="0"/>
        <v>2.2759999999999998</v>
      </c>
      <c r="M44">
        <f t="shared" ca="1" si="1"/>
        <v>2.3412000000000002</v>
      </c>
    </row>
    <row r="45" spans="1:13" x14ac:dyDescent="0.25">
      <c r="A45" t="s">
        <v>91</v>
      </c>
      <c r="B45" t="s">
        <v>30</v>
      </c>
      <c r="C45">
        <v>5.7676006036644836</v>
      </c>
      <c r="D45">
        <v>7.3278482650801768</v>
      </c>
      <c r="E45" s="2">
        <v>8.375</v>
      </c>
      <c r="F45" s="1">
        <v>45098</v>
      </c>
      <c r="G45" s="3">
        <v>46925</v>
      </c>
      <c r="H45" s="3">
        <v>46925</v>
      </c>
      <c r="I45" t="s">
        <v>56</v>
      </c>
      <c r="J45">
        <v>554.4</v>
      </c>
      <c r="K45" t="s">
        <v>111</v>
      </c>
      <c r="L45">
        <f t="shared" si="0"/>
        <v>2.2759999999999998</v>
      </c>
      <c r="M45">
        <f t="shared" ca="1" si="1"/>
        <v>2.3685</v>
      </c>
    </row>
    <row r="46" spans="1:13" x14ac:dyDescent="0.25">
      <c r="A46" t="s">
        <v>90</v>
      </c>
      <c r="B46" t="s">
        <v>29</v>
      </c>
      <c r="C46">
        <v>5.6136276022796379</v>
      </c>
      <c r="D46">
        <v>6.441276635211203</v>
      </c>
      <c r="E46" s="2">
        <v>4</v>
      </c>
      <c r="F46" s="1">
        <v>44118</v>
      </c>
      <c r="G46" s="3">
        <v>46744</v>
      </c>
      <c r="H46" s="3">
        <v>46744</v>
      </c>
      <c r="I46" t="s">
        <v>59</v>
      </c>
      <c r="J46">
        <v>437</v>
      </c>
      <c r="K46" t="s">
        <v>112</v>
      </c>
      <c r="L46">
        <f t="shared" si="0"/>
        <v>2.3403999999999998</v>
      </c>
      <c r="M46">
        <f t="shared" ca="1" si="1"/>
        <v>2.3685</v>
      </c>
    </row>
    <row r="47" spans="1:13" x14ac:dyDescent="0.25">
      <c r="A47" t="s">
        <v>105</v>
      </c>
      <c r="B47" t="s">
        <v>44</v>
      </c>
      <c r="C47">
        <v>5.3970184628790232</v>
      </c>
      <c r="D47">
        <v>6.6833697160046759</v>
      </c>
      <c r="E47" s="2">
        <v>4.375</v>
      </c>
      <c r="F47" s="1">
        <v>44026</v>
      </c>
      <c r="G47" s="3">
        <v>46567</v>
      </c>
      <c r="H47" s="3">
        <v>46567</v>
      </c>
      <c r="I47" t="s">
        <v>59</v>
      </c>
      <c r="J47">
        <v>467.9</v>
      </c>
      <c r="K47" t="s">
        <v>112</v>
      </c>
      <c r="L47">
        <f t="shared" si="0"/>
        <v>2.3403999999999998</v>
      </c>
      <c r="M47">
        <f t="shared" ca="1" si="1"/>
        <v>2.4712000000000001</v>
      </c>
    </row>
    <row r="48" spans="1:13" x14ac:dyDescent="0.25">
      <c r="A48" t="s">
        <v>97</v>
      </c>
      <c r="B48" t="s">
        <v>36</v>
      </c>
      <c r="C48">
        <v>5.2642755443443683</v>
      </c>
      <c r="D48">
        <v>7.4406179977115903</v>
      </c>
      <c r="E48" s="2">
        <v>4.9470000000000001</v>
      </c>
      <c r="F48" s="1">
        <v>41730</v>
      </c>
      <c r="G48" s="3">
        <v>45835</v>
      </c>
      <c r="H48" s="3">
        <v>44009</v>
      </c>
      <c r="I48" t="s">
        <v>57</v>
      </c>
      <c r="J48">
        <v>529</v>
      </c>
      <c r="K48" t="s">
        <v>111</v>
      </c>
      <c r="L48">
        <f t="shared" si="0"/>
        <v>2.2759999999999998</v>
      </c>
      <c r="M48">
        <f t="shared" ca="1" si="1"/>
        <v>2.8502999999999998</v>
      </c>
    </row>
    <row r="49" spans="1:13" x14ac:dyDescent="0.25">
      <c r="A49" t="s">
        <v>101</v>
      </c>
      <c r="B49" t="s">
        <v>40</v>
      </c>
      <c r="C49">
        <v>5.8173073620944065</v>
      </c>
      <c r="D49">
        <v>7.6526374704421505</v>
      </c>
      <c r="E49" s="2">
        <v>5.5</v>
      </c>
      <c r="F49" s="1">
        <v>44075</v>
      </c>
      <c r="G49" s="3">
        <v>46813</v>
      </c>
      <c r="H49" s="3">
        <v>46813</v>
      </c>
      <c r="I49" t="s">
        <v>58</v>
      </c>
      <c r="J49">
        <v>584.79999999999995</v>
      </c>
      <c r="K49" t="s">
        <v>112</v>
      </c>
      <c r="L49">
        <f t="shared" si="0"/>
        <v>2.3403999999999998</v>
      </c>
      <c r="M49">
        <f t="shared" ca="1" si="1"/>
        <v>2.3685</v>
      </c>
    </row>
    <row r="50" spans="1:13" x14ac:dyDescent="0.25">
      <c r="A50" t="s">
        <v>98</v>
      </c>
      <c r="B50" t="s">
        <v>37</v>
      </c>
      <c r="C50">
        <v>4.6907195504960164</v>
      </c>
      <c r="D50">
        <v>8.6016054260341992</v>
      </c>
      <c r="E50" s="2">
        <v>6.25</v>
      </c>
      <c r="F50" s="1">
        <v>44005</v>
      </c>
      <c r="G50" s="3">
        <v>45831</v>
      </c>
      <c r="H50" s="3">
        <v>45831</v>
      </c>
      <c r="I50" t="s">
        <v>56</v>
      </c>
      <c r="J50">
        <v>662.9</v>
      </c>
      <c r="K50" t="s">
        <v>112</v>
      </c>
      <c r="L50">
        <f t="shared" si="0"/>
        <v>2.3403999999999998</v>
      </c>
      <c r="M50">
        <f t="shared" ca="1" si="1"/>
        <v>2.8502999999999998</v>
      </c>
    </row>
    <row r="51" spans="1:13" x14ac:dyDescent="0.25">
      <c r="A51" t="s">
        <v>107</v>
      </c>
      <c r="B51" t="s">
        <v>46</v>
      </c>
      <c r="C51">
        <v>5.3414287283823514</v>
      </c>
      <c r="D51">
        <v>6.6778893243653306</v>
      </c>
      <c r="E51" s="2">
        <v>4.125</v>
      </c>
      <c r="F51" s="1">
        <v>44119</v>
      </c>
      <c r="G51" s="3">
        <v>46127</v>
      </c>
      <c r="H51" s="3">
        <v>46127</v>
      </c>
      <c r="I51" t="s">
        <v>57</v>
      </c>
      <c r="J51">
        <v>456.8</v>
      </c>
      <c r="K51" t="s">
        <v>112</v>
      </c>
      <c r="L51">
        <f t="shared" si="0"/>
        <v>2.3403999999999998</v>
      </c>
      <c r="M51">
        <f t="shared" ca="1" si="1"/>
        <v>2.8502999999999998</v>
      </c>
    </row>
    <row r="52" spans="1:13" x14ac:dyDescent="0.25">
      <c r="E52" s="2"/>
      <c r="F52" s="1"/>
      <c r="G52" s="1"/>
      <c r="H52" s="1"/>
    </row>
    <row r="53" spans="1:13" x14ac:dyDescent="0.25">
      <c r="E53" s="2"/>
      <c r="F53" s="1"/>
      <c r="G53" s="1"/>
      <c r="H53" s="1"/>
    </row>
    <row r="54" spans="1:13" x14ac:dyDescent="0.25">
      <c r="E54" s="2"/>
      <c r="F54" s="1"/>
      <c r="G54" s="1"/>
      <c r="H54" s="1"/>
    </row>
    <row r="55" spans="1:13" x14ac:dyDescent="0.25">
      <c r="E55" s="2"/>
      <c r="F55" s="1"/>
      <c r="G55" s="1"/>
      <c r="H55" s="1"/>
    </row>
    <row r="56" spans="1:13" x14ac:dyDescent="0.25">
      <c r="E56" s="2"/>
      <c r="F56" s="1"/>
      <c r="G56" s="1"/>
      <c r="H56" s="1"/>
    </row>
    <row r="57" spans="1:13" x14ac:dyDescent="0.25">
      <c r="E57" s="2"/>
      <c r="F57" s="1"/>
      <c r="G57" s="1"/>
      <c r="H57" s="1"/>
    </row>
    <row r="58" spans="1:13" x14ac:dyDescent="0.25">
      <c r="E58" s="2"/>
      <c r="F58" s="1"/>
      <c r="G58" s="1"/>
      <c r="H58" s="1"/>
    </row>
    <row r="59" spans="1:13" x14ac:dyDescent="0.25">
      <c r="E59" s="2"/>
      <c r="F59" s="1"/>
      <c r="G59" s="1"/>
      <c r="H59" s="1"/>
    </row>
    <row r="60" spans="1:13" x14ac:dyDescent="0.25">
      <c r="E60" s="2"/>
      <c r="F60" s="1"/>
      <c r="G60" s="1"/>
      <c r="H60" s="1"/>
    </row>
    <row r="61" spans="1:13" x14ac:dyDescent="0.25">
      <c r="E61" s="2"/>
      <c r="F61" s="1"/>
      <c r="G61" s="1"/>
      <c r="H61" s="1"/>
    </row>
    <row r="62" spans="1:13" x14ac:dyDescent="0.25">
      <c r="E62" s="2"/>
      <c r="F62" s="1"/>
      <c r="G62" s="1"/>
      <c r="H62" s="1"/>
    </row>
    <row r="63" spans="1:13" x14ac:dyDescent="0.25">
      <c r="E63" s="2"/>
      <c r="F63" s="1"/>
      <c r="G63" s="1"/>
      <c r="H63" s="1"/>
    </row>
    <row r="64" spans="1:13" x14ac:dyDescent="0.25">
      <c r="E64" s="2"/>
      <c r="F64" s="1"/>
      <c r="G64" s="1"/>
      <c r="H64" s="1"/>
    </row>
    <row r="65" spans="5:8" x14ac:dyDescent="0.25">
      <c r="E65" s="2"/>
      <c r="F65" s="1"/>
      <c r="G65" s="1"/>
      <c r="H65" s="1"/>
    </row>
    <row r="66" spans="5:8" x14ac:dyDescent="0.25">
      <c r="E66" s="2"/>
      <c r="F66" s="1"/>
      <c r="G66" s="1"/>
      <c r="H66" s="1"/>
    </row>
    <row r="67" spans="5:8" x14ac:dyDescent="0.25">
      <c r="E67" s="2"/>
      <c r="F67" s="1"/>
      <c r="G67" s="1"/>
      <c r="H67" s="1"/>
    </row>
    <row r="68" spans="5:8" x14ac:dyDescent="0.25">
      <c r="E68" s="2"/>
      <c r="F68" s="1"/>
      <c r="G68" s="1"/>
      <c r="H68" s="1"/>
    </row>
    <row r="69" spans="5:8" x14ac:dyDescent="0.25">
      <c r="E69" s="2"/>
      <c r="F69" s="1"/>
      <c r="G69" s="1"/>
      <c r="H69" s="1"/>
    </row>
    <row r="70" spans="5:8" x14ac:dyDescent="0.25">
      <c r="E70" s="2"/>
      <c r="F70" s="1"/>
      <c r="G70" s="1"/>
      <c r="H70" s="1"/>
    </row>
    <row r="71" spans="5:8" x14ac:dyDescent="0.25">
      <c r="E71" s="2"/>
      <c r="F71" s="1"/>
      <c r="G71" s="1"/>
      <c r="H71" s="1"/>
    </row>
    <row r="72" spans="5:8" x14ac:dyDescent="0.25">
      <c r="E72" s="2"/>
      <c r="F72" s="1"/>
      <c r="G72" s="1"/>
      <c r="H72" s="1"/>
    </row>
  </sheetData>
  <autoFilter ref="A1:M51" xr:uid="{B775DA10-2A92-4818-89E2-45B7F2123F3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5D76-2B01-45A1-9CE0-F9CB1DA6184D}">
  <dimension ref="A1:L171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t="str">
        <f>_xll.BQL("filter(bondsuniv(ACTIVE),is_subordinated()== 'Y' and ticker() in ['TTEFP','ENELIM', 'BAYNGR'])", "security_des().value, yield(yield_type=YTC).value, nxt_call_dt().value","cols=4;rows=23")</f>
        <v>ID</v>
      </c>
      <c r="B1" t="s">
        <v>116</v>
      </c>
      <c r="C1" t="s">
        <v>49</v>
      </c>
      <c r="D1" t="s">
        <v>158</v>
      </c>
    </row>
    <row r="2" spans="1:12" x14ac:dyDescent="0.25">
      <c r="A2" t="s">
        <v>159</v>
      </c>
      <c r="B2" t="s">
        <v>160</v>
      </c>
      <c r="C2" s="5">
        <v>5.3361018501799311</v>
      </c>
      <c r="D2" s="3">
        <v>47374</v>
      </c>
    </row>
    <row r="3" spans="1:12" x14ac:dyDescent="0.25">
      <c r="A3" t="s">
        <v>117</v>
      </c>
      <c r="B3" t="s">
        <v>118</v>
      </c>
      <c r="C3" s="5">
        <v>5.6770067064846286</v>
      </c>
      <c r="D3" s="3">
        <v>48116</v>
      </c>
    </row>
    <row r="4" spans="1:12" x14ac:dyDescent="0.25">
      <c r="A4" t="s">
        <v>140</v>
      </c>
      <c r="B4" t="s">
        <v>141</v>
      </c>
      <c r="C4" s="5">
        <v>4.6405245220199944</v>
      </c>
      <c r="D4" s="3">
        <v>45700</v>
      </c>
      <c r="L4" s="4"/>
    </row>
    <row r="5" spans="1:12" x14ac:dyDescent="0.25">
      <c r="A5" t="s">
        <v>119</v>
      </c>
      <c r="B5" t="s">
        <v>120</v>
      </c>
      <c r="C5" s="5">
        <v>5.5086903651498922</v>
      </c>
      <c r="D5" s="3">
        <v>47659</v>
      </c>
    </row>
    <row r="6" spans="1:12" x14ac:dyDescent="0.25">
      <c r="A6" t="s">
        <v>127</v>
      </c>
      <c r="B6" t="s">
        <v>128</v>
      </c>
      <c r="C6" s="5">
        <v>5.4005398689028414</v>
      </c>
      <c r="D6" s="3">
        <v>47021</v>
      </c>
    </row>
    <row r="7" spans="1:12" x14ac:dyDescent="0.25">
      <c r="A7" t="s">
        <v>131</v>
      </c>
      <c r="B7" t="s">
        <v>132</v>
      </c>
      <c r="C7" s="5">
        <v>3.865491175116889</v>
      </c>
      <c r="D7" s="3">
        <v>46301</v>
      </c>
    </row>
    <row r="8" spans="1:12" x14ac:dyDescent="0.25">
      <c r="A8" t="s">
        <v>142</v>
      </c>
      <c r="B8" t="s">
        <v>143</v>
      </c>
      <c r="C8" s="5">
        <v>4.7298982386514536</v>
      </c>
      <c r="D8" s="3">
        <v>47642</v>
      </c>
    </row>
    <row r="9" spans="1:12" x14ac:dyDescent="0.25">
      <c r="A9" t="s">
        <v>123</v>
      </c>
      <c r="B9" t="s">
        <v>124</v>
      </c>
      <c r="C9" s="5">
        <v>5.2593988781210914</v>
      </c>
      <c r="D9" s="3">
        <v>46611</v>
      </c>
    </row>
    <row r="10" spans="1:12" x14ac:dyDescent="0.25">
      <c r="A10" t="s">
        <v>148</v>
      </c>
      <c r="B10" t="s">
        <v>149</v>
      </c>
      <c r="C10" s="5">
        <v>4.514974471033959</v>
      </c>
      <c r="D10" s="3">
        <v>47177</v>
      </c>
    </row>
    <row r="11" spans="1:12" x14ac:dyDescent="0.25">
      <c r="A11" t="s">
        <v>129</v>
      </c>
      <c r="B11" t="s">
        <v>130</v>
      </c>
      <c r="C11" s="5">
        <v>4.1177729375125551</v>
      </c>
      <c r="D11" s="3">
        <v>45714</v>
      </c>
    </row>
    <row r="12" spans="1:12" x14ac:dyDescent="0.25">
      <c r="A12" t="s">
        <v>146</v>
      </c>
      <c r="B12" t="s">
        <v>147</v>
      </c>
      <c r="C12" s="5">
        <v>4.699728562865098</v>
      </c>
      <c r="D12" s="3">
        <v>47954</v>
      </c>
    </row>
    <row r="13" spans="1:12" x14ac:dyDescent="0.25">
      <c r="A13" t="s">
        <v>154</v>
      </c>
      <c r="B13" t="s">
        <v>155</v>
      </c>
      <c r="C13" s="5">
        <v>4.6673093842239988</v>
      </c>
      <c r="D13" s="3">
        <v>45712</v>
      </c>
    </row>
    <row r="14" spans="1:12" x14ac:dyDescent="0.25">
      <c r="A14" t="s">
        <v>125</v>
      </c>
      <c r="B14" t="s">
        <v>126</v>
      </c>
      <c r="C14" s="5">
        <v>4.0069860535184016</v>
      </c>
      <c r="D14" s="3">
        <v>47638</v>
      </c>
    </row>
    <row r="15" spans="1:12" x14ac:dyDescent="0.25">
      <c r="A15" t="s">
        <v>150</v>
      </c>
      <c r="B15" t="s">
        <v>151</v>
      </c>
      <c r="C15" s="5">
        <v>4.2905572858858587</v>
      </c>
      <c r="D15" s="3">
        <v>46859</v>
      </c>
    </row>
    <row r="16" spans="1:12" x14ac:dyDescent="0.25">
      <c r="A16" t="s">
        <v>152</v>
      </c>
      <c r="B16" t="s">
        <v>153</v>
      </c>
      <c r="C16" s="5">
        <v>4.3418401086907483</v>
      </c>
      <c r="D16" s="3">
        <v>46258</v>
      </c>
    </row>
    <row r="17" spans="1:4" x14ac:dyDescent="0.25">
      <c r="A17" t="s">
        <v>144</v>
      </c>
      <c r="B17" t="s">
        <v>145</v>
      </c>
      <c r="C17" s="5">
        <v>4.6744023542946449</v>
      </c>
      <c r="D17" s="3">
        <v>46546</v>
      </c>
    </row>
    <row r="18" spans="1:4" x14ac:dyDescent="0.25">
      <c r="A18" t="s">
        <v>156</v>
      </c>
      <c r="B18" t="s">
        <v>157</v>
      </c>
      <c r="C18" s="5">
        <v>4.3547460069349322</v>
      </c>
      <c r="D18" s="3">
        <v>46366</v>
      </c>
    </row>
    <row r="19" spans="1:4" x14ac:dyDescent="0.25">
      <c r="A19" t="s">
        <v>133</v>
      </c>
      <c r="B19" t="s">
        <v>134</v>
      </c>
      <c r="C19" s="5">
        <v>4.0077985723248277</v>
      </c>
      <c r="D19" s="3">
        <v>46685</v>
      </c>
    </row>
    <row r="20" spans="1:4" x14ac:dyDescent="0.25">
      <c r="A20" t="s">
        <v>137</v>
      </c>
      <c r="B20" t="s">
        <v>138</v>
      </c>
      <c r="C20" s="5">
        <v>4.9180627087027187</v>
      </c>
      <c r="D20" s="3">
        <v>46563</v>
      </c>
    </row>
    <row r="21" spans="1:4" x14ac:dyDescent="0.25">
      <c r="A21" t="s">
        <v>135</v>
      </c>
      <c r="B21" t="s">
        <v>136</v>
      </c>
      <c r="C21" s="5">
        <v>4.5307664104076624</v>
      </c>
      <c r="D21" s="3">
        <v>49873</v>
      </c>
    </row>
    <row r="22" spans="1:4" x14ac:dyDescent="0.25">
      <c r="A22" t="s">
        <v>121</v>
      </c>
      <c r="B22" t="s">
        <v>122</v>
      </c>
      <c r="C22" s="5">
        <v>4.2818977193548458</v>
      </c>
      <c r="D22" s="3">
        <v>48420</v>
      </c>
    </row>
    <row r="23" spans="1:4" x14ac:dyDescent="0.25">
      <c r="A23" t="s">
        <v>139</v>
      </c>
      <c r="B23" t="s">
        <v>126</v>
      </c>
      <c r="C23" s="3">
        <v>3.948828827483541</v>
      </c>
      <c r="D23" s="3">
        <v>46404</v>
      </c>
    </row>
    <row r="24" spans="1:4" x14ac:dyDescent="0.25">
      <c r="C24" s="3"/>
    </row>
    <row r="25" spans="1:4" x14ac:dyDescent="0.25">
      <c r="C25" s="3"/>
    </row>
    <row r="26" spans="1:4" x14ac:dyDescent="0.25">
      <c r="C26" s="3"/>
    </row>
    <row r="27" spans="1:4" x14ac:dyDescent="0.25">
      <c r="C27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7" spans="3:3" x14ac:dyDescent="0.25">
      <c r="C117" s="3"/>
    </row>
    <row r="119" spans="3:3" x14ac:dyDescent="0.25">
      <c r="C119" s="3"/>
    </row>
    <row r="120" spans="3:3" x14ac:dyDescent="0.25">
      <c r="C120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6" spans="3:3" x14ac:dyDescent="0.25">
      <c r="C126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4" spans="3:3" x14ac:dyDescent="0.25">
      <c r="C134" s="3"/>
    </row>
    <row r="137" spans="3:3" x14ac:dyDescent="0.25">
      <c r="C137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3" spans="3:3" x14ac:dyDescent="0.25">
      <c r="C153" s="3"/>
    </row>
    <row r="154" spans="3:3" x14ac:dyDescent="0.25">
      <c r="C154" s="3"/>
    </row>
    <row r="157" spans="3:3" x14ac:dyDescent="0.25">
      <c r="C157" s="3"/>
    </row>
    <row r="158" spans="3:3" x14ac:dyDescent="0.25">
      <c r="C158" s="3"/>
    </row>
    <row r="165" spans="3:3" x14ac:dyDescent="0.25">
      <c r="C165" s="3"/>
    </row>
    <row r="168" spans="3:3" x14ac:dyDescent="0.25">
      <c r="C168" s="3"/>
    </row>
    <row r="170" spans="3:3" x14ac:dyDescent="0.25">
      <c r="C170" s="3"/>
    </row>
    <row r="171" spans="3:3" x14ac:dyDescent="0.25">
      <c r="C17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AT1</vt:lpstr>
      <vt:lpstr>NON-FIN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BACHER</dc:creator>
  <cp:lastModifiedBy>Tilman BACHER</cp:lastModifiedBy>
  <dcterms:created xsi:type="dcterms:W3CDTF">2024-08-19T14:17:12Z</dcterms:created>
  <dcterms:modified xsi:type="dcterms:W3CDTF">2024-09-19T11:57:24Z</dcterms:modified>
</cp:coreProperties>
</file>