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ashb\Downloads\"/>
    </mc:Choice>
  </mc:AlternateContent>
  <bookViews>
    <workbookView xWindow="0" yWindow="0" windowWidth="20490" windowHeight="7020" activeTab="1"/>
  </bookViews>
  <sheets>
    <sheet name="Sensitivity Report 1" sheetId="2" r:id="rId1"/>
    <sheet name="Sheet1" sheetId="1" r:id="rId2"/>
  </sheets>
  <definedNames>
    <definedName name="solver_adj" localSheetId="1" hidden="1">Sheet1!$D$2:$G$2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Sheet1!$H$10</definedName>
    <definedName name="solver_lhs2" localSheetId="1" hidden="1">Sheet1!$H$11</definedName>
    <definedName name="solver_lhs3" localSheetId="1" hidden="1">Sheet1!$H$8</definedName>
    <definedName name="solver_lhs4" localSheetId="1" hidden="1">Sheet1!$H$9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Sheet1!$H$2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hs1" localSheetId="1" hidden="1">Sheet1!$J$10</definedName>
    <definedName name="solver_rhs2" localSheetId="1" hidden="1">Sheet1!$J$11</definedName>
    <definedName name="solver_rhs3" localSheetId="1" hidden="1">Sheet1!$J$8</definedName>
    <definedName name="solver_rhs4" localSheetId="1" hidden="1">Sheet1!$J$9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2" l="1"/>
  <c r="J19" i="2"/>
  <c r="K9" i="2"/>
  <c r="J9" i="2"/>
  <c r="B19" i="1"/>
  <c r="B18" i="1"/>
  <c r="B17" i="1"/>
  <c r="B16" i="1"/>
  <c r="H11" i="1"/>
  <c r="K11" i="1" s="1"/>
  <c r="H10" i="1"/>
  <c r="K10" i="1" s="1"/>
  <c r="H9" i="1"/>
  <c r="K9" i="1" s="1"/>
  <c r="H8" i="1"/>
  <c r="K8" i="1" s="1"/>
  <c r="E3" i="1"/>
  <c r="F3" i="1"/>
  <c r="G3" i="1"/>
  <c r="D3" i="1"/>
  <c r="H2" i="1" s="1"/>
  <c r="B15" i="1" s="1"/>
</calcChain>
</file>

<file path=xl/sharedStrings.xml><?xml version="1.0" encoding="utf-8"?>
<sst xmlns="http://schemas.openxmlformats.org/spreadsheetml/2006/main" count="110" uniqueCount="94">
  <si>
    <t xml:space="preserve">ALY 6050- Project 5 </t>
  </si>
  <si>
    <t>PART II</t>
  </si>
  <si>
    <r>
      <t>Pressure Washers  X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</si>
  <si>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Go-Karts  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</si>
  <si>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Generators  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</si>
  <si>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Water Pumps  X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</si>
  <si>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Objective Z  (Total profit)</t>
  </si>
  <si>
    <t>PART I</t>
  </si>
  <si>
    <t>PART III</t>
  </si>
  <si>
    <t>Mathematical Formulation</t>
  </si>
  <si>
    <t xml:space="preserve">Profits: </t>
  </si>
  <si>
    <t>Subject to:</t>
  </si>
  <si>
    <t xml:space="preserve">Price: </t>
  </si>
  <si>
    <t xml:space="preserve">Constraints: </t>
  </si>
  <si>
    <r>
      <t xml:space="preserve"> X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</si>
  <si>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 xml:space="preserve"> 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</si>
  <si>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 xml:space="preserve"> 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</si>
  <si>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 xml:space="preserve">  X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</si>
  <si>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LHS</t>
  </si>
  <si>
    <t>Ineq</t>
  </si>
  <si>
    <t>RHS</t>
  </si>
  <si>
    <t>Slack</t>
  </si>
  <si>
    <t>Cost/Budget</t>
  </si>
  <si>
    <t>≤</t>
  </si>
  <si>
    <t>Unused Budget</t>
  </si>
  <si>
    <r>
      <t xml:space="preserve">            or,               0.7 X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b/>
        <i/>
        <sz val="11"/>
        <color theme="1"/>
        <rFont val="Calibri"/>
        <family val="2"/>
        <scheme val="minor"/>
      </rPr>
      <t xml:space="preserve"> + 0.7 X</t>
    </r>
    <r>
      <rPr>
        <b/>
        <i/>
        <vertAlign val="sub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</rPr>
      <t>- 0.3</t>
    </r>
    <r>
      <rPr>
        <b/>
        <i/>
        <sz val="11"/>
        <color theme="1"/>
        <rFont val="Calibri"/>
        <family val="2"/>
        <scheme val="minor"/>
      </rPr>
      <t xml:space="preserve"> X</t>
    </r>
    <r>
      <rPr>
        <b/>
        <i/>
        <vertAlign val="subscript"/>
        <sz val="11"/>
        <color theme="1"/>
        <rFont val="Calibri"/>
        <family val="2"/>
        <scheme val="minor"/>
      </rPr>
      <t>3</t>
    </r>
    <r>
      <rPr>
        <b/>
        <i/>
        <sz val="11"/>
        <color theme="1"/>
        <rFont val="Calibri"/>
        <family val="2"/>
        <scheme val="minor"/>
      </rPr>
      <t xml:space="preserve"> - 0.3 X</t>
    </r>
    <r>
      <rPr>
        <b/>
        <i/>
        <vertAlign val="subscript"/>
        <sz val="11"/>
        <color theme="1"/>
        <rFont val="Calibri"/>
        <family val="2"/>
        <scheme val="minor"/>
      </rPr>
      <t xml:space="preserve">4  </t>
    </r>
    <r>
      <rPr>
        <b/>
        <i/>
        <sz val="11"/>
        <color theme="1"/>
        <rFont val="Calibri"/>
        <family val="2"/>
        <scheme val="minor"/>
      </rPr>
      <t>≥  0</t>
    </r>
  </si>
  <si>
    <t>Warehouse Space</t>
  </si>
  <si>
    <t>Unused Space</t>
  </si>
  <si>
    <t>Requirement 1</t>
  </si>
  <si>
    <r>
      <t xml:space="preserve">            or,                  X</t>
    </r>
    <r>
      <rPr>
        <b/>
        <i/>
        <vertAlign val="subscript"/>
        <sz val="11"/>
        <color theme="1"/>
        <rFont val="Calibri"/>
        <family val="2"/>
        <scheme val="minor"/>
      </rPr>
      <t>3</t>
    </r>
    <r>
      <rPr>
        <b/>
        <i/>
        <sz val="11"/>
        <color theme="1"/>
        <rFont val="Calibri"/>
        <family val="2"/>
        <scheme val="minor"/>
      </rPr>
      <t xml:space="preserve"> - 2 X</t>
    </r>
    <r>
      <rPr>
        <b/>
        <i/>
        <vertAlign val="subscript"/>
        <sz val="11"/>
        <color theme="1"/>
        <rFont val="Calibri"/>
        <family val="2"/>
        <scheme val="minor"/>
      </rPr>
      <t xml:space="preserve">4  </t>
    </r>
    <r>
      <rPr>
        <b/>
        <i/>
        <sz val="11"/>
        <color theme="1"/>
        <rFont val="Calibri"/>
        <family val="2"/>
        <scheme val="minor"/>
      </rPr>
      <t>≥  0</t>
    </r>
  </si>
  <si>
    <t>Requirement 2</t>
  </si>
  <si>
    <t>PART IV</t>
  </si>
  <si>
    <t xml:space="preserve">LP Optimal Solution: </t>
  </si>
  <si>
    <t xml:space="preserve">Optimal Monthly Profit: </t>
  </si>
  <si>
    <t xml:space="preserve"> </t>
  </si>
  <si>
    <r>
      <rPr>
        <b/>
        <sz val="11"/>
        <color rgb="FFFF0000"/>
        <rFont val="Calibri"/>
        <family val="2"/>
        <scheme val="minor"/>
      </rPr>
      <t xml:space="preserve">PART VII 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 xml:space="preserve"> :  According to the sensitivity report, the shadow price for the space constraint is $3.84</t>
    </r>
  </si>
  <si>
    <r>
      <t xml:space="preserve">   and the allowable increase is 6078.4 ft</t>
    </r>
    <r>
      <rPr>
        <b/>
        <i/>
        <vertAlign val="super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 xml:space="preserve">. This means that each additional square-foot (in excess of 12,300  and </t>
    </r>
  </si>
  <si>
    <r>
      <t xml:space="preserve">   up to 6078.4) will contribute $3.84 to the optimal profit. </t>
    </r>
    <r>
      <rPr>
        <b/>
        <i/>
        <sz val="11"/>
        <color rgb="FFFF0000"/>
        <rFont val="Calibri"/>
        <family val="2"/>
        <scheme val="minor"/>
      </rPr>
      <t>Thus the company should add an additional</t>
    </r>
  </si>
  <si>
    <r>
      <t xml:space="preserve">  </t>
    </r>
    <r>
      <rPr>
        <b/>
        <i/>
        <sz val="11"/>
        <color rgb="FFFF0000"/>
        <rFont val="Calibri"/>
        <family val="2"/>
        <scheme val="minor"/>
      </rPr>
      <t>6078.4 ft</t>
    </r>
    <r>
      <rPr>
        <b/>
        <i/>
        <vertAlign val="superscript"/>
        <sz val="11"/>
        <color rgb="FFFF0000"/>
        <rFont val="Calibri"/>
        <family val="2"/>
        <scheme val="minor"/>
      </rPr>
      <t>2</t>
    </r>
    <r>
      <rPr>
        <b/>
        <i/>
        <sz val="11"/>
        <color rgb="FFFF0000"/>
        <rFont val="Calibri"/>
        <family val="2"/>
        <scheme val="minor"/>
      </rPr>
      <t xml:space="preserve"> to its available space. Consequently, the total profit will increase by (6078.4)(3.84)= $23,350.11.</t>
    </r>
  </si>
  <si>
    <r>
      <t xml:space="preserve">an additional </t>
    </r>
    <r>
      <rPr>
        <b/>
        <i/>
        <sz val="11"/>
        <color rgb="FFFF0000"/>
        <rFont val="Calibri"/>
        <family val="2"/>
        <scheme val="minor"/>
      </rPr>
      <t>$23,350.11</t>
    </r>
    <r>
      <rPr>
        <b/>
        <i/>
        <sz val="11"/>
        <color theme="1"/>
        <rFont val="Calibri"/>
        <family val="2"/>
        <scheme val="minor"/>
      </rPr>
      <t xml:space="preserve">  to the monthly profit. </t>
    </r>
    <r>
      <rPr>
        <b/>
        <i/>
        <sz val="11"/>
        <color rgb="FFFF0000"/>
        <rFont val="Calibri"/>
        <family val="2"/>
        <scheme val="minor"/>
      </rPr>
      <t xml:space="preserve"> </t>
    </r>
  </si>
  <si>
    <t>Part 5</t>
  </si>
  <si>
    <t xml:space="preserve">Requirement 1:   </t>
  </si>
  <si>
    <t xml:space="preserve">Requirement 2:   </t>
  </si>
  <si>
    <t>Maximize  Z = 169.99X1 + 359.99X2 + 290.99X3  +  142.99X4</t>
  </si>
  <si>
    <t xml:space="preserve">Space:   ( X1*25) + (X2*40) + (X3* 25) + (X4*1.25)  ≤ 12300 </t>
  </si>
  <si>
    <t>Bydget:  330 X1 + 370 X2 + 410 X3 + 127 X4   ≤ 170000</t>
  </si>
  <si>
    <t>Non-negativity:     X1 + X2 + X3 + X4  ≥ 0</t>
  </si>
  <si>
    <t>≥</t>
  </si>
  <si>
    <t>Microsoft Excel 16.0 Sensitivity Report</t>
  </si>
  <si>
    <t>Worksheet: [Week 5 Assignment Shells.xlsx]Sheet1</t>
  </si>
  <si>
    <t>Report Created: 17-12-2021 02:48:44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</si>
  <si>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</si>
  <si>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</si>
  <si>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</si>
  <si>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</si>
  <si>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</si>
  <si>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</si>
  <si>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</si>
  <si>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</si>
  <si>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</si>
  <si>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</si>
  <si>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</si>
  <si>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</si>
  <si>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</si>
  <si>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</si>
  <si>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</si>
  <si>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</si>
  <si>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</si>
  <si>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$D$2</t>
  </si>
  <si>
    <t>PART I Pressure Washers  X1</t>
  </si>
  <si>
    <t>$E$2</t>
  </si>
  <si>
    <t>PART I Go-Karts  X2</t>
  </si>
  <si>
    <t>$F$2</t>
  </si>
  <si>
    <t>PART I Generators  X3</t>
  </si>
  <si>
    <t>$G$2</t>
  </si>
  <si>
    <t>PART I Water Pumps  X4</t>
  </si>
  <si>
    <t>$H$10</t>
  </si>
  <si>
    <t>Requirement 1 LHS</t>
  </si>
  <si>
    <t>$H$11</t>
  </si>
  <si>
    <t>Requirement 2 LHS</t>
  </si>
  <si>
    <t>$H$8</t>
  </si>
  <si>
    <t>Cost/Budget LHS</t>
  </si>
  <si>
    <t>$H$9</t>
  </si>
  <si>
    <t>Warehouse Space LHS</t>
  </si>
  <si>
    <t>Part 6</t>
  </si>
  <si>
    <t>According to the sensitivity report, the shadow price for the space constraint is $0.56</t>
  </si>
  <si>
    <r>
      <t xml:space="preserve">   up to 428.8) will contribute $0.56 to the optimal profit. </t>
    </r>
    <r>
      <rPr>
        <b/>
        <i/>
        <sz val="11"/>
        <color rgb="FFFF0000"/>
        <rFont val="Calibri"/>
        <family val="2"/>
        <scheme val="minor"/>
      </rPr>
      <t>Thus the company should add an additional</t>
    </r>
  </si>
  <si>
    <r>
      <t xml:space="preserve">  </t>
    </r>
    <r>
      <rPr>
        <b/>
        <i/>
        <sz val="11"/>
        <color rgb="FFFF0000"/>
        <rFont val="Calibri"/>
        <family val="2"/>
        <scheme val="minor"/>
      </rPr>
      <t>$ 428.8 to its available budget. Consequently, the total profit will increase by (428.8)(0.56)= $240.13.</t>
    </r>
  </si>
  <si>
    <t xml:space="preserve"> and the allowable increase is $ 428.8 . This means that each additional $ (in excess of 170,000  and </t>
  </si>
  <si>
    <r>
      <t xml:space="preserve">an additional </t>
    </r>
    <r>
      <rPr>
        <b/>
        <i/>
        <sz val="11"/>
        <color rgb="FFFF0000"/>
        <rFont val="Calibri"/>
        <family val="2"/>
        <scheme val="minor"/>
      </rPr>
      <t>$240.13</t>
    </r>
    <r>
      <rPr>
        <b/>
        <i/>
        <sz val="11"/>
        <color theme="1"/>
        <rFont val="Calibri"/>
        <family val="2"/>
        <scheme val="minor"/>
      </rPr>
      <t xml:space="preserve">  to the monthly profit. </t>
    </r>
    <r>
      <rPr>
        <b/>
        <i/>
        <sz val="11"/>
        <color rgb="FFFF0000"/>
        <rFont val="Calibri"/>
        <family val="2"/>
        <scheme val="minor"/>
      </rPr>
      <t xml:space="preserve"> </t>
    </r>
  </si>
  <si>
    <t>Keeping the other per unit profit fixed, as long as the profit is between -1E+30 and 280.06 the optimal decision</t>
  </si>
  <si>
    <t>solution does not change. So, if the Profit is 280.07, the selling price will be 280.07 + 330 = 610.07.</t>
  </si>
  <si>
    <r>
      <t xml:space="preserve">  </t>
    </r>
    <r>
      <rPr>
        <b/>
        <i/>
        <sz val="11"/>
        <color rgb="FFFF0000"/>
        <rFont val="Calibri"/>
        <family val="2"/>
        <scheme val="minor"/>
      </rPr>
      <t xml:space="preserve">This means that an ideal budget should be of $ 170,428.80 . </t>
    </r>
    <r>
      <rPr>
        <b/>
        <i/>
        <sz val="11"/>
        <rFont val="Calibri"/>
        <family val="2"/>
        <scheme val="minor"/>
      </rPr>
      <t xml:space="preserve">This budget will contribute  </t>
    </r>
  </si>
  <si>
    <r>
      <t xml:space="preserve">  </t>
    </r>
    <r>
      <rPr>
        <b/>
        <i/>
        <sz val="11"/>
        <color rgb="FFFF0000"/>
        <rFont val="Calibri"/>
        <family val="2"/>
        <scheme val="minor"/>
      </rPr>
      <t>This means that an ideal warehouse should be of size 18,278.40 ft</t>
    </r>
    <r>
      <rPr>
        <b/>
        <i/>
        <vertAlign val="superscript"/>
        <sz val="11"/>
        <color rgb="FFFF0000"/>
        <rFont val="Calibri"/>
        <family val="2"/>
        <scheme val="minor"/>
      </rPr>
      <t>2</t>
    </r>
    <r>
      <rPr>
        <b/>
        <i/>
        <sz val="11"/>
        <color rgb="FFFF0000"/>
        <rFont val="Calibri"/>
        <family val="2"/>
        <scheme val="minor"/>
      </rPr>
      <t xml:space="preserve">. </t>
    </r>
    <r>
      <rPr>
        <b/>
        <i/>
        <sz val="11"/>
        <rFont val="Calibri"/>
        <family val="2"/>
        <scheme val="minor"/>
      </rPr>
      <t xml:space="preserve">This size warehouse will contribute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</si>
</sst>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2" fillId="3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2" fillId="4" borderId="0" xfId="0" applyFont="1" applyFill="1"/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/>
    </xf>
    <xf numFmtId="0" fontId="2" fillId="2" borderId="4" xfId="0" applyFont="1" applyFill="1" applyBorder="1"/>
    <xf numFmtId="0" fontId="5" fillId="5" borderId="4" xfId="0" applyFont="1" applyFill="1" applyBorder="1"/>
    <xf numFmtId="0" fontId="5" fillId="0" borderId="4" xfId="0" applyFont="1" applyBorder="1"/>
    <xf numFmtId="0" fontId="5" fillId="5" borderId="7" xfId="0" applyFont="1" applyFill="1" applyBorder="1" applyAlignment="1">
      <alignment horizontal="right"/>
    </xf>
    <xf numFmtId="164" fontId="5" fillId="5" borderId="8" xfId="0" applyNumberFormat="1" applyFont="1" applyFill="1" applyBorder="1" applyAlignment="1">
      <alignment horizontal="right"/>
    </xf>
    <xf numFmtId="0" fontId="2" fillId="5" borderId="7" xfId="0" applyFont="1" applyFill="1" applyBorder="1" applyAlignment="1">
      <alignment horizontal="right"/>
    </xf>
    <xf numFmtId="0" fontId="2" fillId="5" borderId="8" xfId="0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right"/>
    </xf>
    <xf numFmtId="0" fontId="0" fillId="0" borderId="8" xfId="0" applyBorder="1"/>
    <xf numFmtId="0" fontId="0" fillId="0" borderId="13" xfId="0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165" fontId="2" fillId="6" borderId="15" xfId="0" applyNumberFormat="1" applyFont="1" applyFill="1" applyBorder="1" applyAlignment="1">
      <alignment horizontal="center"/>
    </xf>
    <xf numFmtId="165" fontId="2" fillId="6" borderId="16" xfId="0" applyNumberFormat="1" applyFont="1" applyFill="1" applyBorder="1" applyAlignment="1">
      <alignment horizontal="center"/>
    </xf>
    <xf numFmtId="164" fontId="2" fillId="6" borderId="2" xfId="1" applyFont="1" applyFill="1" applyBorder="1" applyAlignment="1">
      <alignment horizontal="center"/>
    </xf>
    <xf numFmtId="165" fontId="2" fillId="5" borderId="12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left"/>
    </xf>
    <xf numFmtId="0" fontId="5" fillId="5" borderId="12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2" fillId="0" borderId="0" xfId="0" applyFont="1"/>
    <xf numFmtId="0" fontId="0" fillId="0" borderId="19" xfId="0" applyFill="1" applyBorder="1" applyAlignment="1"/>
    <xf numFmtId="0" fontId="0" fillId="0" borderId="20" xfId="0" applyFill="1" applyBorder="1" applyAlignment="1"/>
    <xf numFmtId="0" fontId="13" fillId="0" borderId="17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topLeftCell="A4" workbookViewId="0">
      <selection activeCell="A6" sqref="A6:H20"/>
    </sheetView>
  </sheetViews>
  <sheetFormatPr defaultRowHeight="15" x14ac:dyDescent="0.25"/>
  <cols>
    <col min="1" max="1" width="2.28515625" customWidth="1"/>
    <col min="2" max="2" width="6.28515625" bestFit="1" customWidth="1"/>
    <col min="3" max="3" width="26.2851562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11" x14ac:dyDescent="0.25">
      <c r="A1" s="45" t="s">
        <v>48</v>
      </c>
    </row>
    <row r="2" spans="1:11" x14ac:dyDescent="0.25">
      <c r="A2" s="45" t="s">
        <v>49</v>
      </c>
    </row>
    <row r="3" spans="1:11" x14ac:dyDescent="0.25">
      <c r="A3" s="45" t="s">
        <v>50</v>
      </c>
    </row>
    <row r="6" spans="1:11" ht="15.75" thickBot="1" x14ac:dyDescent="0.3">
      <c r="A6" t="s">
        <v>51</v>
      </c>
    </row>
    <row r="7" spans="1:11" x14ac:dyDescent="0.25">
      <c r="B7" s="48"/>
      <c r="C7" s="48"/>
      <c r="D7" s="48" t="s">
        <v>54</v>
      </c>
      <c r="E7" s="48" t="s">
        <v>56</v>
      </c>
      <c r="F7" s="48" t="s">
        <v>58</v>
      </c>
      <c r="G7" s="48" t="s">
        <v>60</v>
      </c>
      <c r="H7" s="48" t="s">
        <v>60</v>
      </c>
    </row>
    <row r="8" spans="1:11" ht="15.75" thickBot="1" x14ac:dyDescent="0.3">
      <c r="B8" s="49" t="s">
        <v>52</v>
      </c>
      <c r="C8" s="49" t="s">
        <v>53</v>
      </c>
      <c r="D8" s="49" t="s">
        <v>55</v>
      </c>
      <c r="E8" s="49" t="s">
        <v>57</v>
      </c>
      <c r="F8" s="49" t="s">
        <v>59</v>
      </c>
      <c r="G8" s="49" t="s">
        <v>61</v>
      </c>
      <c r="H8" s="49" t="s">
        <v>62</v>
      </c>
    </row>
    <row r="9" spans="1:11" x14ac:dyDescent="0.25">
      <c r="B9" s="46" t="s">
        <v>68</v>
      </c>
      <c r="C9" s="46" t="s">
        <v>69</v>
      </c>
      <c r="D9" s="46">
        <v>0</v>
      </c>
      <c r="E9" s="46">
        <v>-110.07152372142198</v>
      </c>
      <c r="F9" s="46">
        <v>169.99</v>
      </c>
      <c r="G9" s="46">
        <v>110.07152372142198</v>
      </c>
      <c r="H9" s="46">
        <v>1E+30</v>
      </c>
      <c r="J9">
        <f>F9-H9</f>
        <v>-1E+30</v>
      </c>
      <c r="K9">
        <f>F9+G9</f>
        <v>280.06152372142196</v>
      </c>
    </row>
    <row r="10" spans="1:11" x14ac:dyDescent="0.25">
      <c r="B10" s="46" t="s">
        <v>70</v>
      </c>
      <c r="C10" s="46" t="s">
        <v>71</v>
      </c>
      <c r="D10" s="46">
        <v>155.17906700145363</v>
      </c>
      <c r="E10" s="46">
        <v>0</v>
      </c>
      <c r="F10" s="46">
        <v>359.99</v>
      </c>
      <c r="G10" s="46">
        <v>205.840243902439</v>
      </c>
      <c r="H10" s="46">
        <v>76.738785638859468</v>
      </c>
    </row>
    <row r="11" spans="1:11" x14ac:dyDescent="0.25">
      <c r="B11" s="46" t="s">
        <v>72</v>
      </c>
      <c r="C11" s="46" t="s">
        <v>73</v>
      </c>
      <c r="D11" s="46">
        <v>237.76926126602362</v>
      </c>
      <c r="E11" s="46">
        <v>0</v>
      </c>
      <c r="F11" s="46">
        <v>290.99</v>
      </c>
      <c r="G11" s="46">
        <v>98.204905405405256</v>
      </c>
      <c r="H11" s="46">
        <v>131.86640625000001</v>
      </c>
    </row>
    <row r="12" spans="1:11" ht="15.75" thickBot="1" x14ac:dyDescent="0.3">
      <c r="B12" s="47" t="s">
        <v>74</v>
      </c>
      <c r="C12" s="47" t="s">
        <v>75</v>
      </c>
      <c r="D12" s="47">
        <v>118.88463063301181</v>
      </c>
      <c r="E12" s="47">
        <v>0</v>
      </c>
      <c r="F12" s="47">
        <v>142.99</v>
      </c>
      <c r="G12" s="47">
        <v>196.40981081081051</v>
      </c>
      <c r="H12" s="47">
        <v>89.119657342657476</v>
      </c>
    </row>
    <row r="14" spans="1:11" ht="15.75" thickBot="1" x14ac:dyDescent="0.3">
      <c r="A14" t="s">
        <v>63</v>
      </c>
    </row>
    <row r="15" spans="1:11" x14ac:dyDescent="0.25">
      <c r="B15" s="48"/>
      <c r="C15" s="48"/>
      <c r="D15" s="48" t="s">
        <v>54</v>
      </c>
      <c r="E15" s="48" t="s">
        <v>64</v>
      </c>
      <c r="F15" s="48" t="s">
        <v>66</v>
      </c>
      <c r="G15" s="48" t="s">
        <v>60</v>
      </c>
      <c r="H15" s="48" t="s">
        <v>60</v>
      </c>
    </row>
    <row r="16" spans="1:11" ht="15.75" thickBot="1" x14ac:dyDescent="0.3">
      <c r="B16" s="49" t="s">
        <v>52</v>
      </c>
      <c r="C16" s="49" t="s">
        <v>53</v>
      </c>
      <c r="D16" s="49" t="s">
        <v>55</v>
      </c>
      <c r="E16" s="49" t="s">
        <v>65</v>
      </c>
      <c r="F16" s="49" t="s">
        <v>67</v>
      </c>
      <c r="G16" s="49" t="s">
        <v>61</v>
      </c>
      <c r="H16" s="49" t="s">
        <v>62</v>
      </c>
    </row>
    <row r="17" spans="2:11" x14ac:dyDescent="0.25">
      <c r="B17" s="46" t="s">
        <v>76</v>
      </c>
      <c r="C17" s="46" t="s">
        <v>77</v>
      </c>
      <c r="D17" s="46">
        <v>1.6291793313069078</v>
      </c>
      <c r="E17" s="46">
        <v>0</v>
      </c>
      <c r="F17" s="46">
        <v>0</v>
      </c>
      <c r="G17" s="46">
        <v>1.6291793313068792</v>
      </c>
      <c r="H17" s="46">
        <v>1E+30</v>
      </c>
    </row>
    <row r="18" spans="2:11" x14ac:dyDescent="0.25">
      <c r="B18" s="46" t="s">
        <v>78</v>
      </c>
      <c r="C18" s="46" t="s">
        <v>79</v>
      </c>
      <c r="D18" s="46">
        <v>0</v>
      </c>
      <c r="E18" s="46">
        <v>-33.683391040042352</v>
      </c>
      <c r="F18" s="46">
        <v>0</v>
      </c>
      <c r="G18" s="46">
        <v>27.916666666664888</v>
      </c>
      <c r="H18" s="46">
        <v>974.12019491066746</v>
      </c>
    </row>
    <row r="19" spans="2:11" x14ac:dyDescent="0.25">
      <c r="B19" s="46" t="s">
        <v>80</v>
      </c>
      <c r="C19" s="46" t="s">
        <v>81</v>
      </c>
      <c r="D19" s="46">
        <v>170000.00000000003</v>
      </c>
      <c r="E19" s="46">
        <v>0.55764834148275444</v>
      </c>
      <c r="F19" s="46">
        <v>170000</v>
      </c>
      <c r="G19" s="46">
        <v>428.79999999997023</v>
      </c>
      <c r="H19" s="46">
        <v>56224.999999999985</v>
      </c>
      <c r="J19">
        <f>F19-H19</f>
        <v>113775.00000000001</v>
      </c>
      <c r="K19">
        <f>F19+G19</f>
        <v>170428.79999999996</v>
      </c>
    </row>
    <row r="20" spans="2:11" ht="15.75" thickBot="1" x14ac:dyDescent="0.3">
      <c r="B20" s="47" t="s">
        <v>82</v>
      </c>
      <c r="C20" s="47" t="s">
        <v>83</v>
      </c>
      <c r="D20" s="47">
        <v>12300</v>
      </c>
      <c r="E20" s="47">
        <v>3.8415028412845218</v>
      </c>
      <c r="F20" s="47">
        <v>12300</v>
      </c>
      <c r="G20" s="47">
        <v>6078.3783783783765</v>
      </c>
      <c r="H20" s="47">
        <v>30.946882217087932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22" workbookViewId="0">
      <selection activeCell="C30" sqref="C30:G30"/>
    </sheetView>
  </sheetViews>
  <sheetFormatPr defaultRowHeight="15" x14ac:dyDescent="0.25"/>
  <cols>
    <col min="1" max="1" width="54.42578125" bestFit="1" customWidth="1"/>
    <col min="2" max="2" width="13.85546875" bestFit="1" customWidth="1"/>
    <col min="3" max="3" width="17" bestFit="1" customWidth="1"/>
    <col min="4" max="4" width="19.85546875" bestFit="1" customWidth="1"/>
    <col min="5" max="5" width="11.42578125" bestFit="1" customWidth="1"/>
    <col min="6" max="6" width="13.85546875" bestFit="1" customWidth="1"/>
    <col min="7" max="7" width="38.85546875" customWidth="1"/>
    <col min="8" max="8" width="23.5703125" bestFit="1" customWidth="1"/>
    <col min="9" max="9" width="7.7109375" bestFit="1" customWidth="1"/>
    <col min="10" max="11" width="7" bestFit="1" customWidth="1"/>
    <col min="12" max="12" width="14.5703125" bestFit="1" customWidth="1"/>
    <col min="20" max="20" width="20.5703125" customWidth="1"/>
    <col min="21" max="21" width="15.140625" customWidth="1"/>
    <col min="22" max="22" width="17.42578125" customWidth="1"/>
    <col min="23" max="23" width="18.28515625" customWidth="1"/>
    <col min="24" max="24" width="16" customWidth="1"/>
  </cols>
  <sheetData>
    <row r="1" spans="1:12" ht="18.75" thickBot="1" x14ac:dyDescent="0.4">
      <c r="A1" s="8" t="s">
        <v>0</v>
      </c>
      <c r="B1" s="1"/>
      <c r="C1" s="1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/>
      <c r="J1" s="1"/>
      <c r="K1" s="1"/>
      <c r="L1" s="1"/>
    </row>
    <row r="2" spans="1:12" ht="15.75" thickBot="1" x14ac:dyDescent="0.3">
      <c r="A2" s="13" t="s">
        <v>7</v>
      </c>
      <c r="B2" s="1"/>
      <c r="C2" s="1"/>
      <c r="D2" s="25">
        <v>0</v>
      </c>
      <c r="E2" s="26">
        <v>155.17906700145363</v>
      </c>
      <c r="F2" s="26">
        <v>237.76926126602362</v>
      </c>
      <c r="G2" s="27">
        <v>118.88463063301181</v>
      </c>
      <c r="H2" s="28">
        <f>SUMPRODUCT(D2:G2,D3:G3)</f>
        <v>142050.70299986788</v>
      </c>
      <c r="I2" s="30" t="s">
        <v>8</v>
      </c>
      <c r="J2" s="1"/>
      <c r="K2" s="1"/>
      <c r="L2" s="1"/>
    </row>
    <row r="3" spans="1:12" x14ac:dyDescent="0.25">
      <c r="A3" s="14" t="s">
        <v>9</v>
      </c>
      <c r="B3" s="1"/>
      <c r="C3" s="6" t="s">
        <v>10</v>
      </c>
      <c r="D3" s="24">
        <f>D5-D8</f>
        <v>169.99</v>
      </c>
      <c r="E3" s="24">
        <f t="shared" ref="E3:G3" si="0">E5-E8</f>
        <v>359.99</v>
      </c>
      <c r="F3" s="24">
        <f t="shared" si="0"/>
        <v>290.99</v>
      </c>
      <c r="G3" s="24">
        <f t="shared" si="0"/>
        <v>142.99</v>
      </c>
      <c r="H3" s="1"/>
      <c r="I3" s="1"/>
      <c r="J3" s="1"/>
      <c r="K3" s="1"/>
      <c r="L3" s="1"/>
    </row>
    <row r="4" spans="1:12" x14ac:dyDescent="0.25">
      <c r="A4" s="15" t="s">
        <v>43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6" t="s">
        <v>11</v>
      </c>
      <c r="B5" s="1"/>
      <c r="C5" s="4" t="s">
        <v>12</v>
      </c>
      <c r="D5" s="5">
        <v>499.99</v>
      </c>
      <c r="E5" s="5">
        <v>729.99</v>
      </c>
      <c r="F5" s="5">
        <v>700.99</v>
      </c>
      <c r="G5" s="5">
        <v>269.99</v>
      </c>
      <c r="H5" s="1"/>
      <c r="I5" s="1"/>
      <c r="J5" s="1"/>
      <c r="K5" s="1"/>
      <c r="L5" s="1"/>
    </row>
    <row r="6" spans="1:12" x14ac:dyDescent="0.25">
      <c r="A6" s="15" t="s">
        <v>45</v>
      </c>
      <c r="B6" s="1"/>
      <c r="C6" s="4"/>
      <c r="D6" s="1"/>
      <c r="E6" s="1"/>
      <c r="F6" s="1"/>
      <c r="G6" s="1"/>
      <c r="H6" s="1"/>
      <c r="I6" s="1"/>
      <c r="J6" s="1"/>
      <c r="K6" s="1"/>
      <c r="L6" s="1"/>
    </row>
    <row r="7" spans="1:12" ht="18" x14ac:dyDescent="0.35">
      <c r="A7" s="15" t="s">
        <v>44</v>
      </c>
      <c r="B7" s="1"/>
      <c r="C7" s="6" t="s">
        <v>13</v>
      </c>
      <c r="D7" s="2" t="s">
        <v>14</v>
      </c>
      <c r="E7" s="2" t="s">
        <v>15</v>
      </c>
      <c r="F7" s="2" t="s">
        <v>16</v>
      </c>
      <c r="G7" s="2" t="s">
        <v>17</v>
      </c>
      <c r="H7" s="2" t="s">
        <v>18</v>
      </c>
      <c r="I7" s="2" t="s">
        <v>19</v>
      </c>
      <c r="J7" s="2" t="s">
        <v>20</v>
      </c>
      <c r="K7" s="2" t="s">
        <v>21</v>
      </c>
      <c r="L7" s="1"/>
    </row>
    <row r="8" spans="1:12" x14ac:dyDescent="0.25">
      <c r="A8" s="16" t="s">
        <v>41</v>
      </c>
      <c r="B8" s="1"/>
      <c r="C8" s="4" t="s">
        <v>22</v>
      </c>
      <c r="D8" s="5">
        <v>330</v>
      </c>
      <c r="E8" s="5">
        <v>370</v>
      </c>
      <c r="F8" s="5">
        <v>410</v>
      </c>
      <c r="G8" s="5">
        <v>127</v>
      </c>
      <c r="H8" s="9">
        <f>SUMPRODUCT(D8:G8,D2:G2)</f>
        <v>170000.00000000003</v>
      </c>
      <c r="I8" s="7" t="s">
        <v>23</v>
      </c>
      <c r="J8" s="3">
        <v>170000</v>
      </c>
      <c r="K8" s="11">
        <f>ABS(J8-H8)</f>
        <v>2.9103830456733704E-11</v>
      </c>
      <c r="L8" s="1" t="s">
        <v>24</v>
      </c>
    </row>
    <row r="9" spans="1:12" ht="18" x14ac:dyDescent="0.35">
      <c r="A9" s="15" t="s">
        <v>25</v>
      </c>
      <c r="B9" s="1"/>
      <c r="C9" s="4" t="s">
        <v>26</v>
      </c>
      <c r="D9" s="5">
        <v>25</v>
      </c>
      <c r="E9" s="5">
        <v>40</v>
      </c>
      <c r="F9" s="5">
        <v>25</v>
      </c>
      <c r="G9" s="5">
        <v>1.25</v>
      </c>
      <c r="H9" s="9">
        <f>SUMPRODUCT(D9:G9,D2:G2)</f>
        <v>12300</v>
      </c>
      <c r="I9" s="7" t="s">
        <v>23</v>
      </c>
      <c r="J9" s="3">
        <v>12300</v>
      </c>
      <c r="K9" s="9">
        <f>ABS(J9-H9)</f>
        <v>0</v>
      </c>
      <c r="L9" s="1" t="s">
        <v>27</v>
      </c>
    </row>
    <row r="10" spans="1:12" x14ac:dyDescent="0.25">
      <c r="A10" s="16" t="s">
        <v>42</v>
      </c>
      <c r="B10" s="1"/>
      <c r="C10" s="4" t="s">
        <v>28</v>
      </c>
      <c r="D10" s="5">
        <v>0.7</v>
      </c>
      <c r="E10" s="5">
        <v>0.7</v>
      </c>
      <c r="F10" s="5">
        <v>-0.3</v>
      </c>
      <c r="G10" s="5">
        <v>-0.3</v>
      </c>
      <c r="H10" s="10">
        <f>SUMPRODUCT(D10:G10,D2:G2)</f>
        <v>1.6291793313069078</v>
      </c>
      <c r="I10" s="7" t="s">
        <v>47</v>
      </c>
      <c r="J10" s="3">
        <v>0</v>
      </c>
      <c r="K10" s="10">
        <f t="shared" ref="K10:K11" si="1">ABS(J10-H10)</f>
        <v>1.6291793313069078</v>
      </c>
      <c r="L10" s="1"/>
    </row>
    <row r="11" spans="1:12" ht="18" x14ac:dyDescent="0.35">
      <c r="A11" s="15" t="s">
        <v>29</v>
      </c>
      <c r="B11" s="1"/>
      <c r="C11" s="4" t="s">
        <v>30</v>
      </c>
      <c r="D11" s="5"/>
      <c r="E11" s="5"/>
      <c r="F11" s="5">
        <v>1</v>
      </c>
      <c r="G11" s="5">
        <v>-2</v>
      </c>
      <c r="H11" s="9">
        <f>SUMPRODUCT(F11:G11,F2:G2)</f>
        <v>0</v>
      </c>
      <c r="I11" s="7" t="s">
        <v>47</v>
      </c>
      <c r="J11" s="3">
        <v>0</v>
      </c>
      <c r="K11" s="9">
        <f t="shared" si="1"/>
        <v>0</v>
      </c>
      <c r="L11" s="1"/>
    </row>
    <row r="12" spans="1:12" ht="15.75" thickBot="1" x14ac:dyDescent="0.3">
      <c r="A12" s="15" t="s">
        <v>46</v>
      </c>
      <c r="B12" s="1"/>
      <c r="C12" s="4"/>
      <c r="D12" s="4"/>
      <c r="E12" s="4"/>
      <c r="F12" s="4"/>
      <c r="G12" s="4"/>
      <c r="H12" s="1"/>
      <c r="I12" s="1"/>
      <c r="J12" s="1"/>
      <c r="K12" s="1"/>
      <c r="L12" s="1"/>
    </row>
    <row r="13" spans="1:12" x14ac:dyDescent="0.25">
      <c r="A13" s="43" t="s">
        <v>31</v>
      </c>
      <c r="B13" s="44"/>
      <c r="C13" s="4"/>
      <c r="D13" s="1"/>
      <c r="E13" s="1"/>
      <c r="F13" s="1"/>
      <c r="G13" s="1"/>
      <c r="H13" s="1"/>
      <c r="I13" s="1"/>
      <c r="J13" s="1"/>
      <c r="K13" s="1"/>
      <c r="L13" s="1"/>
    </row>
    <row r="14" spans="1:12" ht="15.75" thickBot="1" x14ac:dyDescent="0.3">
      <c r="A14" s="17" t="s">
        <v>32</v>
      </c>
      <c r="B14" s="23"/>
      <c r="C14" s="4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7" t="s">
        <v>33</v>
      </c>
      <c r="B15" s="18">
        <f>H2</f>
        <v>142050.70299986788</v>
      </c>
      <c r="C15" s="40" t="s">
        <v>40</v>
      </c>
      <c r="D15" s="41"/>
      <c r="E15" s="41"/>
      <c r="F15" s="41"/>
      <c r="G15" s="42"/>
      <c r="H15" s="1"/>
      <c r="I15" s="1"/>
      <c r="J15" s="1"/>
      <c r="K15" s="1"/>
      <c r="L15" s="1"/>
    </row>
    <row r="16" spans="1:12" ht="18" x14ac:dyDescent="0.35">
      <c r="A16" s="19" t="s">
        <v>2</v>
      </c>
      <c r="B16" s="20">
        <f>D2</f>
        <v>0</v>
      </c>
      <c r="C16" s="31" t="s">
        <v>90</v>
      </c>
      <c r="D16" s="32"/>
      <c r="E16" s="32"/>
      <c r="F16" s="32"/>
      <c r="G16" s="33"/>
      <c r="H16" s="1"/>
      <c r="I16" s="1"/>
      <c r="J16" s="1"/>
      <c r="K16" s="1"/>
      <c r="L16" s="1"/>
    </row>
    <row r="17" spans="1:8" ht="18" x14ac:dyDescent="0.35">
      <c r="A17" s="19" t="s">
        <v>3</v>
      </c>
      <c r="B17" s="21">
        <f>E2</f>
        <v>155.17906700145363</v>
      </c>
      <c r="C17" s="31" t="s">
        <v>91</v>
      </c>
      <c r="D17" s="32"/>
      <c r="E17" s="32"/>
      <c r="F17" s="32"/>
      <c r="G17" s="33"/>
      <c r="H17" s="1"/>
    </row>
    <row r="18" spans="1:8" ht="18.75" thickBot="1" x14ac:dyDescent="0.4">
      <c r="A18" s="19" t="s">
        <v>4</v>
      </c>
      <c r="B18" s="21">
        <f>F2</f>
        <v>237.76926126602362</v>
      </c>
      <c r="C18" s="37"/>
      <c r="D18" s="38"/>
      <c r="E18" s="38"/>
      <c r="F18" s="38"/>
      <c r="G18" s="39"/>
      <c r="H18" s="12" t="s">
        <v>34</v>
      </c>
    </row>
    <row r="19" spans="1:8" ht="18.75" thickBot="1" x14ac:dyDescent="0.4">
      <c r="A19" s="22" t="s">
        <v>5</v>
      </c>
      <c r="B19" s="29">
        <f>G2</f>
        <v>118.88463063301181</v>
      </c>
      <c r="C19" s="40" t="s">
        <v>84</v>
      </c>
      <c r="D19" s="41"/>
      <c r="E19" s="41"/>
      <c r="F19" s="41"/>
      <c r="G19" s="42"/>
      <c r="H19" s="1"/>
    </row>
    <row r="20" spans="1:8" x14ac:dyDescent="0.25">
      <c r="A20" s="1"/>
      <c r="B20" s="1"/>
      <c r="C20" s="31" t="s">
        <v>85</v>
      </c>
      <c r="D20" s="32"/>
      <c r="E20" s="32"/>
      <c r="F20" s="32"/>
      <c r="G20" s="33"/>
      <c r="H20" s="1"/>
    </row>
    <row r="21" spans="1:8" x14ac:dyDescent="0.25">
      <c r="A21" s="1"/>
      <c r="B21" s="1"/>
      <c r="C21" s="31" t="s">
        <v>88</v>
      </c>
      <c r="D21" s="32"/>
      <c r="E21" s="32"/>
      <c r="F21" s="32"/>
      <c r="G21" s="33"/>
      <c r="H21" s="1"/>
    </row>
    <row r="22" spans="1:8" s="1" customFormat="1" x14ac:dyDescent="0.25">
      <c r="C22" s="31" t="s">
        <v>86</v>
      </c>
      <c r="D22" s="32"/>
      <c r="E22" s="32"/>
      <c r="F22" s="32"/>
      <c r="G22" s="33"/>
    </row>
    <row r="23" spans="1:8" s="1" customFormat="1" x14ac:dyDescent="0.25">
      <c r="C23" s="31" t="s">
        <v>87</v>
      </c>
      <c r="D23" s="32"/>
      <c r="E23" s="32"/>
      <c r="F23" s="32"/>
      <c r="G23" s="33"/>
    </row>
    <row r="24" spans="1:8" s="1" customFormat="1" x14ac:dyDescent="0.25">
      <c r="C24" s="31" t="s">
        <v>92</v>
      </c>
      <c r="D24" s="32"/>
      <c r="E24" s="32"/>
      <c r="F24" s="32"/>
      <c r="G24" s="33"/>
    </row>
    <row r="25" spans="1:8" ht="15.75" thickBot="1" x14ac:dyDescent="0.3">
      <c r="A25" s="1"/>
      <c r="B25" s="1"/>
      <c r="C25" s="31" t="s">
        <v>89</v>
      </c>
      <c r="D25" s="32"/>
      <c r="E25" s="32"/>
      <c r="F25" s="32"/>
      <c r="G25" s="33"/>
      <c r="H25" s="1"/>
    </row>
    <row r="26" spans="1:8" x14ac:dyDescent="0.25">
      <c r="A26" s="1"/>
      <c r="B26" s="1"/>
      <c r="C26" s="40" t="s">
        <v>35</v>
      </c>
      <c r="D26" s="41"/>
      <c r="E26" s="41"/>
      <c r="F26" s="41"/>
      <c r="G26" s="42"/>
      <c r="H26" s="1"/>
    </row>
    <row r="27" spans="1:8" ht="17.25" x14ac:dyDescent="0.25">
      <c r="A27" s="1"/>
      <c r="B27" s="1"/>
      <c r="C27" s="31" t="s">
        <v>36</v>
      </c>
      <c r="D27" s="32"/>
      <c r="E27" s="32"/>
      <c r="F27" s="32"/>
      <c r="G27" s="33"/>
      <c r="H27" s="1"/>
    </row>
    <row r="28" spans="1:8" x14ac:dyDescent="0.25">
      <c r="A28" s="1"/>
      <c r="B28" s="1"/>
      <c r="C28" s="31" t="s">
        <v>37</v>
      </c>
      <c r="D28" s="32"/>
      <c r="E28" s="32"/>
      <c r="F28" s="32"/>
      <c r="G28" s="33"/>
      <c r="H28" s="1"/>
    </row>
    <row r="29" spans="1:8" ht="17.25" x14ac:dyDescent="0.25">
      <c r="A29" s="1"/>
      <c r="B29" s="1"/>
      <c r="C29" s="31" t="s">
        <v>38</v>
      </c>
      <c r="D29" s="32"/>
      <c r="E29" s="32"/>
      <c r="F29" s="32"/>
      <c r="G29" s="33"/>
      <c r="H29" s="1"/>
    </row>
    <row r="30" spans="1:8" ht="17.25" x14ac:dyDescent="0.25">
      <c r="A30" s="1"/>
      <c r="B30" s="1"/>
      <c r="C30" s="31" t="s">
        <v>93</v>
      </c>
      <c r="D30" s="32"/>
      <c r="E30" s="32"/>
      <c r="F30" s="32"/>
      <c r="G30" s="33"/>
      <c r="H30" s="1"/>
    </row>
    <row r="31" spans="1:8" x14ac:dyDescent="0.25">
      <c r="A31" s="1"/>
      <c r="B31" s="1"/>
      <c r="C31" s="31" t="s">
        <v>39</v>
      </c>
      <c r="D31" s="32"/>
      <c r="E31" s="32"/>
      <c r="F31" s="32"/>
      <c r="G31" s="33"/>
      <c r="H31" s="1"/>
    </row>
    <row r="32" spans="1:8" ht="15.75" thickBot="1" x14ac:dyDescent="0.3">
      <c r="A32" s="1"/>
      <c r="B32" s="1"/>
      <c r="C32" s="34" t="s">
        <v>34</v>
      </c>
      <c r="D32" s="35"/>
      <c r="E32" s="35"/>
      <c r="F32" s="35"/>
      <c r="G32" s="36"/>
      <c r="H32" s="1"/>
    </row>
  </sheetData>
  <mergeCells count="19">
    <mergeCell ref="C20:G20"/>
    <mergeCell ref="A13:B13"/>
    <mergeCell ref="C15:G15"/>
    <mergeCell ref="C16:G16"/>
    <mergeCell ref="C17:G17"/>
    <mergeCell ref="C18:G18"/>
    <mergeCell ref="C19:G19"/>
    <mergeCell ref="C30:G30"/>
    <mergeCell ref="C31:G31"/>
    <mergeCell ref="C32:G32"/>
    <mergeCell ref="C21:G21"/>
    <mergeCell ref="C25:G25"/>
    <mergeCell ref="C26:G26"/>
    <mergeCell ref="C27:G27"/>
    <mergeCell ref="C28:G28"/>
    <mergeCell ref="C29:G29"/>
    <mergeCell ref="C23:G23"/>
    <mergeCell ref="C22:G22"/>
    <mergeCell ref="C24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Yash Bhavsar</cp:lastModifiedBy>
  <dcterms:created xsi:type="dcterms:W3CDTF">2021-12-10T22:49:33Z</dcterms:created>
  <dcterms:modified xsi:type="dcterms:W3CDTF">2021-12-17T10:49:31Z</dcterms:modified>
</cp:coreProperties>
</file>