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hb\Downloads\"/>
    </mc:Choice>
  </mc:AlternateContent>
  <bookViews>
    <workbookView xWindow="0" yWindow="0" windowWidth="20490" windowHeight="7020" activeTab="4"/>
  </bookViews>
  <sheets>
    <sheet name="Sensitivity Report 1" sheetId="3" r:id="rId1"/>
    <sheet name="Sensitivity Report 2" sheetId="4" r:id="rId2"/>
    <sheet name="Part 1" sheetId="1" r:id="rId3"/>
    <sheet name="Sensitivity Report 3" sheetId="5" r:id="rId4"/>
    <sheet name="Part 2" sheetId="2" r:id="rId5"/>
  </sheets>
  <externalReferences>
    <externalReference r:id="rId6"/>
  </externalReferences>
  <definedNames>
    <definedName name="solver_adj" localSheetId="2" hidden="1">'Part 1'!$Y$17:$AG$25</definedName>
    <definedName name="solver_adj" localSheetId="4" hidden="1">'Part 2'!$V$6:$V$11</definedName>
    <definedName name="solver_cvg" localSheetId="2" hidden="1">0.0001</definedName>
    <definedName name="solver_cvg" localSheetId="4" hidden="1">0.0001</definedName>
    <definedName name="solver_drv" localSheetId="2" hidden="1">2</definedName>
    <definedName name="solver_drv" localSheetId="4" hidden="1">2</definedName>
    <definedName name="solver_eng" localSheetId="2" hidden="1">2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lhs1" localSheetId="2" hidden="1">'Part 1'!$AJ$17:$AJ$22</definedName>
    <definedName name="solver_lhs1" localSheetId="4" hidden="1">'Part 2'!$V$12</definedName>
    <definedName name="solver_lhs2" localSheetId="2" hidden="1">'Part 1'!$Y$29:$AA$29</definedName>
    <definedName name="solver_lhs2" localSheetId="4" hidden="1">'Part 2'!$V$25</definedName>
    <definedName name="solver_lin" localSheetId="2" hidden="1">2</definedName>
    <definedName name="solver_lin" localSheetId="4" hidden="1">2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1</definedName>
    <definedName name="solver_neg" localSheetId="4" hidden="1">1</definedName>
    <definedName name="solver_nod" localSheetId="2" hidden="1">2147483647</definedName>
    <definedName name="solver_nod" localSheetId="4" hidden="1">2147483647</definedName>
    <definedName name="solver_num" localSheetId="2" hidden="1">2</definedName>
    <definedName name="solver_num" localSheetId="4" hidden="1">2</definedName>
    <definedName name="solver_nwt" localSheetId="2" hidden="1">1</definedName>
    <definedName name="solver_nwt" localSheetId="4" hidden="1">1</definedName>
    <definedName name="solver_opt" localSheetId="2" hidden="1">'Part 1'!$AI$7</definedName>
    <definedName name="solver_opt" localSheetId="4" hidden="1">'Part 2'!$I$20</definedName>
    <definedName name="solver_pre" localSheetId="2" hidden="1">0.000001</definedName>
    <definedName name="solver_pre" localSheetId="4" hidden="1">0.000001</definedName>
    <definedName name="solver_rbv" localSheetId="2" hidden="1">2</definedName>
    <definedName name="solver_rbv" localSheetId="4" hidden="1">2</definedName>
    <definedName name="solver_rel1" localSheetId="2" hidden="1">2</definedName>
    <definedName name="solver_rel1" localSheetId="4" hidden="1">2</definedName>
    <definedName name="solver_rel2" localSheetId="2" hidden="1">1</definedName>
    <definedName name="solver_rel2" localSheetId="4" hidden="1">2</definedName>
    <definedName name="solver_rhs1" localSheetId="2" hidden="1">'Part 1'!$AK$17:$AK$22</definedName>
    <definedName name="solver_rhs1" localSheetId="4" hidden="1">1</definedName>
    <definedName name="solver_rhs2" localSheetId="2" hidden="1">'Part 1'!$Y$28:$AA$28</definedName>
    <definedName name="solver_rhs2" localSheetId="4" hidden="1">'Part 2'!$X$25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2</definedName>
    <definedName name="solver_scl" localSheetId="4" hidden="1">2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2</definedName>
    <definedName name="solver_typ" localSheetId="4" hidden="1">2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2" l="1"/>
  <c r="V17" i="2"/>
  <c r="W17" i="2" s="1"/>
  <c r="V18" i="2"/>
  <c r="W18" i="2" s="1"/>
  <c r="AA18" i="2"/>
  <c r="V19" i="2"/>
  <c r="W19" i="2" s="1"/>
  <c r="V20" i="2"/>
  <c r="Y20" i="2" s="1"/>
  <c r="AA20" i="2" a="1"/>
  <c r="AA20" i="2" s="1"/>
  <c r="AA22" i="2" s="1"/>
  <c r="V21" i="2"/>
  <c r="W21" i="2" s="1"/>
  <c r="V22" i="2"/>
  <c r="Y22" i="2" s="1"/>
  <c r="W22" i="2"/>
  <c r="V25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0" i="2"/>
  <c r="O18" i="2"/>
  <c r="O17" i="2"/>
  <c r="O5" i="2"/>
  <c r="O6" i="2"/>
  <c r="O3" i="2"/>
  <c r="D18" i="2"/>
  <c r="E18" i="2" s="1"/>
  <c r="D19" i="2"/>
  <c r="O19" i="2" s="1"/>
  <c r="D20" i="2"/>
  <c r="O21" i="2" s="1"/>
  <c r="D21" i="2"/>
  <c r="G21" i="2" s="1"/>
  <c r="D22" i="2"/>
  <c r="G22" i="2" s="1"/>
  <c r="D17" i="2"/>
  <c r="O10" i="2" s="1"/>
  <c r="I20" i="2" a="1"/>
  <c r="I20" i="2" s="1"/>
  <c r="I22" i="2" s="1"/>
  <c r="D25" i="2"/>
  <c r="G20" i="2"/>
  <c r="E20" i="2"/>
  <c r="G19" i="2"/>
  <c r="E19" i="2"/>
  <c r="I18" i="2"/>
  <c r="G17" i="2"/>
  <c r="E17" i="2"/>
  <c r="D12" i="2"/>
  <c r="Z26" i="1"/>
  <c r="AA26" i="1"/>
  <c r="AB26" i="1"/>
  <c r="AC26" i="1"/>
  <c r="AD26" i="1"/>
  <c r="AE26" i="1"/>
  <c r="AF26" i="1"/>
  <c r="AG26" i="1"/>
  <c r="Y26" i="1"/>
  <c r="AH18" i="1"/>
  <c r="AH19" i="1"/>
  <c r="AH20" i="1"/>
  <c r="AH21" i="1"/>
  <c r="AH22" i="1"/>
  <c r="AH23" i="1"/>
  <c r="AH24" i="1"/>
  <c r="AH25" i="1"/>
  <c r="AH17" i="1"/>
  <c r="AI7" i="1"/>
  <c r="Y31" i="1"/>
  <c r="P19" i="1"/>
  <c r="Q19" i="1"/>
  <c r="O19" i="1"/>
  <c r="R14" i="1"/>
  <c r="R15" i="1"/>
  <c r="R16" i="1"/>
  <c r="R17" i="1"/>
  <c r="R18" i="1"/>
  <c r="R13" i="1"/>
  <c r="S3" i="1"/>
  <c r="P24" i="2" l="1"/>
  <c r="O8" i="2"/>
  <c r="O4" i="2"/>
  <c r="O11" i="2"/>
  <c r="O16" i="2"/>
  <c r="W20" i="2"/>
  <c r="O12" i="2"/>
  <c r="O23" i="2"/>
  <c r="E21" i="2"/>
  <c r="O7" i="2"/>
  <c r="O9" i="2"/>
  <c r="O15" i="2"/>
  <c r="Y17" i="2"/>
  <c r="D23" i="2"/>
  <c r="O13" i="2"/>
  <c r="O14" i="2"/>
  <c r="O22" i="2"/>
  <c r="Y19" i="2"/>
  <c r="Y18" i="2"/>
  <c r="V23" i="2"/>
  <c r="Y21" i="2"/>
  <c r="G18" i="2"/>
  <c r="G23" i="2" s="1"/>
  <c r="E22" i="2"/>
  <c r="AK22" i="1"/>
  <c r="AK20" i="1"/>
  <c r="AK17" i="1"/>
  <c r="AK21" i="1"/>
  <c r="Y29" i="1"/>
  <c r="AK19" i="1"/>
  <c r="Z29" i="1"/>
  <c r="AK18" i="1"/>
  <c r="AA29" i="1"/>
  <c r="T21" i="1"/>
  <c r="N21" i="1"/>
  <c r="Y23" i="2" l="1"/>
  <c r="AJ28" i="1"/>
</calcChain>
</file>

<file path=xl/sharedStrings.xml><?xml version="1.0" encoding="utf-8"?>
<sst xmlns="http://schemas.openxmlformats.org/spreadsheetml/2006/main" count="563" uniqueCount="324">
  <si>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</si>
  <si>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</si>
  <si>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</si>
  <si>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</si>
  <si>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</si>
  <si>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</si>
  <si>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</si>
  <si>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</si>
  <si>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</si>
  <si>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</si>
  <si>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</si>
  <si>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</si>
  <si>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</si>
  <si>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</si>
  <si>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</si>
  <si>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</si>
  <si>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</si>
  <si>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</si>
  <si>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</si>
  <si>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</si>
  <si>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</si>
  <si>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</si>
  <si>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</si>
  <si>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</si>
  <si>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</si>
  <si>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</si>
  <si>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</si>
  <si>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Total Cost</t>
  </si>
  <si>
    <t>Sum</t>
  </si>
  <si>
    <t>≥</t>
  </si>
  <si>
    <t>Total</t>
  </si>
  <si>
    <t>≤</t>
  </si>
  <si>
    <t>Shipped From</t>
  </si>
  <si>
    <t>Shipped To</t>
  </si>
  <si>
    <t>Microsoft Excel 16.0 Sensitivity Report</t>
  </si>
  <si>
    <t>Worksheet: [ALY6050_MOD6_Project_Students.xlsx]Part 1</t>
  </si>
  <si>
    <t>Report Created: 19-12-2021 17:54:16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</si>
  <si>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</si>
  <si>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</si>
  <si>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</si>
  <si>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</si>
  <si>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</si>
  <si>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</si>
  <si>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</si>
  <si>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</si>
  <si>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</si>
  <si>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</si>
  <si>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</si>
  <si>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</si>
  <si>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</si>
  <si>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</si>
  <si>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</si>
  <si>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</si>
  <si>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</si>
  <si>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$O$13</t>
  </si>
  <si>
    <t>Denver Orangeburg</t>
  </si>
  <si>
    <t>$P$13</t>
  </si>
  <si>
    <t>Denver Florence</t>
  </si>
  <si>
    <t>$Q$13</t>
  </si>
  <si>
    <t>Denver Macon</t>
  </si>
  <si>
    <t>$O$14</t>
  </si>
  <si>
    <t>Morganton Orangeburg</t>
  </si>
  <si>
    <t>$P$14</t>
  </si>
  <si>
    <t>Morganton Florence</t>
  </si>
  <si>
    <t>$Q$14</t>
  </si>
  <si>
    <t>Morganton Macon</t>
  </si>
  <si>
    <t>$O$15</t>
  </si>
  <si>
    <t>Morrisville Orangeburg</t>
  </si>
  <si>
    <t>$P$15</t>
  </si>
  <si>
    <t>Morrisville Florence</t>
  </si>
  <si>
    <t>$Q$15</t>
  </si>
  <si>
    <t>Morrisville Macon</t>
  </si>
  <si>
    <t>$O$16</t>
  </si>
  <si>
    <t>Pineville Orangeburg</t>
  </si>
  <si>
    <t>$P$16</t>
  </si>
  <si>
    <t>Pineville Florence</t>
  </si>
  <si>
    <t>$Q$16</t>
  </si>
  <si>
    <t>Pineville Macon</t>
  </si>
  <si>
    <t>$O$17</t>
  </si>
  <si>
    <t>Rockhill Orangeburg</t>
  </si>
  <si>
    <t>$P$17</t>
  </si>
  <si>
    <t>Rockhill Florence</t>
  </si>
  <si>
    <t>$Q$17</t>
  </si>
  <si>
    <t>Rockhill Macon</t>
  </si>
  <si>
    <t>$O$18</t>
  </si>
  <si>
    <t>Statesville Orangeburg</t>
  </si>
  <si>
    <t>$P$18</t>
  </si>
  <si>
    <t>Statesville Florence</t>
  </si>
  <si>
    <t>$Q$18</t>
  </si>
  <si>
    <t>Statesville Macon</t>
  </si>
  <si>
    <t>$O$19</t>
  </si>
  <si>
    <t>Sum Orangeburg</t>
  </si>
  <si>
    <t>$P$19</t>
  </si>
  <si>
    <t>Sum Florence</t>
  </si>
  <si>
    <t>$Q$19</t>
  </si>
  <si>
    <t>Sum Macon</t>
  </si>
  <si>
    <t>$R$13</t>
  </si>
  <si>
    <t>Denver Sum</t>
  </si>
  <si>
    <t>$R$14</t>
  </si>
  <si>
    <t>Morganton Sum</t>
  </si>
  <si>
    <t>$R$15</t>
  </si>
  <si>
    <t>Morrisville Sum</t>
  </si>
  <si>
    <t>$R$16</t>
  </si>
  <si>
    <t>Pineville Sum</t>
  </si>
  <si>
    <t>$R$17</t>
  </si>
  <si>
    <t>Rockhill Sum</t>
  </si>
  <si>
    <t>$R$18</t>
  </si>
  <si>
    <t>Statesville Sum</t>
  </si>
  <si>
    <t>X</t>
  </si>
  <si>
    <t>Report Created: 19-12-2021 19:33:18</t>
  </si>
  <si>
    <t>$Y$17</t>
  </si>
  <si>
    <t>$Z$17</t>
  </si>
  <si>
    <t>$AA$17</t>
  </si>
  <si>
    <t>$AB$17</t>
  </si>
  <si>
    <t>Denver Denver</t>
  </si>
  <si>
    <t>$AC$17</t>
  </si>
  <si>
    <t>Denver Morganton</t>
  </si>
  <si>
    <t>$AD$17</t>
  </si>
  <si>
    <t>Denver Morrisville</t>
  </si>
  <si>
    <t>$AE$17</t>
  </si>
  <si>
    <t>Denver Pineville</t>
  </si>
  <si>
    <t>$AF$17</t>
  </si>
  <si>
    <t>Denver Rockhill</t>
  </si>
  <si>
    <t>$AG$17</t>
  </si>
  <si>
    <t>Denver Statesville</t>
  </si>
  <si>
    <t>$Y$18</t>
  </si>
  <si>
    <t>$Z$18</t>
  </si>
  <si>
    <t>$AA$18</t>
  </si>
  <si>
    <t>$AB$18</t>
  </si>
  <si>
    <t>Morganton Denver</t>
  </si>
  <si>
    <t>$AC$18</t>
  </si>
  <si>
    <t>Morganton Morganton</t>
  </si>
  <si>
    <t>$AD$18</t>
  </si>
  <si>
    <t>Morganton Morrisville</t>
  </si>
  <si>
    <t>$AE$18</t>
  </si>
  <si>
    <t>Morganton Pineville</t>
  </si>
  <si>
    <t>$AF$18</t>
  </si>
  <si>
    <t>Morganton Rockhill</t>
  </si>
  <si>
    <t>$AG$18</t>
  </si>
  <si>
    <t>Morganton Statesville</t>
  </si>
  <si>
    <t>$Y$19</t>
  </si>
  <si>
    <t>$Z$19</t>
  </si>
  <si>
    <t>$AA$19</t>
  </si>
  <si>
    <t>$AB$19</t>
  </si>
  <si>
    <t>Morrisville Denver</t>
  </si>
  <si>
    <t>$AC$19</t>
  </si>
  <si>
    <t>Morrisville Morganton</t>
  </si>
  <si>
    <t>$AD$19</t>
  </si>
  <si>
    <t>Morrisville Morrisville</t>
  </si>
  <si>
    <t>$AE$19</t>
  </si>
  <si>
    <t>Morrisville Pineville</t>
  </si>
  <si>
    <t>$AF$19</t>
  </si>
  <si>
    <t>Morrisville Rockhill</t>
  </si>
  <si>
    <t>$AG$19</t>
  </si>
  <si>
    <t>Morrisville Statesville</t>
  </si>
  <si>
    <t>$Y$20</t>
  </si>
  <si>
    <t>$Z$20</t>
  </si>
  <si>
    <t>$AA$20</t>
  </si>
  <si>
    <t>$AB$20</t>
  </si>
  <si>
    <t>Pineville Denver</t>
  </si>
  <si>
    <t>$AC$20</t>
  </si>
  <si>
    <t>Pineville Morganton</t>
  </si>
  <si>
    <t>$AD$20</t>
  </si>
  <si>
    <t>Pineville Morrisville</t>
  </si>
  <si>
    <t>$AE$20</t>
  </si>
  <si>
    <t>Pineville Pineville</t>
  </si>
  <si>
    <t>$AF$20</t>
  </si>
  <si>
    <t>Pineville Rockhill</t>
  </si>
  <si>
    <t>$AG$20</t>
  </si>
  <si>
    <t>Pineville Statesville</t>
  </si>
  <si>
    <t>$Y$21</t>
  </si>
  <si>
    <t>$Z$21</t>
  </si>
  <si>
    <t>$AA$21</t>
  </si>
  <si>
    <t>$AB$21</t>
  </si>
  <si>
    <t>Rockhill Denver</t>
  </si>
  <si>
    <t>$AC$21</t>
  </si>
  <si>
    <t>Rockhill Morganton</t>
  </si>
  <si>
    <t>$AD$21</t>
  </si>
  <si>
    <t>Rockhill Morrisville</t>
  </si>
  <si>
    <t>$AE$21</t>
  </si>
  <si>
    <t>Rockhill Pineville</t>
  </si>
  <si>
    <t>$AF$21</t>
  </si>
  <si>
    <t>Rockhill Rockhill</t>
  </si>
  <si>
    <t>$AG$21</t>
  </si>
  <si>
    <t>Rockhill Statesville</t>
  </si>
  <si>
    <t>$Y$22</t>
  </si>
  <si>
    <t>$Z$22</t>
  </si>
  <si>
    <t>$AA$22</t>
  </si>
  <si>
    <t>$AB$22</t>
  </si>
  <si>
    <t>Statesville Denver</t>
  </si>
  <si>
    <t>$AC$22</t>
  </si>
  <si>
    <t>Statesville Morganton</t>
  </si>
  <si>
    <t>$AD$22</t>
  </si>
  <si>
    <t>Statesville Morrisville</t>
  </si>
  <si>
    <t>$AE$22</t>
  </si>
  <si>
    <t>Statesville Pineville</t>
  </si>
  <si>
    <t>$AF$22</t>
  </si>
  <si>
    <t>Statesville Rockhill</t>
  </si>
  <si>
    <t>$AG$22</t>
  </si>
  <si>
    <t>Statesville Statesville</t>
  </si>
  <si>
    <t>$Y$23</t>
  </si>
  <si>
    <t>Orangeburg Orangeburg</t>
  </si>
  <si>
    <t>$Z$23</t>
  </si>
  <si>
    <t>Orangeburg Florence</t>
  </si>
  <si>
    <t>$AA$23</t>
  </si>
  <si>
    <t>Orangeburg Macon</t>
  </si>
  <si>
    <t>$AB$23</t>
  </si>
  <si>
    <t>Orangeburg Denver</t>
  </si>
  <si>
    <t>$AC$23</t>
  </si>
  <si>
    <t>Orangeburg Morganton</t>
  </si>
  <si>
    <t>$AD$23</t>
  </si>
  <si>
    <t>Orangeburg Morrisville</t>
  </si>
  <si>
    <t>$AE$23</t>
  </si>
  <si>
    <t>Orangeburg Pineville</t>
  </si>
  <si>
    <t>$AF$23</t>
  </si>
  <si>
    <t>Orangeburg Rockhill</t>
  </si>
  <si>
    <t>$AG$23</t>
  </si>
  <si>
    <t>Orangeburg Statesville</t>
  </si>
  <si>
    <t>$Y$24</t>
  </si>
  <si>
    <t>Florence Orangeburg</t>
  </si>
  <si>
    <t>$Z$24</t>
  </si>
  <si>
    <t>Florence Florence</t>
  </si>
  <si>
    <t>$AA$24</t>
  </si>
  <si>
    <t>Florence Macon</t>
  </si>
  <si>
    <t>$AB$24</t>
  </si>
  <si>
    <t>Florence Denver</t>
  </si>
  <si>
    <t>$AC$24</t>
  </si>
  <si>
    <t>Florence Morganton</t>
  </si>
  <si>
    <t>$AD$24</t>
  </si>
  <si>
    <t>Florence Morrisville</t>
  </si>
  <si>
    <t>$AE$24</t>
  </si>
  <si>
    <t>Florence Pineville</t>
  </si>
  <si>
    <t>$AF$24</t>
  </si>
  <si>
    <t>Florence Rockhill</t>
  </si>
  <si>
    <t>$AG$24</t>
  </si>
  <si>
    <t>Florence Statesville</t>
  </si>
  <si>
    <t>$Y$25</t>
  </si>
  <si>
    <t>Macon Orangeburg</t>
  </si>
  <si>
    <t>$Z$25</t>
  </si>
  <si>
    <t>Macon Florence</t>
  </si>
  <si>
    <t>$AA$25</t>
  </si>
  <si>
    <t>Macon Macon</t>
  </si>
  <si>
    <t>$AB$25</t>
  </si>
  <si>
    <t>Macon Denver</t>
  </si>
  <si>
    <t>$AC$25</t>
  </si>
  <si>
    <t>Macon Morganton</t>
  </si>
  <si>
    <t>$AD$25</t>
  </si>
  <si>
    <t>Macon Morrisville</t>
  </si>
  <si>
    <t>$AE$25</t>
  </si>
  <si>
    <t>Macon Pineville</t>
  </si>
  <si>
    <t>$AF$25</t>
  </si>
  <si>
    <t>Macon Rockhill</t>
  </si>
  <si>
    <t>$AG$25</t>
  </si>
  <si>
    <t>Macon Statesville</t>
  </si>
  <si>
    <t>$AJ$17</t>
  </si>
  <si>
    <t>$AJ$18</t>
  </si>
  <si>
    <t>$AJ$19</t>
  </si>
  <si>
    <t>$AJ$20</t>
  </si>
  <si>
    <t>$AJ$21</t>
  </si>
  <si>
    <t>$AJ$22</t>
  </si>
  <si>
    <t>$Y$29</t>
  </si>
  <si>
    <t>--- ≤</t>
  </si>
  <si>
    <t>$Z$29</t>
  </si>
  <si>
    <t>$AA$29</t>
  </si>
  <si>
    <t>Weights</t>
  </si>
  <si>
    <t>Stocks</t>
  </si>
  <si>
    <t>Allocation</t>
  </si>
  <si>
    <t>Investment</t>
  </si>
  <si>
    <t>X1</t>
  </si>
  <si>
    <t>Portfolio Mean</t>
  </si>
  <si>
    <t>X2</t>
  </si>
  <si>
    <t>X3</t>
  </si>
  <si>
    <t>Variance</t>
  </si>
  <si>
    <t>X4</t>
  </si>
  <si>
    <t>X5</t>
  </si>
  <si>
    <t>Standard Deviation</t>
  </si>
  <si>
    <t>X6</t>
  </si>
  <si>
    <t>=</t>
  </si>
  <si>
    <t>Return</t>
  </si>
  <si>
    <t>Protfolio</t>
  </si>
  <si>
    <t>Worksheet: [ALY6050_MOD6_Project_Students.xlsx]Part 2</t>
  </si>
  <si>
    <t>Report Created: 19-12-2021 20:03:42</t>
  </si>
  <si>
    <t>Gradient</t>
  </si>
  <si>
    <t>Lagrange</t>
  </si>
  <si>
    <t>Multiplier</t>
  </si>
  <si>
    <t>$D$6</t>
  </si>
  <si>
    <t>Bonds Weights</t>
  </si>
  <si>
    <t>$D$7</t>
  </si>
  <si>
    <t>High tech stocks Weights</t>
  </si>
  <si>
    <t>$D$8</t>
  </si>
  <si>
    <t>Foreign stocks Weights</t>
  </si>
  <si>
    <t>$D$9</t>
  </si>
  <si>
    <t>Call options Weights</t>
  </si>
  <si>
    <t>$D$10</t>
  </si>
  <si>
    <t>Put options Weights</t>
  </si>
  <si>
    <t>$D$11</t>
  </si>
  <si>
    <t>Gold Weights</t>
  </si>
  <si>
    <t>$D$12</t>
  </si>
  <si>
    <t>$D$25</t>
  </si>
  <si>
    <t>Protfolio Return</t>
  </si>
  <si>
    <t>Variance Covariance</t>
  </si>
  <si>
    <t>X1^2</t>
  </si>
  <si>
    <t>X2^2</t>
  </si>
  <si>
    <t>X3^2</t>
  </si>
  <si>
    <t>X4^2</t>
  </si>
  <si>
    <t>X5^2</t>
  </si>
  <si>
    <t>X6^2</t>
  </si>
  <si>
    <t>X1X2</t>
  </si>
  <si>
    <t>X1X3</t>
  </si>
  <si>
    <t>X1X4</t>
  </si>
  <si>
    <t>X1X5</t>
  </si>
  <si>
    <t>X1X6</t>
  </si>
  <si>
    <t>X2X3</t>
  </si>
  <si>
    <t>X2X4</t>
  </si>
  <si>
    <t>X2X5</t>
  </si>
  <si>
    <t>X2X6</t>
  </si>
  <si>
    <t>X3X4</t>
  </si>
  <si>
    <t>X3X5</t>
  </si>
  <si>
    <t>X3X6</t>
  </si>
  <si>
    <t>X4X5</t>
  </si>
  <si>
    <t>X4X6</t>
  </si>
  <si>
    <t>X5X6</t>
  </si>
  <si>
    <t>Expected Portfolio Returns "r"</t>
  </si>
  <si>
    <t>Minimized Risk "e"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</si>
</sst>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 &quot;₹&quot;\ * #,##0.00_ ;_ &quot;₹&quot;\ * \-#,##0.00_ ;_ &quot;₹&quot;\ * &quot;-&quot;??_ ;_ @_ "/>
    <numFmt numFmtId="164" formatCode="&quot;$&quot;#,##0_);[Red]\(&quot;$&quot;#,##0\)"/>
    <numFmt numFmtId="165" formatCode="&quot;$&quot;#,##0.00"/>
    <numFmt numFmtId="167" formatCode="_-[$$-409]* #,##0.00_ ;_-[$$-409]* \-#,##0.00\ ;_-[$$-409]* &quot;-&quot;??_ ;_-@_ "/>
    <numFmt numFmtId="168" formatCode="0.0%"/>
    <numFmt numFmtId="169" formatCode="0.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0" borderId="1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0" fillId="2" borderId="0" xfId="0" applyFill="1"/>
    <xf numFmtId="0" fontId="12" fillId="0" borderId="19" xfId="0" applyFont="1" applyBorder="1" applyAlignment="1">
      <alignment horizontal="center"/>
    </xf>
    <xf numFmtId="0" fontId="12" fillId="0" borderId="0" xfId="0" applyFont="1"/>
    <xf numFmtId="0" fontId="12" fillId="0" borderId="19" xfId="0" applyFont="1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5" borderId="19" xfId="0" applyFill="1" applyBorder="1" applyAlignment="1">
      <alignment horizontal="center"/>
    </xf>
    <xf numFmtId="0" fontId="0" fillId="0" borderId="22" xfId="0" applyFill="1" applyBorder="1" applyAlignment="1"/>
    <xf numFmtId="0" fontId="0" fillId="0" borderId="23" xfId="0" applyFill="1" applyBorder="1" applyAlignment="1"/>
    <xf numFmtId="0" fontId="13" fillId="0" borderId="20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/>
    </xf>
    <xf numFmtId="0" fontId="12" fillId="6" borderId="19" xfId="0" applyFont="1" applyFill="1" applyBorder="1"/>
    <xf numFmtId="165" fontId="12" fillId="6" borderId="19" xfId="0" applyNumberFormat="1" applyFont="1" applyFill="1" applyBorder="1"/>
    <xf numFmtId="0" fontId="2" fillId="0" borderId="19" xfId="0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167" fontId="12" fillId="0" borderId="19" xfId="1" applyNumberFormat="1" applyFont="1" applyBorder="1" applyAlignment="1">
      <alignment horizontal="center"/>
    </xf>
    <xf numFmtId="0" fontId="2" fillId="0" borderId="19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Font="1" applyBorder="1"/>
    <xf numFmtId="0" fontId="6" fillId="4" borderId="19" xfId="0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Border="1" applyAlignment="1">
      <alignment vertical="center"/>
    </xf>
    <xf numFmtId="0" fontId="12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9" fontId="0" fillId="0" borderId="19" xfId="0" applyNumberForma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167" fontId="0" fillId="0" borderId="19" xfId="1" applyNumberFormat="1" applyFon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169" fontId="0" fillId="0" borderId="19" xfId="0" applyNumberFormat="1" applyBorder="1" applyAlignment="1">
      <alignment horizontal="center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2'!$M$30</c:f>
              <c:strCache>
                <c:ptCount val="1"/>
                <c:pt idx="0">
                  <c:v>Minimized Risk "e"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2'!$L$31:$L$39</c:f>
              <c:numCache>
                <c:formatCode>General</c:formatCode>
                <c:ptCount val="9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</c:numCache>
            </c:numRef>
          </c:cat>
          <c:val>
            <c:numRef>
              <c:f>'Part 2'!$M$31:$M$39</c:f>
              <c:numCache>
                <c:formatCode>General</c:formatCode>
                <c:ptCount val="9"/>
                <c:pt idx="0">
                  <c:v>5.1390652175749903E-4</c:v>
                </c:pt>
                <c:pt idx="1">
                  <c:v>6.0327270158450899E-4</c:v>
                </c:pt>
                <c:pt idx="2">
                  <c:v>7.3563547690872096E-4</c:v>
                </c:pt>
                <c:pt idx="3">
                  <c:v>9.1099484589631495E-4</c:v>
                </c:pt>
                <c:pt idx="4">
                  <c:v>1.12935145269352E-3</c:v>
                </c:pt>
                <c:pt idx="5">
                  <c:v>1.12935145269352E-3</c:v>
                </c:pt>
                <c:pt idx="6">
                  <c:v>1.12935145269352E-3</c:v>
                </c:pt>
                <c:pt idx="7">
                  <c:v>3.4962482661452399E-3</c:v>
                </c:pt>
                <c:pt idx="8">
                  <c:v>5.6757517450106397E-3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0-4ABC-A5B4-17C435984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01119"/>
        <c:axId val="184301535"/>
      </c:lineChart>
      <c:catAx>
        <c:axId val="18430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1535"/>
        <c:crosses val="autoZero"/>
        <c:auto val="1"/>
        <c:lblAlgn val="ctr"/>
        <c:lblOffset val="100"/>
        <c:noMultiLvlLbl val="0"/>
      </c:catAx>
      <c:valAx>
        <c:axId val="184301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28</xdr:row>
      <xdr:rowOff>180975</xdr:rowOff>
    </xdr:from>
    <xdr:to>
      <xdr:col>10</xdr:col>
      <xdr:colOff>200025</xdr:colOff>
      <xdr:row>42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Y6050_MOD6_Project_Mordiy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 Report 1"/>
      <sheetName val="Part 1"/>
      <sheetName val="Part 2"/>
    </sheetNames>
    <sheetDataSet>
      <sheetData sheetId="0" refreshError="1"/>
      <sheetData sheetId="1" refreshError="1"/>
      <sheetData sheetId="2">
        <row r="16">
          <cell r="L16" t="str">
            <v>Minimized Risk ''e"</v>
          </cell>
        </row>
        <row r="17">
          <cell r="K17">
            <v>0.1</v>
          </cell>
          <cell r="L17">
            <v>5.1390652175749903E-4</v>
          </cell>
        </row>
        <row r="18">
          <cell r="K18">
            <v>0.105</v>
          </cell>
          <cell r="L18">
            <v>6.0327270158450899E-4</v>
          </cell>
        </row>
        <row r="19">
          <cell r="K19">
            <v>0.11</v>
          </cell>
          <cell r="L19">
            <v>7.3563547690872096E-4</v>
          </cell>
        </row>
        <row r="20">
          <cell r="K20">
            <v>0.115</v>
          </cell>
          <cell r="L20">
            <v>9.1099484589631495E-4</v>
          </cell>
        </row>
        <row r="21">
          <cell r="K21">
            <v>0.12</v>
          </cell>
          <cell r="L21">
            <v>1.12935145269352E-3</v>
          </cell>
        </row>
        <row r="22">
          <cell r="K22">
            <v>0.125</v>
          </cell>
          <cell r="L22">
            <v>1.12935145269352E-3</v>
          </cell>
        </row>
        <row r="23">
          <cell r="K23">
            <v>0.13</v>
          </cell>
          <cell r="L23">
            <v>1.12935145269352E-3</v>
          </cell>
        </row>
        <row r="24">
          <cell r="K24">
            <v>0.13500000000000001</v>
          </cell>
          <cell r="L24">
            <v>3.4962482661452399E-3</v>
          </cell>
        </row>
        <row r="25">
          <cell r="K25">
            <v>0.14000000000000001</v>
          </cell>
          <cell r="L25">
            <v>5.6757517450106397E-3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workbookViewId="0"/>
  </sheetViews>
  <sheetFormatPr defaultRowHeight="15.75" x14ac:dyDescent="0.25"/>
  <cols>
    <col min="1" max="1" width="2.125" customWidth="1"/>
    <col min="2" max="2" width="6.25" bestFit="1" customWidth="1"/>
    <col min="3" max="3" width="20.125" bestFit="1" customWidth="1"/>
    <col min="4" max="4" width="5.625" customWidth="1"/>
    <col min="5" max="5" width="8.25" bestFit="1" customWidth="1"/>
    <col min="6" max="6" width="10" bestFit="1" customWidth="1"/>
    <col min="7" max="8" width="9.375" bestFit="1" customWidth="1"/>
  </cols>
  <sheetData>
    <row r="1" spans="1:8" x14ac:dyDescent="0.25">
      <c r="A1" s="39" t="s">
        <v>34</v>
      </c>
    </row>
    <row r="2" spans="1:8" x14ac:dyDescent="0.25">
      <c r="A2" s="39" t="s">
        <v>35</v>
      </c>
    </row>
    <row r="3" spans="1:8" x14ac:dyDescent="0.25">
      <c r="A3" s="39" t="s">
        <v>36</v>
      </c>
    </row>
    <row r="6" spans="1:8" ht="16.5" thickBot="1" x14ac:dyDescent="0.3">
      <c r="A6" t="s">
        <v>37</v>
      </c>
    </row>
    <row r="7" spans="1:8" x14ac:dyDescent="0.25">
      <c r="B7" s="51"/>
      <c r="C7" s="51"/>
      <c r="D7" s="51" t="s">
        <v>40</v>
      </c>
      <c r="E7" s="51" t="s">
        <v>42</v>
      </c>
      <c r="F7" s="51" t="s">
        <v>44</v>
      </c>
      <c r="G7" s="51" t="s">
        <v>46</v>
      </c>
      <c r="H7" s="51" t="s">
        <v>46</v>
      </c>
    </row>
    <row r="8" spans="1:8" ht="16.5" thickBot="1" x14ac:dyDescent="0.3">
      <c r="B8" s="52" t="s">
        <v>38</v>
      </c>
      <c r="C8" s="52" t="s">
        <v>39</v>
      </c>
      <c r="D8" s="52" t="s">
        <v>41</v>
      </c>
      <c r="E8" s="52" t="s">
        <v>43</v>
      </c>
      <c r="F8" s="52" t="s">
        <v>45</v>
      </c>
      <c r="G8" s="52" t="s">
        <v>47</v>
      </c>
      <c r="H8" s="52" t="s">
        <v>48</v>
      </c>
    </row>
    <row r="9" spans="1:8" x14ac:dyDescent="0.25">
      <c r="B9" s="49" t="s">
        <v>54</v>
      </c>
      <c r="C9" s="49" t="s">
        <v>55</v>
      </c>
      <c r="D9" s="49">
        <v>36</v>
      </c>
      <c r="E9" s="49">
        <v>0</v>
      </c>
      <c r="F9" s="49">
        <v>12</v>
      </c>
      <c r="G9" s="49">
        <v>4</v>
      </c>
      <c r="H9" s="49">
        <v>0</v>
      </c>
    </row>
    <row r="10" spans="1:8" x14ac:dyDescent="0.25">
      <c r="B10" s="49" t="s">
        <v>56</v>
      </c>
      <c r="C10" s="49" t="s">
        <v>57</v>
      </c>
      <c r="D10" s="49">
        <v>0</v>
      </c>
      <c r="E10" s="49">
        <v>0</v>
      </c>
      <c r="F10" s="49">
        <v>15</v>
      </c>
      <c r="G10" s="49">
        <v>1E+30</v>
      </c>
      <c r="H10" s="49">
        <v>0</v>
      </c>
    </row>
    <row r="11" spans="1:8" x14ac:dyDescent="0.25">
      <c r="B11" s="49" t="s">
        <v>58</v>
      </c>
      <c r="C11" s="49" t="s">
        <v>59</v>
      </c>
      <c r="D11" s="49">
        <v>9</v>
      </c>
      <c r="E11" s="49">
        <v>0</v>
      </c>
      <c r="F11" s="49">
        <v>17</v>
      </c>
      <c r="G11" s="49">
        <v>0</v>
      </c>
      <c r="H11" s="49">
        <v>4</v>
      </c>
    </row>
    <row r="12" spans="1:8" x14ac:dyDescent="0.25">
      <c r="B12" s="49" t="s">
        <v>60</v>
      </c>
      <c r="C12" s="49" t="s">
        <v>61</v>
      </c>
      <c r="D12" s="49">
        <v>0</v>
      </c>
      <c r="E12" s="49">
        <v>9</v>
      </c>
      <c r="F12" s="49">
        <v>14</v>
      </c>
      <c r="G12" s="49">
        <v>1E+30</v>
      </c>
      <c r="H12" s="49">
        <v>9</v>
      </c>
    </row>
    <row r="13" spans="1:8" x14ac:dyDescent="0.25">
      <c r="B13" s="49" t="s">
        <v>62</v>
      </c>
      <c r="C13" s="49" t="s">
        <v>63</v>
      </c>
      <c r="D13" s="49">
        <v>0</v>
      </c>
      <c r="E13" s="49">
        <v>1</v>
      </c>
      <c r="F13" s="49">
        <v>9</v>
      </c>
      <c r="G13" s="49">
        <v>1E+30</v>
      </c>
      <c r="H13" s="49">
        <v>1</v>
      </c>
    </row>
    <row r="14" spans="1:8" x14ac:dyDescent="0.25">
      <c r="B14" s="49" t="s">
        <v>64</v>
      </c>
      <c r="C14" s="49" t="s">
        <v>65</v>
      </c>
      <c r="D14" s="49">
        <v>26</v>
      </c>
      <c r="E14" s="49">
        <v>0</v>
      </c>
      <c r="F14" s="49">
        <v>10</v>
      </c>
      <c r="G14" s="49">
        <v>1</v>
      </c>
      <c r="H14" s="49">
        <v>10</v>
      </c>
    </row>
    <row r="15" spans="1:8" x14ac:dyDescent="0.25">
      <c r="B15" s="49" t="s">
        <v>66</v>
      </c>
      <c r="C15" s="49" t="s">
        <v>67</v>
      </c>
      <c r="D15" s="49">
        <v>0</v>
      </c>
      <c r="E15" s="49">
        <v>7</v>
      </c>
      <c r="F15" s="49">
        <v>13</v>
      </c>
      <c r="G15" s="49">
        <v>1E+30</v>
      </c>
      <c r="H15" s="49">
        <v>7</v>
      </c>
    </row>
    <row r="16" spans="1:8" x14ac:dyDescent="0.25">
      <c r="B16" s="49" t="s">
        <v>68</v>
      </c>
      <c r="C16" s="49" t="s">
        <v>69</v>
      </c>
      <c r="D16" s="49">
        <v>0</v>
      </c>
      <c r="E16" s="49">
        <v>11</v>
      </c>
      <c r="F16" s="49">
        <v>20</v>
      </c>
      <c r="G16" s="49">
        <v>1E+30</v>
      </c>
      <c r="H16" s="49">
        <v>11</v>
      </c>
    </row>
    <row r="17" spans="1:8" x14ac:dyDescent="0.25">
      <c r="B17" s="49" t="s">
        <v>70</v>
      </c>
      <c r="C17" s="49" t="s">
        <v>71</v>
      </c>
      <c r="D17" s="49">
        <v>42</v>
      </c>
      <c r="E17" s="49">
        <v>0</v>
      </c>
      <c r="F17" s="49">
        <v>11</v>
      </c>
      <c r="G17" s="49">
        <v>7</v>
      </c>
      <c r="H17" s="49">
        <v>11</v>
      </c>
    </row>
    <row r="18" spans="1:8" x14ac:dyDescent="0.25">
      <c r="B18" s="49" t="s">
        <v>72</v>
      </c>
      <c r="C18" s="49" t="s">
        <v>73</v>
      </c>
      <c r="D18" s="49">
        <v>0</v>
      </c>
      <c r="E18" s="49">
        <v>4</v>
      </c>
      <c r="F18" s="49">
        <v>17</v>
      </c>
      <c r="G18" s="49">
        <v>1E+30</v>
      </c>
      <c r="H18" s="49">
        <v>4</v>
      </c>
    </row>
    <row r="19" spans="1:8" x14ac:dyDescent="0.25">
      <c r="B19" s="49" t="s">
        <v>74</v>
      </c>
      <c r="C19" s="49" t="s">
        <v>75</v>
      </c>
      <c r="D19" s="49">
        <v>53</v>
      </c>
      <c r="E19" s="49">
        <v>0</v>
      </c>
      <c r="F19" s="49">
        <v>16</v>
      </c>
      <c r="G19" s="49">
        <v>1</v>
      </c>
      <c r="H19" s="49">
        <v>18</v>
      </c>
    </row>
    <row r="20" spans="1:8" x14ac:dyDescent="0.25">
      <c r="B20" s="49" t="s">
        <v>76</v>
      </c>
      <c r="C20" s="49" t="s">
        <v>77</v>
      </c>
      <c r="D20" s="49">
        <v>0</v>
      </c>
      <c r="E20" s="49">
        <v>1</v>
      </c>
      <c r="F20" s="49">
        <v>19</v>
      </c>
      <c r="G20" s="49">
        <v>1E+30</v>
      </c>
      <c r="H20" s="49">
        <v>1</v>
      </c>
    </row>
    <row r="21" spans="1:8" x14ac:dyDescent="0.25">
      <c r="B21" s="49" t="s">
        <v>78</v>
      </c>
      <c r="C21" s="49" t="s">
        <v>79</v>
      </c>
      <c r="D21" s="49">
        <v>29</v>
      </c>
      <c r="E21" s="49">
        <v>0</v>
      </c>
      <c r="F21" s="49">
        <v>7</v>
      </c>
      <c r="G21" s="49">
        <v>0</v>
      </c>
      <c r="H21" s="49">
        <v>12</v>
      </c>
    </row>
    <row r="22" spans="1:8" x14ac:dyDescent="0.25">
      <c r="B22" s="49" t="s">
        <v>80</v>
      </c>
      <c r="C22" s="49" t="s">
        <v>81</v>
      </c>
      <c r="D22" s="49">
        <v>0</v>
      </c>
      <c r="E22" s="49">
        <v>4</v>
      </c>
      <c r="F22" s="49">
        <v>14</v>
      </c>
      <c r="G22" s="49">
        <v>1E+30</v>
      </c>
      <c r="H22" s="49">
        <v>4</v>
      </c>
    </row>
    <row r="23" spans="1:8" x14ac:dyDescent="0.25">
      <c r="B23" s="49" t="s">
        <v>82</v>
      </c>
      <c r="C23" s="49" t="s">
        <v>83</v>
      </c>
      <c r="D23" s="49">
        <v>0</v>
      </c>
      <c r="E23" s="49">
        <v>0</v>
      </c>
      <c r="F23" s="49">
        <v>12</v>
      </c>
      <c r="G23" s="49">
        <v>1E+30</v>
      </c>
      <c r="H23" s="49">
        <v>0</v>
      </c>
    </row>
    <row r="24" spans="1:8" x14ac:dyDescent="0.25">
      <c r="B24" s="49" t="s">
        <v>84</v>
      </c>
      <c r="C24" s="49" t="s">
        <v>85</v>
      </c>
      <c r="D24" s="49">
        <v>0</v>
      </c>
      <c r="E24" s="49">
        <v>9</v>
      </c>
      <c r="F24" s="49">
        <v>22</v>
      </c>
      <c r="G24" s="49">
        <v>1E+30</v>
      </c>
      <c r="H24" s="49">
        <v>9</v>
      </c>
    </row>
    <row r="25" spans="1:8" x14ac:dyDescent="0.25">
      <c r="B25" s="49" t="s">
        <v>86</v>
      </c>
      <c r="C25" s="49" t="s">
        <v>87</v>
      </c>
      <c r="D25" s="49">
        <v>27</v>
      </c>
      <c r="E25" s="49">
        <v>0</v>
      </c>
      <c r="F25" s="49">
        <v>16</v>
      </c>
      <c r="G25" s="49">
        <v>0</v>
      </c>
      <c r="H25" s="49">
        <v>1</v>
      </c>
    </row>
    <row r="26" spans="1:8" ht="16.5" thickBot="1" x14ac:dyDescent="0.3">
      <c r="B26" s="50" t="s">
        <v>88</v>
      </c>
      <c r="C26" s="50" t="s">
        <v>89</v>
      </c>
      <c r="D26" s="50">
        <v>11</v>
      </c>
      <c r="E26" s="50">
        <v>0</v>
      </c>
      <c r="F26" s="50">
        <v>18</v>
      </c>
      <c r="G26" s="50">
        <v>1</v>
      </c>
      <c r="H26" s="50">
        <v>0</v>
      </c>
    </row>
    <row r="28" spans="1:8" ht="16.5" thickBot="1" x14ac:dyDescent="0.3">
      <c r="A28" t="s">
        <v>49</v>
      </c>
    </row>
    <row r="29" spans="1:8" x14ac:dyDescent="0.25">
      <c r="B29" s="51"/>
      <c r="C29" s="51"/>
      <c r="D29" s="51" t="s">
        <v>40</v>
      </c>
      <c r="E29" s="51" t="s">
        <v>50</v>
      </c>
      <c r="F29" s="51" t="s">
        <v>52</v>
      </c>
      <c r="G29" s="51" t="s">
        <v>46</v>
      </c>
      <c r="H29" s="51" t="s">
        <v>46</v>
      </c>
    </row>
    <row r="30" spans="1:8" ht="16.5" thickBot="1" x14ac:dyDescent="0.3">
      <c r="B30" s="52" t="s">
        <v>38</v>
      </c>
      <c r="C30" s="52" t="s">
        <v>39</v>
      </c>
      <c r="D30" s="52" t="s">
        <v>41</v>
      </c>
      <c r="E30" s="52" t="s">
        <v>51</v>
      </c>
      <c r="F30" s="52" t="s">
        <v>53</v>
      </c>
      <c r="G30" s="52" t="s">
        <v>47</v>
      </c>
      <c r="H30" s="52" t="s">
        <v>48</v>
      </c>
    </row>
    <row r="31" spans="1:8" x14ac:dyDescent="0.25">
      <c r="B31" s="49" t="s">
        <v>90</v>
      </c>
      <c r="C31" s="49" t="s">
        <v>91</v>
      </c>
      <c r="D31" s="49">
        <v>65</v>
      </c>
      <c r="E31" s="49">
        <v>-5</v>
      </c>
      <c r="F31" s="49">
        <v>65</v>
      </c>
      <c r="G31" s="49">
        <v>9</v>
      </c>
      <c r="H31" s="49">
        <v>17</v>
      </c>
    </row>
    <row r="32" spans="1:8" x14ac:dyDescent="0.25">
      <c r="B32" s="49" t="s">
        <v>92</v>
      </c>
      <c r="C32" s="49" t="s">
        <v>93</v>
      </c>
      <c r="D32" s="49">
        <v>80</v>
      </c>
      <c r="E32" s="49">
        <v>-2</v>
      </c>
      <c r="F32" s="49">
        <v>80</v>
      </c>
      <c r="G32" s="49">
        <v>11</v>
      </c>
      <c r="H32" s="49">
        <v>17</v>
      </c>
    </row>
    <row r="33" spans="2:8" x14ac:dyDescent="0.25">
      <c r="B33" s="49" t="s">
        <v>94</v>
      </c>
      <c r="C33" s="49" t="s">
        <v>95</v>
      </c>
      <c r="D33" s="49">
        <v>88</v>
      </c>
      <c r="E33" s="49">
        <v>0</v>
      </c>
      <c r="F33" s="49">
        <v>105</v>
      </c>
      <c r="G33" s="49">
        <v>1E+30</v>
      </c>
      <c r="H33" s="49">
        <v>17</v>
      </c>
    </row>
    <row r="34" spans="2:8" x14ac:dyDescent="0.25">
      <c r="B34" s="49" t="s">
        <v>96</v>
      </c>
      <c r="C34" s="49" t="s">
        <v>97</v>
      </c>
      <c r="D34" s="49">
        <v>45</v>
      </c>
      <c r="E34" s="49">
        <v>17</v>
      </c>
      <c r="F34" s="49">
        <v>45</v>
      </c>
      <c r="G34" s="49">
        <v>17</v>
      </c>
      <c r="H34" s="49">
        <v>9</v>
      </c>
    </row>
    <row r="35" spans="2:8" x14ac:dyDescent="0.25">
      <c r="B35" s="49" t="s">
        <v>98</v>
      </c>
      <c r="C35" s="49" t="s">
        <v>99</v>
      </c>
      <c r="D35" s="49">
        <v>26</v>
      </c>
      <c r="E35" s="49">
        <v>10</v>
      </c>
      <c r="F35" s="49">
        <v>26</v>
      </c>
      <c r="G35" s="49">
        <v>17</v>
      </c>
      <c r="H35" s="49">
        <v>26</v>
      </c>
    </row>
    <row r="36" spans="2:8" x14ac:dyDescent="0.25">
      <c r="B36" s="49" t="s">
        <v>100</v>
      </c>
      <c r="C36" s="49" t="s">
        <v>101</v>
      </c>
      <c r="D36" s="49">
        <v>42</v>
      </c>
      <c r="E36" s="49">
        <v>11</v>
      </c>
      <c r="F36" s="49">
        <v>42</v>
      </c>
      <c r="G36" s="49">
        <v>17</v>
      </c>
      <c r="H36" s="49">
        <v>42</v>
      </c>
    </row>
    <row r="37" spans="2:8" x14ac:dyDescent="0.25">
      <c r="B37" s="49" t="s">
        <v>102</v>
      </c>
      <c r="C37" s="49" t="s">
        <v>103</v>
      </c>
      <c r="D37" s="49">
        <v>53</v>
      </c>
      <c r="E37" s="49">
        <v>18</v>
      </c>
      <c r="F37" s="49">
        <v>53</v>
      </c>
      <c r="G37" s="49">
        <v>17</v>
      </c>
      <c r="H37" s="49">
        <v>11</v>
      </c>
    </row>
    <row r="38" spans="2:8" x14ac:dyDescent="0.25">
      <c r="B38" s="49" t="s">
        <v>104</v>
      </c>
      <c r="C38" s="49" t="s">
        <v>105</v>
      </c>
      <c r="D38" s="49">
        <v>29</v>
      </c>
      <c r="E38" s="49">
        <v>12</v>
      </c>
      <c r="F38" s="49">
        <v>29</v>
      </c>
      <c r="G38" s="49">
        <v>17</v>
      </c>
      <c r="H38" s="49">
        <v>9</v>
      </c>
    </row>
    <row r="39" spans="2:8" ht="16.5" thickBot="1" x14ac:dyDescent="0.3">
      <c r="B39" s="50" t="s">
        <v>106</v>
      </c>
      <c r="C39" s="50" t="s">
        <v>107</v>
      </c>
      <c r="D39" s="50">
        <v>38</v>
      </c>
      <c r="E39" s="50">
        <v>18</v>
      </c>
      <c r="F39" s="50">
        <v>38</v>
      </c>
      <c r="G39" s="50">
        <v>17</v>
      </c>
      <c r="H39" s="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showGridLines="0" workbookViewId="0"/>
  </sheetViews>
  <sheetFormatPr defaultRowHeight="15.75" x14ac:dyDescent="0.25"/>
  <cols>
    <col min="1" max="1" width="2.125" customWidth="1"/>
    <col min="2" max="2" width="7.25" bestFit="1" customWidth="1"/>
    <col min="3" max="3" width="20.875" bestFit="1" customWidth="1"/>
    <col min="4" max="4" width="5.625" customWidth="1"/>
    <col min="5" max="5" width="8.25" bestFit="1" customWidth="1"/>
    <col min="6" max="6" width="10" bestFit="1" customWidth="1"/>
    <col min="7" max="8" width="9.375" bestFit="1" customWidth="1"/>
  </cols>
  <sheetData>
    <row r="1" spans="1:8" x14ac:dyDescent="0.25">
      <c r="A1" s="39" t="s">
        <v>34</v>
      </c>
    </row>
    <row r="2" spans="1:8" x14ac:dyDescent="0.25">
      <c r="A2" s="39" t="s">
        <v>35</v>
      </c>
    </row>
    <row r="3" spans="1:8" x14ac:dyDescent="0.25">
      <c r="A3" s="39" t="s">
        <v>109</v>
      </c>
    </row>
    <row r="6" spans="1:8" ht="16.5" thickBot="1" x14ac:dyDescent="0.3">
      <c r="A6" t="s">
        <v>37</v>
      </c>
    </row>
    <row r="7" spans="1:8" x14ac:dyDescent="0.25">
      <c r="B7" s="51"/>
      <c r="C7" s="51"/>
      <c r="D7" s="51" t="s">
        <v>40</v>
      </c>
      <c r="E7" s="51" t="s">
        <v>42</v>
      </c>
      <c r="F7" s="51" t="s">
        <v>44</v>
      </c>
      <c r="G7" s="51" t="s">
        <v>46</v>
      </c>
      <c r="H7" s="51" t="s">
        <v>46</v>
      </c>
    </row>
    <row r="8" spans="1:8" ht="16.5" thickBot="1" x14ac:dyDescent="0.3">
      <c r="B8" s="52" t="s">
        <v>38</v>
      </c>
      <c r="C8" s="52" t="s">
        <v>39</v>
      </c>
      <c r="D8" s="52" t="s">
        <v>41</v>
      </c>
      <c r="E8" s="52" t="s">
        <v>43</v>
      </c>
      <c r="F8" s="52" t="s">
        <v>45</v>
      </c>
      <c r="G8" s="52" t="s">
        <v>47</v>
      </c>
      <c r="H8" s="52" t="s">
        <v>48</v>
      </c>
    </row>
    <row r="9" spans="1:8" x14ac:dyDescent="0.25">
      <c r="B9" s="49" t="s">
        <v>110</v>
      </c>
      <c r="C9" s="49" t="s">
        <v>55</v>
      </c>
      <c r="D9" s="49">
        <v>0</v>
      </c>
      <c r="E9" s="49">
        <v>3</v>
      </c>
      <c r="F9" s="49">
        <v>12</v>
      </c>
      <c r="G9" s="49">
        <v>1E+30</v>
      </c>
      <c r="H9" s="49">
        <v>3</v>
      </c>
    </row>
    <row r="10" spans="1:8" x14ac:dyDescent="0.25">
      <c r="B10" s="49" t="s">
        <v>111</v>
      </c>
      <c r="C10" s="49" t="s">
        <v>57</v>
      </c>
      <c r="D10" s="49">
        <v>0</v>
      </c>
      <c r="E10" s="49">
        <v>3</v>
      </c>
      <c r="F10" s="49">
        <v>15</v>
      </c>
      <c r="G10" s="49">
        <v>1E+30</v>
      </c>
      <c r="H10" s="49">
        <v>3</v>
      </c>
    </row>
    <row r="11" spans="1:8" x14ac:dyDescent="0.25">
      <c r="B11" s="49" t="s">
        <v>112</v>
      </c>
      <c r="C11" s="49" t="s">
        <v>59</v>
      </c>
      <c r="D11" s="49">
        <v>0</v>
      </c>
      <c r="E11" s="49">
        <v>4</v>
      </c>
      <c r="F11" s="49">
        <v>17</v>
      </c>
      <c r="G11" s="49">
        <v>1E+30</v>
      </c>
      <c r="H11" s="49">
        <v>4</v>
      </c>
    </row>
    <row r="12" spans="1:8" x14ac:dyDescent="0.25">
      <c r="B12" s="49" t="s">
        <v>113</v>
      </c>
      <c r="C12" s="49" t="s">
        <v>114</v>
      </c>
      <c r="D12" s="49">
        <v>0</v>
      </c>
      <c r="E12" s="49">
        <v>1000</v>
      </c>
      <c r="F12" s="49">
        <v>1000</v>
      </c>
      <c r="G12" s="49">
        <v>1E+30</v>
      </c>
      <c r="H12" s="49">
        <v>1000</v>
      </c>
    </row>
    <row r="13" spans="1:8" x14ac:dyDescent="0.25">
      <c r="B13" s="49" t="s">
        <v>115</v>
      </c>
      <c r="C13" s="49" t="s">
        <v>116</v>
      </c>
      <c r="D13" s="49">
        <v>45</v>
      </c>
      <c r="E13" s="49">
        <v>0</v>
      </c>
      <c r="F13" s="49">
        <v>3</v>
      </c>
      <c r="G13" s="49">
        <v>2</v>
      </c>
      <c r="H13" s="49">
        <v>0</v>
      </c>
    </row>
    <row r="14" spans="1:8" x14ac:dyDescent="0.25">
      <c r="B14" s="49" t="s">
        <v>117</v>
      </c>
      <c r="C14" s="49" t="s">
        <v>118</v>
      </c>
      <c r="D14" s="49">
        <v>0</v>
      </c>
      <c r="E14" s="49">
        <v>2</v>
      </c>
      <c r="F14" s="49">
        <v>4</v>
      </c>
      <c r="G14" s="49">
        <v>1E+30</v>
      </c>
      <c r="H14" s="49">
        <v>2</v>
      </c>
    </row>
    <row r="15" spans="1:8" x14ac:dyDescent="0.25">
      <c r="B15" s="49" t="s">
        <v>119</v>
      </c>
      <c r="C15" s="49" t="s">
        <v>120</v>
      </c>
      <c r="D15" s="49">
        <v>0</v>
      </c>
      <c r="E15" s="49">
        <v>10</v>
      </c>
      <c r="F15" s="49">
        <v>9</v>
      </c>
      <c r="G15" s="49">
        <v>1E+30</v>
      </c>
      <c r="H15" s="49">
        <v>10</v>
      </c>
    </row>
    <row r="16" spans="1:8" x14ac:dyDescent="0.25">
      <c r="B16" s="49" t="s">
        <v>121</v>
      </c>
      <c r="C16" s="49" t="s">
        <v>122</v>
      </c>
      <c r="D16" s="49">
        <v>0</v>
      </c>
      <c r="E16" s="49">
        <v>3</v>
      </c>
      <c r="F16" s="49">
        <v>5</v>
      </c>
      <c r="G16" s="49">
        <v>1E+30</v>
      </c>
      <c r="H16" s="49">
        <v>3</v>
      </c>
    </row>
    <row r="17" spans="2:8" x14ac:dyDescent="0.25">
      <c r="B17" s="49" t="s">
        <v>123</v>
      </c>
      <c r="C17" s="49" t="s">
        <v>124</v>
      </c>
      <c r="D17" s="49">
        <v>0</v>
      </c>
      <c r="E17" s="49">
        <v>8</v>
      </c>
      <c r="F17" s="49">
        <v>4</v>
      </c>
      <c r="G17" s="49">
        <v>1E+30</v>
      </c>
      <c r="H17" s="49">
        <v>8</v>
      </c>
    </row>
    <row r="18" spans="2:8" x14ac:dyDescent="0.25">
      <c r="B18" s="49" t="s">
        <v>125</v>
      </c>
      <c r="C18" s="49" t="s">
        <v>61</v>
      </c>
      <c r="D18" s="49">
        <v>0</v>
      </c>
      <c r="E18" s="49">
        <v>8</v>
      </c>
      <c r="F18" s="49">
        <v>14</v>
      </c>
      <c r="G18" s="49">
        <v>1E+30</v>
      </c>
      <c r="H18" s="49">
        <v>8</v>
      </c>
    </row>
    <row r="19" spans="2:8" x14ac:dyDescent="0.25">
      <c r="B19" s="49" t="s">
        <v>126</v>
      </c>
      <c r="C19" s="49" t="s">
        <v>63</v>
      </c>
      <c r="D19" s="49">
        <v>42</v>
      </c>
      <c r="E19" s="49">
        <v>0</v>
      </c>
      <c r="F19" s="49">
        <v>9</v>
      </c>
      <c r="G19" s="49">
        <v>1</v>
      </c>
      <c r="H19" s="49">
        <v>0</v>
      </c>
    </row>
    <row r="20" spans="2:8" x14ac:dyDescent="0.25">
      <c r="B20" s="49" t="s">
        <v>127</v>
      </c>
      <c r="C20" s="49" t="s">
        <v>65</v>
      </c>
      <c r="D20" s="49">
        <v>29</v>
      </c>
      <c r="E20" s="49">
        <v>0</v>
      </c>
      <c r="F20" s="49">
        <v>10</v>
      </c>
      <c r="G20" s="49">
        <v>1</v>
      </c>
      <c r="H20" s="49">
        <v>0</v>
      </c>
    </row>
    <row r="21" spans="2:8" x14ac:dyDescent="0.25">
      <c r="B21" s="49" t="s">
        <v>128</v>
      </c>
      <c r="C21" s="49" t="s">
        <v>129</v>
      </c>
      <c r="D21" s="49">
        <v>0</v>
      </c>
      <c r="E21" s="49">
        <v>9</v>
      </c>
      <c r="F21" s="49">
        <v>6</v>
      </c>
      <c r="G21" s="49">
        <v>1E+30</v>
      </c>
      <c r="H21" s="49">
        <v>9</v>
      </c>
    </row>
    <row r="22" spans="2:8" x14ac:dyDescent="0.25">
      <c r="B22" s="49" t="s">
        <v>130</v>
      </c>
      <c r="C22" s="49" t="s">
        <v>131</v>
      </c>
      <c r="D22" s="49">
        <v>0</v>
      </c>
      <c r="E22" s="49">
        <v>1000</v>
      </c>
      <c r="F22" s="49">
        <v>1000</v>
      </c>
      <c r="G22" s="49">
        <v>1E+30</v>
      </c>
      <c r="H22" s="49">
        <v>1000</v>
      </c>
    </row>
    <row r="23" spans="2:8" x14ac:dyDescent="0.25">
      <c r="B23" s="49" t="s">
        <v>132</v>
      </c>
      <c r="C23" s="49" t="s">
        <v>133</v>
      </c>
      <c r="D23" s="49">
        <v>0</v>
      </c>
      <c r="E23" s="49">
        <v>8</v>
      </c>
      <c r="F23" s="49">
        <v>7</v>
      </c>
      <c r="G23" s="49">
        <v>1E+30</v>
      </c>
      <c r="H23" s="49">
        <v>8</v>
      </c>
    </row>
    <row r="24" spans="2:8" x14ac:dyDescent="0.25">
      <c r="B24" s="49" t="s">
        <v>134</v>
      </c>
      <c r="C24" s="49" t="s">
        <v>135</v>
      </c>
      <c r="D24" s="49">
        <v>0</v>
      </c>
      <c r="E24" s="49">
        <v>10</v>
      </c>
      <c r="F24" s="49">
        <v>6</v>
      </c>
      <c r="G24" s="49">
        <v>1E+30</v>
      </c>
      <c r="H24" s="49">
        <v>10</v>
      </c>
    </row>
    <row r="25" spans="2:8" x14ac:dyDescent="0.25">
      <c r="B25" s="49" t="s">
        <v>136</v>
      </c>
      <c r="C25" s="49" t="s">
        <v>137</v>
      </c>
      <c r="D25" s="49">
        <v>0</v>
      </c>
      <c r="E25" s="49">
        <v>10</v>
      </c>
      <c r="F25" s="49">
        <v>9</v>
      </c>
      <c r="G25" s="49">
        <v>1E+30</v>
      </c>
      <c r="H25" s="49">
        <v>10</v>
      </c>
    </row>
    <row r="26" spans="2:8" x14ac:dyDescent="0.25">
      <c r="B26" s="49" t="s">
        <v>138</v>
      </c>
      <c r="C26" s="49" t="s">
        <v>139</v>
      </c>
      <c r="D26" s="49">
        <v>0</v>
      </c>
      <c r="E26" s="49">
        <v>11</v>
      </c>
      <c r="F26" s="49">
        <v>4</v>
      </c>
      <c r="G26" s="49">
        <v>1E+30</v>
      </c>
      <c r="H26" s="49">
        <v>11</v>
      </c>
    </row>
    <row r="27" spans="2:8" x14ac:dyDescent="0.25">
      <c r="B27" s="49" t="s">
        <v>140</v>
      </c>
      <c r="C27" s="49" t="s">
        <v>67</v>
      </c>
      <c r="D27" s="49">
        <v>0</v>
      </c>
      <c r="E27" s="49">
        <v>6</v>
      </c>
      <c r="F27" s="49">
        <v>13</v>
      </c>
      <c r="G27" s="49">
        <v>1E+30</v>
      </c>
      <c r="H27" s="49">
        <v>6</v>
      </c>
    </row>
    <row r="28" spans="2:8" x14ac:dyDescent="0.25">
      <c r="B28" s="49" t="s">
        <v>141</v>
      </c>
      <c r="C28" s="49" t="s">
        <v>69</v>
      </c>
      <c r="D28" s="49">
        <v>0</v>
      </c>
      <c r="E28" s="49">
        <v>10</v>
      </c>
      <c r="F28" s="49">
        <v>20</v>
      </c>
      <c r="G28" s="49">
        <v>1E+30</v>
      </c>
      <c r="H28" s="49">
        <v>10</v>
      </c>
    </row>
    <row r="29" spans="2:8" x14ac:dyDescent="0.25">
      <c r="B29" s="49" t="s">
        <v>142</v>
      </c>
      <c r="C29" s="49" t="s">
        <v>71</v>
      </c>
      <c r="D29" s="49">
        <v>59</v>
      </c>
      <c r="E29" s="49">
        <v>0</v>
      </c>
      <c r="F29" s="49">
        <v>11</v>
      </c>
      <c r="G29" s="49">
        <v>0</v>
      </c>
      <c r="H29" s="49">
        <v>2</v>
      </c>
    </row>
    <row r="30" spans="2:8" x14ac:dyDescent="0.25">
      <c r="B30" s="49" t="s">
        <v>143</v>
      </c>
      <c r="C30" s="49" t="s">
        <v>144</v>
      </c>
      <c r="D30" s="49">
        <v>0</v>
      </c>
      <c r="E30" s="49">
        <v>7</v>
      </c>
      <c r="F30" s="49">
        <v>5</v>
      </c>
      <c r="G30" s="49">
        <v>1E+30</v>
      </c>
      <c r="H30" s="49">
        <v>7</v>
      </c>
    </row>
    <row r="31" spans="2:8" x14ac:dyDescent="0.25">
      <c r="B31" s="49" t="s">
        <v>145</v>
      </c>
      <c r="C31" s="49" t="s">
        <v>146</v>
      </c>
      <c r="D31" s="49">
        <v>0</v>
      </c>
      <c r="E31" s="49">
        <v>6</v>
      </c>
      <c r="F31" s="49">
        <v>7</v>
      </c>
      <c r="G31" s="49">
        <v>1E+30</v>
      </c>
      <c r="H31" s="49">
        <v>6</v>
      </c>
    </row>
    <row r="32" spans="2:8" x14ac:dyDescent="0.25">
      <c r="B32" s="49" t="s">
        <v>147</v>
      </c>
      <c r="C32" s="49" t="s">
        <v>148</v>
      </c>
      <c r="D32" s="49">
        <v>0</v>
      </c>
      <c r="E32" s="49">
        <v>1000</v>
      </c>
      <c r="F32" s="49">
        <v>1000</v>
      </c>
      <c r="G32" s="49">
        <v>1E+30</v>
      </c>
      <c r="H32" s="49">
        <v>1000</v>
      </c>
    </row>
    <row r="33" spans="2:8" x14ac:dyDescent="0.25">
      <c r="B33" s="49" t="s">
        <v>149</v>
      </c>
      <c r="C33" s="49" t="s">
        <v>150</v>
      </c>
      <c r="D33" s="49">
        <v>0</v>
      </c>
      <c r="E33" s="49">
        <v>6</v>
      </c>
      <c r="F33" s="49">
        <v>3</v>
      </c>
      <c r="G33" s="49">
        <v>1E+30</v>
      </c>
      <c r="H33" s="49">
        <v>6</v>
      </c>
    </row>
    <row r="34" spans="2:8" x14ac:dyDescent="0.25">
      <c r="B34" s="49" t="s">
        <v>151</v>
      </c>
      <c r="C34" s="49" t="s">
        <v>152</v>
      </c>
      <c r="D34" s="49">
        <v>0</v>
      </c>
      <c r="E34" s="49">
        <v>4</v>
      </c>
      <c r="F34" s="49">
        <v>4</v>
      </c>
      <c r="G34" s="49">
        <v>1E+30</v>
      </c>
      <c r="H34" s="49">
        <v>4</v>
      </c>
    </row>
    <row r="35" spans="2:8" x14ac:dyDescent="0.25">
      <c r="B35" s="49" t="s">
        <v>153</v>
      </c>
      <c r="C35" s="49" t="s">
        <v>154</v>
      </c>
      <c r="D35" s="49">
        <v>0</v>
      </c>
      <c r="E35" s="49">
        <v>15</v>
      </c>
      <c r="F35" s="49">
        <v>9</v>
      </c>
      <c r="G35" s="49">
        <v>1E+30</v>
      </c>
      <c r="H35" s="49">
        <v>15</v>
      </c>
    </row>
    <row r="36" spans="2:8" x14ac:dyDescent="0.25">
      <c r="B36" s="49" t="s">
        <v>155</v>
      </c>
      <c r="C36" s="49" t="s">
        <v>73</v>
      </c>
      <c r="D36" s="49">
        <v>0</v>
      </c>
      <c r="E36" s="49">
        <v>7</v>
      </c>
      <c r="F36" s="49">
        <v>17</v>
      </c>
      <c r="G36" s="49">
        <v>1E+30</v>
      </c>
      <c r="H36" s="49">
        <v>7</v>
      </c>
    </row>
    <row r="37" spans="2:8" x14ac:dyDescent="0.25">
      <c r="B37" s="49" t="s">
        <v>156</v>
      </c>
      <c r="C37" s="49" t="s">
        <v>75</v>
      </c>
      <c r="D37" s="49">
        <v>0</v>
      </c>
      <c r="E37" s="49">
        <v>3</v>
      </c>
      <c r="F37" s="49">
        <v>16</v>
      </c>
      <c r="G37" s="49">
        <v>1E+30</v>
      </c>
      <c r="H37" s="49">
        <v>3</v>
      </c>
    </row>
    <row r="38" spans="2:8" x14ac:dyDescent="0.25">
      <c r="B38" s="49" t="s">
        <v>157</v>
      </c>
      <c r="C38" s="49" t="s">
        <v>77</v>
      </c>
      <c r="D38" s="49">
        <v>0</v>
      </c>
      <c r="E38" s="49">
        <v>5</v>
      </c>
      <c r="F38" s="49">
        <v>19</v>
      </c>
      <c r="G38" s="49">
        <v>1E+30</v>
      </c>
      <c r="H38" s="49">
        <v>5</v>
      </c>
    </row>
    <row r="39" spans="2:8" x14ac:dyDescent="0.25">
      <c r="B39" s="49" t="s">
        <v>158</v>
      </c>
      <c r="C39" s="49" t="s">
        <v>159</v>
      </c>
      <c r="D39" s="49">
        <v>0</v>
      </c>
      <c r="E39" s="49">
        <v>4</v>
      </c>
      <c r="F39" s="49">
        <v>5</v>
      </c>
      <c r="G39" s="49">
        <v>1E+30</v>
      </c>
      <c r="H39" s="49">
        <v>4</v>
      </c>
    </row>
    <row r="40" spans="2:8" x14ac:dyDescent="0.25">
      <c r="B40" s="49" t="s">
        <v>160</v>
      </c>
      <c r="C40" s="49" t="s">
        <v>161</v>
      </c>
      <c r="D40" s="49">
        <v>0</v>
      </c>
      <c r="E40" s="49">
        <v>0</v>
      </c>
      <c r="F40" s="49">
        <v>4</v>
      </c>
      <c r="G40" s="49">
        <v>1E+30</v>
      </c>
      <c r="H40" s="49">
        <v>0</v>
      </c>
    </row>
    <row r="41" spans="2:8" x14ac:dyDescent="0.25">
      <c r="B41" s="49" t="s">
        <v>162</v>
      </c>
      <c r="C41" s="49" t="s">
        <v>163</v>
      </c>
      <c r="D41" s="49">
        <v>17</v>
      </c>
      <c r="E41" s="49">
        <v>0</v>
      </c>
      <c r="F41" s="49">
        <v>3</v>
      </c>
      <c r="G41" s="49">
        <v>0</v>
      </c>
      <c r="H41" s="49">
        <v>2</v>
      </c>
    </row>
    <row r="42" spans="2:8" x14ac:dyDescent="0.25">
      <c r="B42" s="49" t="s">
        <v>164</v>
      </c>
      <c r="C42" s="49" t="s">
        <v>165</v>
      </c>
      <c r="D42" s="49">
        <v>0</v>
      </c>
      <c r="E42" s="49">
        <v>1000</v>
      </c>
      <c r="F42" s="49">
        <v>1000</v>
      </c>
      <c r="G42" s="49">
        <v>1E+30</v>
      </c>
      <c r="H42" s="49">
        <v>1000</v>
      </c>
    </row>
    <row r="43" spans="2:8" x14ac:dyDescent="0.25">
      <c r="B43" s="49" t="s">
        <v>166</v>
      </c>
      <c r="C43" s="49" t="s">
        <v>167</v>
      </c>
      <c r="D43" s="49">
        <v>36</v>
      </c>
      <c r="E43" s="49">
        <v>0</v>
      </c>
      <c r="F43" s="49">
        <v>3</v>
      </c>
      <c r="G43" s="49">
        <v>2</v>
      </c>
      <c r="H43" s="49">
        <v>1</v>
      </c>
    </row>
    <row r="44" spans="2:8" x14ac:dyDescent="0.25">
      <c r="B44" s="49" t="s">
        <v>168</v>
      </c>
      <c r="C44" s="49" t="s">
        <v>169</v>
      </c>
      <c r="D44" s="49">
        <v>0</v>
      </c>
      <c r="E44" s="49">
        <v>14</v>
      </c>
      <c r="F44" s="49">
        <v>11</v>
      </c>
      <c r="G44" s="49">
        <v>1E+30</v>
      </c>
      <c r="H44" s="49">
        <v>14</v>
      </c>
    </row>
    <row r="45" spans="2:8" x14ac:dyDescent="0.25">
      <c r="B45" s="49" t="s">
        <v>170</v>
      </c>
      <c r="C45" s="49" t="s">
        <v>79</v>
      </c>
      <c r="D45" s="49">
        <v>65</v>
      </c>
      <c r="E45" s="49">
        <v>0</v>
      </c>
      <c r="F45" s="49">
        <v>7</v>
      </c>
      <c r="G45" s="49">
        <v>3</v>
      </c>
      <c r="H45" s="49">
        <v>6</v>
      </c>
    </row>
    <row r="46" spans="2:8" x14ac:dyDescent="0.25">
      <c r="B46" s="49" t="s">
        <v>171</v>
      </c>
      <c r="C46" s="49" t="s">
        <v>81</v>
      </c>
      <c r="D46" s="49">
        <v>0</v>
      </c>
      <c r="E46" s="49">
        <v>4</v>
      </c>
      <c r="F46" s="49">
        <v>14</v>
      </c>
      <c r="G46" s="49">
        <v>1E+30</v>
      </c>
      <c r="H46" s="49">
        <v>4</v>
      </c>
    </row>
    <row r="47" spans="2:8" x14ac:dyDescent="0.25">
      <c r="B47" s="49" t="s">
        <v>172</v>
      </c>
      <c r="C47" s="49" t="s">
        <v>83</v>
      </c>
      <c r="D47" s="49">
        <v>0</v>
      </c>
      <c r="E47" s="49">
        <v>1</v>
      </c>
      <c r="F47" s="49">
        <v>12</v>
      </c>
      <c r="G47" s="49">
        <v>1E+30</v>
      </c>
      <c r="H47" s="49">
        <v>1</v>
      </c>
    </row>
    <row r="48" spans="2:8" x14ac:dyDescent="0.25">
      <c r="B48" s="49" t="s">
        <v>173</v>
      </c>
      <c r="C48" s="49" t="s">
        <v>174</v>
      </c>
      <c r="D48" s="49">
        <v>0</v>
      </c>
      <c r="E48" s="49">
        <v>7</v>
      </c>
      <c r="F48" s="49">
        <v>5</v>
      </c>
      <c r="G48" s="49">
        <v>1E+30</v>
      </c>
      <c r="H48" s="49">
        <v>7</v>
      </c>
    </row>
    <row r="49" spans="2:8" x14ac:dyDescent="0.25">
      <c r="B49" s="49" t="s">
        <v>175</v>
      </c>
      <c r="C49" s="49" t="s">
        <v>176</v>
      </c>
      <c r="D49" s="49">
        <v>0</v>
      </c>
      <c r="E49" s="49">
        <v>8</v>
      </c>
      <c r="F49" s="49">
        <v>9</v>
      </c>
      <c r="G49" s="49">
        <v>1E+30</v>
      </c>
      <c r="H49" s="49">
        <v>8</v>
      </c>
    </row>
    <row r="50" spans="2:8" x14ac:dyDescent="0.25">
      <c r="B50" s="49" t="s">
        <v>177</v>
      </c>
      <c r="C50" s="49" t="s">
        <v>178</v>
      </c>
      <c r="D50" s="49">
        <v>0</v>
      </c>
      <c r="E50" s="49">
        <v>5</v>
      </c>
      <c r="F50" s="49">
        <v>5</v>
      </c>
      <c r="G50" s="49">
        <v>1E+30</v>
      </c>
      <c r="H50" s="49">
        <v>5</v>
      </c>
    </row>
    <row r="51" spans="2:8" x14ac:dyDescent="0.25">
      <c r="B51" s="49" t="s">
        <v>179</v>
      </c>
      <c r="C51" s="49" t="s">
        <v>180</v>
      </c>
      <c r="D51" s="49">
        <v>0</v>
      </c>
      <c r="E51" s="49">
        <v>6</v>
      </c>
      <c r="F51" s="49">
        <v>3</v>
      </c>
      <c r="G51" s="49">
        <v>1E+30</v>
      </c>
      <c r="H51" s="49">
        <v>6</v>
      </c>
    </row>
    <row r="52" spans="2:8" x14ac:dyDescent="0.25">
      <c r="B52" s="49" t="s">
        <v>181</v>
      </c>
      <c r="C52" s="49" t="s">
        <v>182</v>
      </c>
      <c r="D52" s="49">
        <v>0</v>
      </c>
      <c r="E52" s="49">
        <v>1000</v>
      </c>
      <c r="F52" s="49">
        <v>1000</v>
      </c>
      <c r="G52" s="49">
        <v>1E+30</v>
      </c>
      <c r="H52" s="49">
        <v>1000</v>
      </c>
    </row>
    <row r="53" spans="2:8" x14ac:dyDescent="0.25">
      <c r="B53" s="49" t="s">
        <v>183</v>
      </c>
      <c r="C53" s="49" t="s">
        <v>184</v>
      </c>
      <c r="D53" s="49">
        <v>0</v>
      </c>
      <c r="E53" s="49">
        <v>20</v>
      </c>
      <c r="F53" s="49">
        <v>14</v>
      </c>
      <c r="G53" s="49">
        <v>1E+30</v>
      </c>
      <c r="H53" s="49">
        <v>20</v>
      </c>
    </row>
    <row r="54" spans="2:8" x14ac:dyDescent="0.25">
      <c r="B54" s="49" t="s">
        <v>185</v>
      </c>
      <c r="C54" s="49" t="s">
        <v>85</v>
      </c>
      <c r="D54" s="49">
        <v>0</v>
      </c>
      <c r="E54" s="49">
        <v>9</v>
      </c>
      <c r="F54" s="49">
        <v>22</v>
      </c>
      <c r="G54" s="49">
        <v>1E+30</v>
      </c>
      <c r="H54" s="49">
        <v>9</v>
      </c>
    </row>
    <row r="55" spans="2:8" x14ac:dyDescent="0.25">
      <c r="B55" s="49" t="s">
        <v>186</v>
      </c>
      <c r="C55" s="49" t="s">
        <v>87</v>
      </c>
      <c r="D55" s="49">
        <v>38</v>
      </c>
      <c r="E55" s="49">
        <v>0</v>
      </c>
      <c r="F55" s="49">
        <v>16</v>
      </c>
      <c r="G55" s="49">
        <v>0</v>
      </c>
      <c r="H55" s="49">
        <v>8</v>
      </c>
    </row>
    <row r="56" spans="2:8" x14ac:dyDescent="0.25">
      <c r="B56" s="49" t="s">
        <v>187</v>
      </c>
      <c r="C56" s="49" t="s">
        <v>89</v>
      </c>
      <c r="D56" s="49">
        <v>0</v>
      </c>
      <c r="E56" s="49">
        <v>1</v>
      </c>
      <c r="F56" s="49">
        <v>18</v>
      </c>
      <c r="G56" s="49">
        <v>1E+30</v>
      </c>
      <c r="H56" s="49">
        <v>1</v>
      </c>
    </row>
    <row r="57" spans="2:8" x14ac:dyDescent="0.25">
      <c r="B57" s="49" t="s">
        <v>188</v>
      </c>
      <c r="C57" s="49" t="s">
        <v>189</v>
      </c>
      <c r="D57" s="49">
        <v>0</v>
      </c>
      <c r="E57" s="49">
        <v>0</v>
      </c>
      <c r="F57" s="49">
        <v>4</v>
      </c>
      <c r="G57" s="49">
        <v>1E+30</v>
      </c>
      <c r="H57" s="49">
        <v>0</v>
      </c>
    </row>
    <row r="58" spans="2:8" x14ac:dyDescent="0.25">
      <c r="B58" s="49" t="s">
        <v>190</v>
      </c>
      <c r="C58" s="49" t="s">
        <v>191</v>
      </c>
      <c r="D58" s="49">
        <v>0</v>
      </c>
      <c r="E58" s="49">
        <v>0</v>
      </c>
      <c r="F58" s="49">
        <v>7</v>
      </c>
      <c r="G58" s="49">
        <v>1E+30</v>
      </c>
      <c r="H58" s="49">
        <v>0</v>
      </c>
    </row>
    <row r="59" spans="2:8" x14ac:dyDescent="0.25">
      <c r="B59" s="49" t="s">
        <v>192</v>
      </c>
      <c r="C59" s="49" t="s">
        <v>193</v>
      </c>
      <c r="D59" s="49">
        <v>0</v>
      </c>
      <c r="E59" s="49">
        <v>5</v>
      </c>
      <c r="F59" s="49">
        <v>11</v>
      </c>
      <c r="G59" s="49">
        <v>1E+30</v>
      </c>
      <c r="H59" s="49">
        <v>5</v>
      </c>
    </row>
    <row r="60" spans="2:8" x14ac:dyDescent="0.25">
      <c r="B60" s="49" t="s">
        <v>194</v>
      </c>
      <c r="C60" s="49" t="s">
        <v>195</v>
      </c>
      <c r="D60" s="49">
        <v>0</v>
      </c>
      <c r="E60" s="49">
        <v>9</v>
      </c>
      <c r="F60" s="49">
        <v>12</v>
      </c>
      <c r="G60" s="49">
        <v>1E+30</v>
      </c>
      <c r="H60" s="49">
        <v>9</v>
      </c>
    </row>
    <row r="61" spans="2:8" x14ac:dyDescent="0.25">
      <c r="B61" s="49" t="s">
        <v>196</v>
      </c>
      <c r="C61" s="49" t="s">
        <v>197</v>
      </c>
      <c r="D61" s="49">
        <v>0</v>
      </c>
      <c r="E61" s="49">
        <v>2</v>
      </c>
      <c r="F61" s="49">
        <v>8</v>
      </c>
      <c r="G61" s="49">
        <v>1E+30</v>
      </c>
      <c r="H61" s="49">
        <v>2</v>
      </c>
    </row>
    <row r="62" spans="2:8" x14ac:dyDescent="0.25">
      <c r="B62" s="49" t="s">
        <v>198</v>
      </c>
      <c r="C62" s="49" t="s">
        <v>199</v>
      </c>
      <c r="D62" s="49">
        <v>0</v>
      </c>
      <c r="E62" s="49">
        <v>1000</v>
      </c>
      <c r="F62" s="49">
        <v>1000</v>
      </c>
      <c r="G62" s="49">
        <v>1E+30</v>
      </c>
      <c r="H62" s="49">
        <v>1000</v>
      </c>
    </row>
    <row r="63" spans="2:8" x14ac:dyDescent="0.25">
      <c r="B63" s="49" t="s">
        <v>200</v>
      </c>
      <c r="C63" s="49" t="s">
        <v>201</v>
      </c>
      <c r="D63" s="49">
        <v>0</v>
      </c>
      <c r="E63" s="49">
        <v>1000</v>
      </c>
      <c r="F63" s="49">
        <v>1000</v>
      </c>
      <c r="G63" s="49">
        <v>1E+30</v>
      </c>
      <c r="H63" s="49">
        <v>1000</v>
      </c>
    </row>
    <row r="64" spans="2:8" x14ac:dyDescent="0.25">
      <c r="B64" s="49" t="s">
        <v>202</v>
      </c>
      <c r="C64" s="49" t="s">
        <v>203</v>
      </c>
      <c r="D64" s="49">
        <v>0</v>
      </c>
      <c r="E64" s="49">
        <v>9</v>
      </c>
      <c r="F64" s="49">
        <v>12</v>
      </c>
      <c r="G64" s="49">
        <v>1E+30</v>
      </c>
      <c r="H64" s="49">
        <v>9</v>
      </c>
    </row>
    <row r="65" spans="2:8" x14ac:dyDescent="0.25">
      <c r="B65" s="49" t="s">
        <v>204</v>
      </c>
      <c r="C65" s="49" t="s">
        <v>205</v>
      </c>
      <c r="D65" s="49">
        <v>0</v>
      </c>
      <c r="E65" s="49">
        <v>6</v>
      </c>
      <c r="F65" s="49">
        <v>10</v>
      </c>
      <c r="G65" s="49">
        <v>1E+30</v>
      </c>
      <c r="H65" s="49">
        <v>6</v>
      </c>
    </row>
    <row r="66" spans="2:8" x14ac:dyDescent="0.25">
      <c r="B66" s="49" t="s">
        <v>206</v>
      </c>
      <c r="C66" s="49" t="s">
        <v>207</v>
      </c>
      <c r="D66" s="49">
        <v>0</v>
      </c>
      <c r="E66" s="49">
        <v>21</v>
      </c>
      <c r="F66" s="49">
        <v>12</v>
      </c>
      <c r="G66" s="49">
        <v>1E+30</v>
      </c>
      <c r="H66" s="49">
        <v>21</v>
      </c>
    </row>
    <row r="67" spans="2:8" x14ac:dyDescent="0.25">
      <c r="B67" s="49" t="s">
        <v>208</v>
      </c>
      <c r="C67" s="49" t="s">
        <v>209</v>
      </c>
      <c r="D67" s="49">
        <v>0</v>
      </c>
      <c r="E67" s="49">
        <v>20</v>
      </c>
      <c r="F67" s="49">
        <v>14</v>
      </c>
      <c r="G67" s="49">
        <v>1E+30</v>
      </c>
      <c r="H67" s="49">
        <v>20</v>
      </c>
    </row>
    <row r="68" spans="2:8" x14ac:dyDescent="0.25">
      <c r="B68" s="49" t="s">
        <v>210</v>
      </c>
      <c r="C68" s="49" t="s">
        <v>211</v>
      </c>
      <c r="D68" s="49">
        <v>0</v>
      </c>
      <c r="E68" s="49">
        <v>20</v>
      </c>
      <c r="F68" s="49">
        <v>13</v>
      </c>
      <c r="G68" s="49">
        <v>1E+30</v>
      </c>
      <c r="H68" s="49">
        <v>20</v>
      </c>
    </row>
    <row r="69" spans="2:8" x14ac:dyDescent="0.25">
      <c r="B69" s="49" t="s">
        <v>212</v>
      </c>
      <c r="C69" s="49" t="s">
        <v>213</v>
      </c>
      <c r="D69" s="49">
        <v>0</v>
      </c>
      <c r="E69" s="49">
        <v>27</v>
      </c>
      <c r="F69" s="49">
        <v>17</v>
      </c>
      <c r="G69" s="49">
        <v>1E+30</v>
      </c>
      <c r="H69" s="49">
        <v>27</v>
      </c>
    </row>
    <row r="70" spans="2:8" x14ac:dyDescent="0.25">
      <c r="B70" s="49" t="s">
        <v>214</v>
      </c>
      <c r="C70" s="49" t="s">
        <v>215</v>
      </c>
      <c r="D70" s="49">
        <v>0</v>
      </c>
      <c r="E70" s="49">
        <v>14</v>
      </c>
      <c r="F70" s="49">
        <v>7</v>
      </c>
      <c r="G70" s="49">
        <v>1E+30</v>
      </c>
      <c r="H70" s="49">
        <v>14</v>
      </c>
    </row>
    <row r="71" spans="2:8" x14ac:dyDescent="0.25">
      <c r="B71" s="49" t="s">
        <v>216</v>
      </c>
      <c r="C71" s="49" t="s">
        <v>217</v>
      </c>
      <c r="D71" s="49">
        <v>0</v>
      </c>
      <c r="E71" s="49">
        <v>35</v>
      </c>
      <c r="F71" s="49">
        <v>22</v>
      </c>
      <c r="G71" s="49">
        <v>1E+30</v>
      </c>
      <c r="H71" s="49">
        <v>35</v>
      </c>
    </row>
    <row r="72" spans="2:8" x14ac:dyDescent="0.25">
      <c r="B72" s="49" t="s">
        <v>218</v>
      </c>
      <c r="C72" s="49" t="s">
        <v>219</v>
      </c>
      <c r="D72" s="49">
        <v>0</v>
      </c>
      <c r="E72" s="49">
        <v>15</v>
      </c>
      <c r="F72" s="49">
        <v>12</v>
      </c>
      <c r="G72" s="49">
        <v>1E+30</v>
      </c>
      <c r="H72" s="49">
        <v>15</v>
      </c>
    </row>
    <row r="73" spans="2:8" x14ac:dyDescent="0.25">
      <c r="B73" s="49" t="s">
        <v>220</v>
      </c>
      <c r="C73" s="49" t="s">
        <v>221</v>
      </c>
      <c r="D73" s="49">
        <v>0</v>
      </c>
      <c r="E73" s="49">
        <v>1000</v>
      </c>
      <c r="F73" s="49">
        <v>1000</v>
      </c>
      <c r="G73" s="49">
        <v>1E+30</v>
      </c>
      <c r="H73" s="49">
        <v>1000</v>
      </c>
    </row>
    <row r="74" spans="2:8" x14ac:dyDescent="0.25">
      <c r="B74" s="49" t="s">
        <v>222</v>
      </c>
      <c r="C74" s="49" t="s">
        <v>223</v>
      </c>
      <c r="D74" s="49">
        <v>0</v>
      </c>
      <c r="E74" s="49">
        <v>14</v>
      </c>
      <c r="F74" s="49">
        <v>15</v>
      </c>
      <c r="G74" s="49">
        <v>1E+30</v>
      </c>
      <c r="H74" s="49">
        <v>14</v>
      </c>
    </row>
    <row r="75" spans="2:8" x14ac:dyDescent="0.25">
      <c r="B75" s="49" t="s">
        <v>224</v>
      </c>
      <c r="C75" s="49" t="s">
        <v>225</v>
      </c>
      <c r="D75" s="49">
        <v>0</v>
      </c>
      <c r="E75" s="49">
        <v>27</v>
      </c>
      <c r="F75" s="49">
        <v>15</v>
      </c>
      <c r="G75" s="49">
        <v>1E+30</v>
      </c>
      <c r="H75" s="49">
        <v>27</v>
      </c>
    </row>
    <row r="76" spans="2:8" x14ac:dyDescent="0.25">
      <c r="B76" s="49" t="s">
        <v>226</v>
      </c>
      <c r="C76" s="49" t="s">
        <v>227</v>
      </c>
      <c r="D76" s="49">
        <v>0</v>
      </c>
      <c r="E76" s="49">
        <v>18</v>
      </c>
      <c r="F76" s="49">
        <v>9</v>
      </c>
      <c r="G76" s="49">
        <v>1E+30</v>
      </c>
      <c r="H76" s="49">
        <v>18</v>
      </c>
    </row>
    <row r="77" spans="2:8" x14ac:dyDescent="0.25">
      <c r="B77" s="49" t="s">
        <v>228</v>
      </c>
      <c r="C77" s="49" t="s">
        <v>229</v>
      </c>
      <c r="D77" s="49">
        <v>0</v>
      </c>
      <c r="E77" s="49">
        <v>30</v>
      </c>
      <c r="F77" s="49">
        <v>20</v>
      </c>
      <c r="G77" s="49">
        <v>1E+30</v>
      </c>
      <c r="H77" s="49">
        <v>30</v>
      </c>
    </row>
    <row r="78" spans="2:8" x14ac:dyDescent="0.25">
      <c r="B78" s="49" t="s">
        <v>230</v>
      </c>
      <c r="C78" s="49" t="s">
        <v>231</v>
      </c>
      <c r="D78" s="49">
        <v>0</v>
      </c>
      <c r="E78" s="49">
        <v>29</v>
      </c>
      <c r="F78" s="49">
        <v>16</v>
      </c>
      <c r="G78" s="49">
        <v>1E+30</v>
      </c>
      <c r="H78" s="49">
        <v>29</v>
      </c>
    </row>
    <row r="79" spans="2:8" x14ac:dyDescent="0.25">
      <c r="B79" s="49" t="s">
        <v>232</v>
      </c>
      <c r="C79" s="49" t="s">
        <v>233</v>
      </c>
      <c r="D79" s="49">
        <v>0</v>
      </c>
      <c r="E79" s="49">
        <v>24</v>
      </c>
      <c r="F79" s="49">
        <v>14</v>
      </c>
      <c r="G79" s="49">
        <v>1E+30</v>
      </c>
      <c r="H79" s="49">
        <v>24</v>
      </c>
    </row>
    <row r="80" spans="2:8" x14ac:dyDescent="0.25">
      <c r="B80" s="49" t="s">
        <v>234</v>
      </c>
      <c r="C80" s="49" t="s">
        <v>235</v>
      </c>
      <c r="D80" s="49">
        <v>0</v>
      </c>
      <c r="E80" s="49">
        <v>32</v>
      </c>
      <c r="F80" s="49">
        <v>16</v>
      </c>
      <c r="G80" s="49">
        <v>1E+30</v>
      </c>
      <c r="H80" s="49">
        <v>32</v>
      </c>
    </row>
    <row r="81" spans="1:8" x14ac:dyDescent="0.25">
      <c r="B81" s="49" t="s">
        <v>236</v>
      </c>
      <c r="C81" s="49" t="s">
        <v>237</v>
      </c>
      <c r="D81" s="49">
        <v>0</v>
      </c>
      <c r="E81" s="49">
        <v>14</v>
      </c>
      <c r="F81" s="49">
        <v>10</v>
      </c>
      <c r="G81" s="49">
        <v>1E+30</v>
      </c>
      <c r="H81" s="49">
        <v>14</v>
      </c>
    </row>
    <row r="82" spans="1:8" x14ac:dyDescent="0.25">
      <c r="B82" s="49" t="s">
        <v>238</v>
      </c>
      <c r="C82" s="49" t="s">
        <v>239</v>
      </c>
      <c r="D82" s="49">
        <v>0</v>
      </c>
      <c r="E82" s="49">
        <v>16</v>
      </c>
      <c r="F82" s="49">
        <v>15</v>
      </c>
      <c r="G82" s="49">
        <v>1E+30</v>
      </c>
      <c r="H82" s="49">
        <v>16</v>
      </c>
    </row>
    <row r="83" spans="1:8" x14ac:dyDescent="0.25">
      <c r="B83" s="49" t="s">
        <v>240</v>
      </c>
      <c r="C83" s="49" t="s">
        <v>241</v>
      </c>
      <c r="D83" s="49">
        <v>0</v>
      </c>
      <c r="E83" s="49">
        <v>1000</v>
      </c>
      <c r="F83" s="49">
        <v>1000</v>
      </c>
      <c r="G83" s="49">
        <v>1E+30</v>
      </c>
      <c r="H83" s="49">
        <v>1000</v>
      </c>
    </row>
    <row r="84" spans="1:8" x14ac:dyDescent="0.25">
      <c r="B84" s="49" t="s">
        <v>242</v>
      </c>
      <c r="C84" s="49" t="s">
        <v>243</v>
      </c>
      <c r="D84" s="49">
        <v>0</v>
      </c>
      <c r="E84" s="49">
        <v>30</v>
      </c>
      <c r="F84" s="49">
        <v>17</v>
      </c>
      <c r="G84" s="49">
        <v>1E+30</v>
      </c>
      <c r="H84" s="49">
        <v>30</v>
      </c>
    </row>
    <row r="85" spans="1:8" x14ac:dyDescent="0.25">
      <c r="B85" s="49" t="s">
        <v>244</v>
      </c>
      <c r="C85" s="49" t="s">
        <v>245</v>
      </c>
      <c r="D85" s="49">
        <v>0</v>
      </c>
      <c r="E85" s="49">
        <v>20</v>
      </c>
      <c r="F85" s="49">
        <v>10</v>
      </c>
      <c r="G85" s="49">
        <v>1E+30</v>
      </c>
      <c r="H85" s="49">
        <v>20</v>
      </c>
    </row>
    <row r="86" spans="1:8" x14ac:dyDescent="0.25">
      <c r="B86" s="49" t="s">
        <v>246</v>
      </c>
      <c r="C86" s="49" t="s">
        <v>247</v>
      </c>
      <c r="D86" s="49">
        <v>0</v>
      </c>
      <c r="E86" s="49">
        <v>22</v>
      </c>
      <c r="F86" s="49">
        <v>11</v>
      </c>
      <c r="G86" s="49">
        <v>1E+30</v>
      </c>
      <c r="H86" s="49">
        <v>22</v>
      </c>
    </row>
    <row r="87" spans="1:8" x14ac:dyDescent="0.25">
      <c r="B87" s="49" t="s">
        <v>248</v>
      </c>
      <c r="C87" s="49" t="s">
        <v>249</v>
      </c>
      <c r="D87" s="49">
        <v>0</v>
      </c>
      <c r="E87" s="49">
        <v>33</v>
      </c>
      <c r="F87" s="49">
        <v>19</v>
      </c>
      <c r="G87" s="49">
        <v>1E+30</v>
      </c>
      <c r="H87" s="49">
        <v>33</v>
      </c>
    </row>
    <row r="88" spans="1:8" x14ac:dyDescent="0.25">
      <c r="B88" s="49" t="s">
        <v>250</v>
      </c>
      <c r="C88" s="49" t="s">
        <v>251</v>
      </c>
      <c r="D88" s="49">
        <v>0</v>
      </c>
      <c r="E88" s="49">
        <v>23</v>
      </c>
      <c r="F88" s="49">
        <v>12</v>
      </c>
      <c r="G88" s="49">
        <v>1E+30</v>
      </c>
      <c r="H88" s="49">
        <v>23</v>
      </c>
    </row>
    <row r="89" spans="1:8" ht="16.5" thickBot="1" x14ac:dyDescent="0.3">
      <c r="B89" s="50" t="s">
        <v>252</v>
      </c>
      <c r="C89" s="50" t="s">
        <v>253</v>
      </c>
      <c r="D89" s="50">
        <v>0</v>
      </c>
      <c r="E89" s="50">
        <v>35</v>
      </c>
      <c r="F89" s="50">
        <v>18</v>
      </c>
      <c r="G89" s="50">
        <v>1E+30</v>
      </c>
      <c r="H89" s="50">
        <v>35</v>
      </c>
    </row>
    <row r="91" spans="1:8" ht="16.5" thickBot="1" x14ac:dyDescent="0.3">
      <c r="A91" t="s">
        <v>49</v>
      </c>
    </row>
    <row r="92" spans="1:8" x14ac:dyDescent="0.25">
      <c r="B92" s="51"/>
      <c r="C92" s="51"/>
      <c r="D92" s="51" t="s">
        <v>40</v>
      </c>
      <c r="E92" s="51" t="s">
        <v>50</v>
      </c>
      <c r="F92" s="51" t="s">
        <v>52</v>
      </c>
      <c r="G92" s="51" t="s">
        <v>46</v>
      </c>
      <c r="H92" s="51" t="s">
        <v>46</v>
      </c>
    </row>
    <row r="93" spans="1:8" ht="16.5" thickBot="1" x14ac:dyDescent="0.3">
      <c r="B93" s="52" t="s">
        <v>38</v>
      </c>
      <c r="C93" s="52" t="s">
        <v>39</v>
      </c>
      <c r="D93" s="52" t="s">
        <v>41</v>
      </c>
      <c r="E93" s="52" t="s">
        <v>51</v>
      </c>
      <c r="F93" s="52" t="s">
        <v>53</v>
      </c>
      <c r="G93" s="52" t="s">
        <v>47</v>
      </c>
      <c r="H93" s="52" t="s">
        <v>48</v>
      </c>
    </row>
    <row r="94" spans="1:8" x14ac:dyDescent="0.25">
      <c r="B94" s="49" t="s">
        <v>254</v>
      </c>
      <c r="C94" s="49" t="s">
        <v>5</v>
      </c>
      <c r="D94" s="49">
        <v>45</v>
      </c>
      <c r="E94" s="49">
        <v>-13</v>
      </c>
      <c r="F94" s="49">
        <v>0</v>
      </c>
      <c r="G94" s="49">
        <v>29</v>
      </c>
      <c r="H94" s="49">
        <v>17</v>
      </c>
    </row>
    <row r="95" spans="1:8" x14ac:dyDescent="0.25">
      <c r="B95" s="49" t="s">
        <v>255</v>
      </c>
      <c r="C95" s="49" t="s">
        <v>6</v>
      </c>
      <c r="D95" s="49">
        <v>26</v>
      </c>
      <c r="E95" s="49">
        <v>-10</v>
      </c>
      <c r="F95" s="49">
        <v>0</v>
      </c>
      <c r="G95" s="49">
        <v>29</v>
      </c>
      <c r="H95" s="49">
        <v>17</v>
      </c>
    </row>
    <row r="96" spans="1:8" x14ac:dyDescent="0.25">
      <c r="B96" s="49" t="s">
        <v>256</v>
      </c>
      <c r="C96" s="49" t="s">
        <v>7</v>
      </c>
      <c r="D96" s="49">
        <v>42</v>
      </c>
      <c r="E96" s="49">
        <v>-11</v>
      </c>
      <c r="F96" s="49">
        <v>0</v>
      </c>
      <c r="G96" s="49">
        <v>59</v>
      </c>
      <c r="H96" s="49">
        <v>17</v>
      </c>
    </row>
    <row r="97" spans="2:8" x14ac:dyDescent="0.25">
      <c r="B97" s="49" t="s">
        <v>257</v>
      </c>
      <c r="C97" s="49" t="s">
        <v>8</v>
      </c>
      <c r="D97" s="49">
        <v>53</v>
      </c>
      <c r="E97" s="49">
        <v>-14</v>
      </c>
      <c r="F97" s="49">
        <v>0</v>
      </c>
      <c r="G97" s="49">
        <v>17</v>
      </c>
      <c r="H97" s="49">
        <v>17</v>
      </c>
    </row>
    <row r="98" spans="2:8" x14ac:dyDescent="0.25">
      <c r="B98" s="49" t="s">
        <v>258</v>
      </c>
      <c r="C98" s="49" t="s">
        <v>9</v>
      </c>
      <c r="D98" s="49">
        <v>29</v>
      </c>
      <c r="E98" s="49">
        <v>-11</v>
      </c>
      <c r="F98" s="49">
        <v>0</v>
      </c>
      <c r="G98" s="49">
        <v>17</v>
      </c>
      <c r="H98" s="49">
        <v>17</v>
      </c>
    </row>
    <row r="99" spans="2:8" x14ac:dyDescent="0.25">
      <c r="B99" s="49" t="s">
        <v>259</v>
      </c>
      <c r="C99" s="49" t="s">
        <v>10</v>
      </c>
      <c r="D99" s="49">
        <v>38</v>
      </c>
      <c r="E99" s="49">
        <v>-17</v>
      </c>
      <c r="F99" s="49">
        <v>0</v>
      </c>
      <c r="G99" s="49">
        <v>29</v>
      </c>
      <c r="H99" s="49">
        <v>17</v>
      </c>
    </row>
    <row r="100" spans="2:8" x14ac:dyDescent="0.25">
      <c r="B100" s="49" t="s">
        <v>260</v>
      </c>
      <c r="C100" s="49" t="s">
        <v>261</v>
      </c>
      <c r="D100" s="49">
        <v>65</v>
      </c>
      <c r="E100" s="49">
        <v>-4</v>
      </c>
      <c r="F100" s="49">
        <v>65</v>
      </c>
      <c r="G100" s="49">
        <v>17</v>
      </c>
      <c r="H100" s="49">
        <v>17</v>
      </c>
    </row>
    <row r="101" spans="2:8" x14ac:dyDescent="0.25">
      <c r="B101" s="49" t="s">
        <v>262</v>
      </c>
      <c r="C101" s="49" t="s">
        <v>261</v>
      </c>
      <c r="D101" s="49">
        <v>80</v>
      </c>
      <c r="E101" s="49">
        <v>-1</v>
      </c>
      <c r="F101" s="49">
        <v>80</v>
      </c>
      <c r="G101" s="49">
        <v>29</v>
      </c>
      <c r="H101" s="49">
        <v>17</v>
      </c>
    </row>
    <row r="102" spans="2:8" ht="16.5" thickBot="1" x14ac:dyDescent="0.3">
      <c r="B102" s="50" t="s">
        <v>263</v>
      </c>
      <c r="C102" s="50" t="s">
        <v>261</v>
      </c>
      <c r="D102" s="50">
        <v>88</v>
      </c>
      <c r="E102" s="50">
        <v>0</v>
      </c>
      <c r="F102" s="50">
        <v>105</v>
      </c>
      <c r="G102" s="50">
        <v>1E+30</v>
      </c>
      <c r="H102" s="5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K31"/>
  <sheetViews>
    <sheetView topLeftCell="X1" zoomScaleNormal="100" workbookViewId="0">
      <selection activeCell="AE27" sqref="AE27"/>
    </sheetView>
  </sheetViews>
  <sheetFormatPr defaultColWidth="11" defaultRowHeight="15.75" x14ac:dyDescent="0.25"/>
  <cols>
    <col min="3" max="3" width="18.375" customWidth="1"/>
    <col min="4" max="9" width="16.375" customWidth="1"/>
    <col min="10" max="11" width="18" customWidth="1"/>
    <col min="12" max="12" width="15.875" style="37" customWidth="1"/>
    <col min="13" max="13" width="15.875" style="46" customWidth="1"/>
    <col min="14" max="18" width="15.875" customWidth="1"/>
    <col min="22" max="22" width="11" style="37"/>
    <col min="23" max="23" width="7.375" customWidth="1"/>
    <col min="24" max="24" width="13.875" customWidth="1"/>
    <col min="25" max="25" width="13.5" customWidth="1"/>
    <col min="29" max="29" width="12.75" customWidth="1"/>
    <col min="34" max="34" width="12.375" customWidth="1"/>
  </cols>
  <sheetData>
    <row r="1" spans="3:36" ht="36.75" thickBot="1" x14ac:dyDescent="0.3">
      <c r="X1" s="38" t="s">
        <v>108</v>
      </c>
      <c r="Y1" s="55" t="s">
        <v>2</v>
      </c>
      <c r="Z1" s="55" t="s">
        <v>3</v>
      </c>
      <c r="AA1" s="55" t="s">
        <v>4</v>
      </c>
      <c r="AB1" s="55" t="s">
        <v>5</v>
      </c>
      <c r="AC1" s="55" t="s">
        <v>6</v>
      </c>
      <c r="AD1" s="55" t="s">
        <v>7</v>
      </c>
      <c r="AE1" s="55" t="s">
        <v>8</v>
      </c>
      <c r="AF1" s="55" t="s">
        <v>9</v>
      </c>
      <c r="AG1" s="55" t="s">
        <v>10</v>
      </c>
    </row>
    <row r="2" spans="3:36" ht="18.75" thickBot="1" x14ac:dyDescent="0.3">
      <c r="N2" s="1"/>
      <c r="O2" s="29" t="s">
        <v>0</v>
      </c>
      <c r="P2" s="30"/>
      <c r="Q2" s="31"/>
      <c r="R2" s="39"/>
      <c r="S2" s="53" t="s">
        <v>27</v>
      </c>
      <c r="X2" s="55" t="s">
        <v>5</v>
      </c>
      <c r="Y2" s="56">
        <v>12</v>
      </c>
      <c r="Z2" s="56">
        <v>15</v>
      </c>
      <c r="AA2" s="56">
        <v>17</v>
      </c>
      <c r="AB2" s="56">
        <v>1000</v>
      </c>
      <c r="AC2" s="56">
        <v>3</v>
      </c>
      <c r="AD2" s="56">
        <v>4</v>
      </c>
      <c r="AE2" s="56">
        <v>9</v>
      </c>
      <c r="AF2" s="56">
        <v>5</v>
      </c>
      <c r="AG2" s="56">
        <v>4</v>
      </c>
    </row>
    <row r="3" spans="3:36" ht="37.5" thickTop="1" thickBot="1" x14ac:dyDescent="0.3">
      <c r="C3" s="1"/>
      <c r="D3" s="29" t="s">
        <v>0</v>
      </c>
      <c r="E3" s="30"/>
      <c r="F3" s="31"/>
      <c r="N3" s="2" t="s">
        <v>1</v>
      </c>
      <c r="O3" s="3" t="s">
        <v>2</v>
      </c>
      <c r="P3" s="3" t="s">
        <v>3</v>
      </c>
      <c r="Q3" s="3" t="s">
        <v>4</v>
      </c>
      <c r="S3" s="54">
        <f>SUMPRODUCT(O4:Q9,O13:Q18)</f>
        <v>2988</v>
      </c>
      <c r="X3" s="55" t="s">
        <v>6</v>
      </c>
      <c r="Y3" s="56">
        <v>14</v>
      </c>
      <c r="Z3" s="56">
        <v>9</v>
      </c>
      <c r="AA3" s="56">
        <v>10</v>
      </c>
      <c r="AB3" s="56">
        <v>6</v>
      </c>
      <c r="AC3" s="56">
        <v>1000</v>
      </c>
      <c r="AD3" s="56">
        <v>7</v>
      </c>
      <c r="AE3" s="56">
        <v>6</v>
      </c>
      <c r="AF3" s="56">
        <v>9</v>
      </c>
      <c r="AG3" s="56">
        <v>4</v>
      </c>
    </row>
    <row r="4" spans="3:36" ht="37.5" thickTop="1" thickBot="1" x14ac:dyDescent="0.3">
      <c r="C4" s="2" t="s">
        <v>1</v>
      </c>
      <c r="D4" s="3" t="s">
        <v>2</v>
      </c>
      <c r="E4" s="3" t="s">
        <v>3</v>
      </c>
      <c r="F4" s="3" t="s">
        <v>4</v>
      </c>
      <c r="H4" s="18" t="s">
        <v>1</v>
      </c>
      <c r="I4" s="19" t="s">
        <v>11</v>
      </c>
      <c r="N4" s="4" t="s">
        <v>5</v>
      </c>
      <c r="O4" s="5">
        <v>12</v>
      </c>
      <c r="P4" s="5">
        <v>15</v>
      </c>
      <c r="Q4" s="5">
        <v>17</v>
      </c>
      <c r="X4" s="55" t="s">
        <v>7</v>
      </c>
      <c r="Y4" s="56">
        <v>13</v>
      </c>
      <c r="Z4" s="56">
        <v>20</v>
      </c>
      <c r="AA4" s="56">
        <v>11</v>
      </c>
      <c r="AB4" s="56">
        <v>5</v>
      </c>
      <c r="AC4" s="56">
        <v>7</v>
      </c>
      <c r="AD4" s="56">
        <v>1000</v>
      </c>
      <c r="AE4" s="56">
        <v>3</v>
      </c>
      <c r="AF4" s="56">
        <v>4</v>
      </c>
      <c r="AG4" s="56">
        <v>9</v>
      </c>
    </row>
    <row r="5" spans="3:36" ht="18.75" thickBot="1" x14ac:dyDescent="0.3">
      <c r="C5" s="4" t="s">
        <v>5</v>
      </c>
      <c r="D5" s="5">
        <v>12</v>
      </c>
      <c r="E5" s="5">
        <v>15</v>
      </c>
      <c r="F5" s="5">
        <v>17</v>
      </c>
      <c r="H5" s="20" t="s">
        <v>5</v>
      </c>
      <c r="I5" s="21">
        <v>45</v>
      </c>
      <c r="N5" s="4" t="s">
        <v>6</v>
      </c>
      <c r="O5" s="6">
        <v>14</v>
      </c>
      <c r="P5" s="6">
        <v>9</v>
      </c>
      <c r="Q5" s="6">
        <v>10</v>
      </c>
      <c r="X5" s="55" t="s">
        <v>8</v>
      </c>
      <c r="Y5" s="56">
        <v>17</v>
      </c>
      <c r="Z5" s="56">
        <v>16</v>
      </c>
      <c r="AA5" s="56">
        <v>19</v>
      </c>
      <c r="AB5" s="56">
        <v>5</v>
      </c>
      <c r="AC5" s="56">
        <v>4</v>
      </c>
      <c r="AD5" s="56">
        <v>3</v>
      </c>
      <c r="AE5" s="56">
        <v>1000</v>
      </c>
      <c r="AF5" s="56">
        <v>3</v>
      </c>
      <c r="AG5" s="56">
        <v>11</v>
      </c>
    </row>
    <row r="6" spans="3:36" ht="24" customHeight="1" thickBot="1" x14ac:dyDescent="0.3">
      <c r="C6" s="4" t="s">
        <v>6</v>
      </c>
      <c r="D6" s="6">
        <v>14</v>
      </c>
      <c r="E6" s="6">
        <v>9</v>
      </c>
      <c r="F6" s="6">
        <v>10</v>
      </c>
      <c r="H6" s="20" t="s">
        <v>6</v>
      </c>
      <c r="I6" s="21">
        <v>26</v>
      </c>
      <c r="N6" s="4" t="s">
        <v>7</v>
      </c>
      <c r="O6" s="6">
        <v>13</v>
      </c>
      <c r="P6" s="6">
        <v>20</v>
      </c>
      <c r="Q6" s="6">
        <v>11</v>
      </c>
      <c r="X6" s="55" t="s">
        <v>9</v>
      </c>
      <c r="Y6" s="56">
        <v>7</v>
      </c>
      <c r="Z6" s="56">
        <v>14</v>
      </c>
      <c r="AA6" s="56">
        <v>12</v>
      </c>
      <c r="AB6" s="56">
        <v>5</v>
      </c>
      <c r="AC6" s="56">
        <v>9</v>
      </c>
      <c r="AD6" s="56">
        <v>5</v>
      </c>
      <c r="AE6" s="56">
        <v>3</v>
      </c>
      <c r="AF6" s="56">
        <v>1000</v>
      </c>
      <c r="AG6" s="56">
        <v>14</v>
      </c>
      <c r="AI6" s="38" t="s">
        <v>27</v>
      </c>
    </row>
    <row r="7" spans="3:36" ht="24.95" customHeight="1" thickBot="1" x14ac:dyDescent="0.3">
      <c r="C7" s="4" t="s">
        <v>7</v>
      </c>
      <c r="D7" s="6">
        <v>13</v>
      </c>
      <c r="E7" s="6">
        <v>20</v>
      </c>
      <c r="F7" s="6">
        <v>11</v>
      </c>
      <c r="H7" s="20" t="s">
        <v>7</v>
      </c>
      <c r="I7" s="21">
        <v>42</v>
      </c>
      <c r="N7" s="4" t="s">
        <v>8</v>
      </c>
      <c r="O7" s="6">
        <v>17</v>
      </c>
      <c r="P7" s="6">
        <v>16</v>
      </c>
      <c r="Q7" s="6">
        <v>19</v>
      </c>
      <c r="X7" s="55" t="s">
        <v>10</v>
      </c>
      <c r="Y7" s="56">
        <v>22</v>
      </c>
      <c r="Z7" s="56">
        <v>16</v>
      </c>
      <c r="AA7" s="56">
        <v>18</v>
      </c>
      <c r="AB7" s="56">
        <v>4</v>
      </c>
      <c r="AC7" s="56">
        <v>7</v>
      </c>
      <c r="AD7" s="56">
        <v>11</v>
      </c>
      <c r="AE7" s="56">
        <v>12</v>
      </c>
      <c r="AF7" s="56">
        <v>8</v>
      </c>
      <c r="AG7" s="56">
        <v>1000</v>
      </c>
      <c r="AI7" s="57">
        <f>SUMPRODUCT(Y2:AG10,Y17:AG25)</f>
        <v>2674</v>
      </c>
    </row>
    <row r="8" spans="3:36" ht="36.75" thickBot="1" x14ac:dyDescent="0.3">
      <c r="C8" s="4" t="s">
        <v>8</v>
      </c>
      <c r="D8" s="6">
        <v>17</v>
      </c>
      <c r="E8" s="6">
        <v>16</v>
      </c>
      <c r="F8" s="6">
        <v>19</v>
      </c>
      <c r="H8" s="20" t="s">
        <v>8</v>
      </c>
      <c r="I8" s="21">
        <v>53</v>
      </c>
      <c r="N8" s="4" t="s">
        <v>9</v>
      </c>
      <c r="O8" s="6">
        <v>7</v>
      </c>
      <c r="P8" s="6">
        <v>14</v>
      </c>
      <c r="Q8" s="6">
        <v>12</v>
      </c>
      <c r="X8" s="55" t="s">
        <v>2</v>
      </c>
      <c r="Y8" s="56">
        <v>1000</v>
      </c>
      <c r="Z8" s="56">
        <v>12</v>
      </c>
      <c r="AA8" s="56">
        <v>10</v>
      </c>
      <c r="AB8" s="56">
        <v>12</v>
      </c>
      <c r="AC8" s="56">
        <v>14</v>
      </c>
      <c r="AD8" s="56">
        <v>13</v>
      </c>
      <c r="AE8" s="56">
        <v>17</v>
      </c>
      <c r="AF8" s="56">
        <v>7</v>
      </c>
      <c r="AG8" s="56">
        <v>22</v>
      </c>
    </row>
    <row r="9" spans="3:36" ht="18.75" thickBot="1" x14ac:dyDescent="0.3">
      <c r="C9" s="4" t="s">
        <v>9</v>
      </c>
      <c r="D9" s="6">
        <v>7</v>
      </c>
      <c r="E9" s="6">
        <v>14</v>
      </c>
      <c r="F9" s="6">
        <v>12</v>
      </c>
      <c r="H9" s="20" t="s">
        <v>9</v>
      </c>
      <c r="I9" s="21">
        <v>29</v>
      </c>
      <c r="N9" s="4" t="s">
        <v>10</v>
      </c>
      <c r="O9" s="6">
        <v>22</v>
      </c>
      <c r="P9" s="6">
        <v>16</v>
      </c>
      <c r="Q9" s="6">
        <v>18</v>
      </c>
      <c r="X9" s="55" t="s">
        <v>3</v>
      </c>
      <c r="Y9" s="56">
        <v>12</v>
      </c>
      <c r="Z9" s="56">
        <v>1000</v>
      </c>
      <c r="AA9" s="56">
        <v>15</v>
      </c>
      <c r="AB9" s="56">
        <v>15</v>
      </c>
      <c r="AC9" s="56">
        <v>9</v>
      </c>
      <c r="AD9" s="56">
        <v>20</v>
      </c>
      <c r="AE9" s="56">
        <v>16</v>
      </c>
      <c r="AF9" s="56">
        <v>14</v>
      </c>
      <c r="AG9" s="56">
        <v>16</v>
      </c>
    </row>
    <row r="10" spans="3:36" ht="18.75" thickBot="1" x14ac:dyDescent="0.3">
      <c r="C10" s="4" t="s">
        <v>10</v>
      </c>
      <c r="D10" s="6">
        <v>22</v>
      </c>
      <c r="E10" s="6">
        <v>16</v>
      </c>
      <c r="F10" s="6">
        <v>18</v>
      </c>
      <c r="H10" s="22" t="s">
        <v>10</v>
      </c>
      <c r="I10" s="23">
        <v>38</v>
      </c>
      <c r="X10" s="55" t="s">
        <v>4</v>
      </c>
      <c r="Y10" s="56">
        <v>10</v>
      </c>
      <c r="Z10" s="56">
        <v>15</v>
      </c>
      <c r="AA10" s="56">
        <v>1000</v>
      </c>
      <c r="AB10" s="56">
        <v>17</v>
      </c>
      <c r="AC10" s="56">
        <v>10</v>
      </c>
      <c r="AD10" s="56">
        <v>11</v>
      </c>
      <c r="AE10" s="56">
        <v>19</v>
      </c>
      <c r="AF10" s="56">
        <v>12</v>
      </c>
      <c r="AG10" s="56">
        <v>18</v>
      </c>
    </row>
    <row r="11" spans="3:36" x14ac:dyDescent="0.25">
      <c r="C11" s="28" t="s">
        <v>12</v>
      </c>
      <c r="D11" s="28"/>
      <c r="E11" s="28"/>
      <c r="F11" s="28"/>
      <c r="R11" t="s">
        <v>32</v>
      </c>
    </row>
    <row r="12" spans="3:36" x14ac:dyDescent="0.25">
      <c r="N12" s="38" t="s">
        <v>1</v>
      </c>
      <c r="O12" s="38" t="s">
        <v>2</v>
      </c>
      <c r="P12" s="38" t="s">
        <v>3</v>
      </c>
      <c r="Q12" s="38" t="s">
        <v>4</v>
      </c>
      <c r="R12" s="38" t="s">
        <v>28</v>
      </c>
      <c r="S12" s="41"/>
      <c r="T12" s="41"/>
    </row>
    <row r="13" spans="3:36" x14ac:dyDescent="0.25">
      <c r="N13" s="38" t="s">
        <v>5</v>
      </c>
      <c r="O13" s="48">
        <v>36</v>
      </c>
      <c r="P13" s="48">
        <v>0</v>
      </c>
      <c r="Q13" s="48">
        <v>9</v>
      </c>
      <c r="R13" s="45">
        <f>SUM(O13:Q13)</f>
        <v>45</v>
      </c>
      <c r="S13" s="42" t="s">
        <v>29</v>
      </c>
      <c r="T13" s="42">
        <v>45</v>
      </c>
    </row>
    <row r="14" spans="3:36" ht="16.5" thickBot="1" x14ac:dyDescent="0.3">
      <c r="N14" s="38" t="s">
        <v>6</v>
      </c>
      <c r="O14" s="48">
        <v>0</v>
      </c>
      <c r="P14" s="48">
        <v>0</v>
      </c>
      <c r="Q14" s="48">
        <v>26</v>
      </c>
      <c r="R14" s="45">
        <f t="shared" ref="R14:R18" si="0">SUM(O14:Q14)</f>
        <v>26</v>
      </c>
      <c r="S14" s="42" t="s">
        <v>29</v>
      </c>
      <c r="T14" s="42">
        <v>26</v>
      </c>
    </row>
    <row r="15" spans="3:36" ht="18.75" thickBot="1" x14ac:dyDescent="0.3">
      <c r="C15" s="1"/>
      <c r="D15" s="32" t="s">
        <v>13</v>
      </c>
      <c r="E15" s="33"/>
      <c r="F15" s="33"/>
      <c r="G15" s="33"/>
      <c r="H15" s="33"/>
      <c r="I15" s="34"/>
      <c r="N15" s="38" t="s">
        <v>7</v>
      </c>
      <c r="O15" s="48">
        <v>0</v>
      </c>
      <c r="P15" s="48">
        <v>0</v>
      </c>
      <c r="Q15" s="48">
        <v>42</v>
      </c>
      <c r="R15" s="45">
        <f t="shared" si="0"/>
        <v>42</v>
      </c>
      <c r="S15" s="42" t="s">
        <v>29</v>
      </c>
      <c r="T15" s="42">
        <v>42</v>
      </c>
      <c r="AH15" t="s">
        <v>32</v>
      </c>
    </row>
    <row r="16" spans="3:36" ht="37.5" thickTop="1" thickBot="1" x14ac:dyDescent="0.3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  <c r="N16" s="38" t="s">
        <v>8</v>
      </c>
      <c r="O16" s="48">
        <v>0</v>
      </c>
      <c r="P16" s="48">
        <v>53</v>
      </c>
      <c r="Q16" s="48">
        <v>0</v>
      </c>
      <c r="R16" s="45">
        <f t="shared" si="0"/>
        <v>53</v>
      </c>
      <c r="S16" s="42" t="s">
        <v>29</v>
      </c>
      <c r="T16" s="42">
        <v>53</v>
      </c>
      <c r="X16" s="38" t="s">
        <v>108</v>
      </c>
      <c r="Y16" s="55" t="s">
        <v>2</v>
      </c>
      <c r="Z16" s="55" t="s">
        <v>3</v>
      </c>
      <c r="AA16" s="55" t="s">
        <v>4</v>
      </c>
      <c r="AB16" s="55" t="s">
        <v>5</v>
      </c>
      <c r="AC16" s="55" t="s">
        <v>6</v>
      </c>
      <c r="AD16" s="55" t="s">
        <v>7</v>
      </c>
      <c r="AE16" s="55" t="s">
        <v>8</v>
      </c>
      <c r="AF16" s="55" t="s">
        <v>9</v>
      </c>
      <c r="AG16" s="55" t="s">
        <v>10</v>
      </c>
      <c r="AH16" s="58" t="s">
        <v>28</v>
      </c>
      <c r="AI16" s="41"/>
      <c r="AJ16" s="41"/>
    </row>
    <row r="17" spans="3:37" ht="18.75" thickBot="1" x14ac:dyDescent="0.3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  <c r="N17" s="38" t="s">
        <v>9</v>
      </c>
      <c r="O17" s="48">
        <v>29</v>
      </c>
      <c r="P17" s="48">
        <v>0</v>
      </c>
      <c r="Q17" s="48">
        <v>0</v>
      </c>
      <c r="R17" s="45">
        <f t="shared" si="0"/>
        <v>29</v>
      </c>
      <c r="S17" s="42" t="s">
        <v>29</v>
      </c>
      <c r="T17" s="42">
        <v>29</v>
      </c>
      <c r="X17" s="55" t="s">
        <v>5</v>
      </c>
      <c r="Y17" s="62">
        <v>0</v>
      </c>
      <c r="Z17" s="62">
        <v>0</v>
      </c>
      <c r="AA17" s="62">
        <v>0</v>
      </c>
      <c r="AB17" s="62">
        <v>0</v>
      </c>
      <c r="AC17" s="62">
        <v>45</v>
      </c>
      <c r="AD17" s="62">
        <v>0</v>
      </c>
      <c r="AE17" s="62">
        <v>0</v>
      </c>
      <c r="AF17" s="62">
        <v>0</v>
      </c>
      <c r="AG17" s="62">
        <v>0</v>
      </c>
      <c r="AH17" s="45">
        <f>SUM(Y17:AG17)</f>
        <v>45</v>
      </c>
      <c r="AI17" s="42"/>
      <c r="AJ17" s="42">
        <v>45</v>
      </c>
      <c r="AK17" s="42">
        <f>AH17-AB26</f>
        <v>45</v>
      </c>
    </row>
    <row r="18" spans="3:37" ht="18.75" thickBot="1" x14ac:dyDescent="0.3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  <c r="N18" s="38" t="s">
        <v>10</v>
      </c>
      <c r="O18" s="48">
        <v>0</v>
      </c>
      <c r="P18" s="48">
        <v>27</v>
      </c>
      <c r="Q18" s="48">
        <v>11</v>
      </c>
      <c r="R18" s="45">
        <f t="shared" si="0"/>
        <v>38</v>
      </c>
      <c r="S18" s="42" t="s">
        <v>29</v>
      </c>
      <c r="T18" s="42">
        <v>38</v>
      </c>
      <c r="X18" s="55" t="s">
        <v>6</v>
      </c>
      <c r="Y18" s="62">
        <v>0</v>
      </c>
      <c r="Z18" s="62">
        <v>42</v>
      </c>
      <c r="AA18" s="62">
        <v>29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45">
        <f t="shared" ref="AH18:AH25" si="1">SUM(Y18:AG18)</f>
        <v>71</v>
      </c>
      <c r="AI18" s="42"/>
      <c r="AJ18" s="42">
        <v>26</v>
      </c>
      <c r="AK18" s="42">
        <f>AH18-AC26</f>
        <v>26</v>
      </c>
    </row>
    <row r="19" spans="3:37" ht="18.75" thickBot="1" x14ac:dyDescent="0.3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  <c r="M19" s="47" t="s">
        <v>33</v>
      </c>
      <c r="N19" s="38" t="s">
        <v>28</v>
      </c>
      <c r="O19" s="45">
        <f>SUM(O13:O18)</f>
        <v>65</v>
      </c>
      <c r="P19" s="45">
        <f t="shared" ref="P19:Q19" si="2">SUM(P13:P18)</f>
        <v>80</v>
      </c>
      <c r="Q19" s="45">
        <f t="shared" si="2"/>
        <v>88</v>
      </c>
      <c r="R19" s="44"/>
      <c r="S19" s="41"/>
      <c r="T19" s="41"/>
      <c r="X19" s="55" t="s">
        <v>7</v>
      </c>
      <c r="Y19" s="62">
        <v>0</v>
      </c>
      <c r="Z19" s="62">
        <v>0</v>
      </c>
      <c r="AA19" s="62">
        <v>59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45">
        <f t="shared" si="1"/>
        <v>59</v>
      </c>
      <c r="AI19" s="42"/>
      <c r="AJ19" s="42">
        <v>42</v>
      </c>
      <c r="AK19" s="42">
        <f>AH19-AD26</f>
        <v>42</v>
      </c>
    </row>
    <row r="20" spans="3:37" ht="18.75" thickBot="1" x14ac:dyDescent="0.3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  <c r="N20" s="42" t="s">
        <v>30</v>
      </c>
      <c r="O20" s="42" t="s">
        <v>31</v>
      </c>
      <c r="P20" s="42" t="s">
        <v>31</v>
      </c>
      <c r="Q20" s="42" t="s">
        <v>31</v>
      </c>
      <c r="S20" s="41"/>
      <c r="T20" s="42" t="s">
        <v>30</v>
      </c>
      <c r="X20" s="55" t="s">
        <v>8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17</v>
      </c>
      <c r="AE20" s="62">
        <v>0</v>
      </c>
      <c r="AF20" s="62">
        <v>36</v>
      </c>
      <c r="AG20" s="62">
        <v>0</v>
      </c>
      <c r="AH20" s="45">
        <f t="shared" si="1"/>
        <v>53</v>
      </c>
      <c r="AI20" s="42"/>
      <c r="AJ20" s="42">
        <v>53</v>
      </c>
      <c r="AK20" s="42">
        <f>AH20-AE26</f>
        <v>53</v>
      </c>
    </row>
    <row r="21" spans="3:37" ht="18.75" thickBot="1" x14ac:dyDescent="0.3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  <c r="N21" s="42">
        <f>SUM(O21:Q21)</f>
        <v>250</v>
      </c>
      <c r="O21" s="43">
        <v>65</v>
      </c>
      <c r="P21" s="43">
        <v>80</v>
      </c>
      <c r="Q21" s="43">
        <v>105</v>
      </c>
      <c r="S21" s="41"/>
      <c r="T21" s="42">
        <f>SUM(T13:T18)</f>
        <v>233</v>
      </c>
      <c r="X21" s="55" t="s">
        <v>9</v>
      </c>
      <c r="Y21" s="62">
        <v>65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45">
        <f t="shared" si="1"/>
        <v>65</v>
      </c>
      <c r="AI21" s="42"/>
      <c r="AJ21" s="42">
        <v>29</v>
      </c>
      <c r="AK21" s="42">
        <f>AH21-AF26</f>
        <v>29</v>
      </c>
    </row>
    <row r="22" spans="3:37" ht="21.95" customHeight="1" thickBot="1" x14ac:dyDescent="0.3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  <c r="X22" s="55" t="s">
        <v>10</v>
      </c>
      <c r="Y22" s="62">
        <v>0</v>
      </c>
      <c r="Z22" s="62">
        <v>38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45">
        <f t="shared" si="1"/>
        <v>38</v>
      </c>
      <c r="AI22" s="42"/>
      <c r="AJ22" s="42">
        <v>38</v>
      </c>
      <c r="AK22" s="42">
        <f>AH22-AG26</f>
        <v>38</v>
      </c>
    </row>
    <row r="23" spans="3:37" ht="18" x14ac:dyDescent="0.25">
      <c r="C23" s="35" t="s">
        <v>26</v>
      </c>
      <c r="D23" s="35"/>
      <c r="E23" s="35"/>
      <c r="F23" s="35"/>
      <c r="G23" s="35"/>
      <c r="H23" s="35"/>
      <c r="I23" s="35"/>
      <c r="X23" s="55" t="s">
        <v>2</v>
      </c>
      <c r="Y23" s="62">
        <v>0</v>
      </c>
      <c r="Z23" s="62">
        <v>0</v>
      </c>
      <c r="AA23" s="62">
        <v>0</v>
      </c>
      <c r="AB23" s="62">
        <v>0</v>
      </c>
      <c r="AC23" s="62">
        <v>0</v>
      </c>
      <c r="AD23" s="62">
        <v>0</v>
      </c>
      <c r="AE23" s="62">
        <v>0</v>
      </c>
      <c r="AF23" s="62">
        <v>0</v>
      </c>
      <c r="AG23" s="62">
        <v>0</v>
      </c>
      <c r="AH23" s="45">
        <f t="shared" si="1"/>
        <v>0</v>
      </c>
      <c r="AI23" s="42"/>
      <c r="AJ23" s="42">
        <v>65</v>
      </c>
      <c r="AK23" s="61"/>
    </row>
    <row r="24" spans="3:37" ht="18" x14ac:dyDescent="0.25">
      <c r="X24" s="55" t="s">
        <v>3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45">
        <f t="shared" si="1"/>
        <v>0</v>
      </c>
      <c r="AI24" s="42"/>
      <c r="AJ24" s="42">
        <v>80</v>
      </c>
      <c r="AK24" s="61"/>
    </row>
    <row r="25" spans="3:37" ht="18.75" thickBot="1" x14ac:dyDescent="0.3">
      <c r="X25" s="55" t="s">
        <v>4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45">
        <f t="shared" si="1"/>
        <v>0</v>
      </c>
      <c r="AI25" s="42"/>
      <c r="AJ25" s="42">
        <v>105</v>
      </c>
    </row>
    <row r="26" spans="3:37" ht="18.75" thickBot="1" x14ac:dyDescent="0.3">
      <c r="C26" s="1"/>
      <c r="D26" s="32" t="s">
        <v>0</v>
      </c>
      <c r="E26" s="33"/>
      <c r="F26" s="34"/>
      <c r="W26" s="47" t="s">
        <v>33</v>
      </c>
      <c r="X26" s="59" t="s">
        <v>28</v>
      </c>
      <c r="Y26" s="45">
        <f>SUM(Y17:Y25)</f>
        <v>65</v>
      </c>
      <c r="Z26" s="45">
        <f t="shared" ref="Z26:AG26" si="3">SUM(Z17:Z25)</f>
        <v>80</v>
      </c>
      <c r="AA26" s="45">
        <f t="shared" si="3"/>
        <v>88</v>
      </c>
      <c r="AB26" s="45">
        <f t="shared" si="3"/>
        <v>0</v>
      </c>
      <c r="AC26" s="45">
        <f t="shared" si="3"/>
        <v>45</v>
      </c>
      <c r="AD26" s="45">
        <f t="shared" si="3"/>
        <v>17</v>
      </c>
      <c r="AE26" s="45">
        <f t="shared" si="3"/>
        <v>0</v>
      </c>
      <c r="AF26" s="45">
        <f t="shared" si="3"/>
        <v>36</v>
      </c>
      <c r="AG26" s="45">
        <f t="shared" si="3"/>
        <v>0</v>
      </c>
      <c r="AH26" s="42"/>
      <c r="AI26" s="41"/>
    </row>
    <row r="27" spans="3:37" ht="24" customHeight="1" thickTop="1" thickBot="1" x14ac:dyDescent="0.3">
      <c r="C27" s="2" t="s">
        <v>16</v>
      </c>
      <c r="D27" s="7" t="s">
        <v>2</v>
      </c>
      <c r="E27" s="7" t="s">
        <v>3</v>
      </c>
      <c r="F27" s="7" t="s">
        <v>4</v>
      </c>
      <c r="X27" s="41"/>
      <c r="Y27" s="42" t="s">
        <v>31</v>
      </c>
      <c r="Z27" s="42" t="s">
        <v>31</v>
      </c>
      <c r="AA27" s="42" t="s">
        <v>31</v>
      </c>
      <c r="AB27" s="41"/>
      <c r="AC27" s="41"/>
      <c r="AD27" s="41"/>
      <c r="AE27" s="41"/>
      <c r="AF27" s="41"/>
      <c r="AG27" s="41"/>
      <c r="AH27" s="41"/>
      <c r="AI27" s="41"/>
      <c r="AJ27" s="60" t="s">
        <v>30</v>
      </c>
    </row>
    <row r="28" spans="3:37" ht="18.75" thickBot="1" x14ac:dyDescent="0.3">
      <c r="C28" s="4" t="s">
        <v>2</v>
      </c>
      <c r="D28" s="6" t="s">
        <v>14</v>
      </c>
      <c r="E28" s="5">
        <v>12</v>
      </c>
      <c r="F28" s="5">
        <v>10</v>
      </c>
      <c r="X28" s="41"/>
      <c r="Y28" s="63">
        <v>65</v>
      </c>
      <c r="Z28" s="63">
        <v>80</v>
      </c>
      <c r="AA28" s="63">
        <v>105</v>
      </c>
      <c r="AB28" s="41"/>
      <c r="AC28" s="41"/>
      <c r="AD28" s="41"/>
      <c r="AE28" s="41"/>
      <c r="AF28" s="41"/>
      <c r="AG28" s="41"/>
      <c r="AH28" s="41"/>
      <c r="AI28" s="41"/>
      <c r="AJ28" s="60">
        <f>SUM(AK17:AK22)</f>
        <v>233</v>
      </c>
    </row>
    <row r="29" spans="3:37" ht="18.75" thickBot="1" x14ac:dyDescent="0.3">
      <c r="C29" s="4" t="s">
        <v>3</v>
      </c>
      <c r="D29" s="6">
        <v>12</v>
      </c>
      <c r="E29" s="6" t="s">
        <v>15</v>
      </c>
      <c r="F29" s="6">
        <v>15</v>
      </c>
      <c r="X29" s="41"/>
      <c r="Y29" s="43">
        <f>Y26-AH23</f>
        <v>65</v>
      </c>
      <c r="Z29" s="43">
        <f>Z26-AH24</f>
        <v>80</v>
      </c>
      <c r="AA29" s="43">
        <f>AA26-AH25</f>
        <v>88</v>
      </c>
      <c r="AB29" s="41"/>
      <c r="AC29" s="41"/>
      <c r="AD29" s="41"/>
      <c r="AE29" s="41"/>
      <c r="AF29" s="41"/>
      <c r="AG29" s="41"/>
      <c r="AH29" s="41"/>
      <c r="AI29" s="41"/>
      <c r="AJ29" s="41"/>
    </row>
    <row r="30" spans="3:37" ht="18.75" thickBot="1" x14ac:dyDescent="0.3">
      <c r="C30" s="4" t="s">
        <v>4</v>
      </c>
      <c r="D30" s="6">
        <v>10</v>
      </c>
      <c r="E30" s="6">
        <v>15</v>
      </c>
      <c r="F30" s="6" t="s">
        <v>15</v>
      </c>
      <c r="X30" s="41"/>
      <c r="Y30" s="64" t="s">
        <v>30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</row>
    <row r="31" spans="3:37" x14ac:dyDescent="0.25">
      <c r="C31" s="28" t="s">
        <v>17</v>
      </c>
      <c r="D31" s="28"/>
      <c r="E31" s="28"/>
      <c r="F31" s="28"/>
      <c r="Y31" s="42">
        <f>SUM(Y28:AA28)</f>
        <v>250</v>
      </c>
      <c r="Z31" s="41"/>
      <c r="AA31" s="41"/>
    </row>
  </sheetData>
  <mergeCells count="7">
    <mergeCell ref="O2:Q2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/>
  </sheetViews>
  <sheetFormatPr defaultRowHeight="15.75" x14ac:dyDescent="0.25"/>
  <cols>
    <col min="1" max="1" width="2.125" customWidth="1"/>
    <col min="2" max="2" width="6.125" bestFit="1" customWidth="1"/>
    <col min="3" max="3" width="21.875" bestFit="1" customWidth="1"/>
    <col min="4" max="4" width="11.875" bestFit="1" customWidth="1"/>
    <col min="5" max="5" width="9.375" customWidth="1"/>
  </cols>
  <sheetData>
    <row r="1" spans="1:5" x14ac:dyDescent="0.25">
      <c r="A1" s="39" t="s">
        <v>34</v>
      </c>
    </row>
    <row r="2" spans="1:5" x14ac:dyDescent="0.25">
      <c r="A2" s="39" t="s">
        <v>280</v>
      </c>
    </row>
    <row r="3" spans="1:5" x14ac:dyDescent="0.25">
      <c r="A3" s="39" t="s">
        <v>281</v>
      </c>
    </row>
    <row r="6" spans="1:5" ht="16.5" thickBot="1" x14ac:dyDescent="0.3">
      <c r="A6" t="s">
        <v>37</v>
      </c>
    </row>
    <row r="7" spans="1:5" x14ac:dyDescent="0.25">
      <c r="B7" s="51"/>
      <c r="C7" s="51"/>
      <c r="D7" s="51" t="s">
        <v>40</v>
      </c>
      <c r="E7" s="51" t="s">
        <v>42</v>
      </c>
    </row>
    <row r="8" spans="1:5" ht="16.5" thickBot="1" x14ac:dyDescent="0.3">
      <c r="B8" s="52" t="s">
        <v>38</v>
      </c>
      <c r="C8" s="52" t="s">
        <v>39</v>
      </c>
      <c r="D8" s="52" t="s">
        <v>41</v>
      </c>
      <c r="E8" s="52" t="s">
        <v>282</v>
      </c>
    </row>
    <row r="9" spans="1:5" x14ac:dyDescent="0.25">
      <c r="B9" s="49" t="s">
        <v>285</v>
      </c>
      <c r="C9" s="49" t="s">
        <v>286</v>
      </c>
      <c r="D9" s="49">
        <v>0.16041995655368341</v>
      </c>
      <c r="E9" s="49">
        <v>0</v>
      </c>
    </row>
    <row r="10" spans="1:5" x14ac:dyDescent="0.25">
      <c r="B10" s="49" t="s">
        <v>287</v>
      </c>
      <c r="C10" s="49" t="s">
        <v>288</v>
      </c>
      <c r="D10" s="49">
        <v>0.1679162086892633</v>
      </c>
      <c r="E10" s="49">
        <v>0</v>
      </c>
    </row>
    <row r="11" spans="1:5" x14ac:dyDescent="0.25">
      <c r="B11" s="49" t="s">
        <v>289</v>
      </c>
      <c r="C11" s="49" t="s">
        <v>290</v>
      </c>
      <c r="D11" s="49">
        <v>0.16641695826214734</v>
      </c>
      <c r="E11" s="49">
        <v>0</v>
      </c>
    </row>
    <row r="12" spans="1:5" x14ac:dyDescent="0.25">
      <c r="B12" s="49" t="s">
        <v>291</v>
      </c>
      <c r="C12" s="49" t="s">
        <v>292</v>
      </c>
      <c r="D12" s="49">
        <v>0.17091470954349525</v>
      </c>
      <c r="E12" s="49">
        <v>0</v>
      </c>
    </row>
    <row r="13" spans="1:5" x14ac:dyDescent="0.25">
      <c r="B13" s="49" t="s">
        <v>293</v>
      </c>
      <c r="C13" s="49" t="s">
        <v>294</v>
      </c>
      <c r="D13" s="49">
        <v>0.17091470954349525</v>
      </c>
      <c r="E13" s="49">
        <v>0</v>
      </c>
    </row>
    <row r="14" spans="1:5" ht="16.5" thickBot="1" x14ac:dyDescent="0.3">
      <c r="B14" s="50" t="s">
        <v>295</v>
      </c>
      <c r="C14" s="50" t="s">
        <v>296</v>
      </c>
      <c r="D14" s="50">
        <v>0.16341845740791539</v>
      </c>
      <c r="E14" s="50">
        <v>0</v>
      </c>
    </row>
    <row r="16" spans="1:5" ht="16.5" thickBot="1" x14ac:dyDescent="0.3">
      <c r="A16" t="s">
        <v>49</v>
      </c>
    </row>
    <row r="17" spans="2:5" x14ac:dyDescent="0.25">
      <c r="B17" s="51"/>
      <c r="C17" s="51"/>
      <c r="D17" s="51" t="s">
        <v>40</v>
      </c>
      <c r="E17" s="51" t="s">
        <v>283</v>
      </c>
    </row>
    <row r="18" spans="2:5" ht="16.5" thickBot="1" x14ac:dyDescent="0.3">
      <c r="B18" s="52" t="s">
        <v>38</v>
      </c>
      <c r="C18" s="52" t="s">
        <v>39</v>
      </c>
      <c r="D18" s="52" t="s">
        <v>41</v>
      </c>
      <c r="E18" s="52" t="s">
        <v>284</v>
      </c>
    </row>
    <row r="19" spans="2:5" x14ac:dyDescent="0.25">
      <c r="B19" s="49" t="s">
        <v>297</v>
      </c>
      <c r="C19" s="49" t="s">
        <v>264</v>
      </c>
      <c r="D19" s="49">
        <v>1.0000009999999999</v>
      </c>
      <c r="E19" s="49">
        <v>0</v>
      </c>
    </row>
    <row r="20" spans="2:5" ht="16.5" thickBot="1" x14ac:dyDescent="0.3">
      <c r="B20" s="50" t="s">
        <v>298</v>
      </c>
      <c r="C20" s="50" t="s">
        <v>299</v>
      </c>
      <c r="D20" s="50">
        <v>0.11224898724919671</v>
      </c>
      <c r="E20" s="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topLeftCell="F25" workbookViewId="0">
      <selection activeCell="O35" sqref="O35"/>
    </sheetView>
  </sheetViews>
  <sheetFormatPr defaultColWidth="11" defaultRowHeight="15.75" x14ac:dyDescent="0.25"/>
  <cols>
    <col min="2" max="2" width="20" customWidth="1"/>
    <col min="3" max="3" width="22" customWidth="1"/>
    <col min="5" max="5" width="14.125" customWidth="1"/>
    <col min="6" max="11" width="16.125" customWidth="1"/>
    <col min="21" max="21" width="17.875" customWidth="1"/>
    <col min="22" max="22" width="32.625" customWidth="1"/>
    <col min="23" max="23" width="19.75" customWidth="1"/>
  </cols>
  <sheetData>
    <row r="2" spans="2:33" x14ac:dyDescent="0.25">
      <c r="N2" s="72"/>
      <c r="O2" s="72"/>
      <c r="P2" s="42" t="s">
        <v>300</v>
      </c>
    </row>
    <row r="3" spans="2:33" x14ac:dyDescent="0.25">
      <c r="N3" s="73" t="s">
        <v>301</v>
      </c>
      <c r="O3" s="74">
        <f>D17^2</f>
        <v>2.5734562460685673E-2</v>
      </c>
      <c r="P3" s="42">
        <f>G6</f>
        <v>1E-3</v>
      </c>
    </row>
    <row r="4" spans="2:33" ht="18" thickBot="1" x14ac:dyDescent="0.4">
      <c r="E4" s="13"/>
      <c r="G4" s="24" t="s">
        <v>19</v>
      </c>
      <c r="H4" s="26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N4" s="73" t="s">
        <v>302</v>
      </c>
      <c r="O4" s="74">
        <f t="shared" ref="O4:O8" si="0">D18^2</f>
        <v>2.8195853140576224E-2</v>
      </c>
      <c r="P4" s="42">
        <f>H7</f>
        <v>8.9999999999999993E-3</v>
      </c>
    </row>
    <row r="5" spans="2:33" ht="18" thickBot="1" x14ac:dyDescent="0.3">
      <c r="B5" s="9"/>
      <c r="C5" s="10" t="s">
        <v>18</v>
      </c>
      <c r="D5" s="65" t="s">
        <v>264</v>
      </c>
      <c r="F5" s="14"/>
      <c r="G5" s="25"/>
      <c r="H5" s="27"/>
      <c r="I5" s="27"/>
      <c r="J5" s="27"/>
      <c r="K5" s="27"/>
      <c r="L5" s="27"/>
      <c r="N5" s="38" t="s">
        <v>303</v>
      </c>
      <c r="O5" s="74">
        <f t="shared" si="0"/>
        <v>2.7694603997225287E-2</v>
      </c>
      <c r="P5" s="42">
        <f>I8</f>
        <v>8.0000000000000002E-3</v>
      </c>
      <c r="T5" s="9"/>
      <c r="U5" s="10" t="s">
        <v>18</v>
      </c>
      <c r="V5" s="65" t="s">
        <v>264</v>
      </c>
    </row>
    <row r="6" spans="2:33" ht="17.25" thickTop="1" thickBot="1" x14ac:dyDescent="0.3">
      <c r="B6" s="11" t="s">
        <v>19</v>
      </c>
      <c r="C6" s="12">
        <v>7.0000000000000007E-2</v>
      </c>
      <c r="D6" s="11">
        <v>0.16041995655368341</v>
      </c>
      <c r="F6" s="15" t="s">
        <v>19</v>
      </c>
      <c r="G6" s="16">
        <v>1E-3</v>
      </c>
      <c r="H6" s="17">
        <v>2.9999999999999997E-4</v>
      </c>
      <c r="I6" s="17">
        <v>-2.9999999999999997E-4</v>
      </c>
      <c r="J6" s="17">
        <v>3.5E-4</v>
      </c>
      <c r="K6" s="17">
        <v>-3.5E-4</v>
      </c>
      <c r="L6" s="17">
        <v>4.0000000000000002E-4</v>
      </c>
      <c r="N6" s="38" t="s">
        <v>304</v>
      </c>
      <c r="O6" s="74">
        <f t="shared" si="0"/>
        <v>2.9211837938337346E-2</v>
      </c>
      <c r="P6" s="42">
        <f>J9</f>
        <v>1.2E-2</v>
      </c>
      <c r="T6" s="11" t="s">
        <v>19</v>
      </c>
      <c r="U6" s="12">
        <v>7.0000000000000007E-2</v>
      </c>
      <c r="V6" s="11">
        <v>0.2871482797788783</v>
      </c>
    </row>
    <row r="7" spans="2:33" ht="16.5" thickBot="1" x14ac:dyDescent="0.3">
      <c r="B7" s="11" t="s">
        <v>20</v>
      </c>
      <c r="C7" s="12">
        <v>0.12</v>
      </c>
      <c r="D7" s="11">
        <v>0.1679162086892633</v>
      </c>
      <c r="F7" s="15" t="s">
        <v>20</v>
      </c>
      <c r="G7" s="16">
        <v>2.9999999999999997E-4</v>
      </c>
      <c r="H7" s="17">
        <v>8.9999999999999993E-3</v>
      </c>
      <c r="I7" s="17">
        <v>4.0000000000000002E-4</v>
      </c>
      <c r="J7" s="17">
        <v>1.6000000000000001E-3</v>
      </c>
      <c r="K7" s="17">
        <v>-1.6000000000000001E-3</v>
      </c>
      <c r="L7" s="17">
        <v>5.9999999999999995E-4</v>
      </c>
      <c r="N7" s="38" t="s">
        <v>305</v>
      </c>
      <c r="O7" s="74">
        <f t="shared" si="0"/>
        <v>2.9211837938337346E-2</v>
      </c>
      <c r="P7" s="42">
        <f>K10</f>
        <v>1.2E-2</v>
      </c>
      <c r="T7" s="11" t="s">
        <v>20</v>
      </c>
      <c r="U7" s="12">
        <v>0.12</v>
      </c>
      <c r="V7" s="11">
        <v>0.1425703455549556</v>
      </c>
    </row>
    <row r="8" spans="2:33" ht="16.5" thickBot="1" x14ac:dyDescent="0.3">
      <c r="B8" s="11" t="s">
        <v>21</v>
      </c>
      <c r="C8" s="12">
        <v>0.11</v>
      </c>
      <c r="D8" s="11">
        <v>0.16641695826214734</v>
      </c>
      <c r="F8" s="15" t="s">
        <v>21</v>
      </c>
      <c r="G8" s="16">
        <v>-2.9999999999999997E-4</v>
      </c>
      <c r="H8" s="17">
        <v>4.0000000000000002E-4</v>
      </c>
      <c r="I8" s="17">
        <v>8.0000000000000002E-3</v>
      </c>
      <c r="J8" s="17">
        <v>1.5E-3</v>
      </c>
      <c r="K8" s="17">
        <v>-5.4999999999999997E-3</v>
      </c>
      <c r="L8" s="17">
        <v>-6.9999999999999999E-4</v>
      </c>
      <c r="N8" s="38" t="s">
        <v>306</v>
      </c>
      <c r="O8" s="74">
        <f t="shared" si="0"/>
        <v>2.6705592221582655E-2</v>
      </c>
      <c r="P8" s="42">
        <f>L11</f>
        <v>5.0000000000000001E-3</v>
      </c>
      <c r="T8" s="11" t="s">
        <v>21</v>
      </c>
      <c r="U8" s="12">
        <v>0.11</v>
      </c>
      <c r="V8" s="11">
        <v>0.14614026699933552</v>
      </c>
    </row>
    <row r="9" spans="2:33" ht="16.5" thickBot="1" x14ac:dyDescent="0.3">
      <c r="B9" s="11" t="s">
        <v>22</v>
      </c>
      <c r="C9" s="12">
        <v>0.14000000000000001</v>
      </c>
      <c r="D9" s="11">
        <v>0.17091470954349525</v>
      </c>
      <c r="F9" s="15" t="s">
        <v>22</v>
      </c>
      <c r="G9" s="16">
        <v>3.5E-4</v>
      </c>
      <c r="H9" s="17">
        <v>1.6000000000000001E-3</v>
      </c>
      <c r="I9" s="17">
        <v>1.5E-3</v>
      </c>
      <c r="J9" s="17">
        <v>1.2E-2</v>
      </c>
      <c r="K9" s="17">
        <v>-5.0000000000000001E-4</v>
      </c>
      <c r="L9" s="17">
        <v>8.0000000000000004E-4</v>
      </c>
      <c r="N9" s="38" t="s">
        <v>307</v>
      </c>
      <c r="O9" s="74">
        <f>$D$17*D18</f>
        <v>2.6937110902590853E-2</v>
      </c>
      <c r="P9" s="42">
        <f>H6</f>
        <v>2.9999999999999997E-4</v>
      </c>
      <c r="T9" s="11" t="s">
        <v>22</v>
      </c>
      <c r="U9" s="12">
        <v>0.14000000000000001</v>
      </c>
      <c r="V9" s="11">
        <v>0.13543049888936756</v>
      </c>
    </row>
    <row r="10" spans="2:33" ht="16.5" thickBot="1" x14ac:dyDescent="0.3">
      <c r="B10" s="11" t="s">
        <v>23</v>
      </c>
      <c r="C10" s="12">
        <v>0.14000000000000001</v>
      </c>
      <c r="D10" s="11">
        <v>0.17091470954349525</v>
      </c>
      <c r="F10" s="15" t="s">
        <v>23</v>
      </c>
      <c r="G10" s="16">
        <v>-3.5E-4</v>
      </c>
      <c r="H10" s="17">
        <v>-1.6000000000000001E-3</v>
      </c>
      <c r="I10" s="17">
        <v>-5.4999999999999997E-3</v>
      </c>
      <c r="J10" s="17">
        <v>-5.0000000000000001E-4</v>
      </c>
      <c r="K10" s="17">
        <v>1.2E-2</v>
      </c>
      <c r="L10" s="17">
        <v>-8.0000000000000004E-4</v>
      </c>
      <c r="N10" s="38" t="s">
        <v>308</v>
      </c>
      <c r="O10" s="74">
        <f t="shared" ref="O10:O13" si="1">$D$17*D19</f>
        <v>2.669660121420982E-2</v>
      </c>
      <c r="P10" s="42">
        <f>I6</f>
        <v>-2.9999999999999997E-4</v>
      </c>
      <c r="T10" s="11" t="s">
        <v>23</v>
      </c>
      <c r="U10" s="12">
        <v>0.14000000000000001</v>
      </c>
      <c r="V10" s="11">
        <v>0.13543049888936756</v>
      </c>
    </row>
    <row r="11" spans="2:33" ht="16.5" thickBot="1" x14ac:dyDescent="0.3">
      <c r="B11" s="11" t="s">
        <v>24</v>
      </c>
      <c r="C11" s="12">
        <v>0.09</v>
      </c>
      <c r="D11" s="11">
        <v>0.16341845740791539</v>
      </c>
      <c r="F11" s="15" t="s">
        <v>24</v>
      </c>
      <c r="G11" s="16">
        <v>4.0000000000000002E-4</v>
      </c>
      <c r="H11" s="17">
        <v>5.9999999999999995E-4</v>
      </c>
      <c r="I11" s="17">
        <v>-6.9999999999999999E-4</v>
      </c>
      <c r="J11" s="17">
        <v>8.0000000000000004E-4</v>
      </c>
      <c r="K11" s="17">
        <v>-8.0000000000000004E-4</v>
      </c>
      <c r="L11" s="17">
        <v>5.0000000000000001E-3</v>
      </c>
      <c r="N11" s="38" t="s">
        <v>309</v>
      </c>
      <c r="O11" s="74">
        <f t="shared" si="1"/>
        <v>2.7418130279352925E-2</v>
      </c>
      <c r="P11" s="42">
        <f>J6</f>
        <v>3.5E-4</v>
      </c>
      <c r="T11" s="11" t="s">
        <v>24</v>
      </c>
      <c r="U11" s="12">
        <v>0.09</v>
      </c>
      <c r="V11" s="11">
        <v>0.15328010988809543</v>
      </c>
    </row>
    <row r="12" spans="2:33" ht="18.75" thickBot="1" x14ac:dyDescent="0.3">
      <c r="D12" s="11">
        <f>SUM(D6:D11)</f>
        <v>1.0000009999999999</v>
      </c>
      <c r="F12" s="8"/>
      <c r="G12" s="36" t="s">
        <v>25</v>
      </c>
      <c r="H12" s="36"/>
      <c r="I12" s="36"/>
      <c r="J12" s="36"/>
      <c r="K12" s="36"/>
      <c r="L12" s="36"/>
      <c r="N12" s="38" t="s">
        <v>310</v>
      </c>
      <c r="O12" s="74">
        <f t="shared" si="1"/>
        <v>2.7418130279352925E-2</v>
      </c>
      <c r="P12" s="42">
        <f>K6</f>
        <v>-3.5E-4</v>
      </c>
      <c r="V12" s="11">
        <f>SUM(V6:V11)</f>
        <v>0.99999999999999978</v>
      </c>
    </row>
    <row r="13" spans="2:33" x14ac:dyDescent="0.25">
      <c r="N13" s="38" t="s">
        <v>311</v>
      </c>
      <c r="O13" s="74">
        <f t="shared" si="1"/>
        <v>2.6215581837447748E-2</v>
      </c>
      <c r="P13" s="42">
        <f>L6</f>
        <v>4.0000000000000002E-4</v>
      </c>
    </row>
    <row r="14" spans="2:33" x14ac:dyDescent="0.25">
      <c r="N14" s="38" t="s">
        <v>312</v>
      </c>
      <c r="O14" s="74">
        <f>$D$18*D19</f>
        <v>2.7944104692979151E-2</v>
      </c>
      <c r="P14" s="42">
        <f>I7</f>
        <v>4.0000000000000002E-4</v>
      </c>
    </row>
    <row r="15" spans="2:33" x14ac:dyDescent="0.25">
      <c r="N15" s="38" t="s">
        <v>313</v>
      </c>
      <c r="O15" s="74">
        <f t="shared" ref="O15:O17" si="2">$D$18*D20</f>
        <v>2.8699350035770368E-2</v>
      </c>
      <c r="P15" s="42">
        <f>J7</f>
        <v>1.6000000000000001E-3</v>
      </c>
    </row>
    <row r="16" spans="2:33" x14ac:dyDescent="0.25">
      <c r="B16" s="66" t="s">
        <v>265</v>
      </c>
      <c r="C16" s="66"/>
      <c r="D16" s="42"/>
      <c r="E16" s="38" t="s">
        <v>266</v>
      </c>
      <c r="F16" s="42"/>
      <c r="G16" s="38" t="s">
        <v>267</v>
      </c>
      <c r="N16" s="38" t="s">
        <v>314</v>
      </c>
      <c r="O16" s="74">
        <f t="shared" si="2"/>
        <v>2.8699350035770368E-2</v>
      </c>
      <c r="P16" s="42">
        <f>K7</f>
        <v>-1.6000000000000001E-3</v>
      </c>
      <c r="T16" s="66" t="s">
        <v>265</v>
      </c>
      <c r="U16" s="66"/>
      <c r="V16" s="42"/>
      <c r="W16" s="38" t="s">
        <v>266</v>
      </c>
      <c r="X16" s="42"/>
      <c r="Y16" s="38" t="s">
        <v>267</v>
      </c>
      <c r="AB16" s="75"/>
      <c r="AC16" s="75"/>
      <c r="AD16" s="75"/>
      <c r="AE16" s="75"/>
      <c r="AF16" s="75"/>
      <c r="AG16" s="75"/>
    </row>
    <row r="17" spans="2:33" x14ac:dyDescent="0.25">
      <c r="B17" s="67" t="s">
        <v>19</v>
      </c>
      <c r="C17" s="38" t="s">
        <v>268</v>
      </c>
      <c r="D17" s="42">
        <f>D6</f>
        <v>0.16041995655368341</v>
      </c>
      <c r="E17" s="42">
        <f>D17*100</f>
        <v>16.041995655368339</v>
      </c>
      <c r="F17" s="42"/>
      <c r="G17" s="71">
        <f>D17*10000</f>
        <v>1604.1995655368341</v>
      </c>
      <c r="I17" s="40" t="s">
        <v>269</v>
      </c>
      <c r="N17" s="38" t="s">
        <v>315</v>
      </c>
      <c r="O17" s="74">
        <f t="shared" si="2"/>
        <v>2.7440607797785007E-2</v>
      </c>
      <c r="P17" s="42">
        <f>L7</f>
        <v>5.9999999999999995E-4</v>
      </c>
      <c r="T17" s="67" t="s">
        <v>19</v>
      </c>
      <c r="U17" s="38" t="s">
        <v>268</v>
      </c>
      <c r="V17" s="42">
        <f>V6</f>
        <v>0.2871482797788783</v>
      </c>
      <c r="W17" s="42">
        <f>V17*100</f>
        <v>28.714827977887829</v>
      </c>
      <c r="X17" s="42"/>
      <c r="Y17" s="71">
        <f>V17*10000</f>
        <v>2871.482797788783</v>
      </c>
      <c r="AA17" s="40" t="s">
        <v>269</v>
      </c>
      <c r="AB17" s="75"/>
      <c r="AC17" s="75"/>
      <c r="AD17" s="75"/>
      <c r="AE17" s="75"/>
      <c r="AF17" s="75"/>
      <c r="AG17" s="75"/>
    </row>
    <row r="18" spans="2:33" x14ac:dyDescent="0.25">
      <c r="B18" s="67" t="s">
        <v>20</v>
      </c>
      <c r="C18" s="38" t="s">
        <v>270</v>
      </c>
      <c r="D18" s="42">
        <f t="shared" ref="D18:D22" si="3">D7</f>
        <v>0.1679162086892633</v>
      </c>
      <c r="E18" s="42">
        <f t="shared" ref="E18:E22" si="4">D18*100</f>
        <v>16.79162086892633</v>
      </c>
      <c r="F18" s="42"/>
      <c r="G18" s="71">
        <f t="shared" ref="G18:G22" si="5">D18*10000</f>
        <v>1679.1620868926329</v>
      </c>
      <c r="I18" s="40">
        <f>SUMPRODUCT(D6:D11,C6:C11)</f>
        <v>0.11224898724919671</v>
      </c>
      <c r="N18" s="38" t="s">
        <v>316</v>
      </c>
      <c r="O18" s="74">
        <f>$D$19*D20</f>
        <v>2.8443106084486882E-2</v>
      </c>
      <c r="P18" s="42">
        <f>J8</f>
        <v>1.5E-3</v>
      </c>
      <c r="T18" s="67" t="s">
        <v>20</v>
      </c>
      <c r="U18" s="38" t="s">
        <v>270</v>
      </c>
      <c r="V18" s="42">
        <f t="shared" ref="V18:V22" si="6">V7</f>
        <v>0.1425703455549556</v>
      </c>
      <c r="W18" s="42">
        <f t="shared" ref="W18:W22" si="7">V18*100</f>
        <v>14.25703455549556</v>
      </c>
      <c r="X18" s="42"/>
      <c r="Y18" s="71">
        <f t="shared" ref="Y18:Y22" si="8">V18*10000</f>
        <v>1425.7034555495559</v>
      </c>
      <c r="AA18" s="40">
        <f>SUMPRODUCT(V6:V11,U6:U11)</f>
        <v>0.10499999999999458</v>
      </c>
      <c r="AB18" s="75"/>
      <c r="AC18" s="75"/>
      <c r="AD18" s="75"/>
      <c r="AE18" s="75"/>
      <c r="AF18" s="75"/>
      <c r="AG18" s="75"/>
    </row>
    <row r="19" spans="2:33" x14ac:dyDescent="0.25">
      <c r="B19" s="67" t="s">
        <v>21</v>
      </c>
      <c r="C19" s="38" t="s">
        <v>271</v>
      </c>
      <c r="D19" s="42">
        <f t="shared" si="3"/>
        <v>0.16641695826214734</v>
      </c>
      <c r="E19" s="42">
        <f t="shared" si="4"/>
        <v>16.641695826214733</v>
      </c>
      <c r="F19" s="42"/>
      <c r="G19" s="71">
        <f t="shared" si="5"/>
        <v>1664.1695826214734</v>
      </c>
      <c r="I19" s="40" t="s">
        <v>272</v>
      </c>
      <c r="N19" s="38" t="s">
        <v>317</v>
      </c>
      <c r="O19" s="74">
        <f t="shared" ref="O19:O20" si="9">$D$19*D21</f>
        <v>2.8443106084486882E-2</v>
      </c>
      <c r="P19" s="42">
        <f>K8</f>
        <v>-5.4999999999999997E-3</v>
      </c>
      <c r="T19" s="67" t="s">
        <v>21</v>
      </c>
      <c r="U19" s="38" t="s">
        <v>271</v>
      </c>
      <c r="V19" s="42">
        <f t="shared" si="6"/>
        <v>0.14614026699933552</v>
      </c>
      <c r="W19" s="42">
        <f t="shared" si="7"/>
        <v>14.614026699933552</v>
      </c>
      <c r="X19" s="42"/>
      <c r="Y19" s="71">
        <f t="shared" si="8"/>
        <v>1461.4026699933552</v>
      </c>
      <c r="AA19" s="40" t="s">
        <v>272</v>
      </c>
      <c r="AB19" s="75"/>
      <c r="AC19" s="75"/>
      <c r="AD19" s="75"/>
      <c r="AE19" s="75"/>
      <c r="AF19" s="75"/>
      <c r="AG19" s="75"/>
    </row>
    <row r="20" spans="2:33" x14ac:dyDescent="0.25">
      <c r="B20" s="67" t="s">
        <v>22</v>
      </c>
      <c r="C20" s="38" t="s">
        <v>273</v>
      </c>
      <c r="D20" s="42">
        <f t="shared" si="3"/>
        <v>0.17091470954349525</v>
      </c>
      <c r="E20" s="42">
        <f t="shared" si="4"/>
        <v>17.091470954349525</v>
      </c>
      <c r="F20" s="42"/>
      <c r="G20" s="71">
        <f t="shared" si="5"/>
        <v>1709.1470954349525</v>
      </c>
      <c r="I20" s="40">
        <f t="array" ref="I20">MMULT(TRANSPOSE(D6:D11),MMULT(G6:L11,D6:D11))</f>
        <v>1.1172363984641588E-3</v>
      </c>
      <c r="N20" s="38" t="s">
        <v>318</v>
      </c>
      <c r="O20" s="74">
        <f t="shared" si="9"/>
        <v>2.7195602605717555E-2</v>
      </c>
      <c r="P20" s="42">
        <f>L8</f>
        <v>-6.9999999999999999E-4</v>
      </c>
      <c r="T20" s="67" t="s">
        <v>22</v>
      </c>
      <c r="U20" s="38" t="s">
        <v>273</v>
      </c>
      <c r="V20" s="42">
        <f t="shared" si="6"/>
        <v>0.13543049888936756</v>
      </c>
      <c r="W20" s="42">
        <f t="shared" si="7"/>
        <v>13.543049888936757</v>
      </c>
      <c r="X20" s="42"/>
      <c r="Y20" s="71">
        <f t="shared" si="8"/>
        <v>1354.3049888936757</v>
      </c>
      <c r="AA20" s="40">
        <f t="array" ref="AA20">MMULT(TRANSPOSE(V6:V11),MMULT(G6:L11,V6:V11))</f>
        <v>8.6336624928280725E-4</v>
      </c>
      <c r="AB20" s="75"/>
      <c r="AC20" s="75"/>
      <c r="AD20" s="75"/>
      <c r="AE20" s="75"/>
      <c r="AF20" s="75"/>
      <c r="AG20" s="75"/>
    </row>
    <row r="21" spans="2:33" x14ac:dyDescent="0.25">
      <c r="B21" s="67" t="s">
        <v>23</v>
      </c>
      <c r="C21" s="38" t="s">
        <v>274</v>
      </c>
      <c r="D21" s="42">
        <f t="shared" si="3"/>
        <v>0.17091470954349525</v>
      </c>
      <c r="E21" s="42">
        <f t="shared" si="4"/>
        <v>17.091470954349525</v>
      </c>
      <c r="F21" s="42"/>
      <c r="G21" s="71">
        <f t="shared" si="5"/>
        <v>1709.1470954349525</v>
      </c>
      <c r="I21" s="40" t="s">
        <v>275</v>
      </c>
      <c r="N21" s="38" t="s">
        <v>319</v>
      </c>
      <c r="O21" s="74">
        <f>$D$20*D21</f>
        <v>2.9211837938337346E-2</v>
      </c>
      <c r="P21" s="42">
        <f>K9</f>
        <v>-5.0000000000000001E-4</v>
      </c>
      <c r="T21" s="67" t="s">
        <v>23</v>
      </c>
      <c r="U21" s="38" t="s">
        <v>274</v>
      </c>
      <c r="V21" s="42">
        <f t="shared" si="6"/>
        <v>0.13543049888936756</v>
      </c>
      <c r="W21" s="42">
        <f t="shared" si="7"/>
        <v>13.543049888936757</v>
      </c>
      <c r="X21" s="42"/>
      <c r="Y21" s="71">
        <f t="shared" si="8"/>
        <v>1354.3049888936757</v>
      </c>
      <c r="AA21" s="40" t="s">
        <v>275</v>
      </c>
      <c r="AB21" s="75"/>
      <c r="AC21" s="75"/>
      <c r="AD21" s="75"/>
      <c r="AE21" s="75"/>
      <c r="AF21" s="75"/>
      <c r="AG21" s="75"/>
    </row>
    <row r="22" spans="2:33" x14ac:dyDescent="0.25">
      <c r="B22" s="67" t="s">
        <v>24</v>
      </c>
      <c r="C22" s="38" t="s">
        <v>276</v>
      </c>
      <c r="D22" s="42">
        <f t="shared" si="3"/>
        <v>0.16341845740791539</v>
      </c>
      <c r="E22" s="42">
        <f t="shared" si="4"/>
        <v>16.341845740791538</v>
      </c>
      <c r="F22" s="42"/>
      <c r="G22" s="71">
        <f t="shared" si="5"/>
        <v>1634.1845740791539</v>
      </c>
      <c r="I22" s="40">
        <f>SQRT(I20)</f>
        <v>3.3425086364348544E-2</v>
      </c>
      <c r="N22" s="38" t="s">
        <v>320</v>
      </c>
      <c r="O22" s="74">
        <f>$D$20*D22</f>
        <v>2.7930618181919907E-2</v>
      </c>
      <c r="P22" s="42">
        <f>L9</f>
        <v>8.0000000000000004E-4</v>
      </c>
      <c r="T22" s="67" t="s">
        <v>24</v>
      </c>
      <c r="U22" s="38" t="s">
        <v>276</v>
      </c>
      <c r="V22" s="42">
        <f t="shared" si="6"/>
        <v>0.15328010988809543</v>
      </c>
      <c r="W22" s="42">
        <f t="shared" si="7"/>
        <v>15.328010988809543</v>
      </c>
      <c r="X22" s="42"/>
      <c r="Y22" s="71">
        <f t="shared" si="8"/>
        <v>1532.8010988809542</v>
      </c>
      <c r="AA22" s="40">
        <f>SQRT(AA20)</f>
        <v>2.9383094617191144E-2</v>
      </c>
      <c r="AB22" s="75"/>
      <c r="AC22" s="75"/>
      <c r="AD22" s="75"/>
      <c r="AE22" s="75"/>
      <c r="AF22" s="75"/>
      <c r="AG22" s="75"/>
    </row>
    <row r="23" spans="2:33" x14ac:dyDescent="0.25">
      <c r="B23" s="42"/>
      <c r="C23" s="38" t="s">
        <v>30</v>
      </c>
      <c r="D23" s="42">
        <f>SUM(D17:D22)</f>
        <v>1.0000009999999999</v>
      </c>
      <c r="E23" s="42" t="s">
        <v>277</v>
      </c>
      <c r="F23" s="42">
        <v>1</v>
      </c>
      <c r="G23" s="71">
        <f>SUM(G17:G22)</f>
        <v>10000.009999999998</v>
      </c>
      <c r="N23" s="38" t="s">
        <v>321</v>
      </c>
      <c r="O23" s="74">
        <f>D21*D22</f>
        <v>2.7930618181919907E-2</v>
      </c>
      <c r="P23" s="42">
        <f>L10</f>
        <v>-8.0000000000000004E-4</v>
      </c>
      <c r="T23" s="42"/>
      <c r="U23" s="38" t="s">
        <v>30</v>
      </c>
      <c r="V23" s="42">
        <f>SUM(V17:V22)</f>
        <v>0.99999999999999978</v>
      </c>
      <c r="W23" s="42" t="s">
        <v>277</v>
      </c>
      <c r="X23" s="42">
        <v>1</v>
      </c>
      <c r="Y23" s="71">
        <f>SUM(Y17:Y22)</f>
        <v>10000</v>
      </c>
      <c r="AB23" s="75"/>
      <c r="AC23" s="75"/>
      <c r="AD23" s="75"/>
      <c r="AE23" s="75"/>
      <c r="AF23" s="75"/>
      <c r="AG23" s="75"/>
    </row>
    <row r="24" spans="2:33" x14ac:dyDescent="0.25">
      <c r="B24" s="42"/>
      <c r="C24" s="42"/>
      <c r="D24" s="38" t="s">
        <v>278</v>
      </c>
      <c r="E24" s="42"/>
      <c r="F24" s="42"/>
      <c r="G24" s="42"/>
      <c r="N24" s="42"/>
      <c r="O24" s="38" t="s">
        <v>272</v>
      </c>
      <c r="P24" s="38">
        <f>SUMPRODUCT(O3:O23,P3:P23)</f>
        <v>1.2264512713979212E-3</v>
      </c>
      <c r="T24" s="42"/>
      <c r="U24" s="42"/>
      <c r="V24" s="38" t="s">
        <v>278</v>
      </c>
      <c r="W24" s="42"/>
      <c r="X24" s="42"/>
      <c r="Y24" s="42"/>
      <c r="AB24" s="75"/>
      <c r="AC24" s="75"/>
      <c r="AD24" s="75"/>
      <c r="AE24" s="75"/>
      <c r="AF24" s="75"/>
      <c r="AG24" s="75"/>
    </row>
    <row r="25" spans="2:33" x14ac:dyDescent="0.25">
      <c r="B25" s="68" t="s">
        <v>279</v>
      </c>
      <c r="C25" s="42"/>
      <c r="D25" s="69">
        <f>SUMPRODUCT(D6:D11,C6:C11)</f>
        <v>0.11224898724919671</v>
      </c>
      <c r="E25" s="42" t="s">
        <v>29</v>
      </c>
      <c r="F25" s="70">
        <v>0.11</v>
      </c>
      <c r="G25" s="42"/>
      <c r="T25" s="68" t="s">
        <v>279</v>
      </c>
      <c r="U25" s="42"/>
      <c r="V25" s="69">
        <f>SUMPRODUCT(V6:V11,U6:U11)</f>
        <v>0.10499999999999458</v>
      </c>
      <c r="W25" s="42" t="s">
        <v>29</v>
      </c>
      <c r="X25" s="70">
        <v>0.105</v>
      </c>
      <c r="Y25" s="42"/>
      <c r="AB25" s="75"/>
      <c r="AC25" s="75"/>
      <c r="AD25" s="75"/>
      <c r="AE25" s="75"/>
      <c r="AF25" s="75"/>
      <c r="AG25" s="75"/>
    </row>
    <row r="26" spans="2:33" x14ac:dyDescent="0.25"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</row>
    <row r="27" spans="2:33" x14ac:dyDescent="0.25"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</row>
    <row r="28" spans="2:33" x14ac:dyDescent="0.25"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</row>
    <row r="29" spans="2:33" x14ac:dyDescent="0.25">
      <c r="K29" s="75"/>
      <c r="L29" s="75"/>
      <c r="M29" s="75"/>
    </row>
    <row r="30" spans="2:33" x14ac:dyDescent="0.25">
      <c r="K30" s="75"/>
      <c r="L30" s="75" t="s">
        <v>322</v>
      </c>
      <c r="M30" s="75" t="s">
        <v>323</v>
      </c>
    </row>
    <row r="31" spans="2:33" x14ac:dyDescent="0.25">
      <c r="L31">
        <v>10</v>
      </c>
      <c r="M31">
        <v>5.1390652175749903E-4</v>
      </c>
    </row>
    <row r="32" spans="2:33" x14ac:dyDescent="0.25">
      <c r="L32">
        <v>10.5</v>
      </c>
      <c r="M32">
        <v>6.0327270158450899E-4</v>
      </c>
    </row>
    <row r="33" spans="12:13" x14ac:dyDescent="0.25">
      <c r="L33">
        <v>11</v>
      </c>
      <c r="M33">
        <v>7.3563547690872096E-4</v>
      </c>
    </row>
    <row r="34" spans="12:13" x14ac:dyDescent="0.25">
      <c r="L34">
        <v>11.5</v>
      </c>
      <c r="M34">
        <v>9.1099484589631495E-4</v>
      </c>
    </row>
    <row r="35" spans="12:13" x14ac:dyDescent="0.25">
      <c r="L35">
        <v>12</v>
      </c>
      <c r="M35">
        <v>1.12935145269352E-3</v>
      </c>
    </row>
    <row r="36" spans="12:13" x14ac:dyDescent="0.25">
      <c r="L36">
        <v>12.5</v>
      </c>
      <c r="M36">
        <v>1.12935145269352E-3</v>
      </c>
    </row>
    <row r="37" spans="12:13" x14ac:dyDescent="0.25">
      <c r="L37">
        <v>13</v>
      </c>
      <c r="M37">
        <v>1.12935145269352E-3</v>
      </c>
    </row>
    <row r="38" spans="12:13" x14ac:dyDescent="0.25">
      <c r="L38">
        <v>13.5</v>
      </c>
      <c r="M38">
        <v>3.4962482661452399E-3</v>
      </c>
    </row>
    <row r="39" spans="12:13" x14ac:dyDescent="0.25">
      <c r="L39">
        <v>14</v>
      </c>
      <c r="M39">
        <v>5.6757517450106397E-3</v>
      </c>
    </row>
  </sheetData>
  <mergeCells count="3">
    <mergeCell ref="B16:C16"/>
    <mergeCell ref="T16:U16"/>
    <mergeCell ref="G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Sensitivity Report 1</vt:lpstr>
      <vt:lpstr>Sensitivity Report 2</vt:lpstr>
      <vt:lpstr>Part 1</vt:lpstr>
      <vt:lpstr>Sensitivity Report 3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Yash Bhavsar</cp:lastModifiedBy>
  <dcterms:created xsi:type="dcterms:W3CDTF">2020-12-01T18:44:30Z</dcterms:created>
  <dcterms:modified xsi:type="dcterms:W3CDTF">2021-12-20T04:56:17Z</dcterms:modified>
</cp:coreProperties>
</file>