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aura.wong\Desktop\"/>
    </mc:Choice>
  </mc:AlternateContent>
  <xr:revisionPtr revIDLastSave="0" documentId="13_ncr:1_{F57A2C0C-73AB-41FA-8CFA-7CFCC645AE86}" xr6:coauthVersionLast="47" xr6:coauthVersionMax="47" xr10:uidLastSave="{00000000-0000-0000-0000-000000000000}"/>
  <bookViews>
    <workbookView xWindow="-108" yWindow="-108" windowWidth="23256" windowHeight="12576" activeTab="2" xr2:uid="{868FFC5F-A72E-485B-9EF5-6CD593AC54F4}"/>
  </bookViews>
  <sheets>
    <sheet name="FS" sheetId="2" r:id="rId1"/>
    <sheet name="FS(2)" sheetId="16" r:id="rId2"/>
    <sheet name="BS" sheetId="6" r:id="rId3"/>
    <sheet name="BS(2)" sheetId="8" r:id="rId4"/>
    <sheet name="BS(3)" sheetId="9" r:id="rId5"/>
    <sheet name="BS(4)" sheetId="11" r:id="rId6"/>
    <sheet name="BS(5) " sheetId="12" r:id="rId7"/>
    <sheet name="BS (6)" sheetId="15" r:id="rId8"/>
    <sheet name="P&amp;L" sheetId="5" r:id="rId9"/>
    <sheet name="P&amp;L(2)" sheetId="7" r:id="rId10"/>
    <sheet name="P&amp;L(3)" sheetId="10" r:id="rId11"/>
    <sheet name="P&amp;L(4)" sheetId="13" r:id="rId12"/>
    <sheet name="P&amp;L(5)" sheetId="14"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s>
  <definedNames>
    <definedName name="\" hidden="1">{#N/A,#N/A,FALSE,"Ocean";#N/A,#N/A,FALSE,"NewYork";#N/A,#N/A,FALSE,"Gateway";#N/A,#N/A,FALSE,"GVH";#N/A,#N/A,FALSE,"GVM";#N/A,#N/A,FALSE,"GVT"}</definedName>
    <definedName name="\a" localSheetId="4">#REF!</definedName>
    <definedName name="\a" localSheetId="10">#REF!</definedName>
    <definedName name="\a">#REF!</definedName>
    <definedName name="\b" localSheetId="4">#REF!</definedName>
    <definedName name="\b" localSheetId="10">#REF!</definedName>
    <definedName name="\b">#REF!</definedName>
    <definedName name="\c" localSheetId="4">#REF!</definedName>
    <definedName name="\c" localSheetId="10">#REF!</definedName>
    <definedName name="\c">#REF!</definedName>
    <definedName name="\d" localSheetId="4">#REF!</definedName>
    <definedName name="\d" localSheetId="10">#REF!</definedName>
    <definedName name="\d">#REF!</definedName>
    <definedName name="\e" localSheetId="4">#REF!</definedName>
    <definedName name="\e" localSheetId="10">#REF!</definedName>
    <definedName name="\e">#REF!</definedName>
    <definedName name="\f" localSheetId="4">#REF!</definedName>
    <definedName name="\f" localSheetId="10">#REF!</definedName>
    <definedName name="\f">#REF!</definedName>
    <definedName name="\g" localSheetId="4">#REF!</definedName>
    <definedName name="\g" localSheetId="10">#REF!</definedName>
    <definedName name="\g">#REF!</definedName>
    <definedName name="\h" localSheetId="4">#REF!</definedName>
    <definedName name="\h" localSheetId="10">#REF!</definedName>
    <definedName name="\h">#REF!</definedName>
    <definedName name="\i" localSheetId="4">#REF!</definedName>
    <definedName name="\i" localSheetId="10">#REF!</definedName>
    <definedName name="\i">#REF!</definedName>
    <definedName name="\j" localSheetId="4">#REF!</definedName>
    <definedName name="\j" localSheetId="10">#REF!</definedName>
    <definedName name="\j">#REF!</definedName>
    <definedName name="\k" localSheetId="4">#REF!</definedName>
    <definedName name="\k" localSheetId="10">#REF!</definedName>
    <definedName name="\k">#REF!</definedName>
    <definedName name="\p" localSheetId="4">#REF!</definedName>
    <definedName name="\p" localSheetId="10">#REF!</definedName>
    <definedName name="\p">#REF!</definedName>
    <definedName name="\q" localSheetId="4">#REF!</definedName>
    <definedName name="\q" localSheetId="10">#REF!</definedName>
    <definedName name="\q">#REF!</definedName>
    <definedName name="\r" localSheetId="4">#REF!</definedName>
    <definedName name="\r" localSheetId="10">#REF!</definedName>
    <definedName name="\r">#REF!</definedName>
    <definedName name="\s" localSheetId="4">#REF!</definedName>
    <definedName name="\s" localSheetId="10">#REF!</definedName>
    <definedName name="\s">#REF!</definedName>
    <definedName name="\t" localSheetId="4">#REF!</definedName>
    <definedName name="\t" localSheetId="10">#REF!</definedName>
    <definedName name="\t">#REF!</definedName>
    <definedName name="\u" localSheetId="4">#REF!</definedName>
    <definedName name="\u" localSheetId="10">#REF!</definedName>
    <definedName name="\u">#REF!</definedName>
    <definedName name="________TBC95" localSheetId="2" hidden="1">{#N/A,#N/A,FALSE,"Co_BalSht";#N/A,#N/A,FALSE,"Co_IncStmt";#N/A,#N/A,FALSE,"Cons_BalSht";#N/A,#N/A,FALSE,"Cons_IncStmt";#N/A,#N/A,FALSE,"Cashflow"}</definedName>
    <definedName name="________TBC95" localSheetId="7" hidden="1">{#N/A,#N/A,FALSE,"Co_BalSht";#N/A,#N/A,FALSE,"Co_IncStmt";#N/A,#N/A,FALSE,"Cons_BalSht";#N/A,#N/A,FALSE,"Cons_IncStmt";#N/A,#N/A,FALSE,"Cashflow"}</definedName>
    <definedName name="________TBC95" localSheetId="3" hidden="1">{#N/A,#N/A,FALSE,"Co_BalSht";#N/A,#N/A,FALSE,"Co_IncStmt";#N/A,#N/A,FALSE,"Cons_BalSht";#N/A,#N/A,FALSE,"Cons_IncStmt";#N/A,#N/A,FALSE,"Cashflow"}</definedName>
    <definedName name="________TBC95" localSheetId="4" hidden="1">{#N/A,#N/A,FALSE,"Co_BalSht";#N/A,#N/A,FALSE,"Co_IncStmt";#N/A,#N/A,FALSE,"Cons_BalSht";#N/A,#N/A,FALSE,"Cons_IncStmt";#N/A,#N/A,FALSE,"Cashflow"}</definedName>
    <definedName name="________TBC95" localSheetId="5" hidden="1">{#N/A,#N/A,FALSE,"Co_BalSht";#N/A,#N/A,FALSE,"Co_IncStmt";#N/A,#N/A,FALSE,"Cons_BalSht";#N/A,#N/A,FALSE,"Cons_IncStmt";#N/A,#N/A,FALSE,"Cashflow"}</definedName>
    <definedName name="________TBC95" localSheetId="6" hidden="1">{#N/A,#N/A,FALSE,"Co_BalSht";#N/A,#N/A,FALSE,"Co_IncStmt";#N/A,#N/A,FALSE,"Cons_BalSht";#N/A,#N/A,FALSE,"Cons_IncStmt";#N/A,#N/A,FALSE,"Cashflow"}</definedName>
    <definedName name="________TBC95" localSheetId="1" hidden="1">{#N/A,#N/A,FALSE,"Co_BalSht";#N/A,#N/A,FALSE,"Co_IncStmt";#N/A,#N/A,FALSE,"Cons_BalSht";#N/A,#N/A,FALSE,"Cons_IncStmt";#N/A,#N/A,FALSE,"Cashflow"}</definedName>
    <definedName name="________TBC95" localSheetId="8" hidden="1">{#N/A,#N/A,FALSE,"Co_BalSht";#N/A,#N/A,FALSE,"Co_IncStmt";#N/A,#N/A,FALSE,"Cons_BalSht";#N/A,#N/A,FALSE,"Cons_IncStmt";#N/A,#N/A,FALSE,"Cashflow"}</definedName>
    <definedName name="________TBC95" localSheetId="9" hidden="1">{#N/A,#N/A,FALSE,"Co_BalSht";#N/A,#N/A,FALSE,"Co_IncStmt";#N/A,#N/A,FALSE,"Cons_BalSht";#N/A,#N/A,FALSE,"Cons_IncStmt";#N/A,#N/A,FALSE,"Cashflow"}</definedName>
    <definedName name="________TBC95" localSheetId="10" hidden="1">{#N/A,#N/A,FALSE,"Co_BalSht";#N/A,#N/A,FALSE,"Co_IncStmt";#N/A,#N/A,FALSE,"Cons_BalSht";#N/A,#N/A,FALSE,"Cons_IncStmt";#N/A,#N/A,FALSE,"Cashflow"}</definedName>
    <definedName name="________TBC95" localSheetId="11" hidden="1">{#N/A,#N/A,FALSE,"Co_BalSht";#N/A,#N/A,FALSE,"Co_IncStmt";#N/A,#N/A,FALSE,"Cons_BalSht";#N/A,#N/A,FALSE,"Cons_IncStmt";#N/A,#N/A,FALSE,"Cashflow"}</definedName>
    <definedName name="________TBC95" localSheetId="12" hidden="1">{#N/A,#N/A,FALSE,"Co_BalSht";#N/A,#N/A,FALSE,"Co_IncStmt";#N/A,#N/A,FALSE,"Cons_BalSht";#N/A,#N/A,FALSE,"Cons_IncStmt";#N/A,#N/A,FALSE,"Cashflow"}</definedName>
    <definedName name="________TBC95" hidden="1">{#N/A,#N/A,FALSE,"Co_BalSht";#N/A,#N/A,FALSE,"Co_IncStmt";#N/A,#N/A,FALSE,"Cons_BalSht";#N/A,#N/A,FALSE,"Cons_IncStmt";#N/A,#N/A,FALSE,"Cashflow"}</definedName>
    <definedName name="________wrn1" localSheetId="2" hidden="1">{#N/A,#N/A,FALSE,"Co_BalSht";#N/A,#N/A,FALSE,"Co_IncStmt";#N/A,#N/A,FALSE,"Cons_BalSht";#N/A,#N/A,FALSE,"Cons_IncStmt";#N/A,#N/A,FALSE,"Cashflow"}</definedName>
    <definedName name="________wrn1" localSheetId="7" hidden="1">{#N/A,#N/A,FALSE,"Co_BalSht";#N/A,#N/A,FALSE,"Co_IncStmt";#N/A,#N/A,FALSE,"Cons_BalSht";#N/A,#N/A,FALSE,"Cons_IncStmt";#N/A,#N/A,FALSE,"Cashflow"}</definedName>
    <definedName name="________wrn1" localSheetId="3" hidden="1">{#N/A,#N/A,FALSE,"Co_BalSht";#N/A,#N/A,FALSE,"Co_IncStmt";#N/A,#N/A,FALSE,"Cons_BalSht";#N/A,#N/A,FALSE,"Cons_IncStmt";#N/A,#N/A,FALSE,"Cashflow"}</definedName>
    <definedName name="________wrn1" localSheetId="4" hidden="1">{#N/A,#N/A,FALSE,"Co_BalSht";#N/A,#N/A,FALSE,"Co_IncStmt";#N/A,#N/A,FALSE,"Cons_BalSht";#N/A,#N/A,FALSE,"Cons_IncStmt";#N/A,#N/A,FALSE,"Cashflow"}</definedName>
    <definedName name="________wrn1" localSheetId="5" hidden="1">{#N/A,#N/A,FALSE,"Co_BalSht";#N/A,#N/A,FALSE,"Co_IncStmt";#N/A,#N/A,FALSE,"Cons_BalSht";#N/A,#N/A,FALSE,"Cons_IncStmt";#N/A,#N/A,FALSE,"Cashflow"}</definedName>
    <definedName name="________wrn1" localSheetId="6" hidden="1">{#N/A,#N/A,FALSE,"Co_BalSht";#N/A,#N/A,FALSE,"Co_IncStmt";#N/A,#N/A,FALSE,"Cons_BalSht";#N/A,#N/A,FALSE,"Cons_IncStmt";#N/A,#N/A,FALSE,"Cashflow"}</definedName>
    <definedName name="________wrn1" localSheetId="1" hidden="1">{#N/A,#N/A,FALSE,"Co_BalSht";#N/A,#N/A,FALSE,"Co_IncStmt";#N/A,#N/A,FALSE,"Cons_BalSht";#N/A,#N/A,FALSE,"Cons_IncStmt";#N/A,#N/A,FALSE,"Cashflow"}</definedName>
    <definedName name="________wrn1" localSheetId="8" hidden="1">{#N/A,#N/A,FALSE,"Co_BalSht";#N/A,#N/A,FALSE,"Co_IncStmt";#N/A,#N/A,FALSE,"Cons_BalSht";#N/A,#N/A,FALSE,"Cons_IncStmt";#N/A,#N/A,FALSE,"Cashflow"}</definedName>
    <definedName name="________wrn1" localSheetId="9" hidden="1">{#N/A,#N/A,FALSE,"Co_BalSht";#N/A,#N/A,FALSE,"Co_IncStmt";#N/A,#N/A,FALSE,"Cons_BalSht";#N/A,#N/A,FALSE,"Cons_IncStmt";#N/A,#N/A,FALSE,"Cashflow"}</definedName>
    <definedName name="________wrn1" localSheetId="10" hidden="1">{#N/A,#N/A,FALSE,"Co_BalSht";#N/A,#N/A,FALSE,"Co_IncStmt";#N/A,#N/A,FALSE,"Cons_BalSht";#N/A,#N/A,FALSE,"Cons_IncStmt";#N/A,#N/A,FALSE,"Cashflow"}</definedName>
    <definedName name="________wrn1" localSheetId="11" hidden="1">{#N/A,#N/A,FALSE,"Co_BalSht";#N/A,#N/A,FALSE,"Co_IncStmt";#N/A,#N/A,FALSE,"Cons_BalSht";#N/A,#N/A,FALSE,"Cons_IncStmt";#N/A,#N/A,FALSE,"Cashflow"}</definedName>
    <definedName name="________wrn1" localSheetId="12" hidden="1">{#N/A,#N/A,FALSE,"Co_BalSht";#N/A,#N/A,FALSE,"Co_IncStmt";#N/A,#N/A,FALSE,"Cons_BalSht";#N/A,#N/A,FALSE,"Cons_IncStmt";#N/A,#N/A,FALSE,"Cashflow"}</definedName>
    <definedName name="________wrn1" hidden="1">{#N/A,#N/A,FALSE,"Co_BalSht";#N/A,#N/A,FALSE,"Co_IncStmt";#N/A,#N/A,FALSE,"Cons_BalSht";#N/A,#N/A,FALSE,"Cons_IncStmt";#N/A,#N/A,FALSE,"Cashflow"}</definedName>
    <definedName name="_______key1" localSheetId="7" hidden="1">#REF!</definedName>
    <definedName name="_______key1" localSheetId="6" hidden="1">#REF!</definedName>
    <definedName name="_______key1" localSheetId="11" hidden="1">#REF!</definedName>
    <definedName name="_______key1" localSheetId="12" hidden="1">#REF!</definedName>
    <definedName name="_______key1" hidden="1">#REF!</definedName>
    <definedName name="_______key2" localSheetId="7" hidden="1">#REF!</definedName>
    <definedName name="_______key2" localSheetId="6" hidden="1">#REF!</definedName>
    <definedName name="_______key2" localSheetId="11" hidden="1">#REF!</definedName>
    <definedName name="_______key2" localSheetId="12" hidden="1">#REF!</definedName>
    <definedName name="_______key2" hidden="1">#REF!</definedName>
    <definedName name="_______TBC95" localSheetId="2" hidden="1">{#N/A,#N/A,FALSE,"Co_BalSht";#N/A,#N/A,FALSE,"Co_IncStmt";#N/A,#N/A,FALSE,"Cons_BalSht";#N/A,#N/A,FALSE,"Cons_IncStmt";#N/A,#N/A,FALSE,"Cashflow"}</definedName>
    <definedName name="_______TBC95" localSheetId="7" hidden="1">{#N/A,#N/A,FALSE,"Co_BalSht";#N/A,#N/A,FALSE,"Co_IncStmt";#N/A,#N/A,FALSE,"Cons_BalSht";#N/A,#N/A,FALSE,"Cons_IncStmt";#N/A,#N/A,FALSE,"Cashflow"}</definedName>
    <definedName name="_______TBC95" localSheetId="3" hidden="1">{#N/A,#N/A,FALSE,"Co_BalSht";#N/A,#N/A,FALSE,"Co_IncStmt";#N/A,#N/A,FALSE,"Cons_BalSht";#N/A,#N/A,FALSE,"Cons_IncStmt";#N/A,#N/A,FALSE,"Cashflow"}</definedName>
    <definedName name="_______TBC95" localSheetId="4" hidden="1">{#N/A,#N/A,FALSE,"Co_BalSht";#N/A,#N/A,FALSE,"Co_IncStmt";#N/A,#N/A,FALSE,"Cons_BalSht";#N/A,#N/A,FALSE,"Cons_IncStmt";#N/A,#N/A,FALSE,"Cashflow"}</definedName>
    <definedName name="_______TBC95" localSheetId="5" hidden="1">{#N/A,#N/A,FALSE,"Co_BalSht";#N/A,#N/A,FALSE,"Co_IncStmt";#N/A,#N/A,FALSE,"Cons_BalSht";#N/A,#N/A,FALSE,"Cons_IncStmt";#N/A,#N/A,FALSE,"Cashflow"}</definedName>
    <definedName name="_______TBC95" localSheetId="6" hidden="1">{#N/A,#N/A,FALSE,"Co_BalSht";#N/A,#N/A,FALSE,"Co_IncStmt";#N/A,#N/A,FALSE,"Cons_BalSht";#N/A,#N/A,FALSE,"Cons_IncStmt";#N/A,#N/A,FALSE,"Cashflow"}</definedName>
    <definedName name="_______TBC95" localSheetId="1" hidden="1">{#N/A,#N/A,FALSE,"Co_BalSht";#N/A,#N/A,FALSE,"Co_IncStmt";#N/A,#N/A,FALSE,"Cons_BalSht";#N/A,#N/A,FALSE,"Cons_IncStmt";#N/A,#N/A,FALSE,"Cashflow"}</definedName>
    <definedName name="_______TBC95" localSheetId="8" hidden="1">{#N/A,#N/A,FALSE,"Co_BalSht";#N/A,#N/A,FALSE,"Co_IncStmt";#N/A,#N/A,FALSE,"Cons_BalSht";#N/A,#N/A,FALSE,"Cons_IncStmt";#N/A,#N/A,FALSE,"Cashflow"}</definedName>
    <definedName name="_______TBC95" localSheetId="9" hidden="1">{#N/A,#N/A,FALSE,"Co_BalSht";#N/A,#N/A,FALSE,"Co_IncStmt";#N/A,#N/A,FALSE,"Cons_BalSht";#N/A,#N/A,FALSE,"Cons_IncStmt";#N/A,#N/A,FALSE,"Cashflow"}</definedName>
    <definedName name="_______TBC95" localSheetId="10" hidden="1">{#N/A,#N/A,FALSE,"Co_BalSht";#N/A,#N/A,FALSE,"Co_IncStmt";#N/A,#N/A,FALSE,"Cons_BalSht";#N/A,#N/A,FALSE,"Cons_IncStmt";#N/A,#N/A,FALSE,"Cashflow"}</definedName>
    <definedName name="_______TBC95" localSheetId="11" hidden="1">{#N/A,#N/A,FALSE,"Co_BalSht";#N/A,#N/A,FALSE,"Co_IncStmt";#N/A,#N/A,FALSE,"Cons_BalSht";#N/A,#N/A,FALSE,"Cons_IncStmt";#N/A,#N/A,FALSE,"Cashflow"}</definedName>
    <definedName name="_______TBC95" localSheetId="12" hidden="1">{#N/A,#N/A,FALSE,"Co_BalSht";#N/A,#N/A,FALSE,"Co_IncStmt";#N/A,#N/A,FALSE,"Cons_BalSht";#N/A,#N/A,FALSE,"Cons_IncStmt";#N/A,#N/A,FALSE,"Cashflow"}</definedName>
    <definedName name="_______TBC95" hidden="1">{#N/A,#N/A,FALSE,"Co_BalSht";#N/A,#N/A,FALSE,"Co_IncStmt";#N/A,#N/A,FALSE,"Cons_BalSht";#N/A,#N/A,FALSE,"Cons_IncStmt";#N/A,#N/A,FALSE,"Cashflow"}</definedName>
    <definedName name="_______wrn1" localSheetId="2" hidden="1">{#N/A,#N/A,FALSE,"Co_BalSht";#N/A,#N/A,FALSE,"Co_IncStmt";#N/A,#N/A,FALSE,"Cons_BalSht";#N/A,#N/A,FALSE,"Cons_IncStmt";#N/A,#N/A,FALSE,"Cashflow"}</definedName>
    <definedName name="_______wrn1" localSheetId="7" hidden="1">{#N/A,#N/A,FALSE,"Co_BalSht";#N/A,#N/A,FALSE,"Co_IncStmt";#N/A,#N/A,FALSE,"Cons_BalSht";#N/A,#N/A,FALSE,"Cons_IncStmt";#N/A,#N/A,FALSE,"Cashflow"}</definedName>
    <definedName name="_______wrn1" localSheetId="3" hidden="1">{#N/A,#N/A,FALSE,"Co_BalSht";#N/A,#N/A,FALSE,"Co_IncStmt";#N/A,#N/A,FALSE,"Cons_BalSht";#N/A,#N/A,FALSE,"Cons_IncStmt";#N/A,#N/A,FALSE,"Cashflow"}</definedName>
    <definedName name="_______wrn1" localSheetId="4" hidden="1">{#N/A,#N/A,FALSE,"Co_BalSht";#N/A,#N/A,FALSE,"Co_IncStmt";#N/A,#N/A,FALSE,"Cons_BalSht";#N/A,#N/A,FALSE,"Cons_IncStmt";#N/A,#N/A,FALSE,"Cashflow"}</definedName>
    <definedName name="_______wrn1" localSheetId="5" hidden="1">{#N/A,#N/A,FALSE,"Co_BalSht";#N/A,#N/A,FALSE,"Co_IncStmt";#N/A,#N/A,FALSE,"Cons_BalSht";#N/A,#N/A,FALSE,"Cons_IncStmt";#N/A,#N/A,FALSE,"Cashflow"}</definedName>
    <definedName name="_______wrn1" localSheetId="6" hidden="1">{#N/A,#N/A,FALSE,"Co_BalSht";#N/A,#N/A,FALSE,"Co_IncStmt";#N/A,#N/A,FALSE,"Cons_BalSht";#N/A,#N/A,FALSE,"Cons_IncStmt";#N/A,#N/A,FALSE,"Cashflow"}</definedName>
    <definedName name="_______wrn1" localSheetId="1" hidden="1">{#N/A,#N/A,FALSE,"Co_BalSht";#N/A,#N/A,FALSE,"Co_IncStmt";#N/A,#N/A,FALSE,"Cons_BalSht";#N/A,#N/A,FALSE,"Cons_IncStmt";#N/A,#N/A,FALSE,"Cashflow"}</definedName>
    <definedName name="_______wrn1" localSheetId="8" hidden="1">{#N/A,#N/A,FALSE,"Co_BalSht";#N/A,#N/A,FALSE,"Co_IncStmt";#N/A,#N/A,FALSE,"Cons_BalSht";#N/A,#N/A,FALSE,"Cons_IncStmt";#N/A,#N/A,FALSE,"Cashflow"}</definedName>
    <definedName name="_______wrn1" localSheetId="9" hidden="1">{#N/A,#N/A,FALSE,"Co_BalSht";#N/A,#N/A,FALSE,"Co_IncStmt";#N/A,#N/A,FALSE,"Cons_BalSht";#N/A,#N/A,FALSE,"Cons_IncStmt";#N/A,#N/A,FALSE,"Cashflow"}</definedName>
    <definedName name="_______wrn1" localSheetId="10" hidden="1">{#N/A,#N/A,FALSE,"Co_BalSht";#N/A,#N/A,FALSE,"Co_IncStmt";#N/A,#N/A,FALSE,"Cons_BalSht";#N/A,#N/A,FALSE,"Cons_IncStmt";#N/A,#N/A,FALSE,"Cashflow"}</definedName>
    <definedName name="_______wrn1" localSheetId="11" hidden="1">{#N/A,#N/A,FALSE,"Co_BalSht";#N/A,#N/A,FALSE,"Co_IncStmt";#N/A,#N/A,FALSE,"Cons_BalSht";#N/A,#N/A,FALSE,"Cons_IncStmt";#N/A,#N/A,FALSE,"Cashflow"}</definedName>
    <definedName name="_______wrn1" localSheetId="12" hidden="1">{#N/A,#N/A,FALSE,"Co_BalSht";#N/A,#N/A,FALSE,"Co_IncStmt";#N/A,#N/A,FALSE,"Cons_BalSht";#N/A,#N/A,FALSE,"Cons_IncStmt";#N/A,#N/A,FALSE,"Cashflow"}</definedName>
    <definedName name="_______wrn1" hidden="1">{#N/A,#N/A,FALSE,"Co_BalSht";#N/A,#N/A,FALSE,"Co_IncStmt";#N/A,#N/A,FALSE,"Cons_BalSht";#N/A,#N/A,FALSE,"Cons_IncStmt";#N/A,#N/A,FALSE,"Cashflow"}</definedName>
    <definedName name="______A100" localSheetId="7" hidden="1">{#N/A,#N/A,FALSE,"DIR-REP";#N/A,#N/A,FALSE,"AUD-REPORT";#N/A,#N/A,FALSE,"P7L&amp;BS";#N/A,#N/A,FALSE,"NOTES";#N/A,#N/A,FALSE,"FA";#N/A,#N/A,FALSE,"NOTES (2)";#N/A,#N/A,FALSE,"Schedule  IV";#N/A,#N/A,FALSE,"Schedule V"}</definedName>
    <definedName name="______A100" localSheetId="5" hidden="1">{#N/A,#N/A,FALSE,"DIR-REP";#N/A,#N/A,FALSE,"AUD-REPORT";#N/A,#N/A,FALSE,"P7L&amp;BS";#N/A,#N/A,FALSE,"NOTES";#N/A,#N/A,FALSE,"FA";#N/A,#N/A,FALSE,"NOTES (2)";#N/A,#N/A,FALSE,"Schedule  IV";#N/A,#N/A,FALSE,"Schedule V"}</definedName>
    <definedName name="______A100" localSheetId="6" hidden="1">{#N/A,#N/A,FALSE,"DIR-REP";#N/A,#N/A,FALSE,"AUD-REPORT";#N/A,#N/A,FALSE,"P7L&amp;BS";#N/A,#N/A,FALSE,"NOTES";#N/A,#N/A,FALSE,"FA";#N/A,#N/A,FALSE,"NOTES (2)";#N/A,#N/A,FALSE,"Schedule  IV";#N/A,#N/A,FALSE,"Schedule V"}</definedName>
    <definedName name="______A100" localSheetId="11" hidden="1">{#N/A,#N/A,FALSE,"DIR-REP";#N/A,#N/A,FALSE,"AUD-REPORT";#N/A,#N/A,FALSE,"P7L&amp;BS";#N/A,#N/A,FALSE,"NOTES";#N/A,#N/A,FALSE,"FA";#N/A,#N/A,FALSE,"NOTES (2)";#N/A,#N/A,FALSE,"Schedule  IV";#N/A,#N/A,FALSE,"Schedule V"}</definedName>
    <definedName name="______A100" localSheetId="12" hidden="1">{#N/A,#N/A,FALSE,"DIR-REP";#N/A,#N/A,FALSE,"AUD-REPORT";#N/A,#N/A,FALSE,"P7L&amp;BS";#N/A,#N/A,FALSE,"NOTES";#N/A,#N/A,FALSE,"FA";#N/A,#N/A,FALSE,"NOTES (2)";#N/A,#N/A,FALSE,"Schedule  IV";#N/A,#N/A,FALSE,"Schedule V"}</definedName>
    <definedName name="______A100" hidden="1">{#N/A,#N/A,FALSE,"DIR-REP";#N/A,#N/A,FALSE,"AUD-REPORT";#N/A,#N/A,FALSE,"P7L&amp;BS";#N/A,#N/A,FALSE,"NOTES";#N/A,#N/A,FALSE,"FA";#N/A,#N/A,FALSE,"NOTES (2)";#N/A,#N/A,FALSE,"Schedule  IV";#N/A,#N/A,FALSE,"Schedule V"}</definedName>
    <definedName name="______ad1" localSheetId="7" hidden="1">{#N/A,#N/A,FALSE,"TB";#N/A,#N/A,FALSE,"DR";#N/A,#N/A,FALSE,"AR";#N/A,#N/A,FALSE,"PL";#N/A,#N/A,FALSE,"BS";#N/A,#N/A,FALSE,"NOTES";#N/A,#N/A,FALSE,"NOTES (2)";#N/A,#N/A,FALSE,"NOTES (3)";#N/A,#N/A,FALSE,"DPL";#N/A,#N/A,FALSE,"TAXC.INDEX";#N/A,#N/A,FALSE,"Schedule I";#N/A,#N/A,FALSE,"Adjustments"}</definedName>
    <definedName name="______ad1" localSheetId="5" hidden="1">{#N/A,#N/A,FALSE,"TB";#N/A,#N/A,FALSE,"DR";#N/A,#N/A,FALSE,"AR";#N/A,#N/A,FALSE,"PL";#N/A,#N/A,FALSE,"BS";#N/A,#N/A,FALSE,"NOTES";#N/A,#N/A,FALSE,"NOTES (2)";#N/A,#N/A,FALSE,"NOTES (3)";#N/A,#N/A,FALSE,"DPL";#N/A,#N/A,FALSE,"TAXC.INDEX";#N/A,#N/A,FALSE,"Schedule I";#N/A,#N/A,FALSE,"Adjustments"}</definedName>
    <definedName name="______ad1" localSheetId="6" hidden="1">{#N/A,#N/A,FALSE,"TB";#N/A,#N/A,FALSE,"DR";#N/A,#N/A,FALSE,"AR";#N/A,#N/A,FALSE,"PL";#N/A,#N/A,FALSE,"BS";#N/A,#N/A,FALSE,"NOTES";#N/A,#N/A,FALSE,"NOTES (2)";#N/A,#N/A,FALSE,"NOTES (3)";#N/A,#N/A,FALSE,"DPL";#N/A,#N/A,FALSE,"TAXC.INDEX";#N/A,#N/A,FALSE,"Schedule I";#N/A,#N/A,FALSE,"Adjustments"}</definedName>
    <definedName name="______ad1" localSheetId="11" hidden="1">{#N/A,#N/A,FALSE,"TB";#N/A,#N/A,FALSE,"DR";#N/A,#N/A,FALSE,"AR";#N/A,#N/A,FALSE,"PL";#N/A,#N/A,FALSE,"BS";#N/A,#N/A,FALSE,"NOTES";#N/A,#N/A,FALSE,"NOTES (2)";#N/A,#N/A,FALSE,"NOTES (3)";#N/A,#N/A,FALSE,"DPL";#N/A,#N/A,FALSE,"TAXC.INDEX";#N/A,#N/A,FALSE,"Schedule I";#N/A,#N/A,FALSE,"Adjustments"}</definedName>
    <definedName name="______ad1" localSheetId="12" hidden="1">{#N/A,#N/A,FALSE,"TB";#N/A,#N/A,FALSE,"DR";#N/A,#N/A,FALSE,"AR";#N/A,#N/A,FALSE,"PL";#N/A,#N/A,FALSE,"BS";#N/A,#N/A,FALSE,"NOTES";#N/A,#N/A,FALSE,"NOTES (2)";#N/A,#N/A,FALSE,"NOTES (3)";#N/A,#N/A,FALSE,"DPL";#N/A,#N/A,FALSE,"TAXC.INDEX";#N/A,#N/A,FALSE,"Schedule I";#N/A,#N/A,FALSE,"Adjustments"}</definedName>
    <definedName name="______ad1" hidden="1">{#N/A,#N/A,FALSE,"TB";#N/A,#N/A,FALSE,"DR";#N/A,#N/A,FALSE,"AR";#N/A,#N/A,FALSE,"PL";#N/A,#N/A,FALSE,"BS";#N/A,#N/A,FALSE,"NOTES";#N/A,#N/A,FALSE,"NOTES (2)";#N/A,#N/A,FALSE,"NOTES (3)";#N/A,#N/A,FALSE,"DPL";#N/A,#N/A,FALSE,"TAXC.INDEX";#N/A,#N/A,FALSE,"Schedule I";#N/A,#N/A,FALSE,"Adjustments"}</definedName>
    <definedName name="______D100" localSheetId="7" hidden="1">{#N/A,#N/A,FALSE,"TAXC.INDEX";#N/A,#N/A,FALSE,"Schedule I";#N/A,#N/A,FALSE,"Schedule  II";#N/A,#N/A,FALSE,"Schedule III"}</definedName>
    <definedName name="______D100" localSheetId="5" hidden="1">{#N/A,#N/A,FALSE,"TAXC.INDEX";#N/A,#N/A,FALSE,"Schedule I";#N/A,#N/A,FALSE,"Schedule  II";#N/A,#N/A,FALSE,"Schedule III"}</definedName>
    <definedName name="______D100" localSheetId="6" hidden="1">{#N/A,#N/A,FALSE,"TAXC.INDEX";#N/A,#N/A,FALSE,"Schedule I";#N/A,#N/A,FALSE,"Schedule  II";#N/A,#N/A,FALSE,"Schedule III"}</definedName>
    <definedName name="______D100" localSheetId="11" hidden="1">{#N/A,#N/A,FALSE,"TAXC.INDEX";#N/A,#N/A,FALSE,"Schedule I";#N/A,#N/A,FALSE,"Schedule  II";#N/A,#N/A,FALSE,"Schedule III"}</definedName>
    <definedName name="______D100" localSheetId="12" hidden="1">{#N/A,#N/A,FALSE,"TAXC.INDEX";#N/A,#N/A,FALSE,"Schedule I";#N/A,#N/A,FALSE,"Schedule  II";#N/A,#N/A,FALSE,"Schedule III"}</definedName>
    <definedName name="______D100" hidden="1">{#N/A,#N/A,FALSE,"TAXC.INDEX";#N/A,#N/A,FALSE,"Schedule I";#N/A,#N/A,FALSE,"Schedule  II";#N/A,#N/A,FALSE,"Schedule III"}</definedName>
    <definedName name="______E1" localSheetId="7" hidden="1">{#N/A,#N/A,FALSE,"TB";#N/A,#N/A,FALSE,"AR";#N/A,#N/A,FALSE,"BS";#N/A,#N/A,FALSE,"PL";#N/A,#N/A,FALSE,"NOTES";#N/A,#N/A,FALSE,"NOTES (2)";#N/A,#N/A,FALSE,"NOTES (3)";#N/A,#N/A,FALSE,"TAXC.INDEX";#N/A,#N/A,FALSE,"Schedule I";#N/A,#N/A,FALSE,"DPL";#N/A,#N/A,FALSE,"Schedule IV";#N/A,#N/A,FALSE,"Adjustments"}</definedName>
    <definedName name="______E1" localSheetId="5" hidden="1">{#N/A,#N/A,FALSE,"TB";#N/A,#N/A,FALSE,"AR";#N/A,#N/A,FALSE,"BS";#N/A,#N/A,FALSE,"PL";#N/A,#N/A,FALSE,"NOTES";#N/A,#N/A,FALSE,"NOTES (2)";#N/A,#N/A,FALSE,"NOTES (3)";#N/A,#N/A,FALSE,"TAXC.INDEX";#N/A,#N/A,FALSE,"Schedule I";#N/A,#N/A,FALSE,"DPL";#N/A,#N/A,FALSE,"Schedule IV";#N/A,#N/A,FALSE,"Adjustments"}</definedName>
    <definedName name="______E1" localSheetId="6" hidden="1">{#N/A,#N/A,FALSE,"TB";#N/A,#N/A,FALSE,"AR";#N/A,#N/A,FALSE,"BS";#N/A,#N/A,FALSE,"PL";#N/A,#N/A,FALSE,"NOTES";#N/A,#N/A,FALSE,"NOTES (2)";#N/A,#N/A,FALSE,"NOTES (3)";#N/A,#N/A,FALSE,"TAXC.INDEX";#N/A,#N/A,FALSE,"Schedule I";#N/A,#N/A,FALSE,"DPL";#N/A,#N/A,FALSE,"Schedule IV";#N/A,#N/A,FALSE,"Adjustments"}</definedName>
    <definedName name="______E1" localSheetId="11" hidden="1">{#N/A,#N/A,FALSE,"TB";#N/A,#N/A,FALSE,"AR";#N/A,#N/A,FALSE,"BS";#N/A,#N/A,FALSE,"PL";#N/A,#N/A,FALSE,"NOTES";#N/A,#N/A,FALSE,"NOTES (2)";#N/A,#N/A,FALSE,"NOTES (3)";#N/A,#N/A,FALSE,"TAXC.INDEX";#N/A,#N/A,FALSE,"Schedule I";#N/A,#N/A,FALSE,"DPL";#N/A,#N/A,FALSE,"Schedule IV";#N/A,#N/A,FALSE,"Adjustments"}</definedName>
    <definedName name="______E1" localSheetId="12" hidden="1">{#N/A,#N/A,FALSE,"TB";#N/A,#N/A,FALSE,"AR";#N/A,#N/A,FALSE,"BS";#N/A,#N/A,FALSE,"PL";#N/A,#N/A,FALSE,"NOTES";#N/A,#N/A,FALSE,"NOTES (2)";#N/A,#N/A,FALSE,"NOTES (3)";#N/A,#N/A,FALSE,"TAXC.INDEX";#N/A,#N/A,FALSE,"Schedule I";#N/A,#N/A,FALSE,"DPL";#N/A,#N/A,FALSE,"Schedule IV";#N/A,#N/A,FALSE,"Adjustments"}</definedName>
    <definedName name="______E1" hidden="1">{#N/A,#N/A,FALSE,"TB";#N/A,#N/A,FALSE,"AR";#N/A,#N/A,FALSE,"BS";#N/A,#N/A,FALSE,"PL";#N/A,#N/A,FALSE,"NOTES";#N/A,#N/A,FALSE,"NOTES (2)";#N/A,#N/A,FALSE,"NOTES (3)";#N/A,#N/A,FALSE,"TAXC.INDEX";#N/A,#N/A,FALSE,"Schedule I";#N/A,#N/A,FALSE,"DPL";#N/A,#N/A,FALSE,"Schedule IV";#N/A,#N/A,FALSE,"Adjustments"}</definedName>
    <definedName name="______E1100" localSheetId="7" hidden="1">{#N/A,#N/A,FALSE,"TAXC.INDEX";#N/A,#N/A,FALSE,"Schedule I";#N/A,#N/A,FALSE,"Schedule  II";#N/A,#N/A,FALSE,"Schedule III";#N/A,#N/A,FALSE,"Schedule IV";#N/A,#N/A,FALSE,"Schedule IV (Cont'd)";#N/A,#N/A,FALSE,"Schedule V";#N/A,#N/A,FALSE,"Schedule VI";#N/A,#N/A,FALSE,"Schedule VII"}</definedName>
    <definedName name="______E1100" localSheetId="5" hidden="1">{#N/A,#N/A,FALSE,"TAXC.INDEX";#N/A,#N/A,FALSE,"Schedule I";#N/A,#N/A,FALSE,"Schedule  II";#N/A,#N/A,FALSE,"Schedule III";#N/A,#N/A,FALSE,"Schedule IV";#N/A,#N/A,FALSE,"Schedule IV (Cont'd)";#N/A,#N/A,FALSE,"Schedule V";#N/A,#N/A,FALSE,"Schedule VI";#N/A,#N/A,FALSE,"Schedule VII"}</definedName>
    <definedName name="______E1100" localSheetId="6" hidden="1">{#N/A,#N/A,FALSE,"TAXC.INDEX";#N/A,#N/A,FALSE,"Schedule I";#N/A,#N/A,FALSE,"Schedule  II";#N/A,#N/A,FALSE,"Schedule III";#N/A,#N/A,FALSE,"Schedule IV";#N/A,#N/A,FALSE,"Schedule IV (Cont'd)";#N/A,#N/A,FALSE,"Schedule V";#N/A,#N/A,FALSE,"Schedule VI";#N/A,#N/A,FALSE,"Schedule VII"}</definedName>
    <definedName name="______E1100" localSheetId="11" hidden="1">{#N/A,#N/A,FALSE,"TAXC.INDEX";#N/A,#N/A,FALSE,"Schedule I";#N/A,#N/A,FALSE,"Schedule  II";#N/A,#N/A,FALSE,"Schedule III";#N/A,#N/A,FALSE,"Schedule IV";#N/A,#N/A,FALSE,"Schedule IV (Cont'd)";#N/A,#N/A,FALSE,"Schedule V";#N/A,#N/A,FALSE,"Schedule VI";#N/A,#N/A,FALSE,"Schedule VII"}</definedName>
    <definedName name="______E1100" localSheetId="12" hidden="1">{#N/A,#N/A,FALSE,"TAXC.INDEX";#N/A,#N/A,FALSE,"Schedule I";#N/A,#N/A,FALSE,"Schedule  II";#N/A,#N/A,FALSE,"Schedule III";#N/A,#N/A,FALSE,"Schedule IV";#N/A,#N/A,FALSE,"Schedule IV (Cont'd)";#N/A,#N/A,FALSE,"Schedule V";#N/A,#N/A,FALSE,"Schedule VI";#N/A,#N/A,FALSE,"Schedule VII"}</definedName>
    <definedName name="______E1100" hidden="1">{#N/A,#N/A,FALSE,"TAXC.INDEX";#N/A,#N/A,FALSE,"Schedule I";#N/A,#N/A,FALSE,"Schedule  II";#N/A,#N/A,FALSE,"Schedule III";#N/A,#N/A,FALSE,"Schedule IV";#N/A,#N/A,FALSE,"Schedule IV (Cont'd)";#N/A,#N/A,FALSE,"Schedule V";#N/A,#N/A,FALSE,"Schedule VI";#N/A,#N/A,FALSE,"Schedule VII"}</definedName>
    <definedName name="______E200" localSheetId="7" hidden="1">{#N/A,#N/A,FALSE,"TAXC.INDEX";#N/A,#N/A,FALSE,"Schedule I";#N/A,#N/A,FALSE,"Schedule  II";#N/A,#N/A,FALSE,"Schedule III"}</definedName>
    <definedName name="______E200" localSheetId="5" hidden="1">{#N/A,#N/A,FALSE,"TAXC.INDEX";#N/A,#N/A,FALSE,"Schedule I";#N/A,#N/A,FALSE,"Schedule  II";#N/A,#N/A,FALSE,"Schedule III"}</definedName>
    <definedName name="______E200" localSheetId="6" hidden="1">{#N/A,#N/A,FALSE,"TAXC.INDEX";#N/A,#N/A,FALSE,"Schedule I";#N/A,#N/A,FALSE,"Schedule  II";#N/A,#N/A,FALSE,"Schedule III"}</definedName>
    <definedName name="______E200" localSheetId="11" hidden="1">{#N/A,#N/A,FALSE,"TAXC.INDEX";#N/A,#N/A,FALSE,"Schedule I";#N/A,#N/A,FALSE,"Schedule  II";#N/A,#N/A,FALSE,"Schedule III"}</definedName>
    <definedName name="______E200" localSheetId="12" hidden="1">{#N/A,#N/A,FALSE,"TAXC.INDEX";#N/A,#N/A,FALSE,"Schedule I";#N/A,#N/A,FALSE,"Schedule  II";#N/A,#N/A,FALSE,"Schedule III"}</definedName>
    <definedName name="______E200" hidden="1">{#N/A,#N/A,FALSE,"TAXC.INDEX";#N/A,#N/A,FALSE,"Schedule I";#N/A,#N/A,FALSE,"Schedule  II";#N/A,#N/A,FALSE,"Schedule III"}</definedName>
    <definedName name="______key1" localSheetId="7" hidden="1">#REF!</definedName>
    <definedName name="______key1" localSheetId="5" hidden="1">#REF!</definedName>
    <definedName name="______key1" localSheetId="6" hidden="1">#REF!</definedName>
    <definedName name="______key1" localSheetId="11" hidden="1">#REF!</definedName>
    <definedName name="______key1" localSheetId="12" hidden="1">#REF!</definedName>
    <definedName name="______key1" hidden="1">#REF!</definedName>
    <definedName name="______key2" localSheetId="7" hidden="1">#REF!</definedName>
    <definedName name="______key2" localSheetId="6" hidden="1">#REF!</definedName>
    <definedName name="______key2" localSheetId="11" hidden="1">#REF!</definedName>
    <definedName name="______key2" localSheetId="12" hidden="1">#REF!</definedName>
    <definedName name="______key2" hidden="1">#REF!</definedName>
    <definedName name="______key3" localSheetId="7" hidden="1">#REF!</definedName>
    <definedName name="______key3" localSheetId="6" hidden="1">#REF!</definedName>
    <definedName name="______key3" localSheetId="11" hidden="1">#REF!</definedName>
    <definedName name="______key3" localSheetId="12" hidden="1">#REF!</definedName>
    <definedName name="______key3" hidden="1">#REF!</definedName>
    <definedName name="______TBC95" localSheetId="2" hidden="1">{#N/A,#N/A,FALSE,"Co_BalSht";#N/A,#N/A,FALSE,"Co_IncStmt";#N/A,#N/A,FALSE,"Cons_BalSht";#N/A,#N/A,FALSE,"Cons_IncStmt";#N/A,#N/A,FALSE,"Cashflow"}</definedName>
    <definedName name="______TBC95" localSheetId="7" hidden="1">{#N/A,#N/A,FALSE,"Co_BalSht";#N/A,#N/A,FALSE,"Co_IncStmt";#N/A,#N/A,FALSE,"Cons_BalSht";#N/A,#N/A,FALSE,"Cons_IncStmt";#N/A,#N/A,FALSE,"Cashflow"}</definedName>
    <definedName name="______TBC95" localSheetId="3" hidden="1">{#N/A,#N/A,FALSE,"Co_BalSht";#N/A,#N/A,FALSE,"Co_IncStmt";#N/A,#N/A,FALSE,"Cons_BalSht";#N/A,#N/A,FALSE,"Cons_IncStmt";#N/A,#N/A,FALSE,"Cashflow"}</definedName>
    <definedName name="______TBC95" localSheetId="4" hidden="1">{#N/A,#N/A,FALSE,"Co_BalSht";#N/A,#N/A,FALSE,"Co_IncStmt";#N/A,#N/A,FALSE,"Cons_BalSht";#N/A,#N/A,FALSE,"Cons_IncStmt";#N/A,#N/A,FALSE,"Cashflow"}</definedName>
    <definedName name="______TBC95" localSheetId="5" hidden="1">{#N/A,#N/A,FALSE,"Co_BalSht";#N/A,#N/A,FALSE,"Co_IncStmt";#N/A,#N/A,FALSE,"Cons_BalSht";#N/A,#N/A,FALSE,"Cons_IncStmt";#N/A,#N/A,FALSE,"Cashflow"}</definedName>
    <definedName name="______TBC95" localSheetId="6" hidden="1">{#N/A,#N/A,FALSE,"Co_BalSht";#N/A,#N/A,FALSE,"Co_IncStmt";#N/A,#N/A,FALSE,"Cons_BalSht";#N/A,#N/A,FALSE,"Cons_IncStmt";#N/A,#N/A,FALSE,"Cashflow"}</definedName>
    <definedName name="______TBC95" localSheetId="1" hidden="1">{#N/A,#N/A,FALSE,"Co_BalSht";#N/A,#N/A,FALSE,"Co_IncStmt";#N/A,#N/A,FALSE,"Cons_BalSht";#N/A,#N/A,FALSE,"Cons_IncStmt";#N/A,#N/A,FALSE,"Cashflow"}</definedName>
    <definedName name="______TBC95" localSheetId="8" hidden="1">{#N/A,#N/A,FALSE,"Co_BalSht";#N/A,#N/A,FALSE,"Co_IncStmt";#N/A,#N/A,FALSE,"Cons_BalSht";#N/A,#N/A,FALSE,"Cons_IncStmt";#N/A,#N/A,FALSE,"Cashflow"}</definedName>
    <definedName name="______TBC95" localSheetId="9" hidden="1">{#N/A,#N/A,FALSE,"Co_BalSht";#N/A,#N/A,FALSE,"Co_IncStmt";#N/A,#N/A,FALSE,"Cons_BalSht";#N/A,#N/A,FALSE,"Cons_IncStmt";#N/A,#N/A,FALSE,"Cashflow"}</definedName>
    <definedName name="______TBC95" localSheetId="10" hidden="1">{#N/A,#N/A,FALSE,"Co_BalSht";#N/A,#N/A,FALSE,"Co_IncStmt";#N/A,#N/A,FALSE,"Cons_BalSht";#N/A,#N/A,FALSE,"Cons_IncStmt";#N/A,#N/A,FALSE,"Cashflow"}</definedName>
    <definedName name="______TBC95" localSheetId="11" hidden="1">{#N/A,#N/A,FALSE,"Co_BalSht";#N/A,#N/A,FALSE,"Co_IncStmt";#N/A,#N/A,FALSE,"Cons_BalSht";#N/A,#N/A,FALSE,"Cons_IncStmt";#N/A,#N/A,FALSE,"Cashflow"}</definedName>
    <definedName name="______TBC95" localSheetId="12" hidden="1">{#N/A,#N/A,FALSE,"Co_BalSht";#N/A,#N/A,FALSE,"Co_IncStmt";#N/A,#N/A,FALSE,"Cons_BalSht";#N/A,#N/A,FALSE,"Cons_IncStmt";#N/A,#N/A,FALSE,"Cashflow"}</definedName>
    <definedName name="______TBC95" hidden="1">{#N/A,#N/A,FALSE,"Co_BalSht";#N/A,#N/A,FALSE,"Co_IncStmt";#N/A,#N/A,FALSE,"Cons_BalSht";#N/A,#N/A,FALSE,"Cons_IncStmt";#N/A,#N/A,FALSE,"Cashflow"}</definedName>
    <definedName name="______U400" localSheetId="7" hidden="1">{#N/A,#N/A,FALSE,"DIR-REP";#N/A,#N/A,FALSE,"AUD-REPORT";#N/A,#N/A,FALSE,"P7L&amp;BS";#N/A,#N/A,FALSE,"NOTES";#N/A,#N/A,FALSE,"FA";#N/A,#N/A,FALSE,"NOTES (2)";#N/A,#N/A,FALSE,"Schedule  IV";#N/A,#N/A,FALSE,"Schedule V"}</definedName>
    <definedName name="______U400" localSheetId="5" hidden="1">{#N/A,#N/A,FALSE,"DIR-REP";#N/A,#N/A,FALSE,"AUD-REPORT";#N/A,#N/A,FALSE,"P7L&amp;BS";#N/A,#N/A,FALSE,"NOTES";#N/A,#N/A,FALSE,"FA";#N/A,#N/A,FALSE,"NOTES (2)";#N/A,#N/A,FALSE,"Schedule  IV";#N/A,#N/A,FALSE,"Schedule V"}</definedName>
    <definedName name="______U400" localSheetId="6" hidden="1">{#N/A,#N/A,FALSE,"DIR-REP";#N/A,#N/A,FALSE,"AUD-REPORT";#N/A,#N/A,FALSE,"P7L&amp;BS";#N/A,#N/A,FALSE,"NOTES";#N/A,#N/A,FALSE,"FA";#N/A,#N/A,FALSE,"NOTES (2)";#N/A,#N/A,FALSE,"Schedule  IV";#N/A,#N/A,FALSE,"Schedule V"}</definedName>
    <definedName name="______U400" localSheetId="11" hidden="1">{#N/A,#N/A,FALSE,"DIR-REP";#N/A,#N/A,FALSE,"AUD-REPORT";#N/A,#N/A,FALSE,"P7L&amp;BS";#N/A,#N/A,FALSE,"NOTES";#N/A,#N/A,FALSE,"FA";#N/A,#N/A,FALSE,"NOTES (2)";#N/A,#N/A,FALSE,"Schedule  IV";#N/A,#N/A,FALSE,"Schedule V"}</definedName>
    <definedName name="______U400" localSheetId="12" hidden="1">{#N/A,#N/A,FALSE,"DIR-REP";#N/A,#N/A,FALSE,"AUD-REPORT";#N/A,#N/A,FALSE,"P7L&amp;BS";#N/A,#N/A,FALSE,"NOTES";#N/A,#N/A,FALSE,"FA";#N/A,#N/A,FALSE,"NOTES (2)";#N/A,#N/A,FALSE,"Schedule  IV";#N/A,#N/A,FALSE,"Schedule V"}</definedName>
    <definedName name="______U400" hidden="1">{#N/A,#N/A,FALSE,"DIR-REP";#N/A,#N/A,FALSE,"AUD-REPORT";#N/A,#N/A,FALSE,"P7L&amp;BS";#N/A,#N/A,FALSE,"NOTES";#N/A,#N/A,FALSE,"FA";#N/A,#N/A,FALSE,"NOTES (2)";#N/A,#N/A,FALSE,"Schedule  IV";#N/A,#N/A,FALSE,"Schedule V"}</definedName>
    <definedName name="______U500" localSheetId="7" hidden="1">{#N/A,#N/A,FALSE,"TB";#N/A,#N/A,FALSE,"CONTENTS";#N/A,#N/A,FALSE,"DR";#N/A,#N/A,FALSE,"AR";#N/A,#N/A,FALSE,"BS";#N/A,#N/A,FALSE,"PL";#N/A,#N/A,FALSE,"NOTES";#N/A,#N/A,FALSE,"NOTES (2)";#N/A,#N/A,FALSE,"NOTES (3)";#N/A,#N/A,FALSE,"DPL";#N/A,#N/A,FALSE,"DPL"}</definedName>
    <definedName name="______U500" localSheetId="5" hidden="1">{#N/A,#N/A,FALSE,"TB";#N/A,#N/A,FALSE,"CONTENTS";#N/A,#N/A,FALSE,"DR";#N/A,#N/A,FALSE,"AR";#N/A,#N/A,FALSE,"BS";#N/A,#N/A,FALSE,"PL";#N/A,#N/A,FALSE,"NOTES";#N/A,#N/A,FALSE,"NOTES (2)";#N/A,#N/A,FALSE,"NOTES (3)";#N/A,#N/A,FALSE,"DPL";#N/A,#N/A,FALSE,"DPL"}</definedName>
    <definedName name="______U500" localSheetId="6" hidden="1">{#N/A,#N/A,FALSE,"TB";#N/A,#N/A,FALSE,"CONTENTS";#N/A,#N/A,FALSE,"DR";#N/A,#N/A,FALSE,"AR";#N/A,#N/A,FALSE,"BS";#N/A,#N/A,FALSE,"PL";#N/A,#N/A,FALSE,"NOTES";#N/A,#N/A,FALSE,"NOTES (2)";#N/A,#N/A,FALSE,"NOTES (3)";#N/A,#N/A,FALSE,"DPL";#N/A,#N/A,FALSE,"DPL"}</definedName>
    <definedName name="______U500" localSheetId="11" hidden="1">{#N/A,#N/A,FALSE,"TB";#N/A,#N/A,FALSE,"CONTENTS";#N/A,#N/A,FALSE,"DR";#N/A,#N/A,FALSE,"AR";#N/A,#N/A,FALSE,"BS";#N/A,#N/A,FALSE,"PL";#N/A,#N/A,FALSE,"NOTES";#N/A,#N/A,FALSE,"NOTES (2)";#N/A,#N/A,FALSE,"NOTES (3)";#N/A,#N/A,FALSE,"DPL";#N/A,#N/A,FALSE,"DPL"}</definedName>
    <definedName name="______U500" localSheetId="12" hidden="1">{#N/A,#N/A,FALSE,"TB";#N/A,#N/A,FALSE,"CONTENTS";#N/A,#N/A,FALSE,"DR";#N/A,#N/A,FALSE,"AR";#N/A,#N/A,FALSE,"BS";#N/A,#N/A,FALSE,"PL";#N/A,#N/A,FALSE,"NOTES";#N/A,#N/A,FALSE,"NOTES (2)";#N/A,#N/A,FALSE,"NOTES (3)";#N/A,#N/A,FALSE,"DPL";#N/A,#N/A,FALSE,"DPL"}</definedName>
    <definedName name="______U500" hidden="1">{#N/A,#N/A,FALSE,"TB";#N/A,#N/A,FALSE,"CONTENTS";#N/A,#N/A,FALSE,"DR";#N/A,#N/A,FALSE,"AR";#N/A,#N/A,FALSE,"BS";#N/A,#N/A,FALSE,"PL";#N/A,#N/A,FALSE,"NOTES";#N/A,#N/A,FALSE,"NOTES (2)";#N/A,#N/A,FALSE,"NOTES (3)";#N/A,#N/A,FALSE,"DPL";#N/A,#N/A,FALSE,"DPL"}</definedName>
    <definedName name="______vin1" localSheetId="7" hidden="1">#REF!</definedName>
    <definedName name="______vin1" localSheetId="5" hidden="1">#REF!</definedName>
    <definedName name="______vin1" localSheetId="6" hidden="1">#REF!</definedName>
    <definedName name="______vin1" localSheetId="11" hidden="1">#REF!</definedName>
    <definedName name="______vin1" localSheetId="12" hidden="1">#REF!</definedName>
    <definedName name="______vin1" hidden="1">#REF!</definedName>
    <definedName name="______wrn1" localSheetId="2" hidden="1">{#N/A,#N/A,FALSE,"Co_BalSht";#N/A,#N/A,FALSE,"Co_IncStmt";#N/A,#N/A,FALSE,"Cons_BalSht";#N/A,#N/A,FALSE,"Cons_IncStmt";#N/A,#N/A,FALSE,"Cashflow"}</definedName>
    <definedName name="______wrn1" localSheetId="7" hidden="1">{#N/A,#N/A,FALSE,"Co_BalSht";#N/A,#N/A,FALSE,"Co_IncStmt";#N/A,#N/A,FALSE,"Cons_BalSht";#N/A,#N/A,FALSE,"Cons_IncStmt";#N/A,#N/A,FALSE,"Cashflow"}</definedName>
    <definedName name="______wrn1" localSheetId="3" hidden="1">{#N/A,#N/A,FALSE,"Co_BalSht";#N/A,#N/A,FALSE,"Co_IncStmt";#N/A,#N/A,FALSE,"Cons_BalSht";#N/A,#N/A,FALSE,"Cons_IncStmt";#N/A,#N/A,FALSE,"Cashflow"}</definedName>
    <definedName name="______wrn1" localSheetId="4" hidden="1">{#N/A,#N/A,FALSE,"Co_BalSht";#N/A,#N/A,FALSE,"Co_IncStmt";#N/A,#N/A,FALSE,"Cons_BalSht";#N/A,#N/A,FALSE,"Cons_IncStmt";#N/A,#N/A,FALSE,"Cashflow"}</definedName>
    <definedName name="______wrn1" localSheetId="5" hidden="1">{#N/A,#N/A,FALSE,"Co_BalSht";#N/A,#N/A,FALSE,"Co_IncStmt";#N/A,#N/A,FALSE,"Cons_BalSht";#N/A,#N/A,FALSE,"Cons_IncStmt";#N/A,#N/A,FALSE,"Cashflow"}</definedName>
    <definedName name="______wrn1" localSheetId="6" hidden="1">{#N/A,#N/A,FALSE,"Co_BalSht";#N/A,#N/A,FALSE,"Co_IncStmt";#N/A,#N/A,FALSE,"Cons_BalSht";#N/A,#N/A,FALSE,"Cons_IncStmt";#N/A,#N/A,FALSE,"Cashflow"}</definedName>
    <definedName name="______wrn1" localSheetId="1" hidden="1">{#N/A,#N/A,FALSE,"Co_BalSht";#N/A,#N/A,FALSE,"Co_IncStmt";#N/A,#N/A,FALSE,"Cons_BalSht";#N/A,#N/A,FALSE,"Cons_IncStmt";#N/A,#N/A,FALSE,"Cashflow"}</definedName>
    <definedName name="______wrn1" localSheetId="8" hidden="1">{#N/A,#N/A,FALSE,"Co_BalSht";#N/A,#N/A,FALSE,"Co_IncStmt";#N/A,#N/A,FALSE,"Cons_BalSht";#N/A,#N/A,FALSE,"Cons_IncStmt";#N/A,#N/A,FALSE,"Cashflow"}</definedName>
    <definedName name="______wrn1" localSheetId="9" hidden="1">{#N/A,#N/A,FALSE,"Co_BalSht";#N/A,#N/A,FALSE,"Co_IncStmt";#N/A,#N/A,FALSE,"Cons_BalSht";#N/A,#N/A,FALSE,"Cons_IncStmt";#N/A,#N/A,FALSE,"Cashflow"}</definedName>
    <definedName name="______wrn1" localSheetId="10" hidden="1">{#N/A,#N/A,FALSE,"Co_BalSht";#N/A,#N/A,FALSE,"Co_IncStmt";#N/A,#N/A,FALSE,"Cons_BalSht";#N/A,#N/A,FALSE,"Cons_IncStmt";#N/A,#N/A,FALSE,"Cashflow"}</definedName>
    <definedName name="______wrn1" localSheetId="11" hidden="1">{#N/A,#N/A,FALSE,"Co_BalSht";#N/A,#N/A,FALSE,"Co_IncStmt";#N/A,#N/A,FALSE,"Cons_BalSht";#N/A,#N/A,FALSE,"Cons_IncStmt";#N/A,#N/A,FALSE,"Cashflow"}</definedName>
    <definedName name="______wrn1" localSheetId="12" hidden="1">{#N/A,#N/A,FALSE,"Co_BalSht";#N/A,#N/A,FALSE,"Co_IncStmt";#N/A,#N/A,FALSE,"Cons_BalSht";#N/A,#N/A,FALSE,"Cons_IncStmt";#N/A,#N/A,FALSE,"Cashflow"}</definedName>
    <definedName name="______wrn1" hidden="1">{#N/A,#N/A,FALSE,"Co_BalSht";#N/A,#N/A,FALSE,"Co_IncStmt";#N/A,#N/A,FALSE,"Cons_BalSht";#N/A,#N/A,FALSE,"Cons_IncStmt";#N/A,#N/A,FALSE,"Cashflow"}</definedName>
    <definedName name="_____a1" localSheetId="6" hidden="1">[1]FS!#REF!</definedName>
    <definedName name="_____a1" hidden="1">[1]FS!#REF!</definedName>
    <definedName name="_____A100" localSheetId="7" hidden="1">{#N/A,#N/A,FALSE,"DIR-REP";#N/A,#N/A,FALSE,"AUD-REPORT";#N/A,#N/A,FALSE,"P7L&amp;BS";#N/A,#N/A,FALSE,"NOTES";#N/A,#N/A,FALSE,"FA";#N/A,#N/A,FALSE,"NOTES (2)";#N/A,#N/A,FALSE,"Schedule  IV";#N/A,#N/A,FALSE,"Schedule V"}</definedName>
    <definedName name="_____A100" localSheetId="5" hidden="1">{#N/A,#N/A,FALSE,"DIR-REP";#N/A,#N/A,FALSE,"AUD-REPORT";#N/A,#N/A,FALSE,"P7L&amp;BS";#N/A,#N/A,FALSE,"NOTES";#N/A,#N/A,FALSE,"FA";#N/A,#N/A,FALSE,"NOTES (2)";#N/A,#N/A,FALSE,"Schedule  IV";#N/A,#N/A,FALSE,"Schedule V"}</definedName>
    <definedName name="_____A100" localSheetId="6" hidden="1">{#N/A,#N/A,FALSE,"DIR-REP";#N/A,#N/A,FALSE,"AUD-REPORT";#N/A,#N/A,FALSE,"P7L&amp;BS";#N/A,#N/A,FALSE,"NOTES";#N/A,#N/A,FALSE,"FA";#N/A,#N/A,FALSE,"NOTES (2)";#N/A,#N/A,FALSE,"Schedule  IV";#N/A,#N/A,FALSE,"Schedule V"}</definedName>
    <definedName name="_____A100" localSheetId="11" hidden="1">{#N/A,#N/A,FALSE,"DIR-REP";#N/A,#N/A,FALSE,"AUD-REPORT";#N/A,#N/A,FALSE,"P7L&amp;BS";#N/A,#N/A,FALSE,"NOTES";#N/A,#N/A,FALSE,"FA";#N/A,#N/A,FALSE,"NOTES (2)";#N/A,#N/A,FALSE,"Schedule  IV";#N/A,#N/A,FALSE,"Schedule V"}</definedName>
    <definedName name="_____A100" localSheetId="12" hidden="1">{#N/A,#N/A,FALSE,"DIR-REP";#N/A,#N/A,FALSE,"AUD-REPORT";#N/A,#N/A,FALSE,"P7L&amp;BS";#N/A,#N/A,FALSE,"NOTES";#N/A,#N/A,FALSE,"FA";#N/A,#N/A,FALSE,"NOTES (2)";#N/A,#N/A,FALSE,"Schedule  IV";#N/A,#N/A,FALSE,"Schedule V"}</definedName>
    <definedName name="_____A100" hidden="1">{#N/A,#N/A,FALSE,"DIR-REP";#N/A,#N/A,FALSE,"AUD-REPORT";#N/A,#N/A,FALSE,"P7L&amp;BS";#N/A,#N/A,FALSE,"NOTES";#N/A,#N/A,FALSE,"FA";#N/A,#N/A,FALSE,"NOTES (2)";#N/A,#N/A,FALSE,"Schedule  IV";#N/A,#N/A,FALSE,"Schedule V"}</definedName>
    <definedName name="_____ad1" localSheetId="7" hidden="1">{#N/A,#N/A,FALSE,"TB";#N/A,#N/A,FALSE,"DR";#N/A,#N/A,FALSE,"AR";#N/A,#N/A,FALSE,"PL";#N/A,#N/A,FALSE,"BS";#N/A,#N/A,FALSE,"NOTES";#N/A,#N/A,FALSE,"NOTES (2)";#N/A,#N/A,FALSE,"NOTES (3)";#N/A,#N/A,FALSE,"DPL";#N/A,#N/A,FALSE,"TAXC.INDEX";#N/A,#N/A,FALSE,"Schedule I";#N/A,#N/A,FALSE,"Adjustments"}</definedName>
    <definedName name="_____ad1" localSheetId="5" hidden="1">{#N/A,#N/A,FALSE,"TB";#N/A,#N/A,FALSE,"DR";#N/A,#N/A,FALSE,"AR";#N/A,#N/A,FALSE,"PL";#N/A,#N/A,FALSE,"BS";#N/A,#N/A,FALSE,"NOTES";#N/A,#N/A,FALSE,"NOTES (2)";#N/A,#N/A,FALSE,"NOTES (3)";#N/A,#N/A,FALSE,"DPL";#N/A,#N/A,FALSE,"TAXC.INDEX";#N/A,#N/A,FALSE,"Schedule I";#N/A,#N/A,FALSE,"Adjustments"}</definedName>
    <definedName name="_____ad1" localSheetId="6" hidden="1">{#N/A,#N/A,FALSE,"TB";#N/A,#N/A,FALSE,"DR";#N/A,#N/A,FALSE,"AR";#N/A,#N/A,FALSE,"PL";#N/A,#N/A,FALSE,"BS";#N/A,#N/A,FALSE,"NOTES";#N/A,#N/A,FALSE,"NOTES (2)";#N/A,#N/A,FALSE,"NOTES (3)";#N/A,#N/A,FALSE,"DPL";#N/A,#N/A,FALSE,"TAXC.INDEX";#N/A,#N/A,FALSE,"Schedule I";#N/A,#N/A,FALSE,"Adjustments"}</definedName>
    <definedName name="_____ad1" localSheetId="11" hidden="1">{#N/A,#N/A,FALSE,"TB";#N/A,#N/A,FALSE,"DR";#N/A,#N/A,FALSE,"AR";#N/A,#N/A,FALSE,"PL";#N/A,#N/A,FALSE,"BS";#N/A,#N/A,FALSE,"NOTES";#N/A,#N/A,FALSE,"NOTES (2)";#N/A,#N/A,FALSE,"NOTES (3)";#N/A,#N/A,FALSE,"DPL";#N/A,#N/A,FALSE,"TAXC.INDEX";#N/A,#N/A,FALSE,"Schedule I";#N/A,#N/A,FALSE,"Adjustments"}</definedName>
    <definedName name="_____ad1" localSheetId="12" hidden="1">{#N/A,#N/A,FALSE,"TB";#N/A,#N/A,FALSE,"DR";#N/A,#N/A,FALSE,"AR";#N/A,#N/A,FALSE,"PL";#N/A,#N/A,FALSE,"BS";#N/A,#N/A,FALSE,"NOTES";#N/A,#N/A,FALSE,"NOTES (2)";#N/A,#N/A,FALSE,"NOTES (3)";#N/A,#N/A,FALSE,"DPL";#N/A,#N/A,FALSE,"TAXC.INDEX";#N/A,#N/A,FALSE,"Schedule I";#N/A,#N/A,FALSE,"Adjustments"}</definedName>
    <definedName name="_____ad1" hidden="1">{#N/A,#N/A,FALSE,"TB";#N/A,#N/A,FALSE,"DR";#N/A,#N/A,FALSE,"AR";#N/A,#N/A,FALSE,"PL";#N/A,#N/A,FALSE,"BS";#N/A,#N/A,FALSE,"NOTES";#N/A,#N/A,FALSE,"NOTES (2)";#N/A,#N/A,FALSE,"NOTES (3)";#N/A,#N/A,FALSE,"DPL";#N/A,#N/A,FALSE,"TAXC.INDEX";#N/A,#N/A,FALSE,"Schedule I";#N/A,#N/A,FALSE,"Adjustments"}</definedName>
    <definedName name="_____D100" localSheetId="7" hidden="1">{#N/A,#N/A,FALSE,"TAXC.INDEX";#N/A,#N/A,FALSE,"Schedule I";#N/A,#N/A,FALSE,"Schedule  II";#N/A,#N/A,FALSE,"Schedule III"}</definedName>
    <definedName name="_____D100" localSheetId="5" hidden="1">{#N/A,#N/A,FALSE,"TAXC.INDEX";#N/A,#N/A,FALSE,"Schedule I";#N/A,#N/A,FALSE,"Schedule  II";#N/A,#N/A,FALSE,"Schedule III"}</definedName>
    <definedName name="_____D100" localSheetId="6" hidden="1">{#N/A,#N/A,FALSE,"TAXC.INDEX";#N/A,#N/A,FALSE,"Schedule I";#N/A,#N/A,FALSE,"Schedule  II";#N/A,#N/A,FALSE,"Schedule III"}</definedName>
    <definedName name="_____D100" localSheetId="11" hidden="1">{#N/A,#N/A,FALSE,"TAXC.INDEX";#N/A,#N/A,FALSE,"Schedule I";#N/A,#N/A,FALSE,"Schedule  II";#N/A,#N/A,FALSE,"Schedule III"}</definedName>
    <definedName name="_____D100" localSheetId="12" hidden="1">{#N/A,#N/A,FALSE,"TAXC.INDEX";#N/A,#N/A,FALSE,"Schedule I";#N/A,#N/A,FALSE,"Schedule  II";#N/A,#N/A,FALSE,"Schedule III"}</definedName>
    <definedName name="_____D100" hidden="1">{#N/A,#N/A,FALSE,"TAXC.INDEX";#N/A,#N/A,FALSE,"Schedule I";#N/A,#N/A,FALSE,"Schedule  II";#N/A,#N/A,FALSE,"Schedule III"}</definedName>
    <definedName name="_____E1" localSheetId="7" hidden="1">{#N/A,#N/A,FALSE,"TB";#N/A,#N/A,FALSE,"AR";#N/A,#N/A,FALSE,"BS";#N/A,#N/A,FALSE,"PL";#N/A,#N/A,FALSE,"NOTES";#N/A,#N/A,FALSE,"NOTES (2)";#N/A,#N/A,FALSE,"NOTES (3)";#N/A,#N/A,FALSE,"TAXC.INDEX";#N/A,#N/A,FALSE,"Schedule I";#N/A,#N/A,FALSE,"DPL";#N/A,#N/A,FALSE,"Schedule IV";#N/A,#N/A,FALSE,"Adjustments"}</definedName>
    <definedName name="_____E1" localSheetId="5" hidden="1">{#N/A,#N/A,FALSE,"TB";#N/A,#N/A,FALSE,"AR";#N/A,#N/A,FALSE,"BS";#N/A,#N/A,FALSE,"PL";#N/A,#N/A,FALSE,"NOTES";#N/A,#N/A,FALSE,"NOTES (2)";#N/A,#N/A,FALSE,"NOTES (3)";#N/A,#N/A,FALSE,"TAXC.INDEX";#N/A,#N/A,FALSE,"Schedule I";#N/A,#N/A,FALSE,"DPL";#N/A,#N/A,FALSE,"Schedule IV";#N/A,#N/A,FALSE,"Adjustments"}</definedName>
    <definedName name="_____E1" localSheetId="6" hidden="1">{#N/A,#N/A,FALSE,"TB";#N/A,#N/A,FALSE,"AR";#N/A,#N/A,FALSE,"BS";#N/A,#N/A,FALSE,"PL";#N/A,#N/A,FALSE,"NOTES";#N/A,#N/A,FALSE,"NOTES (2)";#N/A,#N/A,FALSE,"NOTES (3)";#N/A,#N/A,FALSE,"TAXC.INDEX";#N/A,#N/A,FALSE,"Schedule I";#N/A,#N/A,FALSE,"DPL";#N/A,#N/A,FALSE,"Schedule IV";#N/A,#N/A,FALSE,"Adjustments"}</definedName>
    <definedName name="_____E1" localSheetId="11" hidden="1">{#N/A,#N/A,FALSE,"TB";#N/A,#N/A,FALSE,"AR";#N/A,#N/A,FALSE,"BS";#N/A,#N/A,FALSE,"PL";#N/A,#N/A,FALSE,"NOTES";#N/A,#N/A,FALSE,"NOTES (2)";#N/A,#N/A,FALSE,"NOTES (3)";#N/A,#N/A,FALSE,"TAXC.INDEX";#N/A,#N/A,FALSE,"Schedule I";#N/A,#N/A,FALSE,"DPL";#N/A,#N/A,FALSE,"Schedule IV";#N/A,#N/A,FALSE,"Adjustments"}</definedName>
    <definedName name="_____E1" localSheetId="12" hidden="1">{#N/A,#N/A,FALSE,"TB";#N/A,#N/A,FALSE,"AR";#N/A,#N/A,FALSE,"BS";#N/A,#N/A,FALSE,"PL";#N/A,#N/A,FALSE,"NOTES";#N/A,#N/A,FALSE,"NOTES (2)";#N/A,#N/A,FALSE,"NOTES (3)";#N/A,#N/A,FALSE,"TAXC.INDEX";#N/A,#N/A,FALSE,"Schedule I";#N/A,#N/A,FALSE,"DPL";#N/A,#N/A,FALSE,"Schedule IV";#N/A,#N/A,FALSE,"Adjustments"}</definedName>
    <definedName name="_____E1" hidden="1">{#N/A,#N/A,FALSE,"TB";#N/A,#N/A,FALSE,"AR";#N/A,#N/A,FALSE,"BS";#N/A,#N/A,FALSE,"PL";#N/A,#N/A,FALSE,"NOTES";#N/A,#N/A,FALSE,"NOTES (2)";#N/A,#N/A,FALSE,"NOTES (3)";#N/A,#N/A,FALSE,"TAXC.INDEX";#N/A,#N/A,FALSE,"Schedule I";#N/A,#N/A,FALSE,"DPL";#N/A,#N/A,FALSE,"Schedule IV";#N/A,#N/A,FALSE,"Adjustments"}</definedName>
    <definedName name="_____E1100" localSheetId="7" hidden="1">{#N/A,#N/A,FALSE,"TAXC.INDEX";#N/A,#N/A,FALSE,"Schedule I";#N/A,#N/A,FALSE,"Schedule  II";#N/A,#N/A,FALSE,"Schedule III";#N/A,#N/A,FALSE,"Schedule IV";#N/A,#N/A,FALSE,"Schedule IV (Cont'd)";#N/A,#N/A,FALSE,"Schedule V";#N/A,#N/A,FALSE,"Schedule VI";#N/A,#N/A,FALSE,"Schedule VII"}</definedName>
    <definedName name="_____E1100" localSheetId="5" hidden="1">{#N/A,#N/A,FALSE,"TAXC.INDEX";#N/A,#N/A,FALSE,"Schedule I";#N/A,#N/A,FALSE,"Schedule  II";#N/A,#N/A,FALSE,"Schedule III";#N/A,#N/A,FALSE,"Schedule IV";#N/A,#N/A,FALSE,"Schedule IV (Cont'd)";#N/A,#N/A,FALSE,"Schedule V";#N/A,#N/A,FALSE,"Schedule VI";#N/A,#N/A,FALSE,"Schedule VII"}</definedName>
    <definedName name="_____E1100" localSheetId="6" hidden="1">{#N/A,#N/A,FALSE,"TAXC.INDEX";#N/A,#N/A,FALSE,"Schedule I";#N/A,#N/A,FALSE,"Schedule  II";#N/A,#N/A,FALSE,"Schedule III";#N/A,#N/A,FALSE,"Schedule IV";#N/A,#N/A,FALSE,"Schedule IV (Cont'd)";#N/A,#N/A,FALSE,"Schedule V";#N/A,#N/A,FALSE,"Schedule VI";#N/A,#N/A,FALSE,"Schedule VII"}</definedName>
    <definedName name="_____E1100" localSheetId="11" hidden="1">{#N/A,#N/A,FALSE,"TAXC.INDEX";#N/A,#N/A,FALSE,"Schedule I";#N/A,#N/A,FALSE,"Schedule  II";#N/A,#N/A,FALSE,"Schedule III";#N/A,#N/A,FALSE,"Schedule IV";#N/A,#N/A,FALSE,"Schedule IV (Cont'd)";#N/A,#N/A,FALSE,"Schedule V";#N/A,#N/A,FALSE,"Schedule VI";#N/A,#N/A,FALSE,"Schedule VII"}</definedName>
    <definedName name="_____E1100" localSheetId="12" hidden="1">{#N/A,#N/A,FALSE,"TAXC.INDEX";#N/A,#N/A,FALSE,"Schedule I";#N/A,#N/A,FALSE,"Schedule  II";#N/A,#N/A,FALSE,"Schedule III";#N/A,#N/A,FALSE,"Schedule IV";#N/A,#N/A,FALSE,"Schedule IV (Cont'd)";#N/A,#N/A,FALSE,"Schedule V";#N/A,#N/A,FALSE,"Schedule VI";#N/A,#N/A,FALSE,"Schedule VII"}</definedName>
    <definedName name="_____E1100" hidden="1">{#N/A,#N/A,FALSE,"TAXC.INDEX";#N/A,#N/A,FALSE,"Schedule I";#N/A,#N/A,FALSE,"Schedule  II";#N/A,#N/A,FALSE,"Schedule III";#N/A,#N/A,FALSE,"Schedule IV";#N/A,#N/A,FALSE,"Schedule IV (Cont'd)";#N/A,#N/A,FALSE,"Schedule V";#N/A,#N/A,FALSE,"Schedule VI";#N/A,#N/A,FALSE,"Schedule VII"}</definedName>
    <definedName name="_____E200" localSheetId="7" hidden="1">{#N/A,#N/A,FALSE,"TAXC.INDEX";#N/A,#N/A,FALSE,"Schedule I";#N/A,#N/A,FALSE,"Schedule  II";#N/A,#N/A,FALSE,"Schedule III"}</definedName>
    <definedName name="_____E200" localSheetId="5" hidden="1">{#N/A,#N/A,FALSE,"TAXC.INDEX";#N/A,#N/A,FALSE,"Schedule I";#N/A,#N/A,FALSE,"Schedule  II";#N/A,#N/A,FALSE,"Schedule III"}</definedName>
    <definedName name="_____E200" localSheetId="6" hidden="1">{#N/A,#N/A,FALSE,"TAXC.INDEX";#N/A,#N/A,FALSE,"Schedule I";#N/A,#N/A,FALSE,"Schedule  II";#N/A,#N/A,FALSE,"Schedule III"}</definedName>
    <definedName name="_____E200" localSheetId="11" hidden="1">{#N/A,#N/A,FALSE,"TAXC.INDEX";#N/A,#N/A,FALSE,"Schedule I";#N/A,#N/A,FALSE,"Schedule  II";#N/A,#N/A,FALSE,"Schedule III"}</definedName>
    <definedName name="_____E200" localSheetId="12" hidden="1">{#N/A,#N/A,FALSE,"TAXC.INDEX";#N/A,#N/A,FALSE,"Schedule I";#N/A,#N/A,FALSE,"Schedule  II";#N/A,#N/A,FALSE,"Schedule III"}</definedName>
    <definedName name="_____E200" hidden="1">{#N/A,#N/A,FALSE,"TAXC.INDEX";#N/A,#N/A,FALSE,"Schedule I";#N/A,#N/A,FALSE,"Schedule  II";#N/A,#N/A,FALSE,"Schedule III"}</definedName>
    <definedName name="_____JS1">#REF!</definedName>
    <definedName name="_____key1" localSheetId="7" hidden="1">#REF!</definedName>
    <definedName name="_____key1" localSheetId="6" hidden="1">#REF!</definedName>
    <definedName name="_____key1" localSheetId="11" hidden="1">#REF!</definedName>
    <definedName name="_____key1" localSheetId="12" hidden="1">#REF!</definedName>
    <definedName name="_____key1" hidden="1">#REF!</definedName>
    <definedName name="_____key2" localSheetId="7" hidden="1">#REF!</definedName>
    <definedName name="_____key2" localSheetId="6" hidden="1">#REF!</definedName>
    <definedName name="_____key2" localSheetId="11" hidden="1">#REF!</definedName>
    <definedName name="_____key2" localSheetId="12" hidden="1">#REF!</definedName>
    <definedName name="_____key2" hidden="1">#REF!</definedName>
    <definedName name="_____key3" localSheetId="7" hidden="1">#REF!</definedName>
    <definedName name="_____key3" localSheetId="6" hidden="1">#REF!</definedName>
    <definedName name="_____key3" localSheetId="11" hidden="1">#REF!</definedName>
    <definedName name="_____key3" localSheetId="12" hidden="1">#REF!</definedName>
    <definedName name="_____key3" hidden="1">#REF!</definedName>
    <definedName name="_____OP2">'[2]#REF'!$B$121:$B$130</definedName>
    <definedName name="_____TB1">[3]TB!$A$1:$H$38</definedName>
    <definedName name="_____TBC95" localSheetId="2" hidden="1">{#N/A,#N/A,FALSE,"Co_BalSht";#N/A,#N/A,FALSE,"Co_IncStmt";#N/A,#N/A,FALSE,"Cons_BalSht";#N/A,#N/A,FALSE,"Cons_IncStmt";#N/A,#N/A,FALSE,"Cashflow"}</definedName>
    <definedName name="_____TBC95" localSheetId="7" hidden="1">{#N/A,#N/A,FALSE,"Co_BalSht";#N/A,#N/A,FALSE,"Co_IncStmt";#N/A,#N/A,FALSE,"Cons_BalSht";#N/A,#N/A,FALSE,"Cons_IncStmt";#N/A,#N/A,FALSE,"Cashflow"}</definedName>
    <definedName name="_____TBC95" localSheetId="3" hidden="1">{#N/A,#N/A,FALSE,"Co_BalSht";#N/A,#N/A,FALSE,"Co_IncStmt";#N/A,#N/A,FALSE,"Cons_BalSht";#N/A,#N/A,FALSE,"Cons_IncStmt";#N/A,#N/A,FALSE,"Cashflow"}</definedName>
    <definedName name="_____TBC95" localSheetId="4" hidden="1">{#N/A,#N/A,FALSE,"Co_BalSht";#N/A,#N/A,FALSE,"Co_IncStmt";#N/A,#N/A,FALSE,"Cons_BalSht";#N/A,#N/A,FALSE,"Cons_IncStmt";#N/A,#N/A,FALSE,"Cashflow"}</definedName>
    <definedName name="_____TBC95" localSheetId="5" hidden="1">{#N/A,#N/A,FALSE,"Co_BalSht";#N/A,#N/A,FALSE,"Co_IncStmt";#N/A,#N/A,FALSE,"Cons_BalSht";#N/A,#N/A,FALSE,"Cons_IncStmt";#N/A,#N/A,FALSE,"Cashflow"}</definedName>
    <definedName name="_____TBC95" localSheetId="6" hidden="1">{#N/A,#N/A,FALSE,"Co_BalSht";#N/A,#N/A,FALSE,"Co_IncStmt";#N/A,#N/A,FALSE,"Cons_BalSht";#N/A,#N/A,FALSE,"Cons_IncStmt";#N/A,#N/A,FALSE,"Cashflow"}</definedName>
    <definedName name="_____TBC95" localSheetId="1" hidden="1">{#N/A,#N/A,FALSE,"Co_BalSht";#N/A,#N/A,FALSE,"Co_IncStmt";#N/A,#N/A,FALSE,"Cons_BalSht";#N/A,#N/A,FALSE,"Cons_IncStmt";#N/A,#N/A,FALSE,"Cashflow"}</definedName>
    <definedName name="_____TBC95" localSheetId="8" hidden="1">{#N/A,#N/A,FALSE,"Co_BalSht";#N/A,#N/A,FALSE,"Co_IncStmt";#N/A,#N/A,FALSE,"Cons_BalSht";#N/A,#N/A,FALSE,"Cons_IncStmt";#N/A,#N/A,FALSE,"Cashflow"}</definedName>
    <definedName name="_____TBC95" localSheetId="9" hidden="1">{#N/A,#N/A,FALSE,"Co_BalSht";#N/A,#N/A,FALSE,"Co_IncStmt";#N/A,#N/A,FALSE,"Cons_BalSht";#N/A,#N/A,FALSE,"Cons_IncStmt";#N/A,#N/A,FALSE,"Cashflow"}</definedName>
    <definedName name="_____TBC95" localSheetId="10" hidden="1">{#N/A,#N/A,FALSE,"Co_BalSht";#N/A,#N/A,FALSE,"Co_IncStmt";#N/A,#N/A,FALSE,"Cons_BalSht";#N/A,#N/A,FALSE,"Cons_IncStmt";#N/A,#N/A,FALSE,"Cashflow"}</definedName>
    <definedName name="_____TBC95" localSheetId="11" hidden="1">{#N/A,#N/A,FALSE,"Co_BalSht";#N/A,#N/A,FALSE,"Co_IncStmt";#N/A,#N/A,FALSE,"Cons_BalSht";#N/A,#N/A,FALSE,"Cons_IncStmt";#N/A,#N/A,FALSE,"Cashflow"}</definedName>
    <definedName name="_____TBC95" localSheetId="12" hidden="1">{#N/A,#N/A,FALSE,"Co_BalSht";#N/A,#N/A,FALSE,"Co_IncStmt";#N/A,#N/A,FALSE,"Cons_BalSht";#N/A,#N/A,FALSE,"Cons_IncStmt";#N/A,#N/A,FALSE,"Cashflow"}</definedName>
    <definedName name="_____TBC95" hidden="1">{#N/A,#N/A,FALSE,"Co_BalSht";#N/A,#N/A,FALSE,"Co_IncStmt";#N/A,#N/A,FALSE,"Cons_BalSht";#N/A,#N/A,FALSE,"Cons_IncStmt";#N/A,#N/A,FALSE,"Cashflow"}</definedName>
    <definedName name="_____U400" localSheetId="7" hidden="1">{#N/A,#N/A,FALSE,"DIR-REP";#N/A,#N/A,FALSE,"AUD-REPORT";#N/A,#N/A,FALSE,"P7L&amp;BS";#N/A,#N/A,FALSE,"NOTES";#N/A,#N/A,FALSE,"FA";#N/A,#N/A,FALSE,"NOTES (2)";#N/A,#N/A,FALSE,"Schedule  IV";#N/A,#N/A,FALSE,"Schedule V"}</definedName>
    <definedName name="_____U400" localSheetId="5" hidden="1">{#N/A,#N/A,FALSE,"DIR-REP";#N/A,#N/A,FALSE,"AUD-REPORT";#N/A,#N/A,FALSE,"P7L&amp;BS";#N/A,#N/A,FALSE,"NOTES";#N/A,#N/A,FALSE,"FA";#N/A,#N/A,FALSE,"NOTES (2)";#N/A,#N/A,FALSE,"Schedule  IV";#N/A,#N/A,FALSE,"Schedule V"}</definedName>
    <definedName name="_____U400" localSheetId="6" hidden="1">{#N/A,#N/A,FALSE,"DIR-REP";#N/A,#N/A,FALSE,"AUD-REPORT";#N/A,#N/A,FALSE,"P7L&amp;BS";#N/A,#N/A,FALSE,"NOTES";#N/A,#N/A,FALSE,"FA";#N/A,#N/A,FALSE,"NOTES (2)";#N/A,#N/A,FALSE,"Schedule  IV";#N/A,#N/A,FALSE,"Schedule V"}</definedName>
    <definedName name="_____U400" localSheetId="11" hidden="1">{#N/A,#N/A,FALSE,"DIR-REP";#N/A,#N/A,FALSE,"AUD-REPORT";#N/A,#N/A,FALSE,"P7L&amp;BS";#N/A,#N/A,FALSE,"NOTES";#N/A,#N/A,FALSE,"FA";#N/A,#N/A,FALSE,"NOTES (2)";#N/A,#N/A,FALSE,"Schedule  IV";#N/A,#N/A,FALSE,"Schedule V"}</definedName>
    <definedName name="_____U400" localSheetId="12" hidden="1">{#N/A,#N/A,FALSE,"DIR-REP";#N/A,#N/A,FALSE,"AUD-REPORT";#N/A,#N/A,FALSE,"P7L&amp;BS";#N/A,#N/A,FALSE,"NOTES";#N/A,#N/A,FALSE,"FA";#N/A,#N/A,FALSE,"NOTES (2)";#N/A,#N/A,FALSE,"Schedule  IV";#N/A,#N/A,FALSE,"Schedule V"}</definedName>
    <definedName name="_____U400" hidden="1">{#N/A,#N/A,FALSE,"DIR-REP";#N/A,#N/A,FALSE,"AUD-REPORT";#N/A,#N/A,FALSE,"P7L&amp;BS";#N/A,#N/A,FALSE,"NOTES";#N/A,#N/A,FALSE,"FA";#N/A,#N/A,FALSE,"NOTES (2)";#N/A,#N/A,FALSE,"Schedule  IV";#N/A,#N/A,FALSE,"Schedule V"}</definedName>
    <definedName name="_____U500" localSheetId="7" hidden="1">{#N/A,#N/A,FALSE,"TB";#N/A,#N/A,FALSE,"CONTENTS";#N/A,#N/A,FALSE,"DR";#N/A,#N/A,FALSE,"AR";#N/A,#N/A,FALSE,"BS";#N/A,#N/A,FALSE,"PL";#N/A,#N/A,FALSE,"NOTES";#N/A,#N/A,FALSE,"NOTES (2)";#N/A,#N/A,FALSE,"NOTES (3)";#N/A,#N/A,FALSE,"DPL";#N/A,#N/A,FALSE,"DPL"}</definedName>
    <definedName name="_____U500" localSheetId="5" hidden="1">{#N/A,#N/A,FALSE,"TB";#N/A,#N/A,FALSE,"CONTENTS";#N/A,#N/A,FALSE,"DR";#N/A,#N/A,FALSE,"AR";#N/A,#N/A,FALSE,"BS";#N/A,#N/A,FALSE,"PL";#N/A,#N/A,FALSE,"NOTES";#N/A,#N/A,FALSE,"NOTES (2)";#N/A,#N/A,FALSE,"NOTES (3)";#N/A,#N/A,FALSE,"DPL";#N/A,#N/A,FALSE,"DPL"}</definedName>
    <definedName name="_____U500" localSheetId="6" hidden="1">{#N/A,#N/A,FALSE,"TB";#N/A,#N/A,FALSE,"CONTENTS";#N/A,#N/A,FALSE,"DR";#N/A,#N/A,FALSE,"AR";#N/A,#N/A,FALSE,"BS";#N/A,#N/A,FALSE,"PL";#N/A,#N/A,FALSE,"NOTES";#N/A,#N/A,FALSE,"NOTES (2)";#N/A,#N/A,FALSE,"NOTES (3)";#N/A,#N/A,FALSE,"DPL";#N/A,#N/A,FALSE,"DPL"}</definedName>
    <definedName name="_____U500" localSheetId="11" hidden="1">{#N/A,#N/A,FALSE,"TB";#N/A,#N/A,FALSE,"CONTENTS";#N/A,#N/A,FALSE,"DR";#N/A,#N/A,FALSE,"AR";#N/A,#N/A,FALSE,"BS";#N/A,#N/A,FALSE,"PL";#N/A,#N/A,FALSE,"NOTES";#N/A,#N/A,FALSE,"NOTES (2)";#N/A,#N/A,FALSE,"NOTES (3)";#N/A,#N/A,FALSE,"DPL";#N/A,#N/A,FALSE,"DPL"}</definedName>
    <definedName name="_____U500" localSheetId="12" hidden="1">{#N/A,#N/A,FALSE,"TB";#N/A,#N/A,FALSE,"CONTENTS";#N/A,#N/A,FALSE,"DR";#N/A,#N/A,FALSE,"AR";#N/A,#N/A,FALSE,"BS";#N/A,#N/A,FALSE,"PL";#N/A,#N/A,FALSE,"NOTES";#N/A,#N/A,FALSE,"NOTES (2)";#N/A,#N/A,FALSE,"NOTES (3)";#N/A,#N/A,FALSE,"DPL";#N/A,#N/A,FALSE,"DPL"}</definedName>
    <definedName name="_____U500" hidden="1">{#N/A,#N/A,FALSE,"TB";#N/A,#N/A,FALSE,"CONTENTS";#N/A,#N/A,FALSE,"DR";#N/A,#N/A,FALSE,"AR";#N/A,#N/A,FALSE,"BS";#N/A,#N/A,FALSE,"PL";#N/A,#N/A,FALSE,"NOTES";#N/A,#N/A,FALSE,"NOTES (2)";#N/A,#N/A,FALSE,"NOTES (3)";#N/A,#N/A,FALSE,"DPL";#N/A,#N/A,FALSE,"DPL"}</definedName>
    <definedName name="_____vin1" localSheetId="7" hidden="1">#REF!</definedName>
    <definedName name="_____vin1" localSheetId="5" hidden="1">#REF!</definedName>
    <definedName name="_____vin1" localSheetId="6" hidden="1">#REF!</definedName>
    <definedName name="_____vin1" localSheetId="11" hidden="1">#REF!</definedName>
    <definedName name="_____vin1" localSheetId="12" hidden="1">#REF!</definedName>
    <definedName name="_____vin1" hidden="1">#REF!</definedName>
    <definedName name="_____wrn1" localSheetId="2" hidden="1">{#N/A,#N/A,FALSE,"Co_BalSht";#N/A,#N/A,FALSE,"Co_IncStmt";#N/A,#N/A,FALSE,"Cons_BalSht";#N/A,#N/A,FALSE,"Cons_IncStmt";#N/A,#N/A,FALSE,"Cashflow"}</definedName>
    <definedName name="_____wrn1" localSheetId="7" hidden="1">{#N/A,#N/A,FALSE,"Co_BalSht";#N/A,#N/A,FALSE,"Co_IncStmt";#N/A,#N/A,FALSE,"Cons_BalSht";#N/A,#N/A,FALSE,"Cons_IncStmt";#N/A,#N/A,FALSE,"Cashflow"}</definedName>
    <definedName name="_____wrn1" localSheetId="3" hidden="1">{#N/A,#N/A,FALSE,"Co_BalSht";#N/A,#N/A,FALSE,"Co_IncStmt";#N/A,#N/A,FALSE,"Cons_BalSht";#N/A,#N/A,FALSE,"Cons_IncStmt";#N/A,#N/A,FALSE,"Cashflow"}</definedName>
    <definedName name="_____wrn1" localSheetId="4" hidden="1">{#N/A,#N/A,FALSE,"Co_BalSht";#N/A,#N/A,FALSE,"Co_IncStmt";#N/A,#N/A,FALSE,"Cons_BalSht";#N/A,#N/A,FALSE,"Cons_IncStmt";#N/A,#N/A,FALSE,"Cashflow"}</definedName>
    <definedName name="_____wrn1" localSheetId="5" hidden="1">{#N/A,#N/A,FALSE,"Co_BalSht";#N/A,#N/A,FALSE,"Co_IncStmt";#N/A,#N/A,FALSE,"Cons_BalSht";#N/A,#N/A,FALSE,"Cons_IncStmt";#N/A,#N/A,FALSE,"Cashflow"}</definedName>
    <definedName name="_____wrn1" localSheetId="6" hidden="1">{#N/A,#N/A,FALSE,"Co_BalSht";#N/A,#N/A,FALSE,"Co_IncStmt";#N/A,#N/A,FALSE,"Cons_BalSht";#N/A,#N/A,FALSE,"Cons_IncStmt";#N/A,#N/A,FALSE,"Cashflow"}</definedName>
    <definedName name="_____wrn1" localSheetId="1" hidden="1">{#N/A,#N/A,FALSE,"Co_BalSht";#N/A,#N/A,FALSE,"Co_IncStmt";#N/A,#N/A,FALSE,"Cons_BalSht";#N/A,#N/A,FALSE,"Cons_IncStmt";#N/A,#N/A,FALSE,"Cashflow"}</definedName>
    <definedName name="_____wrn1" localSheetId="8" hidden="1">{#N/A,#N/A,FALSE,"Co_BalSht";#N/A,#N/A,FALSE,"Co_IncStmt";#N/A,#N/A,FALSE,"Cons_BalSht";#N/A,#N/A,FALSE,"Cons_IncStmt";#N/A,#N/A,FALSE,"Cashflow"}</definedName>
    <definedName name="_____wrn1" localSheetId="9" hidden="1">{#N/A,#N/A,FALSE,"Co_BalSht";#N/A,#N/A,FALSE,"Co_IncStmt";#N/A,#N/A,FALSE,"Cons_BalSht";#N/A,#N/A,FALSE,"Cons_IncStmt";#N/A,#N/A,FALSE,"Cashflow"}</definedName>
    <definedName name="_____wrn1" localSheetId="10" hidden="1">{#N/A,#N/A,FALSE,"Co_BalSht";#N/A,#N/A,FALSE,"Co_IncStmt";#N/A,#N/A,FALSE,"Cons_BalSht";#N/A,#N/A,FALSE,"Cons_IncStmt";#N/A,#N/A,FALSE,"Cashflow"}</definedName>
    <definedName name="_____wrn1" localSheetId="11" hidden="1">{#N/A,#N/A,FALSE,"Co_BalSht";#N/A,#N/A,FALSE,"Co_IncStmt";#N/A,#N/A,FALSE,"Cons_BalSht";#N/A,#N/A,FALSE,"Cons_IncStmt";#N/A,#N/A,FALSE,"Cashflow"}</definedName>
    <definedName name="_____wrn1" localSheetId="12" hidden="1">{#N/A,#N/A,FALSE,"Co_BalSht";#N/A,#N/A,FALSE,"Co_IncStmt";#N/A,#N/A,FALSE,"Cons_BalSht";#N/A,#N/A,FALSE,"Cons_IncStmt";#N/A,#N/A,FALSE,"Cashflow"}</definedName>
    <definedName name="_____wrn1" hidden="1">{#N/A,#N/A,FALSE,"Co_BalSht";#N/A,#N/A,FALSE,"Co_IncStmt";#N/A,#N/A,FALSE,"Cons_BalSht";#N/A,#N/A,FALSE,"Cons_IncStmt";#N/A,#N/A,FALSE,"Cashflow"}</definedName>
    <definedName name="____a1" localSheetId="6" hidden="1">[1]FS!#REF!</definedName>
    <definedName name="____a1" hidden="1">[1]FS!#REF!</definedName>
    <definedName name="____A100" hidden="1">{#N/A,#N/A,FALSE,"Ocean";#N/A,#N/A,FALSE,"NewYork";#N/A,#N/A,FALSE,"Gateway";#N/A,#N/A,FALSE,"GVH";#N/A,#N/A,FALSE,"GVM";#N/A,#N/A,FALSE,"GVT"}</definedName>
    <definedName name="____a200201" hidden="1">{#N/A,#N/A,FALSE,"Sales  total 9712";#N/A,#N/A,FALSE,"Sales  total 9712";#N/A,#N/A,FALSE,"Sales  total 9712";#N/A,#N/A,FALSE,"Sales  total 9712"}</definedName>
    <definedName name="____ar03" hidden="1">{#N/A,#N/A,FALSE,"Sales  total 9712";#N/A,#N/A,FALSE,"Sales  total 9712";#N/A,#N/A,FALSE,"Sales  total 9712";#N/A,#N/A,FALSE,"Sales  total 9712"}</definedName>
    <definedName name="____AR09" hidden="1">{#N/A,#N/A,FALSE,"Sales  total 9712";#N/A,#N/A,FALSE,"Sales  total 9712";#N/A,#N/A,FALSE,"Sales  total 9712";#N/A,#N/A,FALSE,"Sales  total 9712"}</definedName>
    <definedName name="____ar10" hidden="1">{#N/A,#N/A,FALSE,"Sales  total 9712";#N/A,#N/A,FALSE,"Sales  total 9712";#N/A,#N/A,FALSE,"Sales  total 9712";#N/A,#N/A,FALSE,"Sales  total 9712"}</definedName>
    <definedName name="____AR12" hidden="1">{#N/A,#N/A,FALSE,"Sales  total 9712";#N/A,#N/A,FALSE,"Sales  total 9712";#N/A,#N/A,FALSE,"Sales  total 9712";#N/A,#N/A,FALSE,"Sales  total 9712"}</definedName>
    <definedName name="____B201" hidden="1">{#N/A,#N/A,FALSE,"Ocean";#N/A,#N/A,FALSE,"NewYork";#N/A,#N/A,FALSE,"Gateway";#N/A,#N/A,FALSE,"GVH";#N/A,#N/A,FALSE,"GVM";#N/A,#N/A,FALSE,"GVT"}</definedName>
    <definedName name="____F101" hidden="1">{#N/A,#N/A,FALSE,"COVER";#N/A,#N/A,FALSE,"0";#N/A,#N/A,FALSE,"1";#N/A,#N/A,FALSE,"2";#N/A,#N/A,FALSE,"3";#N/A,#N/A,FALSE,"4";#N/A,#N/A,FALSE,"5";#N/A,#N/A,FALSE,"6";#N/A,#N/A,FALSE,"7";#N/A,#N/A,FALSE,"8";#N/A,#N/A,FALSE,"9";#N/A,#N/A,FALSE,"10";#N/A,#N/A,FALSE,"11"}</definedName>
    <definedName name="____JS1" localSheetId="6">#REF!</definedName>
    <definedName name="____JS1">#REF!</definedName>
    <definedName name="____key1" localSheetId="7" hidden="1">#REF!</definedName>
    <definedName name="____key1" localSheetId="6" hidden="1">#REF!</definedName>
    <definedName name="____key1" localSheetId="11" hidden="1">#REF!</definedName>
    <definedName name="____key1" localSheetId="12" hidden="1">#REF!</definedName>
    <definedName name="____key1" hidden="1">#REF!</definedName>
    <definedName name="____key2" localSheetId="7" hidden="1">#REF!</definedName>
    <definedName name="____key2" localSheetId="6" hidden="1">#REF!</definedName>
    <definedName name="____key2" localSheetId="11" hidden="1">#REF!</definedName>
    <definedName name="____key2" localSheetId="12" hidden="1">#REF!</definedName>
    <definedName name="____key2" hidden="1">#REF!</definedName>
    <definedName name="____key3" localSheetId="7" hidden="1">#REF!</definedName>
    <definedName name="____key3" localSheetId="6" hidden="1">#REF!</definedName>
    <definedName name="____key3" localSheetId="11" hidden="1">#REF!</definedName>
    <definedName name="____key3" localSheetId="12" hidden="1">#REF!</definedName>
    <definedName name="____key3" hidden="1">#REF!</definedName>
    <definedName name="____OP2">'[2]#REF'!$B$121:$B$130</definedName>
    <definedName name="____P101" hidden="1">{#N/A,#N/A,FALSE,"COVER";#N/A,#N/A,FALSE,"0";#N/A,#N/A,FALSE,"1";#N/A,#N/A,FALSE,"2";#N/A,#N/A,FALSE,"3";#N/A,#N/A,FALSE,"4";#N/A,#N/A,FALSE,"5";#N/A,#N/A,FALSE,"6";#N/A,#N/A,FALSE,"7";#N/A,#N/A,FALSE,"8";#N/A,#N/A,FALSE,"9";#N/A,#N/A,FALSE,"10";#N/A,#N/A,FALSE,"11"}</definedName>
    <definedName name="____TB1">[3]TB!$A$1:$H$38</definedName>
    <definedName name="____TBC95" localSheetId="2" hidden="1">{#N/A,#N/A,FALSE,"Co_BalSht";#N/A,#N/A,FALSE,"Co_IncStmt";#N/A,#N/A,FALSE,"Cons_BalSht";#N/A,#N/A,FALSE,"Cons_IncStmt";#N/A,#N/A,FALSE,"Cashflow"}</definedName>
    <definedName name="____TBC95" localSheetId="7" hidden="1">{#N/A,#N/A,FALSE,"Co_BalSht";#N/A,#N/A,FALSE,"Co_IncStmt";#N/A,#N/A,FALSE,"Cons_BalSht";#N/A,#N/A,FALSE,"Cons_IncStmt";#N/A,#N/A,FALSE,"Cashflow"}</definedName>
    <definedName name="____TBC95" localSheetId="3" hidden="1">{#N/A,#N/A,FALSE,"Co_BalSht";#N/A,#N/A,FALSE,"Co_IncStmt";#N/A,#N/A,FALSE,"Cons_BalSht";#N/A,#N/A,FALSE,"Cons_IncStmt";#N/A,#N/A,FALSE,"Cashflow"}</definedName>
    <definedName name="____TBC95" localSheetId="4" hidden="1">{#N/A,#N/A,FALSE,"Co_BalSht";#N/A,#N/A,FALSE,"Co_IncStmt";#N/A,#N/A,FALSE,"Cons_BalSht";#N/A,#N/A,FALSE,"Cons_IncStmt";#N/A,#N/A,FALSE,"Cashflow"}</definedName>
    <definedName name="____TBC95" localSheetId="5" hidden="1">{#N/A,#N/A,FALSE,"Co_BalSht";#N/A,#N/A,FALSE,"Co_IncStmt";#N/A,#N/A,FALSE,"Cons_BalSht";#N/A,#N/A,FALSE,"Cons_IncStmt";#N/A,#N/A,FALSE,"Cashflow"}</definedName>
    <definedName name="____TBC95" localSheetId="6" hidden="1">{#N/A,#N/A,FALSE,"Co_BalSht";#N/A,#N/A,FALSE,"Co_IncStmt";#N/A,#N/A,FALSE,"Cons_BalSht";#N/A,#N/A,FALSE,"Cons_IncStmt";#N/A,#N/A,FALSE,"Cashflow"}</definedName>
    <definedName name="____TBC95" localSheetId="1" hidden="1">{#N/A,#N/A,FALSE,"Co_BalSht";#N/A,#N/A,FALSE,"Co_IncStmt";#N/A,#N/A,FALSE,"Cons_BalSht";#N/A,#N/A,FALSE,"Cons_IncStmt";#N/A,#N/A,FALSE,"Cashflow"}</definedName>
    <definedName name="____TBC95" localSheetId="8" hidden="1">{#N/A,#N/A,FALSE,"Co_BalSht";#N/A,#N/A,FALSE,"Co_IncStmt";#N/A,#N/A,FALSE,"Cons_BalSht";#N/A,#N/A,FALSE,"Cons_IncStmt";#N/A,#N/A,FALSE,"Cashflow"}</definedName>
    <definedName name="____TBC95" localSheetId="9" hidden="1">{#N/A,#N/A,FALSE,"Co_BalSht";#N/A,#N/A,FALSE,"Co_IncStmt";#N/A,#N/A,FALSE,"Cons_BalSht";#N/A,#N/A,FALSE,"Cons_IncStmt";#N/A,#N/A,FALSE,"Cashflow"}</definedName>
    <definedName name="____TBC95" localSheetId="10" hidden="1">{#N/A,#N/A,FALSE,"Co_BalSht";#N/A,#N/A,FALSE,"Co_IncStmt";#N/A,#N/A,FALSE,"Cons_BalSht";#N/A,#N/A,FALSE,"Cons_IncStmt";#N/A,#N/A,FALSE,"Cashflow"}</definedName>
    <definedName name="____TBC95" localSheetId="11" hidden="1">{#N/A,#N/A,FALSE,"Co_BalSht";#N/A,#N/A,FALSE,"Co_IncStmt";#N/A,#N/A,FALSE,"Cons_BalSht";#N/A,#N/A,FALSE,"Cons_IncStmt";#N/A,#N/A,FALSE,"Cashflow"}</definedName>
    <definedName name="____TBC95" localSheetId="12" hidden="1">{#N/A,#N/A,FALSE,"Co_BalSht";#N/A,#N/A,FALSE,"Co_IncStmt";#N/A,#N/A,FALSE,"Cons_BalSht";#N/A,#N/A,FALSE,"Cons_IncStmt";#N/A,#N/A,FALSE,"Cashflow"}</definedName>
    <definedName name="____TBC95" hidden="1">{#N/A,#N/A,FALSE,"Co_BalSht";#N/A,#N/A,FALSE,"Co_IncStmt";#N/A,#N/A,FALSE,"Cons_BalSht";#N/A,#N/A,FALSE,"Cons_IncStmt";#N/A,#N/A,FALSE,"Cashflow"}</definedName>
    <definedName name="____vin1" localSheetId="7" hidden="1">#REF!</definedName>
    <definedName name="____vin1" localSheetId="6" hidden="1">#REF!</definedName>
    <definedName name="____vin1" localSheetId="11" hidden="1">#REF!</definedName>
    <definedName name="____vin1" localSheetId="12" hidden="1">#REF!</definedName>
    <definedName name="____vin1" hidden="1">#REF!</definedName>
    <definedName name="____wrn1" localSheetId="2" hidden="1">{#N/A,#N/A,FALSE,"Co_BalSht";#N/A,#N/A,FALSE,"Co_IncStmt";#N/A,#N/A,FALSE,"Cons_BalSht";#N/A,#N/A,FALSE,"Cons_IncStmt";#N/A,#N/A,FALSE,"Cashflow"}</definedName>
    <definedName name="____wrn1" localSheetId="7" hidden="1">{#N/A,#N/A,FALSE,"Co_BalSht";#N/A,#N/A,FALSE,"Co_IncStmt";#N/A,#N/A,FALSE,"Cons_BalSht";#N/A,#N/A,FALSE,"Cons_IncStmt";#N/A,#N/A,FALSE,"Cashflow"}</definedName>
    <definedName name="____wrn1" localSheetId="3" hidden="1">{#N/A,#N/A,FALSE,"Co_BalSht";#N/A,#N/A,FALSE,"Co_IncStmt";#N/A,#N/A,FALSE,"Cons_BalSht";#N/A,#N/A,FALSE,"Cons_IncStmt";#N/A,#N/A,FALSE,"Cashflow"}</definedName>
    <definedName name="____wrn1" localSheetId="4" hidden="1">{#N/A,#N/A,FALSE,"Co_BalSht";#N/A,#N/A,FALSE,"Co_IncStmt";#N/A,#N/A,FALSE,"Cons_BalSht";#N/A,#N/A,FALSE,"Cons_IncStmt";#N/A,#N/A,FALSE,"Cashflow"}</definedName>
    <definedName name="____wrn1" localSheetId="5" hidden="1">{#N/A,#N/A,FALSE,"Co_BalSht";#N/A,#N/A,FALSE,"Co_IncStmt";#N/A,#N/A,FALSE,"Cons_BalSht";#N/A,#N/A,FALSE,"Cons_IncStmt";#N/A,#N/A,FALSE,"Cashflow"}</definedName>
    <definedName name="____wrn1" localSheetId="6" hidden="1">{#N/A,#N/A,FALSE,"Co_BalSht";#N/A,#N/A,FALSE,"Co_IncStmt";#N/A,#N/A,FALSE,"Cons_BalSht";#N/A,#N/A,FALSE,"Cons_IncStmt";#N/A,#N/A,FALSE,"Cashflow"}</definedName>
    <definedName name="____wrn1" localSheetId="1" hidden="1">{#N/A,#N/A,FALSE,"Co_BalSht";#N/A,#N/A,FALSE,"Co_IncStmt";#N/A,#N/A,FALSE,"Cons_BalSht";#N/A,#N/A,FALSE,"Cons_IncStmt";#N/A,#N/A,FALSE,"Cashflow"}</definedName>
    <definedName name="____wrn1" localSheetId="8" hidden="1">{#N/A,#N/A,FALSE,"Co_BalSht";#N/A,#N/A,FALSE,"Co_IncStmt";#N/A,#N/A,FALSE,"Cons_BalSht";#N/A,#N/A,FALSE,"Cons_IncStmt";#N/A,#N/A,FALSE,"Cashflow"}</definedName>
    <definedName name="____wrn1" localSheetId="9" hidden="1">{#N/A,#N/A,FALSE,"Co_BalSht";#N/A,#N/A,FALSE,"Co_IncStmt";#N/A,#N/A,FALSE,"Cons_BalSht";#N/A,#N/A,FALSE,"Cons_IncStmt";#N/A,#N/A,FALSE,"Cashflow"}</definedName>
    <definedName name="____wrn1" localSheetId="10" hidden="1">{#N/A,#N/A,FALSE,"Co_BalSht";#N/A,#N/A,FALSE,"Co_IncStmt";#N/A,#N/A,FALSE,"Cons_BalSht";#N/A,#N/A,FALSE,"Cons_IncStmt";#N/A,#N/A,FALSE,"Cashflow"}</definedName>
    <definedName name="____wrn1" localSheetId="11" hidden="1">{#N/A,#N/A,FALSE,"Co_BalSht";#N/A,#N/A,FALSE,"Co_IncStmt";#N/A,#N/A,FALSE,"Cons_BalSht";#N/A,#N/A,FALSE,"Cons_IncStmt";#N/A,#N/A,FALSE,"Cashflow"}</definedName>
    <definedName name="____wrn1" localSheetId="12" hidden="1">{#N/A,#N/A,FALSE,"Co_BalSht";#N/A,#N/A,FALSE,"Co_IncStmt";#N/A,#N/A,FALSE,"Cons_BalSht";#N/A,#N/A,FALSE,"Cons_IncStmt";#N/A,#N/A,FALSE,"Cashflow"}</definedName>
    <definedName name="____wrn1" hidden="1">{#N/A,#N/A,FALSE,"Co_BalSht";#N/A,#N/A,FALSE,"Co_IncStmt";#N/A,#N/A,FALSE,"Cons_BalSht";#N/A,#N/A,FALSE,"Cons_IncStmt";#N/A,#N/A,FALSE,"Cashflow"}</definedName>
    <definedName name="___a1" hidden="1">[1]FS!#REF!</definedName>
    <definedName name="___A100" localSheetId="7" hidden="1">{#N/A,#N/A,FALSE,"DIR-REP";#N/A,#N/A,FALSE,"AUD-REPORT";#N/A,#N/A,FALSE,"P7L&amp;BS";#N/A,#N/A,FALSE,"NOTES";#N/A,#N/A,FALSE,"FA";#N/A,#N/A,FALSE,"NOTES (2)";#N/A,#N/A,FALSE,"Schedule  IV";#N/A,#N/A,FALSE,"Schedule V"}</definedName>
    <definedName name="___A100" localSheetId="5" hidden="1">{#N/A,#N/A,FALSE,"DIR-REP";#N/A,#N/A,FALSE,"AUD-REPORT";#N/A,#N/A,FALSE,"P7L&amp;BS";#N/A,#N/A,FALSE,"NOTES";#N/A,#N/A,FALSE,"FA";#N/A,#N/A,FALSE,"NOTES (2)";#N/A,#N/A,FALSE,"Schedule  IV";#N/A,#N/A,FALSE,"Schedule V"}</definedName>
    <definedName name="___A100" localSheetId="6" hidden="1">{#N/A,#N/A,FALSE,"DIR-REP";#N/A,#N/A,FALSE,"AUD-REPORT";#N/A,#N/A,FALSE,"P7L&amp;BS";#N/A,#N/A,FALSE,"NOTES";#N/A,#N/A,FALSE,"FA";#N/A,#N/A,FALSE,"NOTES (2)";#N/A,#N/A,FALSE,"Schedule  IV";#N/A,#N/A,FALSE,"Schedule V"}</definedName>
    <definedName name="___A100" localSheetId="1" hidden="1">{#N/A,#N/A,FALSE,"Ocean";#N/A,#N/A,FALSE,"NewYork";#N/A,#N/A,FALSE,"Gateway";#N/A,#N/A,FALSE,"GVH";#N/A,#N/A,FALSE,"GVM";#N/A,#N/A,FALSE,"GVT"}</definedName>
    <definedName name="___A100" localSheetId="11" hidden="1">{#N/A,#N/A,FALSE,"DIR-REP";#N/A,#N/A,FALSE,"AUD-REPORT";#N/A,#N/A,FALSE,"P7L&amp;BS";#N/A,#N/A,FALSE,"NOTES";#N/A,#N/A,FALSE,"FA";#N/A,#N/A,FALSE,"NOTES (2)";#N/A,#N/A,FALSE,"Schedule  IV";#N/A,#N/A,FALSE,"Schedule V"}</definedName>
    <definedName name="___A100" localSheetId="12" hidden="1">{#N/A,#N/A,FALSE,"DIR-REP";#N/A,#N/A,FALSE,"AUD-REPORT";#N/A,#N/A,FALSE,"P7L&amp;BS";#N/A,#N/A,FALSE,"NOTES";#N/A,#N/A,FALSE,"FA";#N/A,#N/A,FALSE,"NOTES (2)";#N/A,#N/A,FALSE,"Schedule  IV";#N/A,#N/A,FALSE,"Schedule V"}</definedName>
    <definedName name="___A100" hidden="1">{#N/A,#N/A,FALSE,"DIR-REP";#N/A,#N/A,FALSE,"AUD-REPORT";#N/A,#N/A,FALSE,"P7L&amp;BS";#N/A,#N/A,FALSE,"NOTES";#N/A,#N/A,FALSE,"FA";#N/A,#N/A,FALSE,"NOTES (2)";#N/A,#N/A,FALSE,"Schedule  IV";#N/A,#N/A,FALSE,"Schedule V"}</definedName>
    <definedName name="___a200201" hidden="1">{#N/A,#N/A,FALSE,"Sales  total 9712";#N/A,#N/A,FALSE,"Sales  total 9712";#N/A,#N/A,FALSE,"Sales  total 9712";#N/A,#N/A,FALSE,"Sales  total 9712"}</definedName>
    <definedName name="___A5100" hidden="1">{#N/A,#N/A,FALSE,"COVER";#N/A,#N/A,FALSE,"0";#N/A,#N/A,FALSE,"1";#N/A,#N/A,FALSE,"2";#N/A,#N/A,FALSE,"3";#N/A,#N/A,FALSE,"4";#N/A,#N/A,FALSE,"5";#N/A,#N/A,FALSE,"6";#N/A,#N/A,FALSE,"7";#N/A,#N/A,FALSE,"8";#N/A,#N/A,FALSE,"9";#N/A,#N/A,FALSE,"10";#N/A,#N/A,FALSE,"11"}</definedName>
    <definedName name="___ad1" localSheetId="7" hidden="1">{#N/A,#N/A,FALSE,"TB";#N/A,#N/A,FALSE,"DR";#N/A,#N/A,FALSE,"AR";#N/A,#N/A,FALSE,"PL";#N/A,#N/A,FALSE,"BS";#N/A,#N/A,FALSE,"NOTES";#N/A,#N/A,FALSE,"NOTES (2)";#N/A,#N/A,FALSE,"NOTES (3)";#N/A,#N/A,FALSE,"DPL";#N/A,#N/A,FALSE,"TAXC.INDEX";#N/A,#N/A,FALSE,"Schedule I";#N/A,#N/A,FALSE,"Adjustments"}</definedName>
    <definedName name="___ad1" localSheetId="5" hidden="1">{#N/A,#N/A,FALSE,"TB";#N/A,#N/A,FALSE,"DR";#N/A,#N/A,FALSE,"AR";#N/A,#N/A,FALSE,"PL";#N/A,#N/A,FALSE,"BS";#N/A,#N/A,FALSE,"NOTES";#N/A,#N/A,FALSE,"NOTES (2)";#N/A,#N/A,FALSE,"NOTES (3)";#N/A,#N/A,FALSE,"DPL";#N/A,#N/A,FALSE,"TAXC.INDEX";#N/A,#N/A,FALSE,"Schedule I";#N/A,#N/A,FALSE,"Adjustments"}</definedName>
    <definedName name="___ad1" localSheetId="6" hidden="1">{#N/A,#N/A,FALSE,"TB";#N/A,#N/A,FALSE,"DR";#N/A,#N/A,FALSE,"AR";#N/A,#N/A,FALSE,"PL";#N/A,#N/A,FALSE,"BS";#N/A,#N/A,FALSE,"NOTES";#N/A,#N/A,FALSE,"NOTES (2)";#N/A,#N/A,FALSE,"NOTES (3)";#N/A,#N/A,FALSE,"DPL";#N/A,#N/A,FALSE,"TAXC.INDEX";#N/A,#N/A,FALSE,"Schedule I";#N/A,#N/A,FALSE,"Adjustments"}</definedName>
    <definedName name="___ad1" localSheetId="11" hidden="1">{#N/A,#N/A,FALSE,"TB";#N/A,#N/A,FALSE,"DR";#N/A,#N/A,FALSE,"AR";#N/A,#N/A,FALSE,"PL";#N/A,#N/A,FALSE,"BS";#N/A,#N/A,FALSE,"NOTES";#N/A,#N/A,FALSE,"NOTES (2)";#N/A,#N/A,FALSE,"NOTES (3)";#N/A,#N/A,FALSE,"DPL";#N/A,#N/A,FALSE,"TAXC.INDEX";#N/A,#N/A,FALSE,"Schedule I";#N/A,#N/A,FALSE,"Adjustments"}</definedName>
    <definedName name="___ad1" localSheetId="12" hidden="1">{#N/A,#N/A,FALSE,"TB";#N/A,#N/A,FALSE,"DR";#N/A,#N/A,FALSE,"AR";#N/A,#N/A,FALSE,"PL";#N/A,#N/A,FALSE,"BS";#N/A,#N/A,FALSE,"NOTES";#N/A,#N/A,FALSE,"NOTES (2)";#N/A,#N/A,FALSE,"NOTES (3)";#N/A,#N/A,FALSE,"DPL";#N/A,#N/A,FALSE,"TAXC.INDEX";#N/A,#N/A,FALSE,"Schedule I";#N/A,#N/A,FALSE,"Adjustments"}</definedName>
    <definedName name="___ad1" hidden="1">{#N/A,#N/A,FALSE,"TB";#N/A,#N/A,FALSE,"DR";#N/A,#N/A,FALSE,"AR";#N/A,#N/A,FALSE,"PL";#N/A,#N/A,FALSE,"BS";#N/A,#N/A,FALSE,"NOTES";#N/A,#N/A,FALSE,"NOTES (2)";#N/A,#N/A,FALSE,"NOTES (3)";#N/A,#N/A,FALSE,"DPL";#N/A,#N/A,FALSE,"TAXC.INDEX";#N/A,#N/A,FALSE,"Schedule I";#N/A,#N/A,FALSE,"Adjustments"}</definedName>
    <definedName name="___ar03" hidden="1">{#N/A,#N/A,FALSE,"Sales  total 9712";#N/A,#N/A,FALSE,"Sales  total 9712";#N/A,#N/A,FALSE,"Sales  total 9712";#N/A,#N/A,FALSE,"Sales  total 9712"}</definedName>
    <definedName name="___AR09" hidden="1">{#N/A,#N/A,FALSE,"Sales  total 9712";#N/A,#N/A,FALSE,"Sales  total 9712";#N/A,#N/A,FALSE,"Sales  total 9712";#N/A,#N/A,FALSE,"Sales  total 9712"}</definedName>
    <definedName name="___ar10" hidden="1">{#N/A,#N/A,FALSE,"Sales  total 9712";#N/A,#N/A,FALSE,"Sales  total 9712";#N/A,#N/A,FALSE,"Sales  total 9712";#N/A,#N/A,FALSE,"Sales  total 9712"}</definedName>
    <definedName name="___AR12" hidden="1">{#N/A,#N/A,FALSE,"Sales  total 9712";#N/A,#N/A,FALSE,"Sales  total 9712";#N/A,#N/A,FALSE,"Sales  total 9712";#N/A,#N/A,FALSE,"Sales  total 9712"}</definedName>
    <definedName name="___B201" hidden="1">{#N/A,#N/A,FALSE,"Ocean";#N/A,#N/A,FALSE,"NewYork";#N/A,#N/A,FALSE,"Gateway";#N/A,#N/A,FALSE,"GVH";#N/A,#N/A,FALSE,"GVM";#N/A,#N/A,FALSE,"GVT"}</definedName>
    <definedName name="___D100" localSheetId="7" hidden="1">{#N/A,#N/A,FALSE,"TAXC.INDEX";#N/A,#N/A,FALSE,"Schedule I";#N/A,#N/A,FALSE,"Schedule  II";#N/A,#N/A,FALSE,"Schedule III"}</definedName>
    <definedName name="___D100" localSheetId="5" hidden="1">{#N/A,#N/A,FALSE,"TAXC.INDEX";#N/A,#N/A,FALSE,"Schedule I";#N/A,#N/A,FALSE,"Schedule  II";#N/A,#N/A,FALSE,"Schedule III"}</definedName>
    <definedName name="___D100" localSheetId="6" hidden="1">{#N/A,#N/A,FALSE,"TAXC.INDEX";#N/A,#N/A,FALSE,"Schedule I";#N/A,#N/A,FALSE,"Schedule  II";#N/A,#N/A,FALSE,"Schedule III"}</definedName>
    <definedName name="___D100" localSheetId="11" hidden="1">{#N/A,#N/A,FALSE,"TAXC.INDEX";#N/A,#N/A,FALSE,"Schedule I";#N/A,#N/A,FALSE,"Schedule  II";#N/A,#N/A,FALSE,"Schedule III"}</definedName>
    <definedName name="___D100" localSheetId="12" hidden="1">{#N/A,#N/A,FALSE,"TAXC.INDEX";#N/A,#N/A,FALSE,"Schedule I";#N/A,#N/A,FALSE,"Schedule  II";#N/A,#N/A,FALSE,"Schedule III"}</definedName>
    <definedName name="___D100" hidden="1">{#N/A,#N/A,FALSE,"TAXC.INDEX";#N/A,#N/A,FALSE,"Schedule I";#N/A,#N/A,FALSE,"Schedule  II";#N/A,#N/A,FALSE,"Schedule III"}</definedName>
    <definedName name="___E1" localSheetId="7" hidden="1">{#N/A,#N/A,FALSE,"TB";#N/A,#N/A,FALSE,"AR";#N/A,#N/A,FALSE,"BS";#N/A,#N/A,FALSE,"PL";#N/A,#N/A,FALSE,"NOTES";#N/A,#N/A,FALSE,"NOTES (2)";#N/A,#N/A,FALSE,"NOTES (3)";#N/A,#N/A,FALSE,"TAXC.INDEX";#N/A,#N/A,FALSE,"Schedule I";#N/A,#N/A,FALSE,"DPL";#N/A,#N/A,FALSE,"Schedule IV";#N/A,#N/A,FALSE,"Adjustments"}</definedName>
    <definedName name="___E1" localSheetId="5" hidden="1">{#N/A,#N/A,FALSE,"TB";#N/A,#N/A,FALSE,"AR";#N/A,#N/A,FALSE,"BS";#N/A,#N/A,FALSE,"PL";#N/A,#N/A,FALSE,"NOTES";#N/A,#N/A,FALSE,"NOTES (2)";#N/A,#N/A,FALSE,"NOTES (3)";#N/A,#N/A,FALSE,"TAXC.INDEX";#N/A,#N/A,FALSE,"Schedule I";#N/A,#N/A,FALSE,"DPL";#N/A,#N/A,FALSE,"Schedule IV";#N/A,#N/A,FALSE,"Adjustments"}</definedName>
    <definedName name="___E1" localSheetId="6" hidden="1">{#N/A,#N/A,FALSE,"TB";#N/A,#N/A,FALSE,"AR";#N/A,#N/A,FALSE,"BS";#N/A,#N/A,FALSE,"PL";#N/A,#N/A,FALSE,"NOTES";#N/A,#N/A,FALSE,"NOTES (2)";#N/A,#N/A,FALSE,"NOTES (3)";#N/A,#N/A,FALSE,"TAXC.INDEX";#N/A,#N/A,FALSE,"Schedule I";#N/A,#N/A,FALSE,"DPL";#N/A,#N/A,FALSE,"Schedule IV";#N/A,#N/A,FALSE,"Adjustments"}</definedName>
    <definedName name="___E1" localSheetId="11" hidden="1">{#N/A,#N/A,FALSE,"TB";#N/A,#N/A,FALSE,"AR";#N/A,#N/A,FALSE,"BS";#N/A,#N/A,FALSE,"PL";#N/A,#N/A,FALSE,"NOTES";#N/A,#N/A,FALSE,"NOTES (2)";#N/A,#N/A,FALSE,"NOTES (3)";#N/A,#N/A,FALSE,"TAXC.INDEX";#N/A,#N/A,FALSE,"Schedule I";#N/A,#N/A,FALSE,"DPL";#N/A,#N/A,FALSE,"Schedule IV";#N/A,#N/A,FALSE,"Adjustments"}</definedName>
    <definedName name="___E1" localSheetId="12" hidden="1">{#N/A,#N/A,FALSE,"TB";#N/A,#N/A,FALSE,"AR";#N/A,#N/A,FALSE,"BS";#N/A,#N/A,FALSE,"PL";#N/A,#N/A,FALSE,"NOTES";#N/A,#N/A,FALSE,"NOTES (2)";#N/A,#N/A,FALSE,"NOTES (3)";#N/A,#N/A,FALSE,"TAXC.INDEX";#N/A,#N/A,FALSE,"Schedule I";#N/A,#N/A,FALSE,"DPL";#N/A,#N/A,FALSE,"Schedule IV";#N/A,#N/A,FALSE,"Adjustments"}</definedName>
    <definedName name="___E1" hidden="1">{#N/A,#N/A,FALSE,"TB";#N/A,#N/A,FALSE,"AR";#N/A,#N/A,FALSE,"BS";#N/A,#N/A,FALSE,"PL";#N/A,#N/A,FALSE,"NOTES";#N/A,#N/A,FALSE,"NOTES (2)";#N/A,#N/A,FALSE,"NOTES (3)";#N/A,#N/A,FALSE,"TAXC.INDEX";#N/A,#N/A,FALSE,"Schedule I";#N/A,#N/A,FALSE,"DPL";#N/A,#N/A,FALSE,"Schedule IV";#N/A,#N/A,FALSE,"Adjustments"}</definedName>
    <definedName name="___E11" hidden="1">{#N/A,#N/A,FALSE,"COVER";#N/A,#N/A,FALSE,"0";#N/A,#N/A,FALSE,"1";#N/A,#N/A,FALSE,"2";#N/A,#N/A,FALSE,"3";#N/A,#N/A,FALSE,"4";#N/A,#N/A,FALSE,"5";#N/A,#N/A,FALSE,"6";#N/A,#N/A,FALSE,"7";#N/A,#N/A,FALSE,"8";#N/A,#N/A,FALSE,"9";#N/A,#N/A,FALSE,"10";#N/A,#N/A,FALSE,"11"}</definedName>
    <definedName name="___E1100" localSheetId="7" hidden="1">{#N/A,#N/A,FALSE,"TAXC.INDEX";#N/A,#N/A,FALSE,"Schedule I";#N/A,#N/A,FALSE,"Schedule  II";#N/A,#N/A,FALSE,"Schedule III";#N/A,#N/A,FALSE,"Schedule IV";#N/A,#N/A,FALSE,"Schedule IV (Cont'd)";#N/A,#N/A,FALSE,"Schedule V";#N/A,#N/A,FALSE,"Schedule VI";#N/A,#N/A,FALSE,"Schedule VII"}</definedName>
    <definedName name="___E1100" localSheetId="5" hidden="1">{#N/A,#N/A,FALSE,"TAXC.INDEX";#N/A,#N/A,FALSE,"Schedule I";#N/A,#N/A,FALSE,"Schedule  II";#N/A,#N/A,FALSE,"Schedule III";#N/A,#N/A,FALSE,"Schedule IV";#N/A,#N/A,FALSE,"Schedule IV (Cont'd)";#N/A,#N/A,FALSE,"Schedule V";#N/A,#N/A,FALSE,"Schedule VI";#N/A,#N/A,FALSE,"Schedule VII"}</definedName>
    <definedName name="___E1100" localSheetId="6" hidden="1">{#N/A,#N/A,FALSE,"TAXC.INDEX";#N/A,#N/A,FALSE,"Schedule I";#N/A,#N/A,FALSE,"Schedule  II";#N/A,#N/A,FALSE,"Schedule III";#N/A,#N/A,FALSE,"Schedule IV";#N/A,#N/A,FALSE,"Schedule IV (Cont'd)";#N/A,#N/A,FALSE,"Schedule V";#N/A,#N/A,FALSE,"Schedule VI";#N/A,#N/A,FALSE,"Schedule VII"}</definedName>
    <definedName name="___E1100" localSheetId="11" hidden="1">{#N/A,#N/A,FALSE,"TAXC.INDEX";#N/A,#N/A,FALSE,"Schedule I";#N/A,#N/A,FALSE,"Schedule  II";#N/A,#N/A,FALSE,"Schedule III";#N/A,#N/A,FALSE,"Schedule IV";#N/A,#N/A,FALSE,"Schedule IV (Cont'd)";#N/A,#N/A,FALSE,"Schedule V";#N/A,#N/A,FALSE,"Schedule VI";#N/A,#N/A,FALSE,"Schedule VII"}</definedName>
    <definedName name="___E1100" localSheetId="12" hidden="1">{#N/A,#N/A,FALSE,"TAXC.INDEX";#N/A,#N/A,FALSE,"Schedule I";#N/A,#N/A,FALSE,"Schedule  II";#N/A,#N/A,FALSE,"Schedule III";#N/A,#N/A,FALSE,"Schedule IV";#N/A,#N/A,FALSE,"Schedule IV (Cont'd)";#N/A,#N/A,FALSE,"Schedule V";#N/A,#N/A,FALSE,"Schedule VI";#N/A,#N/A,FALSE,"Schedule VII"}</definedName>
    <definedName name="___E1100" hidden="1">{#N/A,#N/A,FALSE,"TAXC.INDEX";#N/A,#N/A,FALSE,"Schedule I";#N/A,#N/A,FALSE,"Schedule  II";#N/A,#N/A,FALSE,"Schedule III";#N/A,#N/A,FALSE,"Schedule IV";#N/A,#N/A,FALSE,"Schedule IV (Cont'd)";#N/A,#N/A,FALSE,"Schedule V";#N/A,#N/A,FALSE,"Schedule VI";#N/A,#N/A,FALSE,"Schedule VII"}</definedName>
    <definedName name="___E200" localSheetId="7" hidden="1">{#N/A,#N/A,FALSE,"TAXC.INDEX";#N/A,#N/A,FALSE,"Schedule I";#N/A,#N/A,FALSE,"Schedule  II";#N/A,#N/A,FALSE,"Schedule III"}</definedName>
    <definedName name="___E200" localSheetId="5" hidden="1">{#N/A,#N/A,FALSE,"TAXC.INDEX";#N/A,#N/A,FALSE,"Schedule I";#N/A,#N/A,FALSE,"Schedule  II";#N/A,#N/A,FALSE,"Schedule III"}</definedName>
    <definedName name="___E200" localSheetId="6" hidden="1">{#N/A,#N/A,FALSE,"TAXC.INDEX";#N/A,#N/A,FALSE,"Schedule I";#N/A,#N/A,FALSE,"Schedule  II";#N/A,#N/A,FALSE,"Schedule III"}</definedName>
    <definedName name="___E200" localSheetId="11" hidden="1">{#N/A,#N/A,FALSE,"TAXC.INDEX";#N/A,#N/A,FALSE,"Schedule I";#N/A,#N/A,FALSE,"Schedule  II";#N/A,#N/A,FALSE,"Schedule III"}</definedName>
    <definedName name="___E200" localSheetId="12" hidden="1">{#N/A,#N/A,FALSE,"TAXC.INDEX";#N/A,#N/A,FALSE,"Schedule I";#N/A,#N/A,FALSE,"Schedule  II";#N/A,#N/A,FALSE,"Schedule III"}</definedName>
    <definedName name="___E200" hidden="1">{#N/A,#N/A,FALSE,"TAXC.INDEX";#N/A,#N/A,FALSE,"Schedule I";#N/A,#N/A,FALSE,"Schedule  II";#N/A,#N/A,FALSE,"Schedule III"}</definedName>
    <definedName name="___F101" hidden="1">{#N/A,#N/A,FALSE,"COVER";#N/A,#N/A,FALSE,"0";#N/A,#N/A,FALSE,"1";#N/A,#N/A,FALSE,"2";#N/A,#N/A,FALSE,"3";#N/A,#N/A,FALSE,"4";#N/A,#N/A,FALSE,"5";#N/A,#N/A,FALSE,"6";#N/A,#N/A,FALSE,"7";#N/A,#N/A,FALSE,"8";#N/A,#N/A,FALSE,"9";#N/A,#N/A,FALSE,"10";#N/A,#N/A,FALSE,"11"}</definedName>
    <definedName name="___G2001" hidden="1">{#N/A,#N/A,FALSE,"COVER";#N/A,#N/A,FALSE,"0";#N/A,#N/A,FALSE,"1";#N/A,#N/A,FALSE,"2";#N/A,#N/A,FALSE,"3";#N/A,#N/A,FALSE,"4";#N/A,#N/A,FALSE,"5";#N/A,#N/A,FALSE,"6";#N/A,#N/A,FALSE,"7";#N/A,#N/A,FALSE,"8";#N/A,#N/A,FALSE,"9";#N/A,#N/A,FALSE,"10";#N/A,#N/A,FALSE,"11"}</definedName>
    <definedName name="___JS1">#REF!</definedName>
    <definedName name="___K3" hidden="1">{#N/A,#N/A,FALSE,"COVER";#N/A,#N/A,FALSE,"0";#N/A,#N/A,FALSE,"1";#N/A,#N/A,FALSE,"2";#N/A,#N/A,FALSE,"3";#N/A,#N/A,FALSE,"4";#N/A,#N/A,FALSE,"5";#N/A,#N/A,FALSE,"6";#N/A,#N/A,FALSE,"7";#N/A,#N/A,FALSE,"8";#N/A,#N/A,FALSE,"9";#N/A,#N/A,FALSE,"10";#N/A,#N/A,FALSE,"11"}</definedName>
    <definedName name="___key1" localSheetId="7" hidden="1">#REF!</definedName>
    <definedName name="___key1" localSheetId="6" hidden="1">#REF!</definedName>
    <definedName name="___key1" localSheetId="11" hidden="1">#REF!</definedName>
    <definedName name="___key1" localSheetId="12" hidden="1">#REF!</definedName>
    <definedName name="___key1" hidden="1">#REF!</definedName>
    <definedName name="___key2" localSheetId="7" hidden="1">#REF!</definedName>
    <definedName name="___key2" localSheetId="6" hidden="1">#REF!</definedName>
    <definedName name="___key2" localSheetId="11" hidden="1">#REF!</definedName>
    <definedName name="___key2" localSheetId="12" hidden="1">#REF!</definedName>
    <definedName name="___key2" hidden="1">#REF!</definedName>
    <definedName name="___key3" localSheetId="7" hidden="1">#REF!</definedName>
    <definedName name="___key3" localSheetId="6" hidden="1">#REF!</definedName>
    <definedName name="___key3" localSheetId="11" hidden="1">#REF!</definedName>
    <definedName name="___key3" localSheetId="12" hidden="1">#REF!</definedName>
    <definedName name="___key3" hidden="1">#REF!</definedName>
    <definedName name="___LF12" localSheetId="7" hidden="1">#REF!</definedName>
    <definedName name="___LF12" localSheetId="6" hidden="1">#REF!</definedName>
    <definedName name="___LF12" localSheetId="11" hidden="1">#REF!</definedName>
    <definedName name="___LF12" localSheetId="12" hidden="1">#REF!</definedName>
    <definedName name="___LF12" hidden="1">#REF!</definedName>
    <definedName name="___ok1" localSheetId="7" hidden="1">#REF!</definedName>
    <definedName name="___ok1" localSheetId="6" hidden="1">#REF!</definedName>
    <definedName name="___ok1" localSheetId="11" hidden="1">#REF!</definedName>
    <definedName name="___ok1" localSheetId="12" hidden="1">#REF!</definedName>
    <definedName name="___ok1" hidden="1">#REF!</definedName>
    <definedName name="___OP2">'[2]#REF'!$B$121:$B$130</definedName>
    <definedName name="___P101" hidden="1">{#N/A,#N/A,FALSE,"COVER";#N/A,#N/A,FALSE,"0";#N/A,#N/A,FALSE,"1";#N/A,#N/A,FALSE,"2";#N/A,#N/A,FALSE,"3";#N/A,#N/A,FALSE,"4";#N/A,#N/A,FALSE,"5";#N/A,#N/A,FALSE,"6";#N/A,#N/A,FALSE,"7";#N/A,#N/A,FALSE,"8";#N/A,#N/A,FALSE,"9";#N/A,#N/A,FALSE,"10";#N/A,#N/A,FALSE,"11"}</definedName>
    <definedName name="___T101" hidden="1">{#N/A,#N/A,FALSE,"COVER";#N/A,#N/A,FALSE,"0";#N/A,#N/A,FALSE,"1";#N/A,#N/A,FALSE,"2";#N/A,#N/A,FALSE,"3";#N/A,#N/A,FALSE,"4";#N/A,#N/A,FALSE,"5";#N/A,#N/A,FALSE,"6";#N/A,#N/A,FALSE,"7";#N/A,#N/A,FALSE,"8";#N/A,#N/A,FALSE,"9";#N/A,#N/A,FALSE,"10";#N/A,#N/A,FALSE,"11"}</definedName>
    <definedName name="___TB1">[3]TB!$A$1:$H$38</definedName>
    <definedName name="___TBC95" localSheetId="2" hidden="1">{#N/A,#N/A,FALSE,"Co_BalSht";#N/A,#N/A,FALSE,"Co_IncStmt";#N/A,#N/A,FALSE,"Cons_BalSht";#N/A,#N/A,FALSE,"Cons_IncStmt";#N/A,#N/A,FALSE,"Cashflow"}</definedName>
    <definedName name="___TBC95" localSheetId="7" hidden="1">{#N/A,#N/A,FALSE,"Co_BalSht";#N/A,#N/A,FALSE,"Co_IncStmt";#N/A,#N/A,FALSE,"Cons_BalSht";#N/A,#N/A,FALSE,"Cons_IncStmt";#N/A,#N/A,FALSE,"Cashflow"}</definedName>
    <definedName name="___TBC95" localSheetId="3" hidden="1">{#N/A,#N/A,FALSE,"Co_BalSht";#N/A,#N/A,FALSE,"Co_IncStmt";#N/A,#N/A,FALSE,"Cons_BalSht";#N/A,#N/A,FALSE,"Cons_IncStmt";#N/A,#N/A,FALSE,"Cashflow"}</definedName>
    <definedName name="___TBC95" localSheetId="4" hidden="1">{#N/A,#N/A,FALSE,"Co_BalSht";#N/A,#N/A,FALSE,"Co_IncStmt";#N/A,#N/A,FALSE,"Cons_BalSht";#N/A,#N/A,FALSE,"Cons_IncStmt";#N/A,#N/A,FALSE,"Cashflow"}</definedName>
    <definedName name="___TBC95" localSheetId="5" hidden="1">{#N/A,#N/A,FALSE,"Co_BalSht";#N/A,#N/A,FALSE,"Co_IncStmt";#N/A,#N/A,FALSE,"Cons_BalSht";#N/A,#N/A,FALSE,"Cons_IncStmt";#N/A,#N/A,FALSE,"Cashflow"}</definedName>
    <definedName name="___TBC95" localSheetId="6" hidden="1">{#N/A,#N/A,FALSE,"Co_BalSht";#N/A,#N/A,FALSE,"Co_IncStmt";#N/A,#N/A,FALSE,"Cons_BalSht";#N/A,#N/A,FALSE,"Cons_IncStmt";#N/A,#N/A,FALSE,"Cashflow"}</definedName>
    <definedName name="___TBC95" localSheetId="1" hidden="1">{#N/A,#N/A,FALSE,"Co_BalSht";#N/A,#N/A,FALSE,"Co_IncStmt";#N/A,#N/A,FALSE,"Cons_BalSht";#N/A,#N/A,FALSE,"Cons_IncStmt";#N/A,#N/A,FALSE,"Cashflow"}</definedName>
    <definedName name="___TBC95" localSheetId="8" hidden="1">{#N/A,#N/A,FALSE,"Co_BalSht";#N/A,#N/A,FALSE,"Co_IncStmt";#N/A,#N/A,FALSE,"Cons_BalSht";#N/A,#N/A,FALSE,"Cons_IncStmt";#N/A,#N/A,FALSE,"Cashflow"}</definedName>
    <definedName name="___TBC95" localSheetId="9" hidden="1">{#N/A,#N/A,FALSE,"Co_BalSht";#N/A,#N/A,FALSE,"Co_IncStmt";#N/A,#N/A,FALSE,"Cons_BalSht";#N/A,#N/A,FALSE,"Cons_IncStmt";#N/A,#N/A,FALSE,"Cashflow"}</definedName>
    <definedName name="___TBC95" localSheetId="10" hidden="1">{#N/A,#N/A,FALSE,"Co_BalSht";#N/A,#N/A,FALSE,"Co_IncStmt";#N/A,#N/A,FALSE,"Cons_BalSht";#N/A,#N/A,FALSE,"Cons_IncStmt";#N/A,#N/A,FALSE,"Cashflow"}</definedName>
    <definedName name="___TBC95" localSheetId="11" hidden="1">{#N/A,#N/A,FALSE,"Co_BalSht";#N/A,#N/A,FALSE,"Co_IncStmt";#N/A,#N/A,FALSE,"Cons_BalSht";#N/A,#N/A,FALSE,"Cons_IncStmt";#N/A,#N/A,FALSE,"Cashflow"}</definedName>
    <definedName name="___TBC95" localSheetId="12" hidden="1">{#N/A,#N/A,FALSE,"Co_BalSht";#N/A,#N/A,FALSE,"Co_IncStmt";#N/A,#N/A,FALSE,"Cons_BalSht";#N/A,#N/A,FALSE,"Cons_IncStmt";#N/A,#N/A,FALSE,"Cashflow"}</definedName>
    <definedName name="___TBC95" hidden="1">{#N/A,#N/A,FALSE,"Co_BalSht";#N/A,#N/A,FALSE,"Co_IncStmt";#N/A,#N/A,FALSE,"Cons_BalSht";#N/A,#N/A,FALSE,"Cons_IncStmt";#N/A,#N/A,FALSE,"Cashflow"}</definedName>
    <definedName name="___U3" hidden="1">{#N/A,#N/A,FALSE,"COVER";#N/A,#N/A,FALSE,"0";#N/A,#N/A,FALSE,"1";#N/A,#N/A,FALSE,"2";#N/A,#N/A,FALSE,"3";#N/A,#N/A,FALSE,"4";#N/A,#N/A,FALSE,"5";#N/A,#N/A,FALSE,"6";#N/A,#N/A,FALSE,"7";#N/A,#N/A,FALSE,"8";#N/A,#N/A,FALSE,"9";#N/A,#N/A,FALSE,"10";#N/A,#N/A,FALSE,"11"}</definedName>
    <definedName name="___U301" hidden="1">{#N/A,#N/A,FALSE,"COVER";#N/A,#N/A,FALSE,"0";#N/A,#N/A,FALSE,"1";#N/A,#N/A,FALSE,"2";#N/A,#N/A,FALSE,"3";#N/A,#N/A,FALSE,"4";#N/A,#N/A,FALSE,"5";#N/A,#N/A,FALSE,"6";#N/A,#N/A,FALSE,"7";#N/A,#N/A,FALSE,"8";#N/A,#N/A,FALSE,"9";#N/A,#N/A,FALSE,"10";#N/A,#N/A,FALSE,"11"}</definedName>
    <definedName name="___U400" localSheetId="7" hidden="1">{#N/A,#N/A,FALSE,"DIR-REP";#N/A,#N/A,FALSE,"AUD-REPORT";#N/A,#N/A,FALSE,"P7L&amp;BS";#N/A,#N/A,FALSE,"NOTES";#N/A,#N/A,FALSE,"FA";#N/A,#N/A,FALSE,"NOTES (2)";#N/A,#N/A,FALSE,"Schedule  IV";#N/A,#N/A,FALSE,"Schedule V"}</definedName>
    <definedName name="___U400" localSheetId="5" hidden="1">{#N/A,#N/A,FALSE,"DIR-REP";#N/A,#N/A,FALSE,"AUD-REPORT";#N/A,#N/A,FALSE,"P7L&amp;BS";#N/A,#N/A,FALSE,"NOTES";#N/A,#N/A,FALSE,"FA";#N/A,#N/A,FALSE,"NOTES (2)";#N/A,#N/A,FALSE,"Schedule  IV";#N/A,#N/A,FALSE,"Schedule V"}</definedName>
    <definedName name="___U400" localSheetId="6" hidden="1">{#N/A,#N/A,FALSE,"DIR-REP";#N/A,#N/A,FALSE,"AUD-REPORT";#N/A,#N/A,FALSE,"P7L&amp;BS";#N/A,#N/A,FALSE,"NOTES";#N/A,#N/A,FALSE,"FA";#N/A,#N/A,FALSE,"NOTES (2)";#N/A,#N/A,FALSE,"Schedule  IV";#N/A,#N/A,FALSE,"Schedule V"}</definedName>
    <definedName name="___U400" localSheetId="11" hidden="1">{#N/A,#N/A,FALSE,"DIR-REP";#N/A,#N/A,FALSE,"AUD-REPORT";#N/A,#N/A,FALSE,"P7L&amp;BS";#N/A,#N/A,FALSE,"NOTES";#N/A,#N/A,FALSE,"FA";#N/A,#N/A,FALSE,"NOTES (2)";#N/A,#N/A,FALSE,"Schedule  IV";#N/A,#N/A,FALSE,"Schedule V"}</definedName>
    <definedName name="___U400" localSheetId="12" hidden="1">{#N/A,#N/A,FALSE,"DIR-REP";#N/A,#N/A,FALSE,"AUD-REPORT";#N/A,#N/A,FALSE,"P7L&amp;BS";#N/A,#N/A,FALSE,"NOTES";#N/A,#N/A,FALSE,"FA";#N/A,#N/A,FALSE,"NOTES (2)";#N/A,#N/A,FALSE,"Schedule  IV";#N/A,#N/A,FALSE,"Schedule V"}</definedName>
    <definedName name="___U400" hidden="1">{#N/A,#N/A,FALSE,"DIR-REP";#N/A,#N/A,FALSE,"AUD-REPORT";#N/A,#N/A,FALSE,"P7L&amp;BS";#N/A,#N/A,FALSE,"NOTES";#N/A,#N/A,FALSE,"FA";#N/A,#N/A,FALSE,"NOTES (2)";#N/A,#N/A,FALSE,"Schedule  IV";#N/A,#N/A,FALSE,"Schedule V"}</definedName>
    <definedName name="___U500" localSheetId="7" hidden="1">{#N/A,#N/A,FALSE,"TB";#N/A,#N/A,FALSE,"CONTENTS";#N/A,#N/A,FALSE,"DR";#N/A,#N/A,FALSE,"AR";#N/A,#N/A,FALSE,"BS";#N/A,#N/A,FALSE,"PL";#N/A,#N/A,FALSE,"NOTES";#N/A,#N/A,FALSE,"NOTES (2)";#N/A,#N/A,FALSE,"NOTES (3)";#N/A,#N/A,FALSE,"DPL";#N/A,#N/A,FALSE,"DPL"}</definedName>
    <definedName name="___U500" localSheetId="5" hidden="1">{#N/A,#N/A,FALSE,"TB";#N/A,#N/A,FALSE,"CONTENTS";#N/A,#N/A,FALSE,"DR";#N/A,#N/A,FALSE,"AR";#N/A,#N/A,FALSE,"BS";#N/A,#N/A,FALSE,"PL";#N/A,#N/A,FALSE,"NOTES";#N/A,#N/A,FALSE,"NOTES (2)";#N/A,#N/A,FALSE,"NOTES (3)";#N/A,#N/A,FALSE,"DPL";#N/A,#N/A,FALSE,"DPL"}</definedName>
    <definedName name="___U500" localSheetId="6" hidden="1">{#N/A,#N/A,FALSE,"TB";#N/A,#N/A,FALSE,"CONTENTS";#N/A,#N/A,FALSE,"DR";#N/A,#N/A,FALSE,"AR";#N/A,#N/A,FALSE,"BS";#N/A,#N/A,FALSE,"PL";#N/A,#N/A,FALSE,"NOTES";#N/A,#N/A,FALSE,"NOTES (2)";#N/A,#N/A,FALSE,"NOTES (3)";#N/A,#N/A,FALSE,"DPL";#N/A,#N/A,FALSE,"DPL"}</definedName>
    <definedName name="___U500" localSheetId="11" hidden="1">{#N/A,#N/A,FALSE,"TB";#N/A,#N/A,FALSE,"CONTENTS";#N/A,#N/A,FALSE,"DR";#N/A,#N/A,FALSE,"AR";#N/A,#N/A,FALSE,"BS";#N/A,#N/A,FALSE,"PL";#N/A,#N/A,FALSE,"NOTES";#N/A,#N/A,FALSE,"NOTES (2)";#N/A,#N/A,FALSE,"NOTES (3)";#N/A,#N/A,FALSE,"DPL";#N/A,#N/A,FALSE,"DPL"}</definedName>
    <definedName name="___U500" localSheetId="12" hidden="1">{#N/A,#N/A,FALSE,"TB";#N/A,#N/A,FALSE,"CONTENTS";#N/A,#N/A,FALSE,"DR";#N/A,#N/A,FALSE,"AR";#N/A,#N/A,FALSE,"BS";#N/A,#N/A,FALSE,"PL";#N/A,#N/A,FALSE,"NOTES";#N/A,#N/A,FALSE,"NOTES (2)";#N/A,#N/A,FALSE,"NOTES (3)";#N/A,#N/A,FALSE,"DPL";#N/A,#N/A,FALSE,"DPL"}</definedName>
    <definedName name="___U500" hidden="1">{#N/A,#N/A,FALSE,"TB";#N/A,#N/A,FALSE,"CONTENTS";#N/A,#N/A,FALSE,"DR";#N/A,#N/A,FALSE,"AR";#N/A,#N/A,FALSE,"BS";#N/A,#N/A,FALSE,"PL";#N/A,#N/A,FALSE,"NOTES";#N/A,#N/A,FALSE,"NOTES (2)";#N/A,#N/A,FALSE,"NOTES (3)";#N/A,#N/A,FALSE,"DPL";#N/A,#N/A,FALSE,"DPL"}</definedName>
    <definedName name="___vin1" localSheetId="7" hidden="1">#REF!</definedName>
    <definedName name="___vin1" localSheetId="5" hidden="1">#REF!</definedName>
    <definedName name="___vin1" localSheetId="6" hidden="1">#REF!</definedName>
    <definedName name="___vin1" localSheetId="11" hidden="1">#REF!</definedName>
    <definedName name="___vin1" localSheetId="12" hidden="1">#REF!</definedName>
    <definedName name="___vin1" hidden="1">#REF!</definedName>
    <definedName name="___wrn1" localSheetId="2" hidden="1">{#N/A,#N/A,FALSE,"Co_BalSht";#N/A,#N/A,FALSE,"Co_IncStmt";#N/A,#N/A,FALSE,"Cons_BalSht";#N/A,#N/A,FALSE,"Cons_IncStmt";#N/A,#N/A,FALSE,"Cashflow"}</definedName>
    <definedName name="___wrn1" localSheetId="7" hidden="1">{#N/A,#N/A,FALSE,"Co_BalSht";#N/A,#N/A,FALSE,"Co_IncStmt";#N/A,#N/A,FALSE,"Cons_BalSht";#N/A,#N/A,FALSE,"Cons_IncStmt";#N/A,#N/A,FALSE,"Cashflow"}</definedName>
    <definedName name="___wrn1" localSheetId="3" hidden="1">{#N/A,#N/A,FALSE,"Co_BalSht";#N/A,#N/A,FALSE,"Co_IncStmt";#N/A,#N/A,FALSE,"Cons_BalSht";#N/A,#N/A,FALSE,"Cons_IncStmt";#N/A,#N/A,FALSE,"Cashflow"}</definedName>
    <definedName name="___wrn1" localSheetId="4" hidden="1">{#N/A,#N/A,FALSE,"Co_BalSht";#N/A,#N/A,FALSE,"Co_IncStmt";#N/A,#N/A,FALSE,"Cons_BalSht";#N/A,#N/A,FALSE,"Cons_IncStmt";#N/A,#N/A,FALSE,"Cashflow"}</definedName>
    <definedName name="___wrn1" localSheetId="5" hidden="1">{#N/A,#N/A,FALSE,"Co_BalSht";#N/A,#N/A,FALSE,"Co_IncStmt";#N/A,#N/A,FALSE,"Cons_BalSht";#N/A,#N/A,FALSE,"Cons_IncStmt";#N/A,#N/A,FALSE,"Cashflow"}</definedName>
    <definedName name="___wrn1" localSheetId="6" hidden="1">{#N/A,#N/A,FALSE,"Co_BalSht";#N/A,#N/A,FALSE,"Co_IncStmt";#N/A,#N/A,FALSE,"Cons_BalSht";#N/A,#N/A,FALSE,"Cons_IncStmt";#N/A,#N/A,FALSE,"Cashflow"}</definedName>
    <definedName name="___wrn1" localSheetId="1" hidden="1">{#N/A,#N/A,FALSE,"Co_BalSht";#N/A,#N/A,FALSE,"Co_IncStmt";#N/A,#N/A,FALSE,"Cons_BalSht";#N/A,#N/A,FALSE,"Cons_IncStmt";#N/A,#N/A,FALSE,"Cashflow"}</definedName>
    <definedName name="___wrn1" localSheetId="8" hidden="1">{#N/A,#N/A,FALSE,"Co_BalSht";#N/A,#N/A,FALSE,"Co_IncStmt";#N/A,#N/A,FALSE,"Cons_BalSht";#N/A,#N/A,FALSE,"Cons_IncStmt";#N/A,#N/A,FALSE,"Cashflow"}</definedName>
    <definedName name="___wrn1" localSheetId="9" hidden="1">{#N/A,#N/A,FALSE,"Co_BalSht";#N/A,#N/A,FALSE,"Co_IncStmt";#N/A,#N/A,FALSE,"Cons_BalSht";#N/A,#N/A,FALSE,"Cons_IncStmt";#N/A,#N/A,FALSE,"Cashflow"}</definedName>
    <definedName name="___wrn1" localSheetId="10" hidden="1">{#N/A,#N/A,FALSE,"Co_BalSht";#N/A,#N/A,FALSE,"Co_IncStmt";#N/A,#N/A,FALSE,"Cons_BalSht";#N/A,#N/A,FALSE,"Cons_IncStmt";#N/A,#N/A,FALSE,"Cashflow"}</definedName>
    <definedName name="___wrn1" localSheetId="11" hidden="1">{#N/A,#N/A,FALSE,"Co_BalSht";#N/A,#N/A,FALSE,"Co_IncStmt";#N/A,#N/A,FALSE,"Cons_BalSht";#N/A,#N/A,FALSE,"Cons_IncStmt";#N/A,#N/A,FALSE,"Cashflow"}</definedName>
    <definedName name="___wrn1" localSheetId="12" hidden="1">{#N/A,#N/A,FALSE,"Co_BalSht";#N/A,#N/A,FALSE,"Co_IncStmt";#N/A,#N/A,FALSE,"Cons_BalSht";#N/A,#N/A,FALSE,"Cons_IncStmt";#N/A,#N/A,FALSE,"Cashflow"}</definedName>
    <definedName name="___wrn1" hidden="1">{#N/A,#N/A,FALSE,"Co_BalSht";#N/A,#N/A,FALSE,"Co_IncStmt";#N/A,#N/A,FALSE,"Cons_BalSht";#N/A,#N/A,FALSE,"Cons_IncStmt";#N/A,#N/A,FALSE,"Cashflow"}</definedName>
    <definedName name="__1__123Graph_AChart_1A" hidden="1">'[4]Graph 1'!$C$61:$C$112</definedName>
    <definedName name="__123Graph_1" hidden="1">'[5]Office Improve'!#REF!</definedName>
    <definedName name="__123Graph_A" localSheetId="2" hidden="1">[6]cov!#REF!</definedName>
    <definedName name="__123Graph_A" localSheetId="7" hidden="1">[6]cov!#REF!</definedName>
    <definedName name="__123Graph_A" localSheetId="3" hidden="1">[6]cov!#REF!</definedName>
    <definedName name="__123Graph_A" localSheetId="4" hidden="1">[6]cov!#REF!</definedName>
    <definedName name="__123Graph_A" localSheetId="5" hidden="1">[6]cov!#REF!</definedName>
    <definedName name="__123Graph_A" localSheetId="6" hidden="1">[6]cov!#REF!</definedName>
    <definedName name="__123Graph_A" localSheetId="1" hidden="1">[6]cov!#REF!</definedName>
    <definedName name="__123Graph_A" localSheetId="8" hidden="1">[6]cov!#REF!</definedName>
    <definedName name="__123Graph_A" localSheetId="9" hidden="1">[6]cov!#REF!</definedName>
    <definedName name="__123Graph_A" localSheetId="10" hidden="1">[6]cov!#REF!</definedName>
    <definedName name="__123Graph_A" localSheetId="11" hidden="1">[6]cov!#REF!</definedName>
    <definedName name="__123Graph_A" localSheetId="12" hidden="1">[6]cov!#REF!</definedName>
    <definedName name="__123Graph_A" hidden="1">[6]cov!#REF!</definedName>
    <definedName name="__123Graph_AGRAPH2" localSheetId="6" hidden="1">[7]Cashbook!#REF!</definedName>
    <definedName name="__123Graph_AGRAPH2" hidden="1">[7]Cashbook!#REF!</definedName>
    <definedName name="__123Graph_ANETPROFIT2" hidden="1">'[8]Base Info'!#REF!</definedName>
    <definedName name="__123Graph_APROJECT" hidden="1">'[8]Base Info'!#REF!</definedName>
    <definedName name="__123Graph_B" localSheetId="2" hidden="1">[6]cov!#REF!</definedName>
    <definedName name="__123Graph_B" localSheetId="7" hidden="1">[6]cov!#REF!</definedName>
    <definedName name="__123Graph_B" localSheetId="3" hidden="1">[6]cov!#REF!</definedName>
    <definedName name="__123Graph_B" localSheetId="4" hidden="1">[6]cov!#REF!</definedName>
    <definedName name="__123Graph_B" localSheetId="5" hidden="1">[6]cov!#REF!</definedName>
    <definedName name="__123Graph_B" localSheetId="6" hidden="1">[6]cov!#REF!</definedName>
    <definedName name="__123Graph_B" localSheetId="1" hidden="1">[6]cov!#REF!</definedName>
    <definedName name="__123Graph_B" localSheetId="8" hidden="1">[6]cov!#REF!</definedName>
    <definedName name="__123Graph_B" localSheetId="9" hidden="1">[6]cov!#REF!</definedName>
    <definedName name="__123Graph_B" localSheetId="10" hidden="1">[6]cov!#REF!</definedName>
    <definedName name="__123Graph_B" localSheetId="11" hidden="1">[6]cov!#REF!</definedName>
    <definedName name="__123Graph_B" localSheetId="12" hidden="1">[6]cov!#REF!</definedName>
    <definedName name="__123Graph_B" hidden="1">[6]cov!#REF!</definedName>
    <definedName name="__123Graph_C" localSheetId="7" hidden="1">#REF!</definedName>
    <definedName name="__123Graph_C" localSheetId="6" hidden="1">#REF!</definedName>
    <definedName name="__123Graph_C" localSheetId="1" hidden="1">[9]K100!$D$33:$D$78</definedName>
    <definedName name="__123Graph_C" localSheetId="11" hidden="1">#REF!</definedName>
    <definedName name="__123Graph_C" localSheetId="12" hidden="1">#REF!</definedName>
    <definedName name="__123Graph_C" hidden="1">#REF!</definedName>
    <definedName name="__123Graph_CGRAPH1" localSheetId="6" hidden="1">[7]Cashbook!#REF!</definedName>
    <definedName name="__123Graph_CGRAPH1" localSheetId="11" hidden="1">[7]Cashbook!#REF!</definedName>
    <definedName name="__123Graph_CGRAPH1" hidden="1">[7]Cashbook!#REF!</definedName>
    <definedName name="__123Graph_CGRAPH3" localSheetId="6" hidden="1">[7]Cashbook!#REF!</definedName>
    <definedName name="__123Graph_CGRAPH3" localSheetId="11" hidden="1">[7]Cashbook!#REF!</definedName>
    <definedName name="__123Graph_CGRAPH3" hidden="1">[7]Cashbook!#REF!</definedName>
    <definedName name="__123Graph_CGRAPH4" localSheetId="6" hidden="1">[7]Cashbook!#REF!</definedName>
    <definedName name="__123Graph_CGRAPH4" hidden="1">[7]Cashbook!#REF!</definedName>
    <definedName name="__123Graph_CGRAPH5" localSheetId="6" hidden="1">[7]Cashbook!#REF!</definedName>
    <definedName name="__123Graph_CGRAPH5" hidden="1">[7]Cashbook!#REF!</definedName>
    <definedName name="__123Graph_CGRAPH6" hidden="1">[7]Cashbook!#REF!</definedName>
    <definedName name="__123Graph_CGRAPH7" hidden="1">[7]Cashbook!#REF!</definedName>
    <definedName name="__123Graph_D" localSheetId="7" hidden="1">#REF!</definedName>
    <definedName name="__123Graph_D" localSheetId="6" hidden="1">#REF!</definedName>
    <definedName name="__123Graph_D" localSheetId="11" hidden="1">#REF!</definedName>
    <definedName name="__123Graph_D" localSheetId="12" hidden="1">#REF!</definedName>
    <definedName name="__123Graph_D" hidden="1">#REF!</definedName>
    <definedName name="__123Graph_DGRAPH1" localSheetId="6" hidden="1">[7]Cashbook!#REF!</definedName>
    <definedName name="__123Graph_DGRAPH1" localSheetId="11" hidden="1">[7]Cashbook!#REF!</definedName>
    <definedName name="__123Graph_DGRAPH1" hidden="1">[7]Cashbook!#REF!</definedName>
    <definedName name="__123Graph_DGRAPH3" localSheetId="6" hidden="1">[7]Cashbook!#REF!</definedName>
    <definedName name="__123Graph_DGRAPH3" localSheetId="11" hidden="1">[7]Cashbook!#REF!</definedName>
    <definedName name="__123Graph_DGRAPH3" hidden="1">[7]Cashbook!#REF!</definedName>
    <definedName name="__123Graph_DGRAPH4" localSheetId="6" hidden="1">[7]Cashbook!#REF!</definedName>
    <definedName name="__123Graph_DGRAPH4" hidden="1">[7]Cashbook!#REF!</definedName>
    <definedName name="__123Graph_DGRAPH5" localSheetId="6" hidden="1">[7]Cashbook!#REF!</definedName>
    <definedName name="__123Graph_DGRAPH5" hidden="1">[7]Cashbook!#REF!</definedName>
    <definedName name="__123Graph_DGRAPH6" hidden="1">[7]Cashbook!#REF!</definedName>
    <definedName name="__123Graph_DGRAPH7" hidden="1">[7]Cashbook!#REF!</definedName>
    <definedName name="__123Graph_DGRAPH8" hidden="1">[7]Cashbook!#REF!</definedName>
    <definedName name="__123Graph_E" localSheetId="7" hidden="1">[10]Summary!#REF!</definedName>
    <definedName name="__123Graph_E" localSheetId="5" hidden="1">[10]Summary!#REF!</definedName>
    <definedName name="__123Graph_E" localSheetId="6" hidden="1">[10]Summary!#REF!</definedName>
    <definedName name="__123Graph_E" localSheetId="11" hidden="1">[10]Summary!#REF!</definedName>
    <definedName name="__123Graph_E" localSheetId="12" hidden="1">[10]Summary!#REF!</definedName>
    <definedName name="__123Graph_E" hidden="1">[11]Summary!#REF!</definedName>
    <definedName name="__123Graph_EGRAPH1" hidden="1">[7]Cashbook!#REF!</definedName>
    <definedName name="__123Graph_EGRAPH3" hidden="1">[7]Cashbook!#REF!</definedName>
    <definedName name="__123Graph_EGRAPH4" hidden="1">[7]Cashbook!#REF!</definedName>
    <definedName name="__123Graph_EGRAPH5" hidden="1">[7]Cashbook!#REF!</definedName>
    <definedName name="__123Graph_EGRAPH6" hidden="1">[7]Cashbook!#REF!</definedName>
    <definedName name="__123Graph_EGRAPH7" hidden="1">[7]Cashbook!#REF!</definedName>
    <definedName name="__123Graph_EGRAPH8" hidden="1">[7]Cashbook!#REF!</definedName>
    <definedName name="__123Graph_F" localSheetId="7" hidden="1">[10]Summary!#REF!</definedName>
    <definedName name="__123Graph_F" localSheetId="5" hidden="1">[10]Summary!#REF!</definedName>
    <definedName name="__123Graph_F" localSheetId="6" hidden="1">[10]Summary!#REF!</definedName>
    <definedName name="__123Graph_F" localSheetId="11" hidden="1">[10]Summary!#REF!</definedName>
    <definedName name="__123Graph_F" localSheetId="12" hidden="1">[10]Summary!#REF!</definedName>
    <definedName name="__123Graph_F" hidden="1">[11]Summary!#REF!</definedName>
    <definedName name="__123Graph_FGRAPH1" hidden="1">[7]Cashbook!#REF!</definedName>
    <definedName name="__123Graph_FGRAPH3" hidden="1">[7]Cashbook!#REF!</definedName>
    <definedName name="__123Graph_FGRAPH4" hidden="1">[7]Cashbook!#REF!</definedName>
    <definedName name="__123Graph_FGRAPH5" hidden="1">[7]Cashbook!#REF!</definedName>
    <definedName name="__123Graph_FGRAPH6" hidden="1">[7]Cashbook!#REF!</definedName>
    <definedName name="__123Graph_FGRAPH7" hidden="1">[7]Cashbook!#REF!</definedName>
    <definedName name="__123Graph_FGRAPH8" hidden="1">[7]Cashbook!#REF!</definedName>
    <definedName name="__123Graph_LBL_A" localSheetId="7" hidden="1">#REF!</definedName>
    <definedName name="__123Graph_LBL_A" localSheetId="6" hidden="1">#REF!</definedName>
    <definedName name="__123Graph_LBL_A" localSheetId="11" hidden="1">#REF!</definedName>
    <definedName name="__123Graph_LBL_A" localSheetId="12" hidden="1">#REF!</definedName>
    <definedName name="__123Graph_LBL_A" hidden="1">#REF!</definedName>
    <definedName name="__123Graph_LBL_ANETPROFIT2" hidden="1">'[8]Base Info'!#REF!</definedName>
    <definedName name="__123Graph_LBL_APROJECT" hidden="1">'[8]Base Info'!#REF!</definedName>
    <definedName name="__123Graph_LBL_C" localSheetId="7" hidden="1">#REF!</definedName>
    <definedName name="__123Graph_LBL_C" localSheetId="6" hidden="1">#REF!</definedName>
    <definedName name="__123Graph_LBL_C" localSheetId="11" hidden="1">#REF!</definedName>
    <definedName name="__123Graph_LBL_C" localSheetId="12" hidden="1">#REF!</definedName>
    <definedName name="__123Graph_LBL_C" hidden="1">#REF!</definedName>
    <definedName name="__123Graph_X" localSheetId="5" hidden="1">'[12]Ã«ÀûÂÊ·ÖÎö±í'!#REF!</definedName>
    <definedName name="__123Graph_X" localSheetId="6" hidden="1">[6]cov!#REF!</definedName>
    <definedName name="__123Graph_X" localSheetId="1" hidden="1">'[12]Ã«ÀûÂÊ·ÖÎö±í'!#REF!</definedName>
    <definedName name="__123Graph_X" localSheetId="11" hidden="1">[6]cov!#REF!</definedName>
    <definedName name="__123Graph_X" hidden="1">'[12]Ã«ÀûÂÊ·ÖÎö±í'!#REF!</definedName>
    <definedName name="__123GraphB1" localSheetId="6" hidden="1">'[13]Office Improve'!#REF!</definedName>
    <definedName name="__123GraphB1" localSheetId="1" hidden="1">'[14]Office Improve'!#REF!</definedName>
    <definedName name="__123GraphB1" hidden="1">'[13]Office Improve'!#REF!</definedName>
    <definedName name="__2__123Graph_ACHART_29" hidden="1">[15]Canal_IS!#REF!</definedName>
    <definedName name="__2a1_" hidden="1">[1]FS!#REF!</definedName>
    <definedName name="__3__123Graph_AChart_58B" hidden="1">'[4]Graph 1'!$C$61:$C$112</definedName>
    <definedName name="__3A2_" hidden="1">'[2]#REF'!$C$169:$C$199</definedName>
    <definedName name="__4__123Graph_BChart_1A" hidden="1">'[4]Graph 1'!$C$9:$C$60</definedName>
    <definedName name="__5__123Graph_BCHART_29" hidden="1">[15]Canal_IS!#REF!</definedName>
    <definedName name="__6__123Graph_BCHART_5" hidden="1">#REF!</definedName>
    <definedName name="__7__123Graph_BChart_58B" hidden="1">'[4]Graph 1'!$C$9:$C$60</definedName>
    <definedName name="__8__123Graph_XChart_1A" hidden="1">'[4]Graph 1'!$A$61:$A$112</definedName>
    <definedName name="__9__123Graph_XChart_58B" hidden="1">'[4]Graph 1'!$A$61:$A$112</definedName>
    <definedName name="__a1" localSheetId="7" hidden="1">[1]FS!#REF!</definedName>
    <definedName name="__a1" localSheetId="5" hidden="1">[1]FS!#REF!</definedName>
    <definedName name="__a1" localSheetId="6" hidden="1">[1]FS!#REF!</definedName>
    <definedName name="__a1" localSheetId="11" hidden="1">[1]FS!#REF!</definedName>
    <definedName name="__a1" localSheetId="12" hidden="1">[1]FS!#REF!</definedName>
    <definedName name="__a1" hidden="1">{#N/A,#N/A,FALSE,"Virgin Flightdeck"}</definedName>
    <definedName name="__a1_1" hidden="1">{#N/A,#N/A,FALSE,"Virgin Flightdeck"}</definedName>
    <definedName name="__a1_2" hidden="1">{#N/A,#N/A,FALSE,"Virgin Flightdeck"}</definedName>
    <definedName name="__a1_3" hidden="1">{#N/A,#N/A,FALSE,"Virgin Flightdeck"}</definedName>
    <definedName name="__a1_4" hidden="1">{#N/A,#N/A,FALSE,"Virgin Flightdeck"}</definedName>
    <definedName name="__A100" localSheetId="7" hidden="1">{#N/A,#N/A,FALSE,"DIR-REP";#N/A,#N/A,FALSE,"AUD-REPORT";#N/A,#N/A,FALSE,"P7L&amp;BS";#N/A,#N/A,FALSE,"NOTES";#N/A,#N/A,FALSE,"FA";#N/A,#N/A,FALSE,"NOTES (2)";#N/A,#N/A,FALSE,"Schedule  IV";#N/A,#N/A,FALSE,"Schedule V"}</definedName>
    <definedName name="__A100" localSheetId="5" hidden="1">{#N/A,#N/A,FALSE,"DIR-REP";#N/A,#N/A,FALSE,"AUD-REPORT";#N/A,#N/A,FALSE,"P7L&amp;BS";#N/A,#N/A,FALSE,"NOTES";#N/A,#N/A,FALSE,"FA";#N/A,#N/A,FALSE,"NOTES (2)";#N/A,#N/A,FALSE,"Schedule  IV";#N/A,#N/A,FALSE,"Schedule V"}</definedName>
    <definedName name="__A100" localSheetId="6" hidden="1">{#N/A,#N/A,FALSE,"DIR-REP";#N/A,#N/A,FALSE,"AUD-REPORT";#N/A,#N/A,FALSE,"P7L&amp;BS";#N/A,#N/A,FALSE,"NOTES";#N/A,#N/A,FALSE,"FA";#N/A,#N/A,FALSE,"NOTES (2)";#N/A,#N/A,FALSE,"Schedule  IV";#N/A,#N/A,FALSE,"Schedule V"}</definedName>
    <definedName name="__A100" localSheetId="1" hidden="1">{#N/A,#N/A,FALSE,"Ocean";#N/A,#N/A,FALSE,"NewYork";#N/A,#N/A,FALSE,"Gateway";#N/A,#N/A,FALSE,"GVH";#N/A,#N/A,FALSE,"GVM";#N/A,#N/A,FALSE,"GVT"}</definedName>
    <definedName name="__A100" localSheetId="11" hidden="1">{#N/A,#N/A,FALSE,"DIR-REP";#N/A,#N/A,FALSE,"AUD-REPORT";#N/A,#N/A,FALSE,"P7L&amp;BS";#N/A,#N/A,FALSE,"NOTES";#N/A,#N/A,FALSE,"FA";#N/A,#N/A,FALSE,"NOTES (2)";#N/A,#N/A,FALSE,"Schedule  IV";#N/A,#N/A,FALSE,"Schedule V"}</definedName>
    <definedName name="__A100" localSheetId="12" hidden="1">{#N/A,#N/A,FALSE,"DIR-REP";#N/A,#N/A,FALSE,"AUD-REPORT";#N/A,#N/A,FALSE,"P7L&amp;BS";#N/A,#N/A,FALSE,"NOTES";#N/A,#N/A,FALSE,"FA";#N/A,#N/A,FALSE,"NOTES (2)";#N/A,#N/A,FALSE,"Schedule  IV";#N/A,#N/A,FALSE,"Schedule V"}</definedName>
    <definedName name="__A100" hidden="1">{#N/A,#N/A,FALSE,"DIR-REP";#N/A,#N/A,FALSE,"AUD-REPORT";#N/A,#N/A,FALSE,"P7L&amp;BS";#N/A,#N/A,FALSE,"NOTES";#N/A,#N/A,FALSE,"FA";#N/A,#N/A,FALSE,"NOTES (2)";#N/A,#N/A,FALSE,"Schedule  IV";#N/A,#N/A,FALSE,"Schedule V"}</definedName>
    <definedName name="__A2" hidden="1">'[2]#REF'!$C$169:$C$199</definedName>
    <definedName name="__a200201" hidden="1">{#N/A,#N/A,FALSE,"Sales  total 9712";#N/A,#N/A,FALSE,"Sales  total 9712";#N/A,#N/A,FALSE,"Sales  total 9712";#N/A,#N/A,FALSE,"Sales  total 9712"}</definedName>
    <definedName name="__A5100" hidden="1">{#N/A,#N/A,FALSE,"COVER";#N/A,#N/A,FALSE,"0";#N/A,#N/A,FALSE,"1";#N/A,#N/A,FALSE,"2";#N/A,#N/A,FALSE,"3";#N/A,#N/A,FALSE,"4";#N/A,#N/A,FALSE,"5";#N/A,#N/A,FALSE,"6";#N/A,#N/A,FALSE,"7";#N/A,#N/A,FALSE,"8";#N/A,#N/A,FALSE,"9";#N/A,#N/A,FALSE,"10";#N/A,#N/A,FALSE,"11"}</definedName>
    <definedName name="__ad1" localSheetId="7" hidden="1">{#N/A,#N/A,FALSE,"TB";#N/A,#N/A,FALSE,"DR";#N/A,#N/A,FALSE,"AR";#N/A,#N/A,FALSE,"PL";#N/A,#N/A,FALSE,"BS";#N/A,#N/A,FALSE,"NOTES";#N/A,#N/A,FALSE,"NOTES (2)";#N/A,#N/A,FALSE,"NOTES (3)";#N/A,#N/A,FALSE,"DPL";#N/A,#N/A,FALSE,"TAXC.INDEX";#N/A,#N/A,FALSE,"Schedule I";#N/A,#N/A,FALSE,"Adjustments"}</definedName>
    <definedName name="__ad1" localSheetId="5" hidden="1">{#N/A,#N/A,FALSE,"TB";#N/A,#N/A,FALSE,"DR";#N/A,#N/A,FALSE,"AR";#N/A,#N/A,FALSE,"PL";#N/A,#N/A,FALSE,"BS";#N/A,#N/A,FALSE,"NOTES";#N/A,#N/A,FALSE,"NOTES (2)";#N/A,#N/A,FALSE,"NOTES (3)";#N/A,#N/A,FALSE,"DPL";#N/A,#N/A,FALSE,"TAXC.INDEX";#N/A,#N/A,FALSE,"Schedule I";#N/A,#N/A,FALSE,"Adjustments"}</definedName>
    <definedName name="__ad1" localSheetId="6" hidden="1">{#N/A,#N/A,FALSE,"TB";#N/A,#N/A,FALSE,"DR";#N/A,#N/A,FALSE,"AR";#N/A,#N/A,FALSE,"PL";#N/A,#N/A,FALSE,"BS";#N/A,#N/A,FALSE,"NOTES";#N/A,#N/A,FALSE,"NOTES (2)";#N/A,#N/A,FALSE,"NOTES (3)";#N/A,#N/A,FALSE,"DPL";#N/A,#N/A,FALSE,"TAXC.INDEX";#N/A,#N/A,FALSE,"Schedule I";#N/A,#N/A,FALSE,"Adjustments"}</definedName>
    <definedName name="__ad1" localSheetId="11" hidden="1">{#N/A,#N/A,FALSE,"TB";#N/A,#N/A,FALSE,"DR";#N/A,#N/A,FALSE,"AR";#N/A,#N/A,FALSE,"PL";#N/A,#N/A,FALSE,"BS";#N/A,#N/A,FALSE,"NOTES";#N/A,#N/A,FALSE,"NOTES (2)";#N/A,#N/A,FALSE,"NOTES (3)";#N/A,#N/A,FALSE,"DPL";#N/A,#N/A,FALSE,"TAXC.INDEX";#N/A,#N/A,FALSE,"Schedule I";#N/A,#N/A,FALSE,"Adjustments"}</definedName>
    <definedName name="__ad1" localSheetId="12" hidden="1">{#N/A,#N/A,FALSE,"TB";#N/A,#N/A,FALSE,"DR";#N/A,#N/A,FALSE,"AR";#N/A,#N/A,FALSE,"PL";#N/A,#N/A,FALSE,"BS";#N/A,#N/A,FALSE,"NOTES";#N/A,#N/A,FALSE,"NOTES (2)";#N/A,#N/A,FALSE,"NOTES (3)";#N/A,#N/A,FALSE,"DPL";#N/A,#N/A,FALSE,"TAXC.INDEX";#N/A,#N/A,FALSE,"Schedule I";#N/A,#N/A,FALSE,"Adjustments"}</definedName>
    <definedName name="__ad1" hidden="1">{#N/A,#N/A,FALSE,"TB";#N/A,#N/A,FALSE,"DR";#N/A,#N/A,FALSE,"AR";#N/A,#N/A,FALSE,"PL";#N/A,#N/A,FALSE,"BS";#N/A,#N/A,FALSE,"NOTES";#N/A,#N/A,FALSE,"NOTES (2)";#N/A,#N/A,FALSE,"NOTES (3)";#N/A,#N/A,FALSE,"DPL";#N/A,#N/A,FALSE,"TAXC.INDEX";#N/A,#N/A,FALSE,"Schedule I";#N/A,#N/A,FALSE,"Adjustments"}</definedName>
    <definedName name="__ar03" hidden="1">{#N/A,#N/A,FALSE,"Sales  total 9712";#N/A,#N/A,FALSE,"Sales  total 9712";#N/A,#N/A,FALSE,"Sales  total 9712";#N/A,#N/A,FALSE,"Sales  total 9712"}</definedName>
    <definedName name="__AR09" hidden="1">{#N/A,#N/A,FALSE,"Sales  total 9712";#N/A,#N/A,FALSE,"Sales  total 9712";#N/A,#N/A,FALSE,"Sales  total 9712";#N/A,#N/A,FALSE,"Sales  total 9712"}</definedName>
    <definedName name="__AR1" localSheetId="2" hidden="1">{"PrSch",#N/A,FALSE,"Sheet1"}</definedName>
    <definedName name="__AR1" localSheetId="7" hidden="1">{"PrSch",#N/A,FALSE,"Sheet1"}</definedName>
    <definedName name="__AR1" localSheetId="3" hidden="1">{"PrSch",#N/A,FALSE,"Sheet1"}</definedName>
    <definedName name="__AR1" localSheetId="4" hidden="1">{"PrSch",#N/A,FALSE,"Sheet1"}</definedName>
    <definedName name="__AR1" localSheetId="5" hidden="1">{"PrSch",#N/A,FALSE,"Sheet1"}</definedName>
    <definedName name="__AR1" localSheetId="6" hidden="1">{"PrSch",#N/A,FALSE,"Sheet1"}</definedName>
    <definedName name="__AR1" localSheetId="1" hidden="1">{"PrSch",#N/A,FALSE,"Sheet1"}</definedName>
    <definedName name="__AR1" localSheetId="8" hidden="1">{"PrSch",#N/A,FALSE,"Sheet1"}</definedName>
    <definedName name="__AR1" localSheetId="9" hidden="1">{"PrSch",#N/A,FALSE,"Sheet1"}</definedName>
    <definedName name="__AR1" localSheetId="10" hidden="1">{"PrSch",#N/A,FALSE,"Sheet1"}</definedName>
    <definedName name="__AR1" localSheetId="11" hidden="1">{"PrSch",#N/A,FALSE,"Sheet1"}</definedName>
    <definedName name="__AR1" localSheetId="12" hidden="1">{"PrSch",#N/A,FALSE,"Sheet1"}</definedName>
    <definedName name="__AR1" hidden="1">{"PrSch",#N/A,FALSE,"Sheet1"}</definedName>
    <definedName name="__ar10" hidden="1">{#N/A,#N/A,FALSE,"Sales  total 9712";#N/A,#N/A,FALSE,"Sales  total 9712";#N/A,#N/A,FALSE,"Sales  total 9712";#N/A,#N/A,FALSE,"Sales  total 9712"}</definedName>
    <definedName name="__AR12" hidden="1">{#N/A,#N/A,FALSE,"Sales  total 9712";#N/A,#N/A,FALSE,"Sales  total 9712";#N/A,#N/A,FALSE,"Sales  total 9712";#N/A,#N/A,FALSE,"Sales  total 9712"}</definedName>
    <definedName name="__B201" hidden="1">{#N/A,#N/A,FALSE,"Ocean";#N/A,#N/A,FALSE,"NewYork";#N/A,#N/A,FALSE,"Gateway";#N/A,#N/A,FALSE,"GVH";#N/A,#N/A,FALSE,"GVM";#N/A,#N/A,FALSE,"GVT"}</definedName>
    <definedName name="__BU4" hidden="1">{"Page 1",#N/A,TRUE,"Sheet1";"Page 2",#N/A,TRUE,"Sheet1"}</definedName>
    <definedName name="__BU4_1" hidden="1">{"Page 1",#N/A,TRUE,"Sheet1";"Page 2",#N/A,TRUE,"Sheet1"}</definedName>
    <definedName name="__BU4_2" hidden="1">{"Page 1",#N/A,TRUE,"Sheet1";"Page 2",#N/A,TRUE,"Sheet1"}</definedName>
    <definedName name="__BU4_3" hidden="1">{"Page 1",#N/A,TRUE,"Sheet1";"Page 2",#N/A,TRUE,"Sheet1"}</definedName>
    <definedName name="__BU4_4" hidden="1">{"Page 1",#N/A,TRUE,"Sheet1";"Page 2",#N/A,TRUE,"Sheet1"}</definedName>
    <definedName name="__D100" localSheetId="7" hidden="1">{#N/A,#N/A,FALSE,"TAXC.INDEX";#N/A,#N/A,FALSE,"Schedule I";#N/A,#N/A,FALSE,"Schedule  II";#N/A,#N/A,FALSE,"Schedule III"}</definedName>
    <definedName name="__D100" localSheetId="5" hidden="1">{#N/A,#N/A,FALSE,"TAXC.INDEX";#N/A,#N/A,FALSE,"Schedule I";#N/A,#N/A,FALSE,"Schedule  II";#N/A,#N/A,FALSE,"Schedule III"}</definedName>
    <definedName name="__D100" localSheetId="6" hidden="1">{#N/A,#N/A,FALSE,"TAXC.INDEX";#N/A,#N/A,FALSE,"Schedule I";#N/A,#N/A,FALSE,"Schedule  II";#N/A,#N/A,FALSE,"Schedule III"}</definedName>
    <definedName name="__D100" localSheetId="11" hidden="1">{#N/A,#N/A,FALSE,"TAXC.INDEX";#N/A,#N/A,FALSE,"Schedule I";#N/A,#N/A,FALSE,"Schedule  II";#N/A,#N/A,FALSE,"Schedule III"}</definedName>
    <definedName name="__D100" localSheetId="12" hidden="1">{#N/A,#N/A,FALSE,"TAXC.INDEX";#N/A,#N/A,FALSE,"Schedule I";#N/A,#N/A,FALSE,"Schedule  II";#N/A,#N/A,FALSE,"Schedule III"}</definedName>
    <definedName name="__D100" hidden="1">{#N/A,#N/A,FALSE,"TAXC.INDEX";#N/A,#N/A,FALSE,"Schedule I";#N/A,#N/A,FALSE,"Schedule  II";#N/A,#N/A,FALSE,"Schedule III"}</definedName>
    <definedName name="__E1" localSheetId="7" hidden="1">{#N/A,#N/A,FALSE,"TB";#N/A,#N/A,FALSE,"AR";#N/A,#N/A,FALSE,"BS";#N/A,#N/A,FALSE,"PL";#N/A,#N/A,FALSE,"NOTES";#N/A,#N/A,FALSE,"NOTES (2)";#N/A,#N/A,FALSE,"NOTES (3)";#N/A,#N/A,FALSE,"TAXC.INDEX";#N/A,#N/A,FALSE,"Schedule I";#N/A,#N/A,FALSE,"DPL";#N/A,#N/A,FALSE,"Schedule IV";#N/A,#N/A,FALSE,"Adjustments"}</definedName>
    <definedName name="__E1" localSheetId="5" hidden="1">{#N/A,#N/A,FALSE,"TB";#N/A,#N/A,FALSE,"AR";#N/A,#N/A,FALSE,"BS";#N/A,#N/A,FALSE,"PL";#N/A,#N/A,FALSE,"NOTES";#N/A,#N/A,FALSE,"NOTES (2)";#N/A,#N/A,FALSE,"NOTES (3)";#N/A,#N/A,FALSE,"TAXC.INDEX";#N/A,#N/A,FALSE,"Schedule I";#N/A,#N/A,FALSE,"DPL";#N/A,#N/A,FALSE,"Schedule IV";#N/A,#N/A,FALSE,"Adjustments"}</definedName>
    <definedName name="__E1" localSheetId="6" hidden="1">{#N/A,#N/A,FALSE,"TB";#N/A,#N/A,FALSE,"AR";#N/A,#N/A,FALSE,"BS";#N/A,#N/A,FALSE,"PL";#N/A,#N/A,FALSE,"NOTES";#N/A,#N/A,FALSE,"NOTES (2)";#N/A,#N/A,FALSE,"NOTES (3)";#N/A,#N/A,FALSE,"TAXC.INDEX";#N/A,#N/A,FALSE,"Schedule I";#N/A,#N/A,FALSE,"DPL";#N/A,#N/A,FALSE,"Schedule IV";#N/A,#N/A,FALSE,"Adjustments"}</definedName>
    <definedName name="__E1" localSheetId="11" hidden="1">{#N/A,#N/A,FALSE,"TB";#N/A,#N/A,FALSE,"AR";#N/A,#N/A,FALSE,"BS";#N/A,#N/A,FALSE,"PL";#N/A,#N/A,FALSE,"NOTES";#N/A,#N/A,FALSE,"NOTES (2)";#N/A,#N/A,FALSE,"NOTES (3)";#N/A,#N/A,FALSE,"TAXC.INDEX";#N/A,#N/A,FALSE,"Schedule I";#N/A,#N/A,FALSE,"DPL";#N/A,#N/A,FALSE,"Schedule IV";#N/A,#N/A,FALSE,"Adjustments"}</definedName>
    <definedName name="__E1" localSheetId="12" hidden="1">{#N/A,#N/A,FALSE,"TB";#N/A,#N/A,FALSE,"AR";#N/A,#N/A,FALSE,"BS";#N/A,#N/A,FALSE,"PL";#N/A,#N/A,FALSE,"NOTES";#N/A,#N/A,FALSE,"NOTES (2)";#N/A,#N/A,FALSE,"NOTES (3)";#N/A,#N/A,FALSE,"TAXC.INDEX";#N/A,#N/A,FALSE,"Schedule I";#N/A,#N/A,FALSE,"DPL";#N/A,#N/A,FALSE,"Schedule IV";#N/A,#N/A,FALSE,"Adjustments"}</definedName>
    <definedName name="__E1" hidden="1">{#N/A,#N/A,FALSE,"TB";#N/A,#N/A,FALSE,"AR";#N/A,#N/A,FALSE,"BS";#N/A,#N/A,FALSE,"PL";#N/A,#N/A,FALSE,"NOTES";#N/A,#N/A,FALSE,"NOTES (2)";#N/A,#N/A,FALSE,"NOTES (3)";#N/A,#N/A,FALSE,"TAXC.INDEX";#N/A,#N/A,FALSE,"Schedule I";#N/A,#N/A,FALSE,"DPL";#N/A,#N/A,FALSE,"Schedule IV";#N/A,#N/A,FALSE,"Adjustments"}</definedName>
    <definedName name="__E11" hidden="1">{#N/A,#N/A,FALSE,"COVER";#N/A,#N/A,FALSE,"0";#N/A,#N/A,FALSE,"1";#N/A,#N/A,FALSE,"2";#N/A,#N/A,FALSE,"3";#N/A,#N/A,FALSE,"4";#N/A,#N/A,FALSE,"5";#N/A,#N/A,FALSE,"6";#N/A,#N/A,FALSE,"7";#N/A,#N/A,FALSE,"8";#N/A,#N/A,FALSE,"9";#N/A,#N/A,FALSE,"10";#N/A,#N/A,FALSE,"11"}</definedName>
    <definedName name="__E1100" localSheetId="7" hidden="1">{#N/A,#N/A,FALSE,"TAXC.INDEX";#N/A,#N/A,FALSE,"Schedule I";#N/A,#N/A,FALSE,"Schedule  II";#N/A,#N/A,FALSE,"Schedule III";#N/A,#N/A,FALSE,"Schedule IV";#N/A,#N/A,FALSE,"Schedule IV (Cont'd)";#N/A,#N/A,FALSE,"Schedule V";#N/A,#N/A,FALSE,"Schedule VI";#N/A,#N/A,FALSE,"Schedule VII"}</definedName>
    <definedName name="__E1100" localSheetId="5" hidden="1">{#N/A,#N/A,FALSE,"TAXC.INDEX";#N/A,#N/A,FALSE,"Schedule I";#N/A,#N/A,FALSE,"Schedule  II";#N/A,#N/A,FALSE,"Schedule III";#N/A,#N/A,FALSE,"Schedule IV";#N/A,#N/A,FALSE,"Schedule IV (Cont'd)";#N/A,#N/A,FALSE,"Schedule V";#N/A,#N/A,FALSE,"Schedule VI";#N/A,#N/A,FALSE,"Schedule VII"}</definedName>
    <definedName name="__E1100" localSheetId="6" hidden="1">{#N/A,#N/A,FALSE,"TAXC.INDEX";#N/A,#N/A,FALSE,"Schedule I";#N/A,#N/A,FALSE,"Schedule  II";#N/A,#N/A,FALSE,"Schedule III";#N/A,#N/A,FALSE,"Schedule IV";#N/A,#N/A,FALSE,"Schedule IV (Cont'd)";#N/A,#N/A,FALSE,"Schedule V";#N/A,#N/A,FALSE,"Schedule VI";#N/A,#N/A,FALSE,"Schedule VII"}</definedName>
    <definedName name="__E1100" localSheetId="11" hidden="1">{#N/A,#N/A,FALSE,"TAXC.INDEX";#N/A,#N/A,FALSE,"Schedule I";#N/A,#N/A,FALSE,"Schedule  II";#N/A,#N/A,FALSE,"Schedule III";#N/A,#N/A,FALSE,"Schedule IV";#N/A,#N/A,FALSE,"Schedule IV (Cont'd)";#N/A,#N/A,FALSE,"Schedule V";#N/A,#N/A,FALSE,"Schedule VI";#N/A,#N/A,FALSE,"Schedule VII"}</definedName>
    <definedName name="__E1100" localSheetId="12" hidden="1">{#N/A,#N/A,FALSE,"TAXC.INDEX";#N/A,#N/A,FALSE,"Schedule I";#N/A,#N/A,FALSE,"Schedule  II";#N/A,#N/A,FALSE,"Schedule III";#N/A,#N/A,FALSE,"Schedule IV";#N/A,#N/A,FALSE,"Schedule IV (Cont'd)";#N/A,#N/A,FALSE,"Schedule V";#N/A,#N/A,FALSE,"Schedule VI";#N/A,#N/A,FALSE,"Schedule VII"}</definedName>
    <definedName name="__E1100" hidden="1">{#N/A,#N/A,FALSE,"TAXC.INDEX";#N/A,#N/A,FALSE,"Schedule I";#N/A,#N/A,FALSE,"Schedule  II";#N/A,#N/A,FALSE,"Schedule III";#N/A,#N/A,FALSE,"Schedule IV";#N/A,#N/A,FALSE,"Schedule IV (Cont'd)";#N/A,#N/A,FALSE,"Schedule V";#N/A,#N/A,FALSE,"Schedule VI";#N/A,#N/A,FALSE,"Schedule VII"}</definedName>
    <definedName name="__E200" localSheetId="7" hidden="1">{#N/A,#N/A,FALSE,"TAXC.INDEX";#N/A,#N/A,FALSE,"Schedule I";#N/A,#N/A,FALSE,"Schedule  II";#N/A,#N/A,FALSE,"Schedule III"}</definedName>
    <definedName name="__E200" localSheetId="5" hidden="1">{#N/A,#N/A,FALSE,"TAXC.INDEX";#N/A,#N/A,FALSE,"Schedule I";#N/A,#N/A,FALSE,"Schedule  II";#N/A,#N/A,FALSE,"Schedule III"}</definedName>
    <definedName name="__E200" localSheetId="6" hidden="1">{#N/A,#N/A,FALSE,"TAXC.INDEX";#N/A,#N/A,FALSE,"Schedule I";#N/A,#N/A,FALSE,"Schedule  II";#N/A,#N/A,FALSE,"Schedule III"}</definedName>
    <definedName name="__E200" localSheetId="11" hidden="1">{#N/A,#N/A,FALSE,"TAXC.INDEX";#N/A,#N/A,FALSE,"Schedule I";#N/A,#N/A,FALSE,"Schedule  II";#N/A,#N/A,FALSE,"Schedule III"}</definedName>
    <definedName name="__E200" localSheetId="12" hidden="1">{#N/A,#N/A,FALSE,"TAXC.INDEX";#N/A,#N/A,FALSE,"Schedule I";#N/A,#N/A,FALSE,"Schedule  II";#N/A,#N/A,FALSE,"Schedule III"}</definedName>
    <definedName name="__E200" hidden="1">{#N/A,#N/A,FALSE,"TAXC.INDEX";#N/A,#N/A,FALSE,"Schedule I";#N/A,#N/A,FALSE,"Schedule  II";#N/A,#N/A,FALSE,"Schedule III"}</definedName>
    <definedName name="__F101" hidden="1">{#N/A,#N/A,FALSE,"COVER";#N/A,#N/A,FALSE,"0";#N/A,#N/A,FALSE,"1";#N/A,#N/A,FALSE,"2";#N/A,#N/A,FALSE,"3";#N/A,#N/A,FALSE,"4";#N/A,#N/A,FALSE,"5";#N/A,#N/A,FALSE,"6";#N/A,#N/A,FALSE,"7";#N/A,#N/A,FALSE,"8";#N/A,#N/A,FALSE,"9";#N/A,#N/A,FALSE,"10";#N/A,#N/A,FALSE,"11"}</definedName>
    <definedName name="__f5" hidden="1">'[16]#REF'!$B$810</definedName>
    <definedName name="__FDS_HYPERLINK_TOGGLE_STATE__" hidden="1">"ON"</definedName>
    <definedName name="__G2001" hidden="1">{#N/A,#N/A,FALSE,"COVER";#N/A,#N/A,FALSE,"0";#N/A,#N/A,FALSE,"1";#N/A,#N/A,FALSE,"2";#N/A,#N/A,FALSE,"3";#N/A,#N/A,FALSE,"4";#N/A,#N/A,FALSE,"5";#N/A,#N/A,FALSE,"6";#N/A,#N/A,FALSE,"7";#N/A,#N/A,FALSE,"8";#N/A,#N/A,FALSE,"9";#N/A,#N/A,FALSE,"10";#N/A,#N/A,FALSE,"11"}</definedName>
    <definedName name="__GR3" hidden="1">{"Informes",#N/A,FALSE,"CA";"Informes",#N/A,FALSE,"CN";"Informes",#N/A,FALSE,"INVERSIONES";"Informes",#N/A,FALSE,"CN Oficial";"Informes",#N/A,FALSE,"CA Oficial";"Informes",#N/A,FALSE,"Res Datos Areas"}</definedName>
    <definedName name="__GR3_1" hidden="1">{"Informes",#N/A,FALSE,"CA";"Informes",#N/A,FALSE,"CN";"Informes",#N/A,FALSE,"INVERSIONES";"Informes",#N/A,FALSE,"CN Oficial";"Informes",#N/A,FALSE,"CA Oficial";"Informes",#N/A,FALSE,"Res Datos Areas"}</definedName>
    <definedName name="__GR3_2" hidden="1">{"Informes",#N/A,FALSE,"CA";"Informes",#N/A,FALSE,"CN";"Informes",#N/A,FALSE,"INVERSIONES";"Informes",#N/A,FALSE,"CN Oficial";"Informes",#N/A,FALSE,"CA Oficial";"Informes",#N/A,FALSE,"Res Datos Areas"}</definedName>
    <definedName name="__GR3_3" hidden="1">{"Informes",#N/A,FALSE,"CA";"Informes",#N/A,FALSE,"CN";"Informes",#N/A,FALSE,"INVERSIONES";"Informes",#N/A,FALSE,"CN Oficial";"Informes",#N/A,FALSE,"CA Oficial";"Informes",#N/A,FALSE,"Res Datos Areas"}</definedName>
    <definedName name="__GR3_4" hidden="1">{"Informes",#N/A,FALSE,"CA";"Informes",#N/A,FALSE,"CN";"Informes",#N/A,FALSE,"INVERSIONES";"Informes",#N/A,FALSE,"CN Oficial";"Informes",#N/A,FALSE,"CA Oficial";"Informes",#N/A,FALSE,"Res Datos Areas"}</definedName>
    <definedName name="__GS1" localSheetId="6">#REF!</definedName>
    <definedName name="__GS1">#REF!</definedName>
    <definedName name="__IntlFixup" hidden="1">TRUE</definedName>
    <definedName name="__JS1" localSheetId="6">#REF!</definedName>
    <definedName name="__JS1">#REF!</definedName>
    <definedName name="__k1" hidden="1">'[16]#REF'!$C$169:$C$199</definedName>
    <definedName name="__K3" hidden="1">{#N/A,#N/A,FALSE,"COVER";#N/A,#N/A,FALSE,"0";#N/A,#N/A,FALSE,"1";#N/A,#N/A,FALSE,"2";#N/A,#N/A,FALSE,"3";#N/A,#N/A,FALSE,"4";#N/A,#N/A,FALSE,"5";#N/A,#N/A,FALSE,"6";#N/A,#N/A,FALSE,"7";#N/A,#N/A,FALSE,"8";#N/A,#N/A,FALSE,"9";#N/A,#N/A,FALSE,"10";#N/A,#N/A,FALSE,"11"}</definedName>
    <definedName name="__key1" localSheetId="7" hidden="1">#REF!</definedName>
    <definedName name="__key1" localSheetId="5" hidden="1">#REF!</definedName>
    <definedName name="__key1" localSheetId="6" hidden="1">#REF!</definedName>
    <definedName name="__key1" localSheetId="11" hidden="1">#REF!</definedName>
    <definedName name="__key1" localSheetId="12" hidden="1">#REF!</definedName>
    <definedName name="__key1" hidden="1">#REF!</definedName>
    <definedName name="__key2" localSheetId="7" hidden="1">#REF!</definedName>
    <definedName name="__key2" localSheetId="6" hidden="1">#REF!</definedName>
    <definedName name="__Key2" localSheetId="1" hidden="1">#REF!</definedName>
    <definedName name="__key2" localSheetId="11" hidden="1">#REF!</definedName>
    <definedName name="__key2" localSheetId="12" hidden="1">#REF!</definedName>
    <definedName name="__key2" hidden="1">#REF!</definedName>
    <definedName name="__key3" localSheetId="7" hidden="1">#REF!</definedName>
    <definedName name="__key3" localSheetId="6" hidden="1">#REF!</definedName>
    <definedName name="__key3" localSheetId="11" hidden="1">#REF!</definedName>
    <definedName name="__key3" localSheetId="12" hidden="1">#REF!</definedName>
    <definedName name="__key3" hidden="1">#REF!</definedName>
    <definedName name="__LF12" localSheetId="7" hidden="1">#REF!</definedName>
    <definedName name="__LF12" localSheetId="6" hidden="1">#REF!</definedName>
    <definedName name="__LF12" localSheetId="11" hidden="1">#REF!</definedName>
    <definedName name="__LF12" localSheetId="12" hidden="1">#REF!</definedName>
    <definedName name="__LF12" hidden="1">#REF!</definedName>
    <definedName name="__mp2"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new1" localSheetId="6" hidden="1">'[17]I&amp;E'!#REF!</definedName>
    <definedName name="__new1" hidden="1">'[17]I&amp;E'!#REF!</definedName>
    <definedName name="__O1" localSheetId="7" hidden="1">{#N/A,#N/A,FALSE,"970301";#N/A,#N/A,FALSE,"970302";#N/A,#N/A,FALSE,"970303";#N/A,#N/A,FALSE,"970304";#N/A,#N/A,FALSE,"COM1";#N/A,#N/A,FALSE,"COM2"}</definedName>
    <definedName name="__O1" localSheetId="5" hidden="1">{#N/A,#N/A,FALSE,"970301";#N/A,#N/A,FALSE,"970302";#N/A,#N/A,FALSE,"970303";#N/A,#N/A,FALSE,"970304";#N/A,#N/A,FALSE,"COM1";#N/A,#N/A,FALSE,"COM2"}</definedName>
    <definedName name="__O1" localSheetId="6" hidden="1">{#N/A,#N/A,FALSE,"970301";#N/A,#N/A,FALSE,"970302";#N/A,#N/A,FALSE,"970303";#N/A,#N/A,FALSE,"970304";#N/A,#N/A,FALSE,"COM1";#N/A,#N/A,FALSE,"COM2"}</definedName>
    <definedName name="__O1" localSheetId="11" hidden="1">{#N/A,#N/A,FALSE,"970301";#N/A,#N/A,FALSE,"970302";#N/A,#N/A,FALSE,"970303";#N/A,#N/A,FALSE,"970304";#N/A,#N/A,FALSE,"COM1";#N/A,#N/A,FALSE,"COM2"}</definedName>
    <definedName name="__O1" localSheetId="12" hidden="1">{#N/A,#N/A,FALSE,"970301";#N/A,#N/A,FALSE,"970302";#N/A,#N/A,FALSE,"970303";#N/A,#N/A,FALSE,"970304";#N/A,#N/A,FALSE,"COM1";#N/A,#N/A,FALSE,"COM2"}</definedName>
    <definedName name="__O1" hidden="1">{#N/A,#N/A,FALSE,"970301";#N/A,#N/A,FALSE,"970302";#N/A,#N/A,FALSE,"970303";#N/A,#N/A,FALSE,"970304";#N/A,#N/A,FALSE,"COM1";#N/A,#N/A,FALSE,"COM2"}</definedName>
    <definedName name="__ok1" localSheetId="7" hidden="1">#REF!</definedName>
    <definedName name="__ok1" localSheetId="5" hidden="1">#REF!</definedName>
    <definedName name="__ok1" localSheetId="6" hidden="1">#REF!</definedName>
    <definedName name="__ok1" localSheetId="11" hidden="1">#REF!</definedName>
    <definedName name="__ok1" localSheetId="12" hidden="1">#REF!</definedName>
    <definedName name="__ok1" hidden="1">#REF!</definedName>
    <definedName name="__OP2">'[2]#REF'!$B$121:$B$130</definedName>
    <definedName name="__P101" hidden="1">{#N/A,#N/A,FALSE,"COVER";#N/A,#N/A,FALSE,"0";#N/A,#N/A,FALSE,"1";#N/A,#N/A,FALSE,"2";#N/A,#N/A,FALSE,"3";#N/A,#N/A,FALSE,"4";#N/A,#N/A,FALSE,"5";#N/A,#N/A,FALSE,"6";#N/A,#N/A,FALSE,"7";#N/A,#N/A,FALSE,"8";#N/A,#N/A,FALSE,"9";#N/A,#N/A,FALSE,"10";#N/A,#N/A,FALSE,"11"}</definedName>
    <definedName name="__PL2"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_PL3"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_PL4" hidden="1">{#N/A,#N/A,FALSE,"Report Data";#N/A,#N/A,FALSE,"COMP POOL";#N/A,#N/A,FALSE,"COMP POOL NB95";#N/A,#N/A,FALSE,"COMP POOL NB94"}</definedName>
    <definedName name="__PL5"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_T101" hidden="1">{#N/A,#N/A,FALSE,"COVER";#N/A,#N/A,FALSE,"0";#N/A,#N/A,FALSE,"1";#N/A,#N/A,FALSE,"2";#N/A,#N/A,FALSE,"3";#N/A,#N/A,FALSE,"4";#N/A,#N/A,FALSE,"5";#N/A,#N/A,FALSE,"6";#N/A,#N/A,FALSE,"7";#N/A,#N/A,FALSE,"8";#N/A,#N/A,FALSE,"9";#N/A,#N/A,FALSE,"10";#N/A,#N/A,FALSE,"11"}</definedName>
    <definedName name="__TB1">[3]TB!$A$1:$H$38</definedName>
    <definedName name="__TBC95" hidden="1">{#N/A,#N/A,FALSE,"Co_BalSht";#N/A,#N/A,FALSE,"Co_IncStmt";#N/A,#N/A,FALSE,"Cons_BalSht";#N/A,#N/A,FALSE,"Cons_IncStmt";#N/A,#N/A,FALSE,"Cashflow"}</definedName>
    <definedName name="__U3" hidden="1">{#N/A,#N/A,FALSE,"COVER";#N/A,#N/A,FALSE,"0";#N/A,#N/A,FALSE,"1";#N/A,#N/A,FALSE,"2";#N/A,#N/A,FALSE,"3";#N/A,#N/A,FALSE,"4";#N/A,#N/A,FALSE,"5";#N/A,#N/A,FALSE,"6";#N/A,#N/A,FALSE,"7";#N/A,#N/A,FALSE,"8";#N/A,#N/A,FALSE,"9";#N/A,#N/A,FALSE,"10";#N/A,#N/A,FALSE,"11"}</definedName>
    <definedName name="__U301" hidden="1">{#N/A,#N/A,FALSE,"COVER";#N/A,#N/A,FALSE,"0";#N/A,#N/A,FALSE,"1";#N/A,#N/A,FALSE,"2";#N/A,#N/A,FALSE,"3";#N/A,#N/A,FALSE,"4";#N/A,#N/A,FALSE,"5";#N/A,#N/A,FALSE,"6";#N/A,#N/A,FALSE,"7";#N/A,#N/A,FALSE,"8";#N/A,#N/A,FALSE,"9";#N/A,#N/A,FALSE,"10";#N/A,#N/A,FALSE,"11"}</definedName>
    <definedName name="__U302" hidden="1">{#N/A,#N/A,FALSE,"COVER";#N/A,#N/A,FALSE,"0";#N/A,#N/A,FALSE,"1";#N/A,#N/A,FALSE,"2";#N/A,#N/A,FALSE,"3";#N/A,#N/A,FALSE,"4";#N/A,#N/A,FALSE,"5";#N/A,#N/A,FALSE,"6";#N/A,#N/A,FALSE,"7";#N/A,#N/A,FALSE,"8";#N/A,#N/A,FALSE,"9";#N/A,#N/A,FALSE,"10";#N/A,#N/A,FALSE,"11"}</definedName>
    <definedName name="__U400" localSheetId="7" hidden="1">{#N/A,#N/A,FALSE,"DIR-REP";#N/A,#N/A,FALSE,"AUD-REPORT";#N/A,#N/A,FALSE,"P7L&amp;BS";#N/A,#N/A,FALSE,"NOTES";#N/A,#N/A,FALSE,"FA";#N/A,#N/A,FALSE,"NOTES (2)";#N/A,#N/A,FALSE,"Schedule  IV";#N/A,#N/A,FALSE,"Schedule V"}</definedName>
    <definedName name="__U400" localSheetId="5" hidden="1">{#N/A,#N/A,FALSE,"DIR-REP";#N/A,#N/A,FALSE,"AUD-REPORT";#N/A,#N/A,FALSE,"P7L&amp;BS";#N/A,#N/A,FALSE,"NOTES";#N/A,#N/A,FALSE,"FA";#N/A,#N/A,FALSE,"NOTES (2)";#N/A,#N/A,FALSE,"Schedule  IV";#N/A,#N/A,FALSE,"Schedule V"}</definedName>
    <definedName name="__U400" localSheetId="6" hidden="1">{#N/A,#N/A,FALSE,"DIR-REP";#N/A,#N/A,FALSE,"AUD-REPORT";#N/A,#N/A,FALSE,"P7L&amp;BS";#N/A,#N/A,FALSE,"NOTES";#N/A,#N/A,FALSE,"FA";#N/A,#N/A,FALSE,"NOTES (2)";#N/A,#N/A,FALSE,"Schedule  IV";#N/A,#N/A,FALSE,"Schedule V"}</definedName>
    <definedName name="__U400" localSheetId="11" hidden="1">{#N/A,#N/A,FALSE,"DIR-REP";#N/A,#N/A,FALSE,"AUD-REPORT";#N/A,#N/A,FALSE,"P7L&amp;BS";#N/A,#N/A,FALSE,"NOTES";#N/A,#N/A,FALSE,"FA";#N/A,#N/A,FALSE,"NOTES (2)";#N/A,#N/A,FALSE,"Schedule  IV";#N/A,#N/A,FALSE,"Schedule V"}</definedName>
    <definedName name="__U400" localSheetId="12" hidden="1">{#N/A,#N/A,FALSE,"DIR-REP";#N/A,#N/A,FALSE,"AUD-REPORT";#N/A,#N/A,FALSE,"P7L&amp;BS";#N/A,#N/A,FALSE,"NOTES";#N/A,#N/A,FALSE,"FA";#N/A,#N/A,FALSE,"NOTES (2)";#N/A,#N/A,FALSE,"Schedule  IV";#N/A,#N/A,FALSE,"Schedule V"}</definedName>
    <definedName name="__U400" hidden="1">{#N/A,#N/A,FALSE,"DIR-REP";#N/A,#N/A,FALSE,"AUD-REPORT";#N/A,#N/A,FALSE,"P7L&amp;BS";#N/A,#N/A,FALSE,"NOTES";#N/A,#N/A,FALSE,"FA";#N/A,#N/A,FALSE,"NOTES (2)";#N/A,#N/A,FALSE,"Schedule  IV";#N/A,#N/A,FALSE,"Schedule V"}</definedName>
    <definedName name="__U500" localSheetId="7" hidden="1">{#N/A,#N/A,FALSE,"TB";#N/A,#N/A,FALSE,"CONTENTS";#N/A,#N/A,FALSE,"DR";#N/A,#N/A,FALSE,"AR";#N/A,#N/A,FALSE,"BS";#N/A,#N/A,FALSE,"PL";#N/A,#N/A,FALSE,"NOTES";#N/A,#N/A,FALSE,"NOTES (2)";#N/A,#N/A,FALSE,"NOTES (3)";#N/A,#N/A,FALSE,"DPL";#N/A,#N/A,FALSE,"DPL"}</definedName>
    <definedName name="__U500" localSheetId="5" hidden="1">{#N/A,#N/A,FALSE,"TB";#N/A,#N/A,FALSE,"CONTENTS";#N/A,#N/A,FALSE,"DR";#N/A,#N/A,FALSE,"AR";#N/A,#N/A,FALSE,"BS";#N/A,#N/A,FALSE,"PL";#N/A,#N/A,FALSE,"NOTES";#N/A,#N/A,FALSE,"NOTES (2)";#N/A,#N/A,FALSE,"NOTES (3)";#N/A,#N/A,FALSE,"DPL";#N/A,#N/A,FALSE,"DPL"}</definedName>
    <definedName name="__U500" localSheetId="6" hidden="1">{#N/A,#N/A,FALSE,"TB";#N/A,#N/A,FALSE,"CONTENTS";#N/A,#N/A,FALSE,"DR";#N/A,#N/A,FALSE,"AR";#N/A,#N/A,FALSE,"BS";#N/A,#N/A,FALSE,"PL";#N/A,#N/A,FALSE,"NOTES";#N/A,#N/A,FALSE,"NOTES (2)";#N/A,#N/A,FALSE,"NOTES (3)";#N/A,#N/A,FALSE,"DPL";#N/A,#N/A,FALSE,"DPL"}</definedName>
    <definedName name="__U500" localSheetId="11" hidden="1">{#N/A,#N/A,FALSE,"TB";#N/A,#N/A,FALSE,"CONTENTS";#N/A,#N/A,FALSE,"DR";#N/A,#N/A,FALSE,"AR";#N/A,#N/A,FALSE,"BS";#N/A,#N/A,FALSE,"PL";#N/A,#N/A,FALSE,"NOTES";#N/A,#N/A,FALSE,"NOTES (2)";#N/A,#N/A,FALSE,"NOTES (3)";#N/A,#N/A,FALSE,"DPL";#N/A,#N/A,FALSE,"DPL"}</definedName>
    <definedName name="__U500" localSheetId="12" hidden="1">{#N/A,#N/A,FALSE,"TB";#N/A,#N/A,FALSE,"CONTENTS";#N/A,#N/A,FALSE,"DR";#N/A,#N/A,FALSE,"AR";#N/A,#N/A,FALSE,"BS";#N/A,#N/A,FALSE,"PL";#N/A,#N/A,FALSE,"NOTES";#N/A,#N/A,FALSE,"NOTES (2)";#N/A,#N/A,FALSE,"NOTES (3)";#N/A,#N/A,FALSE,"DPL";#N/A,#N/A,FALSE,"DPL"}</definedName>
    <definedName name="__U500" hidden="1">{#N/A,#N/A,FALSE,"TB";#N/A,#N/A,FALSE,"CONTENTS";#N/A,#N/A,FALSE,"DR";#N/A,#N/A,FALSE,"AR";#N/A,#N/A,FALSE,"BS";#N/A,#N/A,FALSE,"PL";#N/A,#N/A,FALSE,"NOTES";#N/A,#N/A,FALSE,"NOTES (2)";#N/A,#N/A,FALSE,"NOTES (3)";#N/A,#N/A,FALSE,"DPL";#N/A,#N/A,FALSE,"DPL"}</definedName>
    <definedName name="__U602" hidden="1">{#N/A,#N/A,FALSE,"Ocean";#N/A,#N/A,FALSE,"NewYork";#N/A,#N/A,FALSE,"Gateway";#N/A,#N/A,FALSE,"GVH";#N/A,#N/A,FALSE,"GVM";#N/A,#N/A,FALSE,"GVT"}</definedName>
    <definedName name="__V42" localSheetId="7" hidden="1">#REF!</definedName>
    <definedName name="__V42" localSheetId="5" hidden="1">#REF!</definedName>
    <definedName name="__V42" localSheetId="6" hidden="1">#REF!</definedName>
    <definedName name="__V42" localSheetId="11" hidden="1">#REF!</definedName>
    <definedName name="__V42" localSheetId="12" hidden="1">#REF!</definedName>
    <definedName name="__V42" hidden="1">#REF!</definedName>
    <definedName name="__ver1"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_vin1" localSheetId="7" hidden="1">#REF!</definedName>
    <definedName name="__vin1" localSheetId="6" hidden="1">#REF!</definedName>
    <definedName name="__vin1" localSheetId="11" hidden="1">#REF!</definedName>
    <definedName name="__vin1" localSheetId="12" hidden="1">#REF!</definedName>
    <definedName name="__vin1" hidden="1">#REF!</definedName>
    <definedName name="_1" localSheetId="2" hidden="1">#REF!</definedName>
    <definedName name="_1" localSheetId="7" hidden="1">#REF!</definedName>
    <definedName name="_1" localSheetId="3">#N/A</definedName>
    <definedName name="_1" localSheetId="4" hidden="1">#REF!</definedName>
    <definedName name="_1" localSheetId="5" hidden="1">#REF!</definedName>
    <definedName name="_1" localSheetId="6" hidden="1">#REF!</definedName>
    <definedName name="_1" localSheetId="1" hidden="1">#REF!</definedName>
    <definedName name="_1" localSheetId="8" hidden="1">#REF!</definedName>
    <definedName name="_1" localSheetId="9" hidden="1">#REF!</definedName>
    <definedName name="_1" localSheetId="10" hidden="1">#REF!</definedName>
    <definedName name="_1" localSheetId="11" hidden="1">#REF!</definedName>
    <definedName name="_1" localSheetId="12" hidden="1">#REF!</definedName>
    <definedName name="_1" hidden="1">#REF!</definedName>
    <definedName name="_1." localSheetId="6">#REF!</definedName>
    <definedName name="_1.">#REF!</definedName>
    <definedName name="_1__123Graph_AChart_1A" hidden="1">#N/A</definedName>
    <definedName name="_10A100_" localSheetId="7" hidden="1">{#N/A,#N/A,FALSE,"DIR-REP";#N/A,#N/A,FALSE,"AUD-REPORT";#N/A,#N/A,FALSE,"P7L&amp;BS";#N/A,#N/A,FALSE,"NOTES";#N/A,#N/A,FALSE,"FA";#N/A,#N/A,FALSE,"NOTES (2)";#N/A,#N/A,FALSE,"Schedule  IV";#N/A,#N/A,FALSE,"Schedule V"}</definedName>
    <definedName name="_10A100_" localSheetId="5" hidden="1">{#N/A,#N/A,FALSE,"DIR-REP";#N/A,#N/A,FALSE,"AUD-REPORT";#N/A,#N/A,FALSE,"P7L&amp;BS";#N/A,#N/A,FALSE,"NOTES";#N/A,#N/A,FALSE,"FA";#N/A,#N/A,FALSE,"NOTES (2)";#N/A,#N/A,FALSE,"Schedule  IV";#N/A,#N/A,FALSE,"Schedule V"}</definedName>
    <definedName name="_10A100_" localSheetId="6" hidden="1">{#N/A,#N/A,FALSE,"DIR-REP";#N/A,#N/A,FALSE,"AUD-REPORT";#N/A,#N/A,FALSE,"P7L&amp;BS";#N/A,#N/A,FALSE,"NOTES";#N/A,#N/A,FALSE,"FA";#N/A,#N/A,FALSE,"NOTES (2)";#N/A,#N/A,FALSE,"Schedule  IV";#N/A,#N/A,FALSE,"Schedule V"}</definedName>
    <definedName name="_10A100_" localSheetId="11" hidden="1">{#N/A,#N/A,FALSE,"DIR-REP";#N/A,#N/A,FALSE,"AUD-REPORT";#N/A,#N/A,FALSE,"P7L&amp;BS";#N/A,#N/A,FALSE,"NOTES";#N/A,#N/A,FALSE,"FA";#N/A,#N/A,FALSE,"NOTES (2)";#N/A,#N/A,FALSE,"Schedule  IV";#N/A,#N/A,FALSE,"Schedule V"}</definedName>
    <definedName name="_10A100_" localSheetId="12" hidden="1">{#N/A,#N/A,FALSE,"DIR-REP";#N/A,#N/A,FALSE,"AUD-REPORT";#N/A,#N/A,FALSE,"P7L&amp;BS";#N/A,#N/A,FALSE,"NOTES";#N/A,#N/A,FALSE,"FA";#N/A,#N/A,FALSE,"NOTES (2)";#N/A,#N/A,FALSE,"Schedule  IV";#N/A,#N/A,FALSE,"Schedule V"}</definedName>
    <definedName name="_10A100_" hidden="1">{#N/A,#N/A,FALSE,"DIR-REP";#N/A,#N/A,FALSE,"AUD-REPORT";#N/A,#N/A,FALSE,"P7L&amp;BS";#N/A,#N/A,FALSE,"NOTES";#N/A,#N/A,FALSE,"FA";#N/A,#N/A,FALSE,"NOTES (2)";#N/A,#N/A,FALSE,"Schedule  IV";#N/A,#N/A,FALSE,"Schedule V"}</definedName>
    <definedName name="_10ad1_" localSheetId="7" hidden="1">{#N/A,#N/A,FALSE,"TB";#N/A,#N/A,FALSE,"DR";#N/A,#N/A,FALSE,"AR";#N/A,#N/A,FALSE,"PL";#N/A,#N/A,FALSE,"BS";#N/A,#N/A,FALSE,"NOTES";#N/A,#N/A,FALSE,"NOTES (2)";#N/A,#N/A,FALSE,"NOTES (3)";#N/A,#N/A,FALSE,"DPL";#N/A,#N/A,FALSE,"TAXC.INDEX";#N/A,#N/A,FALSE,"Schedule I";#N/A,#N/A,FALSE,"Adjustments"}</definedName>
    <definedName name="_10ad1_" localSheetId="5" hidden="1">{#N/A,#N/A,FALSE,"TB";#N/A,#N/A,FALSE,"DR";#N/A,#N/A,FALSE,"AR";#N/A,#N/A,FALSE,"PL";#N/A,#N/A,FALSE,"BS";#N/A,#N/A,FALSE,"NOTES";#N/A,#N/A,FALSE,"NOTES (2)";#N/A,#N/A,FALSE,"NOTES (3)";#N/A,#N/A,FALSE,"DPL";#N/A,#N/A,FALSE,"TAXC.INDEX";#N/A,#N/A,FALSE,"Schedule I";#N/A,#N/A,FALSE,"Adjustments"}</definedName>
    <definedName name="_10ad1_" localSheetId="6" hidden="1">{#N/A,#N/A,FALSE,"TB";#N/A,#N/A,FALSE,"DR";#N/A,#N/A,FALSE,"AR";#N/A,#N/A,FALSE,"PL";#N/A,#N/A,FALSE,"BS";#N/A,#N/A,FALSE,"NOTES";#N/A,#N/A,FALSE,"NOTES (2)";#N/A,#N/A,FALSE,"NOTES (3)";#N/A,#N/A,FALSE,"DPL";#N/A,#N/A,FALSE,"TAXC.INDEX";#N/A,#N/A,FALSE,"Schedule I";#N/A,#N/A,FALSE,"Adjustments"}</definedName>
    <definedName name="_10ad1_" localSheetId="11" hidden="1">{#N/A,#N/A,FALSE,"TB";#N/A,#N/A,FALSE,"DR";#N/A,#N/A,FALSE,"AR";#N/A,#N/A,FALSE,"PL";#N/A,#N/A,FALSE,"BS";#N/A,#N/A,FALSE,"NOTES";#N/A,#N/A,FALSE,"NOTES (2)";#N/A,#N/A,FALSE,"NOTES (3)";#N/A,#N/A,FALSE,"DPL";#N/A,#N/A,FALSE,"TAXC.INDEX";#N/A,#N/A,FALSE,"Schedule I";#N/A,#N/A,FALSE,"Adjustments"}</definedName>
    <definedName name="_10ad1_" localSheetId="12" hidden="1">{#N/A,#N/A,FALSE,"TB";#N/A,#N/A,FALSE,"DR";#N/A,#N/A,FALSE,"AR";#N/A,#N/A,FALSE,"PL";#N/A,#N/A,FALSE,"BS";#N/A,#N/A,FALSE,"NOTES";#N/A,#N/A,FALSE,"NOTES (2)";#N/A,#N/A,FALSE,"NOTES (3)";#N/A,#N/A,FALSE,"DPL";#N/A,#N/A,FALSE,"TAXC.INDEX";#N/A,#N/A,FALSE,"Schedule I";#N/A,#N/A,FALSE,"Adjustments"}</definedName>
    <definedName name="_10ad1_" hidden="1">{#N/A,#N/A,FALSE,"TB";#N/A,#N/A,FALSE,"DR";#N/A,#N/A,FALSE,"AR";#N/A,#N/A,FALSE,"PL";#N/A,#N/A,FALSE,"BS";#N/A,#N/A,FALSE,"NOTES";#N/A,#N/A,FALSE,"NOTES (2)";#N/A,#N/A,FALSE,"NOTES (3)";#N/A,#N/A,FALSE,"DPL";#N/A,#N/A,FALSE,"TAXC.INDEX";#N/A,#N/A,FALSE,"Schedule I";#N/A,#N/A,FALSE,"Adjustments"}</definedName>
    <definedName name="_10E1_" localSheetId="3" hidden="1">{#N/A,#N/A,FALSE,"TB";#N/A,#N/A,FALSE,"AR";#N/A,#N/A,FALSE,"BS";#N/A,#N/A,FALSE,"PL";#N/A,#N/A,FALSE,"NOTES";#N/A,#N/A,FALSE,"NOTES (2)";#N/A,#N/A,FALSE,"NOTES (3)";#N/A,#N/A,FALSE,"TAXC.INDEX";#N/A,#N/A,FALSE,"Schedule I";#N/A,#N/A,FALSE,"DPL";#N/A,#N/A,FALSE,"Schedule IV";#N/A,#N/A,FALSE,"Adjustments"}</definedName>
    <definedName name="_10E1_" localSheetId="4" hidden="1">{#N/A,#N/A,FALSE,"TB";#N/A,#N/A,FALSE,"AR";#N/A,#N/A,FALSE,"BS";#N/A,#N/A,FALSE,"PL";#N/A,#N/A,FALSE,"NOTES";#N/A,#N/A,FALSE,"NOTES (2)";#N/A,#N/A,FALSE,"NOTES (3)";#N/A,#N/A,FALSE,"TAXC.INDEX";#N/A,#N/A,FALSE,"Schedule I";#N/A,#N/A,FALSE,"DPL";#N/A,#N/A,FALSE,"Schedule IV";#N/A,#N/A,FALSE,"Adjustments"}</definedName>
    <definedName name="_10E1_" localSheetId="10" hidden="1">{#N/A,#N/A,FALSE,"TB";#N/A,#N/A,FALSE,"AR";#N/A,#N/A,FALSE,"BS";#N/A,#N/A,FALSE,"PL";#N/A,#N/A,FALSE,"NOTES";#N/A,#N/A,FALSE,"NOTES (2)";#N/A,#N/A,FALSE,"NOTES (3)";#N/A,#N/A,FALSE,"TAXC.INDEX";#N/A,#N/A,FALSE,"Schedule I";#N/A,#N/A,FALSE,"DPL";#N/A,#N/A,FALSE,"Schedule IV";#N/A,#N/A,FALSE,"Adjustments"}</definedName>
    <definedName name="_10E1_" hidden="1">{#N/A,#N/A,FALSE,"TB";#N/A,#N/A,FALSE,"AR";#N/A,#N/A,FALSE,"BS";#N/A,#N/A,FALSE,"PL";#N/A,#N/A,FALSE,"NOTES";#N/A,#N/A,FALSE,"NOTES (2)";#N/A,#N/A,FALSE,"NOTES (3)";#N/A,#N/A,FALSE,"TAXC.INDEX";#N/A,#N/A,FALSE,"Schedule I";#N/A,#N/A,FALSE,"DPL";#N/A,#N/A,FALSE,"Schedule IV";#N/A,#N/A,FALSE,"Adjustments"}</definedName>
    <definedName name="_10L2_" localSheetId="7" hidden="1">#REF!</definedName>
    <definedName name="_10L2_" localSheetId="5" hidden="1">#REF!</definedName>
    <definedName name="_10L2_" localSheetId="6" hidden="1">#REF!</definedName>
    <definedName name="_10L2_" localSheetId="11" hidden="1">#REF!</definedName>
    <definedName name="_10L2_" localSheetId="12" hidden="1">#REF!</definedName>
    <definedName name="_10L2_" hidden="1">#REF!</definedName>
    <definedName name="_11B201_" localSheetId="7" hidden="1">{#N/A,#N/A,FALSE,"Ocean";#N/A,#N/A,FALSE,"NewYork";#N/A,#N/A,FALSE,"Gateway";#N/A,#N/A,FALSE,"GVH";#N/A,#N/A,FALSE,"GVM";#N/A,#N/A,FALSE,"GVT"}</definedName>
    <definedName name="_11B201_" localSheetId="5" hidden="1">{#N/A,#N/A,FALSE,"Ocean";#N/A,#N/A,FALSE,"NewYork";#N/A,#N/A,FALSE,"Gateway";#N/A,#N/A,FALSE,"GVH";#N/A,#N/A,FALSE,"GVM";#N/A,#N/A,FALSE,"GVT"}</definedName>
    <definedName name="_11B201_" localSheetId="6" hidden="1">{#N/A,#N/A,FALSE,"Ocean";#N/A,#N/A,FALSE,"NewYork";#N/A,#N/A,FALSE,"Gateway";#N/A,#N/A,FALSE,"GVH";#N/A,#N/A,FALSE,"GVM";#N/A,#N/A,FALSE,"GVT"}</definedName>
    <definedName name="_11B201_" localSheetId="11" hidden="1">{#N/A,#N/A,FALSE,"Ocean";#N/A,#N/A,FALSE,"NewYork";#N/A,#N/A,FALSE,"Gateway";#N/A,#N/A,FALSE,"GVH";#N/A,#N/A,FALSE,"GVM";#N/A,#N/A,FALSE,"GVT"}</definedName>
    <definedName name="_11B201_" localSheetId="12" hidden="1">{#N/A,#N/A,FALSE,"Ocean";#N/A,#N/A,FALSE,"NewYork";#N/A,#N/A,FALSE,"Gateway";#N/A,#N/A,FALSE,"GVH";#N/A,#N/A,FALSE,"GVM";#N/A,#N/A,FALSE,"GVT"}</definedName>
    <definedName name="_11B201_" hidden="1">{#N/A,#N/A,FALSE,"Ocean";#N/A,#N/A,FALSE,"NewYork";#N/A,#N/A,FALSE,"Gateway";#N/A,#N/A,FALSE,"GVH";#N/A,#N/A,FALSE,"GVM";#N/A,#N/A,FALSE,"GVT"}</definedName>
    <definedName name="_123Graph_C" hidden="1">'[5]Office Improve'!#REF!</definedName>
    <definedName name="_123Graphx" hidden="1">[18]U201!#REF!</definedName>
    <definedName name="_12A2_" hidden="1">'[19]#REF'!$C$169:$C$199</definedName>
    <definedName name="_12P2_" localSheetId="7" hidden="1">'[20]SC HKD CA'!#REF!</definedName>
    <definedName name="_12P2_" localSheetId="5" hidden="1">'[20]SC HKD CA'!#REF!</definedName>
    <definedName name="_12P2_" localSheetId="11" hidden="1">'[20]SC HKD CA'!#REF!</definedName>
    <definedName name="_12P2_" localSheetId="12" hidden="1">'[20]SC HKD CA'!#REF!</definedName>
    <definedName name="_12P2_" hidden="1">'[20]SC HKD CA'!#REF!</definedName>
    <definedName name="_14D100_" localSheetId="7" hidden="1">{#N/A,#N/A,FALSE,"TAXC.INDEX";#N/A,#N/A,FALSE,"Schedule I";#N/A,#N/A,FALSE,"Schedule  II";#N/A,#N/A,FALSE,"Schedule III"}</definedName>
    <definedName name="_14D100_" localSheetId="5" hidden="1">{#N/A,#N/A,FALSE,"TAXC.INDEX";#N/A,#N/A,FALSE,"Schedule I";#N/A,#N/A,FALSE,"Schedule  II";#N/A,#N/A,FALSE,"Schedule III"}</definedName>
    <definedName name="_14D100_" localSheetId="6" hidden="1">{#N/A,#N/A,FALSE,"TAXC.INDEX";#N/A,#N/A,FALSE,"Schedule I";#N/A,#N/A,FALSE,"Schedule  II";#N/A,#N/A,FALSE,"Schedule III"}</definedName>
    <definedName name="_14D100_" localSheetId="11" hidden="1">{#N/A,#N/A,FALSE,"TAXC.INDEX";#N/A,#N/A,FALSE,"Schedule I";#N/A,#N/A,FALSE,"Schedule  II";#N/A,#N/A,FALSE,"Schedule III"}</definedName>
    <definedName name="_14D100_" localSheetId="12" hidden="1">{#N/A,#N/A,FALSE,"TAXC.INDEX";#N/A,#N/A,FALSE,"Schedule I";#N/A,#N/A,FALSE,"Schedule  II";#N/A,#N/A,FALSE,"Schedule III"}</definedName>
    <definedName name="_14D100_" hidden="1">{#N/A,#N/A,FALSE,"TAXC.INDEX";#N/A,#N/A,FALSE,"Schedule I";#N/A,#N/A,FALSE,"Schedule  II";#N/A,#N/A,FALSE,"Schedule III"}</definedName>
    <definedName name="_14E11_" hidden="1">{#N/A,#N/A,FALSE,"COVER";#N/A,#N/A,FALSE,"0";#N/A,#N/A,FALSE,"1";#N/A,#N/A,FALSE,"2";#N/A,#N/A,FALSE,"3";#N/A,#N/A,FALSE,"4";#N/A,#N/A,FALSE,"5";#N/A,#N/A,FALSE,"6";#N/A,#N/A,FALSE,"7";#N/A,#N/A,FALSE,"8";#N/A,#N/A,FALSE,"9";#N/A,#N/A,FALSE,"10";#N/A,#N/A,FALSE,"11"}</definedName>
    <definedName name="_14GS1_">#REF!</definedName>
    <definedName name="_14P3_" localSheetId="6" hidden="1">'[20]SC HKD CA'!#REF!</definedName>
    <definedName name="_14P3_" hidden="1">'[20]SC HKD CA'!#REF!</definedName>
    <definedName name="_15E1100_" localSheetId="3" hidden="1">{#N/A,#N/A,FALSE,"TAXC.INDEX";#N/A,#N/A,FALSE,"Schedule I";#N/A,#N/A,FALSE,"Schedule  II";#N/A,#N/A,FALSE,"Schedule III";#N/A,#N/A,FALSE,"Schedule IV";#N/A,#N/A,FALSE,"Schedule IV (Cont'd)";#N/A,#N/A,FALSE,"Schedule V";#N/A,#N/A,FALSE,"Schedule VI";#N/A,#N/A,FALSE,"Schedule VII"}</definedName>
    <definedName name="_15E1100_" localSheetId="4" hidden="1">{#N/A,#N/A,FALSE,"TAXC.INDEX";#N/A,#N/A,FALSE,"Schedule I";#N/A,#N/A,FALSE,"Schedule  II";#N/A,#N/A,FALSE,"Schedule III";#N/A,#N/A,FALSE,"Schedule IV";#N/A,#N/A,FALSE,"Schedule IV (Cont'd)";#N/A,#N/A,FALSE,"Schedule V";#N/A,#N/A,FALSE,"Schedule VI";#N/A,#N/A,FALSE,"Schedule VII"}</definedName>
    <definedName name="_15E1100_" localSheetId="10" hidden="1">{#N/A,#N/A,FALSE,"TAXC.INDEX";#N/A,#N/A,FALSE,"Schedule I";#N/A,#N/A,FALSE,"Schedule  II";#N/A,#N/A,FALSE,"Schedule III";#N/A,#N/A,FALSE,"Schedule IV";#N/A,#N/A,FALSE,"Schedule IV (Cont'd)";#N/A,#N/A,FALSE,"Schedule V";#N/A,#N/A,FALSE,"Schedule VI";#N/A,#N/A,FALSE,"Schedule VII"}</definedName>
    <definedName name="_15E1100_" hidden="1">{#N/A,#N/A,FALSE,"TAXC.INDEX";#N/A,#N/A,FALSE,"Schedule I";#N/A,#N/A,FALSE,"Schedule  II";#N/A,#N/A,FALSE,"Schedule III";#N/A,#N/A,FALSE,"Schedule IV";#N/A,#N/A,FALSE,"Schedule IV (Cont'd)";#N/A,#N/A,FALSE,"Schedule V";#N/A,#N/A,FALSE,"Schedule VI";#N/A,#N/A,FALSE,"Schedule VII"}</definedName>
    <definedName name="_15L2_" localSheetId="7" hidden="1">#REF!</definedName>
    <definedName name="_15L2_" localSheetId="6" hidden="1">#REF!</definedName>
    <definedName name="_15L2_" localSheetId="11" hidden="1">#REF!</definedName>
    <definedName name="_15L2_" localSheetId="12" hidden="1">#REF!</definedName>
    <definedName name="_15L2_" hidden="1">#REF!</definedName>
    <definedName name="_16ad1_" localSheetId="7" hidden="1">{#N/A,#N/A,FALSE,"TB";#N/A,#N/A,FALSE,"DR";#N/A,#N/A,FALSE,"AR";#N/A,#N/A,FALSE,"PL";#N/A,#N/A,FALSE,"BS";#N/A,#N/A,FALSE,"NOTES";#N/A,#N/A,FALSE,"NOTES (2)";#N/A,#N/A,FALSE,"NOTES (3)";#N/A,#N/A,FALSE,"DPL";#N/A,#N/A,FALSE,"TAXC.INDEX";#N/A,#N/A,FALSE,"Schedule I";#N/A,#N/A,FALSE,"Adjustments"}</definedName>
    <definedName name="_16ad1_" localSheetId="5" hidden="1">{#N/A,#N/A,FALSE,"TB";#N/A,#N/A,FALSE,"DR";#N/A,#N/A,FALSE,"AR";#N/A,#N/A,FALSE,"PL";#N/A,#N/A,FALSE,"BS";#N/A,#N/A,FALSE,"NOTES";#N/A,#N/A,FALSE,"NOTES (2)";#N/A,#N/A,FALSE,"NOTES (3)";#N/A,#N/A,FALSE,"DPL";#N/A,#N/A,FALSE,"TAXC.INDEX";#N/A,#N/A,FALSE,"Schedule I";#N/A,#N/A,FALSE,"Adjustments"}</definedName>
    <definedName name="_16ad1_" localSheetId="6" hidden="1">{#N/A,#N/A,FALSE,"TB";#N/A,#N/A,FALSE,"DR";#N/A,#N/A,FALSE,"AR";#N/A,#N/A,FALSE,"PL";#N/A,#N/A,FALSE,"BS";#N/A,#N/A,FALSE,"NOTES";#N/A,#N/A,FALSE,"NOTES (2)";#N/A,#N/A,FALSE,"NOTES (3)";#N/A,#N/A,FALSE,"DPL";#N/A,#N/A,FALSE,"TAXC.INDEX";#N/A,#N/A,FALSE,"Schedule I";#N/A,#N/A,FALSE,"Adjustments"}</definedName>
    <definedName name="_16ad1_" localSheetId="11" hidden="1">{#N/A,#N/A,FALSE,"TB";#N/A,#N/A,FALSE,"DR";#N/A,#N/A,FALSE,"AR";#N/A,#N/A,FALSE,"PL";#N/A,#N/A,FALSE,"BS";#N/A,#N/A,FALSE,"NOTES";#N/A,#N/A,FALSE,"NOTES (2)";#N/A,#N/A,FALSE,"NOTES (3)";#N/A,#N/A,FALSE,"DPL";#N/A,#N/A,FALSE,"TAXC.INDEX";#N/A,#N/A,FALSE,"Schedule I";#N/A,#N/A,FALSE,"Adjustments"}</definedName>
    <definedName name="_16ad1_" localSheetId="12" hidden="1">{#N/A,#N/A,FALSE,"TB";#N/A,#N/A,FALSE,"DR";#N/A,#N/A,FALSE,"AR";#N/A,#N/A,FALSE,"PL";#N/A,#N/A,FALSE,"BS";#N/A,#N/A,FALSE,"NOTES";#N/A,#N/A,FALSE,"NOTES (2)";#N/A,#N/A,FALSE,"NOTES (3)";#N/A,#N/A,FALSE,"DPL";#N/A,#N/A,FALSE,"TAXC.INDEX";#N/A,#N/A,FALSE,"Schedule I";#N/A,#N/A,FALSE,"Adjustments"}</definedName>
    <definedName name="_16ad1_" hidden="1">{#N/A,#N/A,FALSE,"TB";#N/A,#N/A,FALSE,"DR";#N/A,#N/A,FALSE,"AR";#N/A,#N/A,FALSE,"PL";#N/A,#N/A,FALSE,"BS";#N/A,#N/A,FALSE,"NOTES";#N/A,#N/A,FALSE,"NOTES (2)";#N/A,#N/A,FALSE,"NOTES (3)";#N/A,#N/A,FALSE,"DPL";#N/A,#N/A,FALSE,"TAXC.INDEX";#N/A,#N/A,FALSE,"Schedule I";#N/A,#N/A,FALSE,"Adjustments"}</definedName>
    <definedName name="_17B201_" localSheetId="7" hidden="1">{#N/A,#N/A,FALSE,"Ocean";#N/A,#N/A,FALSE,"NewYork";#N/A,#N/A,FALSE,"Gateway";#N/A,#N/A,FALSE,"GVH";#N/A,#N/A,FALSE,"GVM";#N/A,#N/A,FALSE,"GVT"}</definedName>
    <definedName name="_17B201_" localSheetId="5" hidden="1">{#N/A,#N/A,FALSE,"Ocean";#N/A,#N/A,FALSE,"NewYork";#N/A,#N/A,FALSE,"Gateway";#N/A,#N/A,FALSE,"GVH";#N/A,#N/A,FALSE,"GVM";#N/A,#N/A,FALSE,"GVT"}</definedName>
    <definedName name="_17B201_" localSheetId="6" hidden="1">{#N/A,#N/A,FALSE,"Ocean";#N/A,#N/A,FALSE,"NewYork";#N/A,#N/A,FALSE,"Gateway";#N/A,#N/A,FALSE,"GVH";#N/A,#N/A,FALSE,"GVM";#N/A,#N/A,FALSE,"GVT"}</definedName>
    <definedName name="_17B201_" localSheetId="11" hidden="1">{#N/A,#N/A,FALSE,"Ocean";#N/A,#N/A,FALSE,"NewYork";#N/A,#N/A,FALSE,"Gateway";#N/A,#N/A,FALSE,"GVH";#N/A,#N/A,FALSE,"GVM";#N/A,#N/A,FALSE,"GVT"}</definedName>
    <definedName name="_17B201_" localSheetId="12" hidden="1">{#N/A,#N/A,FALSE,"Ocean";#N/A,#N/A,FALSE,"NewYork";#N/A,#N/A,FALSE,"Gateway";#N/A,#N/A,FALSE,"GVH";#N/A,#N/A,FALSE,"GVM";#N/A,#N/A,FALSE,"GVT"}</definedName>
    <definedName name="_17B201_" hidden="1">{#N/A,#N/A,FALSE,"Ocean";#N/A,#N/A,FALSE,"NewYork";#N/A,#N/A,FALSE,"Gateway";#N/A,#N/A,FALSE,"GVH";#N/A,#N/A,FALSE,"GVM";#N/A,#N/A,FALSE,"GVT"}</definedName>
    <definedName name="_17E1_" localSheetId="7" hidden="1">{#N/A,#N/A,FALSE,"TB";#N/A,#N/A,FALSE,"AR";#N/A,#N/A,FALSE,"BS";#N/A,#N/A,FALSE,"PL";#N/A,#N/A,FALSE,"NOTES";#N/A,#N/A,FALSE,"NOTES (2)";#N/A,#N/A,FALSE,"NOTES (3)";#N/A,#N/A,FALSE,"TAXC.INDEX";#N/A,#N/A,FALSE,"Schedule I";#N/A,#N/A,FALSE,"DPL";#N/A,#N/A,FALSE,"Schedule IV";#N/A,#N/A,FALSE,"Adjustments"}</definedName>
    <definedName name="_17E1_" localSheetId="5" hidden="1">{#N/A,#N/A,FALSE,"TB";#N/A,#N/A,FALSE,"AR";#N/A,#N/A,FALSE,"BS";#N/A,#N/A,FALSE,"PL";#N/A,#N/A,FALSE,"NOTES";#N/A,#N/A,FALSE,"NOTES (2)";#N/A,#N/A,FALSE,"NOTES (3)";#N/A,#N/A,FALSE,"TAXC.INDEX";#N/A,#N/A,FALSE,"Schedule I";#N/A,#N/A,FALSE,"DPL";#N/A,#N/A,FALSE,"Schedule IV";#N/A,#N/A,FALSE,"Adjustments"}</definedName>
    <definedName name="_17E1_" localSheetId="6" hidden="1">{#N/A,#N/A,FALSE,"TB";#N/A,#N/A,FALSE,"AR";#N/A,#N/A,FALSE,"BS";#N/A,#N/A,FALSE,"PL";#N/A,#N/A,FALSE,"NOTES";#N/A,#N/A,FALSE,"NOTES (2)";#N/A,#N/A,FALSE,"NOTES (3)";#N/A,#N/A,FALSE,"TAXC.INDEX";#N/A,#N/A,FALSE,"Schedule I";#N/A,#N/A,FALSE,"DPL";#N/A,#N/A,FALSE,"Schedule IV";#N/A,#N/A,FALSE,"Adjustments"}</definedName>
    <definedName name="_17E1_" localSheetId="11" hidden="1">{#N/A,#N/A,FALSE,"TB";#N/A,#N/A,FALSE,"AR";#N/A,#N/A,FALSE,"BS";#N/A,#N/A,FALSE,"PL";#N/A,#N/A,FALSE,"NOTES";#N/A,#N/A,FALSE,"NOTES (2)";#N/A,#N/A,FALSE,"NOTES (3)";#N/A,#N/A,FALSE,"TAXC.INDEX";#N/A,#N/A,FALSE,"Schedule I";#N/A,#N/A,FALSE,"DPL";#N/A,#N/A,FALSE,"Schedule IV";#N/A,#N/A,FALSE,"Adjustments"}</definedName>
    <definedName name="_17E1_" localSheetId="12" hidden="1">{#N/A,#N/A,FALSE,"TB";#N/A,#N/A,FALSE,"AR";#N/A,#N/A,FALSE,"BS";#N/A,#N/A,FALSE,"PL";#N/A,#N/A,FALSE,"NOTES";#N/A,#N/A,FALSE,"NOTES (2)";#N/A,#N/A,FALSE,"NOTES (3)";#N/A,#N/A,FALSE,"TAXC.INDEX";#N/A,#N/A,FALSE,"Schedule I";#N/A,#N/A,FALSE,"DPL";#N/A,#N/A,FALSE,"Schedule IV";#N/A,#N/A,FALSE,"Adjustments"}</definedName>
    <definedName name="_17E1_" hidden="1">{#N/A,#N/A,FALSE,"TB";#N/A,#N/A,FALSE,"AR";#N/A,#N/A,FALSE,"BS";#N/A,#N/A,FALSE,"PL";#N/A,#N/A,FALSE,"NOTES";#N/A,#N/A,FALSE,"NOTES (2)";#N/A,#N/A,FALSE,"NOTES (3)";#N/A,#N/A,FALSE,"TAXC.INDEX";#N/A,#N/A,FALSE,"Schedule I";#N/A,#N/A,FALSE,"DPL";#N/A,#N/A,FALSE,"Schedule IV";#N/A,#N/A,FALSE,"Adjustments"}</definedName>
    <definedName name="_17K3_" hidden="1">{#N/A,#N/A,FALSE,"COVER";#N/A,#N/A,FALSE,"0";#N/A,#N/A,FALSE,"1";#N/A,#N/A,FALSE,"2";#N/A,#N/A,FALSE,"3";#N/A,#N/A,FALSE,"4";#N/A,#N/A,FALSE,"5";#N/A,#N/A,FALSE,"6";#N/A,#N/A,FALSE,"7";#N/A,#N/A,FALSE,"8";#N/A,#N/A,FALSE,"9";#N/A,#N/A,FALSE,"10";#N/A,#N/A,FALSE,"11"}</definedName>
    <definedName name="_1a1_" hidden="1">[1]FS!#REF!</definedName>
    <definedName name="_1A100_" localSheetId="3" hidden="1">{#N/A,#N/A,FALSE,"DIR-REP";#N/A,#N/A,FALSE,"AUD-REPORT";#N/A,#N/A,FALSE,"P7L&amp;BS";#N/A,#N/A,FALSE,"NOTES";#N/A,#N/A,FALSE,"FA";#N/A,#N/A,FALSE,"NOTES (2)";#N/A,#N/A,FALSE,"Schedule  IV";#N/A,#N/A,FALSE,"Schedule V"}</definedName>
    <definedName name="_1A100_" localSheetId="4" hidden="1">{#N/A,#N/A,FALSE,"DIR-REP";#N/A,#N/A,FALSE,"AUD-REPORT";#N/A,#N/A,FALSE,"P7L&amp;BS";#N/A,#N/A,FALSE,"NOTES";#N/A,#N/A,FALSE,"FA";#N/A,#N/A,FALSE,"NOTES (2)";#N/A,#N/A,FALSE,"Schedule  IV";#N/A,#N/A,FALSE,"Schedule V"}</definedName>
    <definedName name="_1A100_" localSheetId="10" hidden="1">{#N/A,#N/A,FALSE,"DIR-REP";#N/A,#N/A,FALSE,"AUD-REPORT";#N/A,#N/A,FALSE,"P7L&amp;BS";#N/A,#N/A,FALSE,"NOTES";#N/A,#N/A,FALSE,"FA";#N/A,#N/A,FALSE,"NOTES (2)";#N/A,#N/A,FALSE,"Schedule  IV";#N/A,#N/A,FALSE,"Schedule V"}</definedName>
    <definedName name="_1A100_" hidden="1">{#N/A,#N/A,FALSE,"DIR-REP";#N/A,#N/A,FALSE,"AUD-REPORT";#N/A,#N/A,FALSE,"P7L&amp;BS";#N/A,#N/A,FALSE,"NOTES";#N/A,#N/A,FALSE,"FA";#N/A,#N/A,FALSE,"NOTES (2)";#N/A,#N/A,FALSE,"Schedule  IV";#N/A,#N/A,FALSE,"Schedule V"}</definedName>
    <definedName name="_1A2_" hidden="1">'[2]#REF'!$C$169:$C$199</definedName>
    <definedName name="_2" localSheetId="2" hidden="1">#REF!</definedName>
    <definedName name="_2" localSheetId="7" hidden="1">#REF!</definedName>
    <definedName name="_2" localSheetId="3">#N/A</definedName>
    <definedName name="_2" localSheetId="4" hidden="1">#REF!</definedName>
    <definedName name="_2" localSheetId="5" hidden="1">#REF!</definedName>
    <definedName name="_2" localSheetId="6">#REF!</definedName>
    <definedName name="_2" localSheetId="1" hidden="1">#REF!</definedName>
    <definedName name="_2" localSheetId="8" hidden="1">#REF!</definedName>
    <definedName name="_2" localSheetId="9" hidden="1">#REF!</definedName>
    <definedName name="_2" localSheetId="10" hidden="1">#REF!</definedName>
    <definedName name="_2" localSheetId="11" hidden="1">#REF!</definedName>
    <definedName name="_2" localSheetId="12" hidden="1">#REF!</definedName>
    <definedName name="_2" hidden="1">#REF!</definedName>
    <definedName name="_2__123Graph_ACHART_29" hidden="1">#REF!</definedName>
    <definedName name="_20E1100_" localSheetId="7" hidden="1">{#N/A,#N/A,FALSE,"TAXC.INDEX";#N/A,#N/A,FALSE,"Schedule I";#N/A,#N/A,FALSE,"Schedule  II";#N/A,#N/A,FALSE,"Schedule III";#N/A,#N/A,FALSE,"Schedule IV";#N/A,#N/A,FALSE,"Schedule IV (Cont'd)";#N/A,#N/A,FALSE,"Schedule V";#N/A,#N/A,FALSE,"Schedule VI";#N/A,#N/A,FALSE,"Schedule VII"}</definedName>
    <definedName name="_20E1100_" localSheetId="5" hidden="1">{#N/A,#N/A,FALSE,"TAXC.INDEX";#N/A,#N/A,FALSE,"Schedule I";#N/A,#N/A,FALSE,"Schedule  II";#N/A,#N/A,FALSE,"Schedule III";#N/A,#N/A,FALSE,"Schedule IV";#N/A,#N/A,FALSE,"Schedule IV (Cont'd)";#N/A,#N/A,FALSE,"Schedule V";#N/A,#N/A,FALSE,"Schedule VI";#N/A,#N/A,FALSE,"Schedule VII"}</definedName>
    <definedName name="_20E1100_" localSheetId="6" hidden="1">{#N/A,#N/A,FALSE,"TAXC.INDEX";#N/A,#N/A,FALSE,"Schedule I";#N/A,#N/A,FALSE,"Schedule  II";#N/A,#N/A,FALSE,"Schedule III";#N/A,#N/A,FALSE,"Schedule IV";#N/A,#N/A,FALSE,"Schedule IV (Cont'd)";#N/A,#N/A,FALSE,"Schedule V";#N/A,#N/A,FALSE,"Schedule VI";#N/A,#N/A,FALSE,"Schedule VII"}</definedName>
    <definedName name="_20E1100_" localSheetId="11" hidden="1">{#N/A,#N/A,FALSE,"TAXC.INDEX";#N/A,#N/A,FALSE,"Schedule I";#N/A,#N/A,FALSE,"Schedule  II";#N/A,#N/A,FALSE,"Schedule III";#N/A,#N/A,FALSE,"Schedule IV";#N/A,#N/A,FALSE,"Schedule IV (Cont'd)";#N/A,#N/A,FALSE,"Schedule V";#N/A,#N/A,FALSE,"Schedule VI";#N/A,#N/A,FALSE,"Schedule VII"}</definedName>
    <definedName name="_20E1100_" localSheetId="12" hidden="1">{#N/A,#N/A,FALSE,"TAXC.INDEX";#N/A,#N/A,FALSE,"Schedule I";#N/A,#N/A,FALSE,"Schedule  II";#N/A,#N/A,FALSE,"Schedule III";#N/A,#N/A,FALSE,"Schedule IV";#N/A,#N/A,FALSE,"Schedule IV (Cont'd)";#N/A,#N/A,FALSE,"Schedule V";#N/A,#N/A,FALSE,"Schedule VI";#N/A,#N/A,FALSE,"Schedule VII"}</definedName>
    <definedName name="_20E1100_" hidden="1">{#N/A,#N/A,FALSE,"TAXC.INDEX";#N/A,#N/A,FALSE,"Schedule I";#N/A,#N/A,FALSE,"Schedule  II";#N/A,#N/A,FALSE,"Schedule III";#N/A,#N/A,FALSE,"Schedule IV";#N/A,#N/A,FALSE,"Schedule IV (Cont'd)";#N/A,#N/A,FALSE,"Schedule V";#N/A,#N/A,FALSE,"Schedule VI";#N/A,#N/A,FALSE,"Schedule VII"}</definedName>
    <definedName name="_20L2_" localSheetId="7" hidden="1">#REF!</definedName>
    <definedName name="_20L2_" localSheetId="5" hidden="1">#REF!</definedName>
    <definedName name="_20L2_" localSheetId="6" hidden="1">#REF!</definedName>
    <definedName name="_20L2_" localSheetId="11" hidden="1">#REF!</definedName>
    <definedName name="_20L2_" localSheetId="12" hidden="1">#REF!</definedName>
    <definedName name="_20L2_" hidden="1">#REF!</definedName>
    <definedName name="_21D100_" localSheetId="7" hidden="1">{#N/A,#N/A,FALSE,"TAXC.INDEX";#N/A,#N/A,FALSE,"Schedule I";#N/A,#N/A,FALSE,"Schedule  II";#N/A,#N/A,FALSE,"Schedule III"}</definedName>
    <definedName name="_21D100_" localSheetId="5" hidden="1">{#N/A,#N/A,FALSE,"TAXC.INDEX";#N/A,#N/A,FALSE,"Schedule I";#N/A,#N/A,FALSE,"Schedule  II";#N/A,#N/A,FALSE,"Schedule III"}</definedName>
    <definedName name="_21D100_" localSheetId="6" hidden="1">{#N/A,#N/A,FALSE,"TAXC.INDEX";#N/A,#N/A,FALSE,"Schedule I";#N/A,#N/A,FALSE,"Schedule  II";#N/A,#N/A,FALSE,"Schedule III"}</definedName>
    <definedName name="_21D100_" localSheetId="11" hidden="1">{#N/A,#N/A,FALSE,"TAXC.INDEX";#N/A,#N/A,FALSE,"Schedule I";#N/A,#N/A,FALSE,"Schedule  II";#N/A,#N/A,FALSE,"Schedule III"}</definedName>
    <definedName name="_21D100_" localSheetId="12" hidden="1">{#N/A,#N/A,FALSE,"TAXC.INDEX";#N/A,#N/A,FALSE,"Schedule I";#N/A,#N/A,FALSE,"Schedule  II";#N/A,#N/A,FALSE,"Schedule III"}</definedName>
    <definedName name="_21D100_" hidden="1">{#N/A,#N/A,FALSE,"TAXC.INDEX";#N/A,#N/A,FALSE,"Schedule I";#N/A,#N/A,FALSE,"Schedule  II";#N/A,#N/A,FALSE,"Schedule III"}</definedName>
    <definedName name="_21P2_" hidden="1">'[20]SC HKD CA'!#REF!</definedName>
    <definedName name="_23P2_" hidden="1">'[21]SC HKD CA'!#REF!</definedName>
    <definedName name="_24E200_" localSheetId="7" hidden="1">{#N/A,#N/A,FALSE,"TAXC.INDEX";#N/A,#N/A,FALSE,"Schedule I";#N/A,#N/A,FALSE,"Schedule  II";#N/A,#N/A,FALSE,"Schedule III"}</definedName>
    <definedName name="_24E200_" localSheetId="5" hidden="1">{#N/A,#N/A,FALSE,"TAXC.INDEX";#N/A,#N/A,FALSE,"Schedule I";#N/A,#N/A,FALSE,"Schedule  II";#N/A,#N/A,FALSE,"Schedule III"}</definedName>
    <definedName name="_24E200_" localSheetId="6" hidden="1">{#N/A,#N/A,FALSE,"TAXC.INDEX";#N/A,#N/A,FALSE,"Schedule I";#N/A,#N/A,FALSE,"Schedule  II";#N/A,#N/A,FALSE,"Schedule III"}</definedName>
    <definedName name="_24E200_" localSheetId="11" hidden="1">{#N/A,#N/A,FALSE,"TAXC.INDEX";#N/A,#N/A,FALSE,"Schedule I";#N/A,#N/A,FALSE,"Schedule  II";#N/A,#N/A,FALSE,"Schedule III"}</definedName>
    <definedName name="_24E200_" localSheetId="12" hidden="1">{#N/A,#N/A,FALSE,"TAXC.INDEX";#N/A,#N/A,FALSE,"Schedule I";#N/A,#N/A,FALSE,"Schedule  II";#N/A,#N/A,FALSE,"Schedule III"}</definedName>
    <definedName name="_24E200_" hidden="1">{#N/A,#N/A,FALSE,"TAXC.INDEX";#N/A,#N/A,FALSE,"Schedule I";#N/A,#N/A,FALSE,"Schedule  II";#N/A,#N/A,FALSE,"Schedule III"}</definedName>
    <definedName name="_24P3_" hidden="1">'[21]SC HKD CA'!#REF!</definedName>
    <definedName name="_25E1_" localSheetId="7" hidden="1">{#N/A,#N/A,FALSE,"TB";#N/A,#N/A,FALSE,"AR";#N/A,#N/A,FALSE,"BS";#N/A,#N/A,FALSE,"PL";#N/A,#N/A,FALSE,"NOTES";#N/A,#N/A,FALSE,"NOTES (2)";#N/A,#N/A,FALSE,"NOTES (3)";#N/A,#N/A,FALSE,"TAXC.INDEX";#N/A,#N/A,FALSE,"Schedule I";#N/A,#N/A,FALSE,"DPL";#N/A,#N/A,FALSE,"Schedule IV";#N/A,#N/A,FALSE,"Adjustments"}</definedName>
    <definedName name="_25E1_" localSheetId="5" hidden="1">{#N/A,#N/A,FALSE,"TB";#N/A,#N/A,FALSE,"AR";#N/A,#N/A,FALSE,"BS";#N/A,#N/A,FALSE,"PL";#N/A,#N/A,FALSE,"NOTES";#N/A,#N/A,FALSE,"NOTES (2)";#N/A,#N/A,FALSE,"NOTES (3)";#N/A,#N/A,FALSE,"TAXC.INDEX";#N/A,#N/A,FALSE,"Schedule I";#N/A,#N/A,FALSE,"DPL";#N/A,#N/A,FALSE,"Schedule IV";#N/A,#N/A,FALSE,"Adjustments"}</definedName>
    <definedName name="_25E1_" localSheetId="6" hidden="1">{#N/A,#N/A,FALSE,"TB";#N/A,#N/A,FALSE,"AR";#N/A,#N/A,FALSE,"BS";#N/A,#N/A,FALSE,"PL";#N/A,#N/A,FALSE,"NOTES";#N/A,#N/A,FALSE,"NOTES (2)";#N/A,#N/A,FALSE,"NOTES (3)";#N/A,#N/A,FALSE,"TAXC.INDEX";#N/A,#N/A,FALSE,"Schedule I";#N/A,#N/A,FALSE,"DPL";#N/A,#N/A,FALSE,"Schedule IV";#N/A,#N/A,FALSE,"Adjustments"}</definedName>
    <definedName name="_25E1_" localSheetId="11" hidden="1">{#N/A,#N/A,FALSE,"TB";#N/A,#N/A,FALSE,"AR";#N/A,#N/A,FALSE,"BS";#N/A,#N/A,FALSE,"PL";#N/A,#N/A,FALSE,"NOTES";#N/A,#N/A,FALSE,"NOTES (2)";#N/A,#N/A,FALSE,"NOTES (3)";#N/A,#N/A,FALSE,"TAXC.INDEX";#N/A,#N/A,FALSE,"Schedule I";#N/A,#N/A,FALSE,"DPL";#N/A,#N/A,FALSE,"Schedule IV";#N/A,#N/A,FALSE,"Adjustments"}</definedName>
    <definedName name="_25E1_" localSheetId="12" hidden="1">{#N/A,#N/A,FALSE,"TB";#N/A,#N/A,FALSE,"AR";#N/A,#N/A,FALSE,"BS";#N/A,#N/A,FALSE,"PL";#N/A,#N/A,FALSE,"NOTES";#N/A,#N/A,FALSE,"NOTES (2)";#N/A,#N/A,FALSE,"NOTES (3)";#N/A,#N/A,FALSE,"TAXC.INDEX";#N/A,#N/A,FALSE,"Schedule I";#N/A,#N/A,FALSE,"DPL";#N/A,#N/A,FALSE,"Schedule IV";#N/A,#N/A,FALSE,"Adjustments"}</definedName>
    <definedName name="_25E1_" hidden="1">{#N/A,#N/A,FALSE,"TB";#N/A,#N/A,FALSE,"AR";#N/A,#N/A,FALSE,"BS";#N/A,#N/A,FALSE,"PL";#N/A,#N/A,FALSE,"NOTES";#N/A,#N/A,FALSE,"NOTES (2)";#N/A,#N/A,FALSE,"NOTES (3)";#N/A,#N/A,FALSE,"TAXC.INDEX";#N/A,#N/A,FALSE,"Schedule I";#N/A,#N/A,FALSE,"DPL";#N/A,#N/A,FALSE,"Schedule IV";#N/A,#N/A,FALSE,"Adjustments"}</definedName>
    <definedName name="_25f5_" hidden="1">'[16]#REF'!$B$810</definedName>
    <definedName name="_26k1_" hidden="1">'[16]#REF'!$C$169:$C$199</definedName>
    <definedName name="_26Q1_" localSheetId="7" hidden="1">'[22]payroll '!#REF!</definedName>
    <definedName name="_26Q1_" localSheetId="5" hidden="1">'[22]payroll '!#REF!</definedName>
    <definedName name="_26Q1_" localSheetId="11" hidden="1">'[22]payroll '!#REF!</definedName>
    <definedName name="_26Q1_" localSheetId="12" hidden="1">'[22]payroll '!#REF!</definedName>
    <definedName name="_26Q1_" hidden="1">'[22]payroll '!#REF!</definedName>
    <definedName name="_27P3_" localSheetId="7" hidden="1">'[20]SC HKD CA'!#REF!</definedName>
    <definedName name="_27P3_" localSheetId="5" hidden="1">'[20]SC HKD CA'!#REF!</definedName>
    <definedName name="_27P3_" localSheetId="11" hidden="1">'[20]SC HKD CA'!#REF!</definedName>
    <definedName name="_27P3_" localSheetId="12" hidden="1">'[20]SC HKD CA'!#REF!</definedName>
    <definedName name="_27P3_" hidden="1">'[20]SC HKD CA'!#REF!</definedName>
    <definedName name="_29E1100_" localSheetId="7" hidden="1">{#N/A,#N/A,FALSE,"TAXC.INDEX";#N/A,#N/A,FALSE,"Schedule I";#N/A,#N/A,FALSE,"Schedule  II";#N/A,#N/A,FALSE,"Schedule III";#N/A,#N/A,FALSE,"Schedule IV";#N/A,#N/A,FALSE,"Schedule IV (Cont'd)";#N/A,#N/A,FALSE,"Schedule V";#N/A,#N/A,FALSE,"Schedule VI";#N/A,#N/A,FALSE,"Schedule VII"}</definedName>
    <definedName name="_29E1100_" localSheetId="5" hidden="1">{#N/A,#N/A,FALSE,"TAXC.INDEX";#N/A,#N/A,FALSE,"Schedule I";#N/A,#N/A,FALSE,"Schedule  II";#N/A,#N/A,FALSE,"Schedule III";#N/A,#N/A,FALSE,"Schedule IV";#N/A,#N/A,FALSE,"Schedule IV (Cont'd)";#N/A,#N/A,FALSE,"Schedule V";#N/A,#N/A,FALSE,"Schedule VI";#N/A,#N/A,FALSE,"Schedule VII"}</definedName>
    <definedName name="_29E1100_" localSheetId="6" hidden="1">{#N/A,#N/A,FALSE,"TAXC.INDEX";#N/A,#N/A,FALSE,"Schedule I";#N/A,#N/A,FALSE,"Schedule  II";#N/A,#N/A,FALSE,"Schedule III";#N/A,#N/A,FALSE,"Schedule IV";#N/A,#N/A,FALSE,"Schedule IV (Cont'd)";#N/A,#N/A,FALSE,"Schedule V";#N/A,#N/A,FALSE,"Schedule VI";#N/A,#N/A,FALSE,"Schedule VII"}</definedName>
    <definedName name="_29E1100_" localSheetId="11" hidden="1">{#N/A,#N/A,FALSE,"TAXC.INDEX";#N/A,#N/A,FALSE,"Schedule I";#N/A,#N/A,FALSE,"Schedule  II";#N/A,#N/A,FALSE,"Schedule III";#N/A,#N/A,FALSE,"Schedule IV";#N/A,#N/A,FALSE,"Schedule IV (Cont'd)";#N/A,#N/A,FALSE,"Schedule V";#N/A,#N/A,FALSE,"Schedule VI";#N/A,#N/A,FALSE,"Schedule VII"}</definedName>
    <definedName name="_29E1100_" localSheetId="12" hidden="1">{#N/A,#N/A,FALSE,"TAXC.INDEX";#N/A,#N/A,FALSE,"Schedule I";#N/A,#N/A,FALSE,"Schedule  II";#N/A,#N/A,FALSE,"Schedule III";#N/A,#N/A,FALSE,"Schedule IV";#N/A,#N/A,FALSE,"Schedule IV (Cont'd)";#N/A,#N/A,FALSE,"Schedule V";#N/A,#N/A,FALSE,"Schedule VI";#N/A,#N/A,FALSE,"Schedule VII"}</definedName>
    <definedName name="_29E1100_" hidden="1">{#N/A,#N/A,FALSE,"TAXC.INDEX";#N/A,#N/A,FALSE,"Schedule I";#N/A,#N/A,FALSE,"Schedule  II";#N/A,#N/A,FALSE,"Schedule III";#N/A,#N/A,FALSE,"Schedule IV";#N/A,#N/A,FALSE,"Schedule IV (Cont'd)";#N/A,#N/A,FALSE,"Schedule V";#N/A,#N/A,FALSE,"Schedule VI";#N/A,#N/A,FALSE,"Schedule VII"}</definedName>
    <definedName name="_29O1_" localSheetId="7" hidden="1">{#N/A,#N/A,FALSE,"970301";#N/A,#N/A,FALSE,"970302";#N/A,#N/A,FALSE,"970303";#N/A,#N/A,FALSE,"970304";#N/A,#N/A,FALSE,"COM1";#N/A,#N/A,FALSE,"COM2"}</definedName>
    <definedName name="_29O1_" localSheetId="5" hidden="1">{#N/A,#N/A,FALSE,"970301";#N/A,#N/A,FALSE,"970302";#N/A,#N/A,FALSE,"970303";#N/A,#N/A,FALSE,"970304";#N/A,#N/A,FALSE,"COM1";#N/A,#N/A,FALSE,"COM2"}</definedName>
    <definedName name="_29O1_" localSheetId="6" hidden="1">{#N/A,#N/A,FALSE,"970301";#N/A,#N/A,FALSE,"970302";#N/A,#N/A,FALSE,"970303";#N/A,#N/A,FALSE,"970304";#N/A,#N/A,FALSE,"COM1";#N/A,#N/A,FALSE,"COM2"}</definedName>
    <definedName name="_29O1_" localSheetId="11" hidden="1">{#N/A,#N/A,FALSE,"970301";#N/A,#N/A,FALSE,"970302";#N/A,#N/A,FALSE,"970303";#N/A,#N/A,FALSE,"970304";#N/A,#N/A,FALSE,"COM1";#N/A,#N/A,FALSE,"COM2"}</definedName>
    <definedName name="_29O1_" localSheetId="12" hidden="1">{#N/A,#N/A,FALSE,"970301";#N/A,#N/A,FALSE,"970302";#N/A,#N/A,FALSE,"970303";#N/A,#N/A,FALSE,"970304";#N/A,#N/A,FALSE,"COM1";#N/A,#N/A,FALSE,"COM2"}</definedName>
    <definedName name="_29O1_" hidden="1">{#N/A,#N/A,FALSE,"970301";#N/A,#N/A,FALSE,"970302";#N/A,#N/A,FALSE,"970303";#N/A,#N/A,FALSE,"970304";#N/A,#N/A,FALSE,"COM1";#N/A,#N/A,FALSE,"COM2"}</definedName>
    <definedName name="_2a1_" hidden="1">[1]FS!#REF!</definedName>
    <definedName name="_2A2_" hidden="1">'[23]#REF'!$C$169:$C$199</definedName>
    <definedName name="_2E1_" localSheetId="3" hidden="1">{#N/A,#N/A,FALSE,"TB";#N/A,#N/A,FALSE,"AR";#N/A,#N/A,FALSE,"BS";#N/A,#N/A,FALSE,"PL";#N/A,#N/A,FALSE,"NOTES";#N/A,#N/A,FALSE,"NOTES (2)";#N/A,#N/A,FALSE,"NOTES (3)";#N/A,#N/A,FALSE,"TAXC.INDEX";#N/A,#N/A,FALSE,"Schedule I";#N/A,#N/A,FALSE,"DPL";#N/A,#N/A,FALSE,"Schedule IV";#N/A,#N/A,FALSE,"Adjustments"}</definedName>
    <definedName name="_2E1_" localSheetId="4" hidden="1">{#N/A,#N/A,FALSE,"TB";#N/A,#N/A,FALSE,"AR";#N/A,#N/A,FALSE,"BS";#N/A,#N/A,FALSE,"PL";#N/A,#N/A,FALSE,"NOTES";#N/A,#N/A,FALSE,"NOTES (2)";#N/A,#N/A,FALSE,"NOTES (3)";#N/A,#N/A,FALSE,"TAXC.INDEX";#N/A,#N/A,FALSE,"Schedule I";#N/A,#N/A,FALSE,"DPL";#N/A,#N/A,FALSE,"Schedule IV";#N/A,#N/A,FALSE,"Adjustments"}</definedName>
    <definedName name="_2E1_" localSheetId="10" hidden="1">{#N/A,#N/A,FALSE,"TB";#N/A,#N/A,FALSE,"AR";#N/A,#N/A,FALSE,"BS";#N/A,#N/A,FALSE,"PL";#N/A,#N/A,FALSE,"NOTES";#N/A,#N/A,FALSE,"NOTES (2)";#N/A,#N/A,FALSE,"NOTES (3)";#N/A,#N/A,FALSE,"TAXC.INDEX";#N/A,#N/A,FALSE,"Schedule I";#N/A,#N/A,FALSE,"DPL";#N/A,#N/A,FALSE,"Schedule IV";#N/A,#N/A,FALSE,"Adjustments"}</definedName>
    <definedName name="_2E1_" hidden="1">{#N/A,#N/A,FALSE,"TB";#N/A,#N/A,FALSE,"AR";#N/A,#N/A,FALSE,"BS";#N/A,#N/A,FALSE,"PL";#N/A,#N/A,FALSE,"NOTES";#N/A,#N/A,FALSE,"NOTES (2)";#N/A,#N/A,FALSE,"NOTES (3)";#N/A,#N/A,FALSE,"TAXC.INDEX";#N/A,#N/A,FALSE,"Schedule I";#N/A,#N/A,FALSE,"DPL";#N/A,#N/A,FALSE,"Schedule IV";#N/A,#N/A,FALSE,"Adjustments"}</definedName>
    <definedName name="_2GS1_" localSheetId="6">#REF!</definedName>
    <definedName name="_2GS1_">#REF!</definedName>
    <definedName name="_3">#N/A</definedName>
    <definedName name="_3__123Graph_AChart_58B" hidden="1">#N/A</definedName>
    <definedName name="_33E200_" localSheetId="7" hidden="1">{#N/A,#N/A,FALSE,"TAXC.INDEX";#N/A,#N/A,FALSE,"Schedule I";#N/A,#N/A,FALSE,"Schedule  II";#N/A,#N/A,FALSE,"Schedule III"}</definedName>
    <definedName name="_33E200_" localSheetId="5" hidden="1">{#N/A,#N/A,FALSE,"TAXC.INDEX";#N/A,#N/A,FALSE,"Schedule I";#N/A,#N/A,FALSE,"Schedule  II";#N/A,#N/A,FALSE,"Schedule III"}</definedName>
    <definedName name="_33E200_" localSheetId="6" hidden="1">{#N/A,#N/A,FALSE,"TAXC.INDEX";#N/A,#N/A,FALSE,"Schedule I";#N/A,#N/A,FALSE,"Schedule  II";#N/A,#N/A,FALSE,"Schedule III"}</definedName>
    <definedName name="_33E200_" localSheetId="11" hidden="1">{#N/A,#N/A,FALSE,"TAXC.INDEX";#N/A,#N/A,FALSE,"Schedule I";#N/A,#N/A,FALSE,"Schedule  II";#N/A,#N/A,FALSE,"Schedule III"}</definedName>
    <definedName name="_33E200_" localSheetId="12" hidden="1">{#N/A,#N/A,FALSE,"TAXC.INDEX";#N/A,#N/A,FALSE,"Schedule I";#N/A,#N/A,FALSE,"Schedule  II";#N/A,#N/A,FALSE,"Schedule III"}</definedName>
    <definedName name="_33E200_" hidden="1">{#N/A,#N/A,FALSE,"TAXC.INDEX";#N/A,#N/A,FALSE,"Schedule I";#N/A,#N/A,FALSE,"Schedule  II";#N/A,#N/A,FALSE,"Schedule III"}</definedName>
    <definedName name="_33U400_" localSheetId="7" hidden="1">{#N/A,#N/A,FALSE,"DIR-REP";#N/A,#N/A,FALSE,"AUD-REPORT";#N/A,#N/A,FALSE,"P7L&amp;BS";#N/A,#N/A,FALSE,"NOTES";#N/A,#N/A,FALSE,"FA";#N/A,#N/A,FALSE,"NOTES (2)";#N/A,#N/A,FALSE,"Schedule  IV";#N/A,#N/A,FALSE,"Schedule V"}</definedName>
    <definedName name="_33U400_" localSheetId="5" hidden="1">{#N/A,#N/A,FALSE,"DIR-REP";#N/A,#N/A,FALSE,"AUD-REPORT";#N/A,#N/A,FALSE,"P7L&amp;BS";#N/A,#N/A,FALSE,"NOTES";#N/A,#N/A,FALSE,"FA";#N/A,#N/A,FALSE,"NOTES (2)";#N/A,#N/A,FALSE,"Schedule  IV";#N/A,#N/A,FALSE,"Schedule V"}</definedName>
    <definedName name="_33U400_" localSheetId="6" hidden="1">{#N/A,#N/A,FALSE,"DIR-REP";#N/A,#N/A,FALSE,"AUD-REPORT";#N/A,#N/A,FALSE,"P7L&amp;BS";#N/A,#N/A,FALSE,"NOTES";#N/A,#N/A,FALSE,"FA";#N/A,#N/A,FALSE,"NOTES (2)";#N/A,#N/A,FALSE,"Schedule  IV";#N/A,#N/A,FALSE,"Schedule V"}</definedName>
    <definedName name="_33U400_" localSheetId="11" hidden="1">{#N/A,#N/A,FALSE,"DIR-REP";#N/A,#N/A,FALSE,"AUD-REPORT";#N/A,#N/A,FALSE,"P7L&amp;BS";#N/A,#N/A,FALSE,"NOTES";#N/A,#N/A,FALSE,"FA";#N/A,#N/A,FALSE,"NOTES (2)";#N/A,#N/A,FALSE,"Schedule  IV";#N/A,#N/A,FALSE,"Schedule V"}</definedName>
    <definedName name="_33U400_" localSheetId="12" hidden="1">{#N/A,#N/A,FALSE,"DIR-REP";#N/A,#N/A,FALSE,"AUD-REPORT";#N/A,#N/A,FALSE,"P7L&amp;BS";#N/A,#N/A,FALSE,"NOTES";#N/A,#N/A,FALSE,"FA";#N/A,#N/A,FALSE,"NOTES (2)";#N/A,#N/A,FALSE,"Schedule  IV";#N/A,#N/A,FALSE,"Schedule V"}</definedName>
    <definedName name="_33U400_" hidden="1">{#N/A,#N/A,FALSE,"DIR-REP";#N/A,#N/A,FALSE,"AUD-REPORT";#N/A,#N/A,FALSE,"P7L&amp;BS";#N/A,#N/A,FALSE,"NOTES";#N/A,#N/A,FALSE,"FA";#N/A,#N/A,FALSE,"NOTES (2)";#N/A,#N/A,FALSE,"Schedule  IV";#N/A,#N/A,FALSE,"Schedule V"}</definedName>
    <definedName name="_34f5_" hidden="1">'[16]#REF'!$B$810</definedName>
    <definedName name="_35k1_" hidden="1">'[16]#REF'!$C$169:$C$199</definedName>
    <definedName name="_37U500_" localSheetId="7" hidden="1">{#N/A,#N/A,FALSE,"TB";#N/A,#N/A,FALSE,"CONTENTS";#N/A,#N/A,FALSE,"DR";#N/A,#N/A,FALSE,"AR";#N/A,#N/A,FALSE,"BS";#N/A,#N/A,FALSE,"PL";#N/A,#N/A,FALSE,"NOTES";#N/A,#N/A,FALSE,"NOTES (2)";#N/A,#N/A,FALSE,"NOTES (3)";#N/A,#N/A,FALSE,"DPL";#N/A,#N/A,FALSE,"DPL"}</definedName>
    <definedName name="_37U500_" localSheetId="5" hidden="1">{#N/A,#N/A,FALSE,"TB";#N/A,#N/A,FALSE,"CONTENTS";#N/A,#N/A,FALSE,"DR";#N/A,#N/A,FALSE,"AR";#N/A,#N/A,FALSE,"BS";#N/A,#N/A,FALSE,"PL";#N/A,#N/A,FALSE,"NOTES";#N/A,#N/A,FALSE,"NOTES (2)";#N/A,#N/A,FALSE,"NOTES (3)";#N/A,#N/A,FALSE,"DPL";#N/A,#N/A,FALSE,"DPL"}</definedName>
    <definedName name="_37U500_" localSheetId="6" hidden="1">{#N/A,#N/A,FALSE,"TB";#N/A,#N/A,FALSE,"CONTENTS";#N/A,#N/A,FALSE,"DR";#N/A,#N/A,FALSE,"AR";#N/A,#N/A,FALSE,"BS";#N/A,#N/A,FALSE,"PL";#N/A,#N/A,FALSE,"NOTES";#N/A,#N/A,FALSE,"NOTES (2)";#N/A,#N/A,FALSE,"NOTES (3)";#N/A,#N/A,FALSE,"DPL";#N/A,#N/A,FALSE,"DPL"}</definedName>
    <definedName name="_37U500_" localSheetId="11" hidden="1">{#N/A,#N/A,FALSE,"TB";#N/A,#N/A,FALSE,"CONTENTS";#N/A,#N/A,FALSE,"DR";#N/A,#N/A,FALSE,"AR";#N/A,#N/A,FALSE,"BS";#N/A,#N/A,FALSE,"PL";#N/A,#N/A,FALSE,"NOTES";#N/A,#N/A,FALSE,"NOTES (2)";#N/A,#N/A,FALSE,"NOTES (3)";#N/A,#N/A,FALSE,"DPL";#N/A,#N/A,FALSE,"DPL"}</definedName>
    <definedName name="_37U500_" localSheetId="12" hidden="1">{#N/A,#N/A,FALSE,"TB";#N/A,#N/A,FALSE,"CONTENTS";#N/A,#N/A,FALSE,"DR";#N/A,#N/A,FALSE,"AR";#N/A,#N/A,FALSE,"BS";#N/A,#N/A,FALSE,"PL";#N/A,#N/A,FALSE,"NOTES";#N/A,#N/A,FALSE,"NOTES (2)";#N/A,#N/A,FALSE,"NOTES (3)";#N/A,#N/A,FALSE,"DPL";#N/A,#N/A,FALSE,"DPL"}</definedName>
    <definedName name="_37U500_" hidden="1">{#N/A,#N/A,FALSE,"TB";#N/A,#N/A,FALSE,"CONTENTS";#N/A,#N/A,FALSE,"DR";#N/A,#N/A,FALSE,"AR";#N/A,#N/A,FALSE,"BS";#N/A,#N/A,FALSE,"PL";#N/A,#N/A,FALSE,"NOTES";#N/A,#N/A,FALSE,"NOTES (2)";#N/A,#N/A,FALSE,"NOTES (3)";#N/A,#N/A,FALSE,"DPL";#N/A,#N/A,FALSE,"DPL"}</definedName>
    <definedName name="_38L2_" localSheetId="7" hidden="1">#REF!</definedName>
    <definedName name="_38L2_" localSheetId="5" hidden="1">#REF!</definedName>
    <definedName name="_38L2_" localSheetId="6" hidden="1">#REF!</definedName>
    <definedName name="_38L2_" localSheetId="11" hidden="1">#REF!</definedName>
    <definedName name="_38L2_" localSheetId="12" hidden="1">#REF!</definedName>
    <definedName name="_38L2_" hidden="1">#REF!</definedName>
    <definedName name="_38V42_" localSheetId="7" hidden="1">#REF!</definedName>
    <definedName name="_38V42_" localSheetId="6" hidden="1">#REF!</definedName>
    <definedName name="_38V42_" localSheetId="11" hidden="1">#REF!</definedName>
    <definedName name="_38V42_" localSheetId="12" hidden="1">#REF!</definedName>
    <definedName name="_38V42_" hidden="1">#REF!</definedName>
    <definedName name="_3a1_" localSheetId="6" hidden="1">[1]FS!#REF!</definedName>
    <definedName name="_3a1_" hidden="1">[1]FS!#REF!</definedName>
    <definedName name="_3A2_" hidden="1">'[2]#REF'!$C$169:$C$199</definedName>
    <definedName name="_3A5100_" hidden="1">{#N/A,#N/A,FALSE,"COVER";#N/A,#N/A,FALSE,"0";#N/A,#N/A,FALSE,"1";#N/A,#N/A,FALSE,"2";#N/A,#N/A,FALSE,"3";#N/A,#N/A,FALSE,"4";#N/A,#N/A,FALSE,"5";#N/A,#N/A,FALSE,"6";#N/A,#N/A,FALSE,"7";#N/A,#N/A,FALSE,"8";#N/A,#N/A,FALSE,"9";#N/A,#N/A,FALSE,"10";#N/A,#N/A,FALSE,"11"}</definedName>
    <definedName name="_3E1100_" localSheetId="3" hidden="1">{#N/A,#N/A,FALSE,"TAXC.INDEX";#N/A,#N/A,FALSE,"Schedule I";#N/A,#N/A,FALSE,"Schedule  II";#N/A,#N/A,FALSE,"Schedule III";#N/A,#N/A,FALSE,"Schedule IV";#N/A,#N/A,FALSE,"Schedule IV (Cont'd)";#N/A,#N/A,FALSE,"Schedule V";#N/A,#N/A,FALSE,"Schedule VI";#N/A,#N/A,FALSE,"Schedule VII"}</definedName>
    <definedName name="_3E1100_" localSheetId="4" hidden="1">{#N/A,#N/A,FALSE,"TAXC.INDEX";#N/A,#N/A,FALSE,"Schedule I";#N/A,#N/A,FALSE,"Schedule  II";#N/A,#N/A,FALSE,"Schedule III";#N/A,#N/A,FALSE,"Schedule IV";#N/A,#N/A,FALSE,"Schedule IV (Cont'd)";#N/A,#N/A,FALSE,"Schedule V";#N/A,#N/A,FALSE,"Schedule VI";#N/A,#N/A,FALSE,"Schedule VII"}</definedName>
    <definedName name="_3E1100_" localSheetId="10" hidden="1">{#N/A,#N/A,FALSE,"TAXC.INDEX";#N/A,#N/A,FALSE,"Schedule I";#N/A,#N/A,FALSE,"Schedule  II";#N/A,#N/A,FALSE,"Schedule III";#N/A,#N/A,FALSE,"Schedule IV";#N/A,#N/A,FALSE,"Schedule IV (Cont'd)";#N/A,#N/A,FALSE,"Schedule V";#N/A,#N/A,FALSE,"Schedule VI";#N/A,#N/A,FALSE,"Schedule VII"}</definedName>
    <definedName name="_3E1100_" hidden="1">{#N/A,#N/A,FALSE,"TAXC.INDEX";#N/A,#N/A,FALSE,"Schedule I";#N/A,#N/A,FALSE,"Schedule  II";#N/A,#N/A,FALSE,"Schedule III";#N/A,#N/A,FALSE,"Schedule IV";#N/A,#N/A,FALSE,"Schedule IV (Cont'd)";#N/A,#N/A,FALSE,"Schedule V";#N/A,#N/A,FALSE,"Schedule VI";#N/A,#N/A,FALSE,"Schedule VII"}</definedName>
    <definedName name="_3GS1_">#REF!</definedName>
    <definedName name="_4__123Graph_BChart_1A" hidden="1">#N/A</definedName>
    <definedName name="_40O1_" localSheetId="7" hidden="1">{#N/A,#N/A,FALSE,"970301";#N/A,#N/A,FALSE,"970302";#N/A,#N/A,FALSE,"970303";#N/A,#N/A,FALSE,"970304";#N/A,#N/A,FALSE,"COM1";#N/A,#N/A,FALSE,"COM2"}</definedName>
    <definedName name="_40O1_" localSheetId="5" hidden="1">{#N/A,#N/A,FALSE,"970301";#N/A,#N/A,FALSE,"970302";#N/A,#N/A,FALSE,"970303";#N/A,#N/A,FALSE,"970304";#N/A,#N/A,FALSE,"COM1";#N/A,#N/A,FALSE,"COM2"}</definedName>
    <definedName name="_40O1_" localSheetId="6" hidden="1">{#N/A,#N/A,FALSE,"970301";#N/A,#N/A,FALSE,"970302";#N/A,#N/A,FALSE,"970303";#N/A,#N/A,FALSE,"970304";#N/A,#N/A,FALSE,"COM1";#N/A,#N/A,FALSE,"COM2"}</definedName>
    <definedName name="_40O1_" localSheetId="11" hidden="1">{#N/A,#N/A,FALSE,"970301";#N/A,#N/A,FALSE,"970302";#N/A,#N/A,FALSE,"970303";#N/A,#N/A,FALSE,"970304";#N/A,#N/A,FALSE,"COM1";#N/A,#N/A,FALSE,"COM2"}</definedName>
    <definedName name="_40O1_" localSheetId="12" hidden="1">{#N/A,#N/A,FALSE,"970301";#N/A,#N/A,FALSE,"970302";#N/A,#N/A,FALSE,"970303";#N/A,#N/A,FALSE,"970304";#N/A,#N/A,FALSE,"COM1";#N/A,#N/A,FALSE,"COM2"}</definedName>
    <definedName name="_40O1_" hidden="1">{#N/A,#N/A,FALSE,"970301";#N/A,#N/A,FALSE,"970302";#N/A,#N/A,FALSE,"970303";#N/A,#N/A,FALSE,"970304";#N/A,#N/A,FALSE,"COM1";#N/A,#N/A,FALSE,"COM2"}</definedName>
    <definedName name="_42P2_" hidden="1">'[20]SC HKD CA'!#REF!</definedName>
    <definedName name="_44P3_" hidden="1">'[20]SC HKD CA'!#REF!</definedName>
    <definedName name="_48U400_" localSheetId="7" hidden="1">{#N/A,#N/A,FALSE,"DIR-REP";#N/A,#N/A,FALSE,"AUD-REPORT";#N/A,#N/A,FALSE,"P7L&amp;BS";#N/A,#N/A,FALSE,"NOTES";#N/A,#N/A,FALSE,"FA";#N/A,#N/A,FALSE,"NOTES (2)";#N/A,#N/A,FALSE,"Schedule  IV";#N/A,#N/A,FALSE,"Schedule V"}</definedName>
    <definedName name="_48U400_" localSheetId="5" hidden="1">{#N/A,#N/A,FALSE,"DIR-REP";#N/A,#N/A,FALSE,"AUD-REPORT";#N/A,#N/A,FALSE,"P7L&amp;BS";#N/A,#N/A,FALSE,"NOTES";#N/A,#N/A,FALSE,"FA";#N/A,#N/A,FALSE,"NOTES (2)";#N/A,#N/A,FALSE,"Schedule  IV";#N/A,#N/A,FALSE,"Schedule V"}</definedName>
    <definedName name="_48U400_" localSheetId="6" hidden="1">{#N/A,#N/A,FALSE,"DIR-REP";#N/A,#N/A,FALSE,"AUD-REPORT";#N/A,#N/A,FALSE,"P7L&amp;BS";#N/A,#N/A,FALSE,"NOTES";#N/A,#N/A,FALSE,"FA";#N/A,#N/A,FALSE,"NOTES (2)";#N/A,#N/A,FALSE,"Schedule  IV";#N/A,#N/A,FALSE,"Schedule V"}</definedName>
    <definedName name="_48U400_" localSheetId="11" hidden="1">{#N/A,#N/A,FALSE,"DIR-REP";#N/A,#N/A,FALSE,"AUD-REPORT";#N/A,#N/A,FALSE,"P7L&amp;BS";#N/A,#N/A,FALSE,"NOTES";#N/A,#N/A,FALSE,"FA";#N/A,#N/A,FALSE,"NOTES (2)";#N/A,#N/A,FALSE,"Schedule  IV";#N/A,#N/A,FALSE,"Schedule V"}</definedName>
    <definedName name="_48U400_" localSheetId="12" hidden="1">{#N/A,#N/A,FALSE,"DIR-REP";#N/A,#N/A,FALSE,"AUD-REPORT";#N/A,#N/A,FALSE,"P7L&amp;BS";#N/A,#N/A,FALSE,"NOTES";#N/A,#N/A,FALSE,"FA";#N/A,#N/A,FALSE,"NOTES (2)";#N/A,#N/A,FALSE,"Schedule  IV";#N/A,#N/A,FALSE,"Schedule V"}</definedName>
    <definedName name="_48U400_" hidden="1">{#N/A,#N/A,FALSE,"DIR-REP";#N/A,#N/A,FALSE,"AUD-REPORT";#N/A,#N/A,FALSE,"P7L&amp;BS";#N/A,#N/A,FALSE,"NOTES";#N/A,#N/A,FALSE,"FA";#N/A,#N/A,FALSE,"NOTES (2)";#N/A,#N/A,FALSE,"Schedule  IV";#N/A,#N/A,FALSE,"Schedule V"}</definedName>
    <definedName name="_4GS1_">#REF!</definedName>
    <definedName name="_4L2_" localSheetId="7" hidden="1">#REF!</definedName>
    <definedName name="_4L2_" localSheetId="6" hidden="1">#REF!</definedName>
    <definedName name="_4L2_" localSheetId="11" hidden="1">#REF!</definedName>
    <definedName name="_4L2_" localSheetId="12" hidden="1">#REF!</definedName>
    <definedName name="_4L2_" hidden="1">#REF!</definedName>
    <definedName name="_5__123Graph_BCHART_29" hidden="1">#REF!</definedName>
    <definedName name="_52U500_" localSheetId="7" hidden="1">{#N/A,#N/A,FALSE,"TB";#N/A,#N/A,FALSE,"CONTENTS";#N/A,#N/A,FALSE,"DR";#N/A,#N/A,FALSE,"AR";#N/A,#N/A,FALSE,"BS";#N/A,#N/A,FALSE,"PL";#N/A,#N/A,FALSE,"NOTES";#N/A,#N/A,FALSE,"NOTES (2)";#N/A,#N/A,FALSE,"NOTES (3)";#N/A,#N/A,FALSE,"DPL";#N/A,#N/A,FALSE,"DPL"}</definedName>
    <definedName name="_52U500_" localSheetId="5" hidden="1">{#N/A,#N/A,FALSE,"TB";#N/A,#N/A,FALSE,"CONTENTS";#N/A,#N/A,FALSE,"DR";#N/A,#N/A,FALSE,"AR";#N/A,#N/A,FALSE,"BS";#N/A,#N/A,FALSE,"PL";#N/A,#N/A,FALSE,"NOTES";#N/A,#N/A,FALSE,"NOTES (2)";#N/A,#N/A,FALSE,"NOTES (3)";#N/A,#N/A,FALSE,"DPL";#N/A,#N/A,FALSE,"DPL"}</definedName>
    <definedName name="_52U500_" localSheetId="6" hidden="1">{#N/A,#N/A,FALSE,"TB";#N/A,#N/A,FALSE,"CONTENTS";#N/A,#N/A,FALSE,"DR";#N/A,#N/A,FALSE,"AR";#N/A,#N/A,FALSE,"BS";#N/A,#N/A,FALSE,"PL";#N/A,#N/A,FALSE,"NOTES";#N/A,#N/A,FALSE,"NOTES (2)";#N/A,#N/A,FALSE,"NOTES (3)";#N/A,#N/A,FALSE,"DPL";#N/A,#N/A,FALSE,"DPL"}</definedName>
    <definedName name="_52U500_" localSheetId="11" hidden="1">{#N/A,#N/A,FALSE,"TB";#N/A,#N/A,FALSE,"CONTENTS";#N/A,#N/A,FALSE,"DR";#N/A,#N/A,FALSE,"AR";#N/A,#N/A,FALSE,"BS";#N/A,#N/A,FALSE,"PL";#N/A,#N/A,FALSE,"NOTES";#N/A,#N/A,FALSE,"NOTES (2)";#N/A,#N/A,FALSE,"NOTES (3)";#N/A,#N/A,FALSE,"DPL";#N/A,#N/A,FALSE,"DPL"}</definedName>
    <definedName name="_52U500_" localSheetId="12" hidden="1">{#N/A,#N/A,FALSE,"TB";#N/A,#N/A,FALSE,"CONTENTS";#N/A,#N/A,FALSE,"DR";#N/A,#N/A,FALSE,"AR";#N/A,#N/A,FALSE,"BS";#N/A,#N/A,FALSE,"PL";#N/A,#N/A,FALSE,"NOTES";#N/A,#N/A,FALSE,"NOTES (2)";#N/A,#N/A,FALSE,"NOTES (3)";#N/A,#N/A,FALSE,"DPL";#N/A,#N/A,FALSE,"DPL"}</definedName>
    <definedName name="_52U500_" hidden="1">{#N/A,#N/A,FALSE,"TB";#N/A,#N/A,FALSE,"CONTENTS";#N/A,#N/A,FALSE,"DR";#N/A,#N/A,FALSE,"AR";#N/A,#N/A,FALSE,"BS";#N/A,#N/A,FALSE,"PL";#N/A,#N/A,FALSE,"NOTES";#N/A,#N/A,FALSE,"NOTES (2)";#N/A,#N/A,FALSE,"NOTES (3)";#N/A,#N/A,FALSE,"DPL";#N/A,#N/A,FALSE,"DPL"}</definedName>
    <definedName name="_53V42_" localSheetId="7" hidden="1">#REF!</definedName>
    <definedName name="_53V42_" localSheetId="5" hidden="1">#REF!</definedName>
    <definedName name="_53V42_" localSheetId="6" hidden="1">#REF!</definedName>
    <definedName name="_53V42_" localSheetId="11" hidden="1">#REF!</definedName>
    <definedName name="_53V42_" localSheetId="12" hidden="1">#REF!</definedName>
    <definedName name="_53V42_" hidden="1">#REF!</definedName>
    <definedName name="_5A100_" localSheetId="3" hidden="1">{#N/A,#N/A,FALSE,"DIR-REP";#N/A,#N/A,FALSE,"AUD-REPORT";#N/A,#N/A,FALSE,"P7L&amp;BS";#N/A,#N/A,FALSE,"NOTES";#N/A,#N/A,FALSE,"FA";#N/A,#N/A,FALSE,"NOTES (2)";#N/A,#N/A,FALSE,"Schedule  IV";#N/A,#N/A,FALSE,"Schedule V"}</definedName>
    <definedName name="_5A100_" localSheetId="4" hidden="1">{#N/A,#N/A,FALSE,"DIR-REP";#N/A,#N/A,FALSE,"AUD-REPORT";#N/A,#N/A,FALSE,"P7L&amp;BS";#N/A,#N/A,FALSE,"NOTES";#N/A,#N/A,FALSE,"FA";#N/A,#N/A,FALSE,"NOTES (2)";#N/A,#N/A,FALSE,"Schedule  IV";#N/A,#N/A,FALSE,"Schedule V"}</definedName>
    <definedName name="_5A100_" localSheetId="10" hidden="1">{#N/A,#N/A,FALSE,"DIR-REP";#N/A,#N/A,FALSE,"AUD-REPORT";#N/A,#N/A,FALSE,"P7L&amp;BS";#N/A,#N/A,FALSE,"NOTES";#N/A,#N/A,FALSE,"FA";#N/A,#N/A,FALSE,"NOTES (2)";#N/A,#N/A,FALSE,"Schedule  IV";#N/A,#N/A,FALSE,"Schedule V"}</definedName>
    <definedName name="_5A100_" hidden="1">{#N/A,#N/A,FALSE,"DIR-REP";#N/A,#N/A,FALSE,"AUD-REPORT";#N/A,#N/A,FALSE,"P7L&amp;BS";#N/A,#N/A,FALSE,"NOTES";#N/A,#N/A,FALSE,"FA";#N/A,#N/A,FALSE,"NOTES (2)";#N/A,#N/A,FALSE,"Schedule  IV";#N/A,#N/A,FALSE,"Schedule V"}</definedName>
    <definedName name="_5L2_" localSheetId="7" hidden="1">#REF!</definedName>
    <definedName name="_5L2_" localSheetId="6" hidden="1">#REF!</definedName>
    <definedName name="_5L2_" localSheetId="11" hidden="1">#REF!</definedName>
    <definedName name="_5L2_" localSheetId="12" hidden="1">#REF!</definedName>
    <definedName name="_5L2_" hidden="1">#REF!</definedName>
    <definedName name="_5P2_" localSheetId="6" hidden="1">'[20]SC HKD CA'!#REF!</definedName>
    <definedName name="_5P2_" hidden="1">'[20]SC HKD CA'!#REF!</definedName>
    <definedName name="_6__123Graph_BCHART_5" hidden="1">#REF!</definedName>
    <definedName name="_6a1_" localSheetId="6" hidden="1">[1]FS!#REF!</definedName>
    <definedName name="_6a1_" hidden="1">[1]FS!#REF!</definedName>
    <definedName name="_6A100_" localSheetId="7" hidden="1">{#N/A,#N/A,FALSE,"DIR-REP";#N/A,#N/A,FALSE,"AUD-REPORT";#N/A,#N/A,FALSE,"P7L&amp;BS";#N/A,#N/A,FALSE,"NOTES";#N/A,#N/A,FALSE,"FA";#N/A,#N/A,FALSE,"NOTES (2)";#N/A,#N/A,FALSE,"Schedule  IV";#N/A,#N/A,FALSE,"Schedule V"}</definedName>
    <definedName name="_6A100_" localSheetId="5" hidden="1">{#N/A,#N/A,FALSE,"DIR-REP";#N/A,#N/A,FALSE,"AUD-REPORT";#N/A,#N/A,FALSE,"P7L&amp;BS";#N/A,#N/A,FALSE,"NOTES";#N/A,#N/A,FALSE,"FA";#N/A,#N/A,FALSE,"NOTES (2)";#N/A,#N/A,FALSE,"Schedule  IV";#N/A,#N/A,FALSE,"Schedule V"}</definedName>
    <definedName name="_6A100_" localSheetId="6" hidden="1">{#N/A,#N/A,FALSE,"DIR-REP";#N/A,#N/A,FALSE,"AUD-REPORT";#N/A,#N/A,FALSE,"P7L&amp;BS";#N/A,#N/A,FALSE,"NOTES";#N/A,#N/A,FALSE,"FA";#N/A,#N/A,FALSE,"NOTES (2)";#N/A,#N/A,FALSE,"Schedule  IV";#N/A,#N/A,FALSE,"Schedule V"}</definedName>
    <definedName name="_6A100_" localSheetId="11" hidden="1">{#N/A,#N/A,FALSE,"DIR-REP";#N/A,#N/A,FALSE,"AUD-REPORT";#N/A,#N/A,FALSE,"P7L&amp;BS";#N/A,#N/A,FALSE,"NOTES";#N/A,#N/A,FALSE,"FA";#N/A,#N/A,FALSE,"NOTES (2)";#N/A,#N/A,FALSE,"Schedule  IV";#N/A,#N/A,FALSE,"Schedule V"}</definedName>
    <definedName name="_6A100_" localSheetId="12" hidden="1">{#N/A,#N/A,FALSE,"DIR-REP";#N/A,#N/A,FALSE,"AUD-REPORT";#N/A,#N/A,FALSE,"P7L&amp;BS";#N/A,#N/A,FALSE,"NOTES";#N/A,#N/A,FALSE,"FA";#N/A,#N/A,FALSE,"NOTES (2)";#N/A,#N/A,FALSE,"Schedule  IV";#N/A,#N/A,FALSE,"Schedule V"}</definedName>
    <definedName name="_6A100_" hidden="1">{#N/A,#N/A,FALSE,"DIR-REP";#N/A,#N/A,FALSE,"AUD-REPORT";#N/A,#N/A,FALSE,"P7L&amp;BS";#N/A,#N/A,FALSE,"NOTES";#N/A,#N/A,FALSE,"FA";#N/A,#N/A,FALSE,"NOTES (2)";#N/A,#N/A,FALSE,"Schedule  IV";#N/A,#N/A,FALSE,"Schedule V"}</definedName>
    <definedName name="_6P3_" hidden="1">'[20]SC HKD CA'!#REF!</definedName>
    <definedName name="_7__123Graph_BChart_58B" hidden="1">#N/A</definedName>
    <definedName name="_7A2_" hidden="1">'[23]#REF'!$C$169:$C$199</definedName>
    <definedName name="_7P2_" localSheetId="7" hidden="1">'[20]SC HKD CA'!#REF!</definedName>
    <definedName name="_7P2_" localSheetId="5" hidden="1">'[20]SC HKD CA'!#REF!</definedName>
    <definedName name="_7P2_" localSheetId="11" hidden="1">'[20]SC HKD CA'!#REF!</definedName>
    <definedName name="_7P2_" localSheetId="12" hidden="1">'[20]SC HKD CA'!#REF!</definedName>
    <definedName name="_7P2_" hidden="1">'[20]SC HKD CA'!#REF!</definedName>
    <definedName name="_8__123Graph_XChart_1A" hidden="1">#N/A</definedName>
    <definedName name="_80__123Graph_ACHART_5" hidden="1">#REF!</definedName>
    <definedName name="_81__123Graph_BCHART_5" hidden="1">#REF!</definedName>
    <definedName name="_82__123Graph_XCHART_5" hidden="1">#REF!</definedName>
    <definedName name="_88뉠Ç으b" hidden="1">255</definedName>
    <definedName name="_8a1_" localSheetId="7" hidden="1">[1]FS!#REF!</definedName>
    <definedName name="_8a1_" localSheetId="5" hidden="1">[1]FS!#REF!</definedName>
    <definedName name="_8a1_" localSheetId="11" hidden="1">[1]FS!#REF!</definedName>
    <definedName name="_8a1_" localSheetId="12" hidden="1">[1]FS!#REF!</definedName>
    <definedName name="_8a1_" hidden="1">[1]FS!#REF!</definedName>
    <definedName name="_9__123Graph_XChart_58B" hidden="1">#N/A</definedName>
    <definedName name="_9a2_" localSheetId="7" hidden="1">[1]FS!#REF!</definedName>
    <definedName name="_9a2_" localSheetId="5" hidden="1">[1]FS!#REF!</definedName>
    <definedName name="_9a2_" localSheetId="11" hidden="1">[1]FS!#REF!</definedName>
    <definedName name="_9a2_" localSheetId="12" hidden="1">[1]FS!#REF!</definedName>
    <definedName name="_9a2_" hidden="1">[1]FS!#REF!</definedName>
    <definedName name="_9GS1_">#REF!</definedName>
    <definedName name="_9P3_" localSheetId="6" hidden="1">'[20]SC HKD CA'!#REF!</definedName>
    <definedName name="_9P3_" localSheetId="11" hidden="1">'[20]SC HKD CA'!#REF!</definedName>
    <definedName name="_9P3_" hidden="1">'[20]SC HKD CA'!#REF!</definedName>
    <definedName name="_a1" localSheetId="2" hidden="1">[1]FS!#REF!</definedName>
    <definedName name="_a1" localSheetId="7" hidden="1">[1]FS!#REF!</definedName>
    <definedName name="_a1" localSheetId="3" hidden="1">[1]FS!#REF!</definedName>
    <definedName name="_a1" localSheetId="4" hidden="1">[1]FS!#REF!</definedName>
    <definedName name="_a1" localSheetId="5" hidden="1">[1]FS!#REF!</definedName>
    <definedName name="_a1" localSheetId="6" hidden="1">[1]FS!#REF!</definedName>
    <definedName name="_a1" localSheetId="1" hidden="1">[1]FS!#REF!</definedName>
    <definedName name="_a1" localSheetId="8" hidden="1">[1]FS!#REF!</definedName>
    <definedName name="_a1" localSheetId="9" hidden="1">[1]FS!#REF!</definedName>
    <definedName name="_a1" localSheetId="10" hidden="1">[1]FS!#REF!</definedName>
    <definedName name="_a1" localSheetId="11" hidden="1">[1]FS!#REF!</definedName>
    <definedName name="_a1" localSheetId="12" hidden="1">[1]FS!#REF!</definedName>
    <definedName name="_a1" hidden="1">[1]FS!#REF!</definedName>
    <definedName name="_a1_1" hidden="1">{"content",#N/A,FALSE,"content";"conbs",#N/A,FALSE,"consobs";"bs",#N/A,FALSE,"historicBS";"is",#N/A,FALSE,"historicIS";"ratio",#N/A,FALSE,"ratios";"dcf",#N/A,FALSE,"DCF";"capm",#N/A,FALSE,"capm";"glcbs",#N/A,FALSE,"GLCBS";"glccsbs",#N/A,FALSE,"GLCCSBS";"glcis",#N/A,FALSE,"GLCIS";"glccsis",#N/A,FALSE,"GLCCSIS";"glcratio1",#N/A,FALSE,"GLC-ratios1";"glcratio2",#N/A,FALSE,"GLC-ratios2";"norm",#N/A,FALSE,"normalized";"glcap",#N/A,FALSE,"glcapproach";"trans",#N/A,FALSE,"Transactions";"sum",#N/A,FALSE,"summary";"control",#N/A,FALSE,"control";"market",#N/A,FALSE,"marketibility";"reg",#N/A,FALSE,"regression";#N/A,#N/A,FALSE,"DCF support"}</definedName>
    <definedName name="_a1_2" hidden="1">{"content",#N/A,FALSE,"content";"conbs",#N/A,FALSE,"consobs";"bs",#N/A,FALSE,"historicBS";"is",#N/A,FALSE,"historicIS";"ratio",#N/A,FALSE,"ratios";"dcf",#N/A,FALSE,"DCF";"capm",#N/A,FALSE,"capm";"glcbs",#N/A,FALSE,"GLCBS";"glccsbs",#N/A,FALSE,"GLCCSBS";"glcis",#N/A,FALSE,"GLCIS";"glccsis",#N/A,FALSE,"GLCCSIS";"glcratio1",#N/A,FALSE,"GLC-ratios1";"glcratio2",#N/A,FALSE,"GLC-ratios2";"norm",#N/A,FALSE,"normalized";"glcap",#N/A,FALSE,"glcapproach";"trans",#N/A,FALSE,"Transactions";"sum",#N/A,FALSE,"summary";"control",#N/A,FALSE,"control";"market",#N/A,FALSE,"marketibility";"reg",#N/A,FALSE,"regression";#N/A,#N/A,FALSE,"DCF support"}</definedName>
    <definedName name="_a1_3" hidden="1">{"content",#N/A,FALSE,"content";"conbs",#N/A,FALSE,"consobs";"bs",#N/A,FALSE,"historicBS";"is",#N/A,FALSE,"historicIS";"ratio",#N/A,FALSE,"ratios";"dcf",#N/A,FALSE,"DCF";"capm",#N/A,FALSE,"capm";"glcbs",#N/A,FALSE,"GLCBS";"glccsbs",#N/A,FALSE,"GLCCSBS";"glcis",#N/A,FALSE,"GLCIS";"glccsis",#N/A,FALSE,"GLCCSIS";"glcratio1",#N/A,FALSE,"GLC-ratios1";"glcratio2",#N/A,FALSE,"GLC-ratios2";"norm",#N/A,FALSE,"normalized";"glcap",#N/A,FALSE,"glcapproach";"trans",#N/A,FALSE,"Transactions";"sum",#N/A,FALSE,"summary";"control",#N/A,FALSE,"control";"market",#N/A,FALSE,"marketibility";"reg",#N/A,FALSE,"regression";#N/A,#N/A,FALSE,"DCF support"}</definedName>
    <definedName name="_a1_4" hidden="1">{"content",#N/A,FALSE,"content";"conbs",#N/A,FALSE,"consobs";"bs",#N/A,FALSE,"historicBS";"is",#N/A,FALSE,"historicIS";"ratio",#N/A,FALSE,"ratios";"dcf",#N/A,FALSE,"DCF";"capm",#N/A,FALSE,"capm";"glcbs",#N/A,FALSE,"GLCBS";"glccsbs",#N/A,FALSE,"GLCCSBS";"glcis",#N/A,FALSE,"GLCIS";"glccsis",#N/A,FALSE,"GLCCSIS";"glcratio1",#N/A,FALSE,"GLC-ratios1";"glcratio2",#N/A,FALSE,"GLC-ratios2";"norm",#N/A,FALSE,"normalized";"glcap",#N/A,FALSE,"glcapproach";"trans",#N/A,FALSE,"Transactions";"sum",#N/A,FALSE,"summary";"control",#N/A,FALSE,"control";"market",#N/A,FALSE,"marketibility";"reg",#N/A,FALSE,"regression";#N/A,#N/A,FALSE,"DCF support"}</definedName>
    <definedName name="_A100" localSheetId="7" hidden="1">{#N/A,#N/A,FALSE,"DIR-REP";#N/A,#N/A,FALSE,"AUD-REPORT";#N/A,#N/A,FALSE,"P7L&amp;BS";#N/A,#N/A,FALSE,"NOTES";#N/A,#N/A,FALSE,"FA";#N/A,#N/A,FALSE,"NOTES (2)";#N/A,#N/A,FALSE,"Schedule  IV";#N/A,#N/A,FALSE,"Schedule V"}</definedName>
    <definedName name="_A100" localSheetId="5" hidden="1">{#N/A,#N/A,FALSE,"DIR-REP";#N/A,#N/A,FALSE,"AUD-REPORT";#N/A,#N/A,FALSE,"P7L&amp;BS";#N/A,#N/A,FALSE,"NOTES";#N/A,#N/A,FALSE,"FA";#N/A,#N/A,FALSE,"NOTES (2)";#N/A,#N/A,FALSE,"Schedule  IV";#N/A,#N/A,FALSE,"Schedule V"}</definedName>
    <definedName name="_A100" localSheetId="6" hidden="1">{#N/A,#N/A,FALSE,"DIR-REP";#N/A,#N/A,FALSE,"AUD-REPORT";#N/A,#N/A,FALSE,"P7L&amp;BS";#N/A,#N/A,FALSE,"NOTES";#N/A,#N/A,FALSE,"FA";#N/A,#N/A,FALSE,"NOTES (2)";#N/A,#N/A,FALSE,"Schedule  IV";#N/A,#N/A,FALSE,"Schedule V"}</definedName>
    <definedName name="_A100" localSheetId="1" hidden="1">{#N/A,#N/A,FALSE,"Ocean";#N/A,#N/A,FALSE,"NewYork";#N/A,#N/A,FALSE,"Gateway";#N/A,#N/A,FALSE,"GVH";#N/A,#N/A,FALSE,"GVM";#N/A,#N/A,FALSE,"GVT"}</definedName>
    <definedName name="_A100" localSheetId="11" hidden="1">{#N/A,#N/A,FALSE,"DIR-REP";#N/A,#N/A,FALSE,"AUD-REPORT";#N/A,#N/A,FALSE,"P7L&amp;BS";#N/A,#N/A,FALSE,"NOTES";#N/A,#N/A,FALSE,"FA";#N/A,#N/A,FALSE,"NOTES (2)";#N/A,#N/A,FALSE,"Schedule  IV";#N/A,#N/A,FALSE,"Schedule V"}</definedName>
    <definedName name="_A100" localSheetId="12" hidden="1">{#N/A,#N/A,FALSE,"DIR-REP";#N/A,#N/A,FALSE,"AUD-REPORT";#N/A,#N/A,FALSE,"P7L&amp;BS";#N/A,#N/A,FALSE,"NOTES";#N/A,#N/A,FALSE,"FA";#N/A,#N/A,FALSE,"NOTES (2)";#N/A,#N/A,FALSE,"Schedule  IV";#N/A,#N/A,FALSE,"Schedule V"}</definedName>
    <definedName name="_A100" hidden="1">{#N/A,#N/A,FALSE,"DIR-REP";#N/A,#N/A,FALSE,"AUD-REPORT";#N/A,#N/A,FALSE,"P7L&amp;BS";#N/A,#N/A,FALSE,"NOTES";#N/A,#N/A,FALSE,"FA";#N/A,#N/A,FALSE,"NOTES (2)";#N/A,#N/A,FALSE,"Schedule  IV";#N/A,#N/A,FALSE,"Schedule V"}</definedName>
    <definedName name="_A2" localSheetId="7" hidden="1">'[2]#REF'!$C$169:$C$199</definedName>
    <definedName name="_A2" localSheetId="5" hidden="1">'[2]#REF'!$C$169:$C$199</definedName>
    <definedName name="_A2" localSheetId="6" hidden="1">'[2]#REF'!$C$169:$C$199</definedName>
    <definedName name="_A2" localSheetId="11" hidden="1">'[2]#REF'!$C$169:$C$199</definedName>
    <definedName name="_A2" localSheetId="12" hidden="1">'[2]#REF'!$C$169:$C$199</definedName>
    <definedName name="_a2" hidden="1">{#N/A,#N/A,FALSE,"Virgin Flightdeck"}</definedName>
    <definedName name="_a2_1" hidden="1">{#N/A,#N/A,FALSE,"Virgin Flightdeck"}</definedName>
    <definedName name="_a2_2" hidden="1">{#N/A,#N/A,FALSE,"Virgin Flightdeck"}</definedName>
    <definedName name="_a2_3" hidden="1">{#N/A,#N/A,FALSE,"Virgin Flightdeck"}</definedName>
    <definedName name="_a2_4" hidden="1">{#N/A,#N/A,FALSE,"Virgin Flightdeck"}</definedName>
    <definedName name="_a2_5" hidden="1">{#N/A,#N/A,FALSE,"Virgin Flightdeck"}</definedName>
    <definedName name="_a200201" hidden="1">{#N/A,#N/A,FALSE,"Sales  total 9712";#N/A,#N/A,FALSE,"Sales  total 9712";#N/A,#N/A,FALSE,"Sales  total 9712";#N/A,#N/A,FALSE,"Sales  total 9712"}</definedName>
    <definedName name="_A232" hidden="1">{#N/A,#N/A,FALSE,"COVER";#N/A,#N/A,FALSE,"0";#N/A,#N/A,FALSE,"1";#N/A,#N/A,FALSE,"2";#N/A,#N/A,FALSE,"3";#N/A,#N/A,FALSE,"4";#N/A,#N/A,FALSE,"5";#N/A,#N/A,FALSE,"6";#N/A,#N/A,FALSE,"7";#N/A,#N/A,FALSE,"8";#N/A,#N/A,FALSE,"9";#N/A,#N/A,FALSE,"10";#N/A,#N/A,FALSE,"11"}</definedName>
    <definedName name="_a3" hidden="1">{#N/A,#N/A,FALSE,"Virgin Flightdeck"}</definedName>
    <definedName name="_a3_1" hidden="1">{#N/A,#N/A,FALSE,"Virgin Flightdeck"}</definedName>
    <definedName name="_a3_2" hidden="1">{#N/A,#N/A,FALSE,"Virgin Flightdeck"}</definedName>
    <definedName name="_a3_3" hidden="1">{#N/A,#N/A,FALSE,"Virgin Flightdeck"}</definedName>
    <definedName name="_a3_4" hidden="1">{#N/A,#N/A,FALSE,"Virgin Flightdeck"}</definedName>
    <definedName name="_a3_5" hidden="1">{#N/A,#N/A,FALSE,"Virgin Flightdeck"}</definedName>
    <definedName name="_A401" hidden="1">{#N/A,#N/A,FALSE,"COVER";#N/A,#N/A,FALSE,"0";#N/A,#N/A,FALSE,"1";#N/A,#N/A,FALSE,"2";#N/A,#N/A,FALSE,"3";#N/A,#N/A,FALSE,"4";#N/A,#N/A,FALSE,"5";#N/A,#N/A,FALSE,"6";#N/A,#N/A,FALSE,"7";#N/A,#N/A,FALSE,"8";#N/A,#N/A,FALSE,"9";#N/A,#N/A,FALSE,"10";#N/A,#N/A,FALSE,"11"}</definedName>
    <definedName name="_A5100" hidden="1">{#N/A,#N/A,FALSE,"COVER";#N/A,#N/A,FALSE,"0";#N/A,#N/A,FALSE,"1";#N/A,#N/A,FALSE,"2";#N/A,#N/A,FALSE,"3";#N/A,#N/A,FALSE,"4";#N/A,#N/A,FALSE,"5";#N/A,#N/A,FALSE,"6";#N/A,#N/A,FALSE,"7";#N/A,#N/A,FALSE,"8";#N/A,#N/A,FALSE,"9";#N/A,#N/A,FALSE,"10";#N/A,#N/A,FALSE,"11"}</definedName>
    <definedName name="_ad1" localSheetId="7" hidden="1">{#N/A,#N/A,FALSE,"TB";#N/A,#N/A,FALSE,"DR";#N/A,#N/A,FALSE,"AR";#N/A,#N/A,FALSE,"PL";#N/A,#N/A,FALSE,"BS";#N/A,#N/A,FALSE,"NOTES";#N/A,#N/A,FALSE,"NOTES (2)";#N/A,#N/A,FALSE,"NOTES (3)";#N/A,#N/A,FALSE,"DPL";#N/A,#N/A,FALSE,"TAXC.INDEX";#N/A,#N/A,FALSE,"Schedule I";#N/A,#N/A,FALSE,"Adjustments"}</definedName>
    <definedName name="_ad1" localSheetId="5" hidden="1">{#N/A,#N/A,FALSE,"TB";#N/A,#N/A,FALSE,"DR";#N/A,#N/A,FALSE,"AR";#N/A,#N/A,FALSE,"PL";#N/A,#N/A,FALSE,"BS";#N/A,#N/A,FALSE,"NOTES";#N/A,#N/A,FALSE,"NOTES (2)";#N/A,#N/A,FALSE,"NOTES (3)";#N/A,#N/A,FALSE,"DPL";#N/A,#N/A,FALSE,"TAXC.INDEX";#N/A,#N/A,FALSE,"Schedule I";#N/A,#N/A,FALSE,"Adjustments"}</definedName>
    <definedName name="_ad1" localSheetId="6" hidden="1">{#N/A,#N/A,FALSE,"TB";#N/A,#N/A,FALSE,"DR";#N/A,#N/A,FALSE,"AR";#N/A,#N/A,FALSE,"PL";#N/A,#N/A,FALSE,"BS";#N/A,#N/A,FALSE,"NOTES";#N/A,#N/A,FALSE,"NOTES (2)";#N/A,#N/A,FALSE,"NOTES (3)";#N/A,#N/A,FALSE,"DPL";#N/A,#N/A,FALSE,"TAXC.INDEX";#N/A,#N/A,FALSE,"Schedule I";#N/A,#N/A,FALSE,"Adjustments"}</definedName>
    <definedName name="_ad1" localSheetId="11" hidden="1">{#N/A,#N/A,FALSE,"TB";#N/A,#N/A,FALSE,"DR";#N/A,#N/A,FALSE,"AR";#N/A,#N/A,FALSE,"PL";#N/A,#N/A,FALSE,"BS";#N/A,#N/A,FALSE,"NOTES";#N/A,#N/A,FALSE,"NOTES (2)";#N/A,#N/A,FALSE,"NOTES (3)";#N/A,#N/A,FALSE,"DPL";#N/A,#N/A,FALSE,"TAXC.INDEX";#N/A,#N/A,FALSE,"Schedule I";#N/A,#N/A,FALSE,"Adjustments"}</definedName>
    <definedName name="_ad1" localSheetId="12" hidden="1">{#N/A,#N/A,FALSE,"TB";#N/A,#N/A,FALSE,"DR";#N/A,#N/A,FALSE,"AR";#N/A,#N/A,FALSE,"PL";#N/A,#N/A,FALSE,"BS";#N/A,#N/A,FALSE,"NOTES";#N/A,#N/A,FALSE,"NOTES (2)";#N/A,#N/A,FALSE,"NOTES (3)";#N/A,#N/A,FALSE,"DPL";#N/A,#N/A,FALSE,"TAXC.INDEX";#N/A,#N/A,FALSE,"Schedule I";#N/A,#N/A,FALSE,"Adjustments"}</definedName>
    <definedName name="_ad1" hidden="1">{#N/A,#N/A,FALSE,"TB";#N/A,#N/A,FALSE,"DR";#N/A,#N/A,FALSE,"AR";#N/A,#N/A,FALSE,"PL";#N/A,#N/A,FALSE,"BS";#N/A,#N/A,FALSE,"NOTES";#N/A,#N/A,FALSE,"NOTES (2)";#N/A,#N/A,FALSE,"NOTES (3)";#N/A,#N/A,FALSE,"DPL";#N/A,#N/A,FALSE,"TAXC.INDEX";#N/A,#N/A,FALSE,"Schedule I";#N/A,#N/A,FALSE,"Adjustments"}</definedName>
    <definedName name="_ar03" hidden="1">{#N/A,#N/A,FALSE,"Sales  total 9712";#N/A,#N/A,FALSE,"Sales  total 9712";#N/A,#N/A,FALSE,"Sales  total 9712";#N/A,#N/A,FALSE,"Sales  total 9712"}</definedName>
    <definedName name="_AR09" hidden="1">{#N/A,#N/A,FALSE,"Sales  total 9712";#N/A,#N/A,FALSE,"Sales  total 9712";#N/A,#N/A,FALSE,"Sales  total 9712";#N/A,#N/A,FALSE,"Sales  total 9712"}</definedName>
    <definedName name="_AR1" localSheetId="2" hidden="1">{"PrSch",#N/A,FALSE,"Sheet1"}</definedName>
    <definedName name="_AR1" localSheetId="7" hidden="1">{"PrSch",#N/A,FALSE,"Sheet1"}</definedName>
    <definedName name="_AR1" localSheetId="3" hidden="1">{"PrSch",#N/A,FALSE,"Sheet1"}</definedName>
    <definedName name="_AR1" localSheetId="4" hidden="1">{"PrSch",#N/A,FALSE,"Sheet1"}</definedName>
    <definedName name="_AR1" localSheetId="5" hidden="1">{"PrSch",#N/A,FALSE,"Sheet1"}</definedName>
    <definedName name="_AR1" localSheetId="6" hidden="1">{"PrSch",#N/A,FALSE,"Sheet1"}</definedName>
    <definedName name="_AR1" localSheetId="1" hidden="1">{"PrSch",#N/A,FALSE,"Sheet1"}</definedName>
    <definedName name="_AR1" localSheetId="8" hidden="1">{"PrSch",#N/A,FALSE,"Sheet1"}</definedName>
    <definedName name="_AR1" localSheetId="9" hidden="1">{"PrSch",#N/A,FALSE,"Sheet1"}</definedName>
    <definedName name="_AR1" localSheetId="10" hidden="1">{"PrSch",#N/A,FALSE,"Sheet1"}</definedName>
    <definedName name="_AR1" localSheetId="11" hidden="1">{"PrSch",#N/A,FALSE,"Sheet1"}</definedName>
    <definedName name="_AR1" localSheetId="12" hidden="1">{"PrSch",#N/A,FALSE,"Sheet1"}</definedName>
    <definedName name="_AR1" hidden="1">{"PrSch",#N/A,FALSE,"Sheet1"}</definedName>
    <definedName name="_ar10" hidden="1">{#N/A,#N/A,FALSE,"Sales  total 9712";#N/A,#N/A,FALSE,"Sales  total 9712";#N/A,#N/A,FALSE,"Sales  total 9712";#N/A,#N/A,FALSE,"Sales  total 9712"}</definedName>
    <definedName name="_AR12" hidden="1">{#N/A,#N/A,FALSE,"Sales  total 9712";#N/A,#N/A,FALSE,"Sales  total 9712";#N/A,#N/A,FALSE,"Sales  total 9712";#N/A,#N/A,FALSE,"Sales  total 9712"}</definedName>
    <definedName name="_b2" hidden="1">{#N/A,#N/A,FALSE,"Virgin Flightdeck"}</definedName>
    <definedName name="_b2_1" hidden="1">{#N/A,#N/A,FALSE,"Virgin Flightdeck"}</definedName>
    <definedName name="_b2_2" hidden="1">{#N/A,#N/A,FALSE,"Virgin Flightdeck"}</definedName>
    <definedName name="_b2_3" hidden="1">{#N/A,#N/A,FALSE,"Virgin Flightdeck"}</definedName>
    <definedName name="_b2_4" hidden="1">{#N/A,#N/A,FALSE,"Virgin Flightdeck"}</definedName>
    <definedName name="_b2_5" hidden="1">{#N/A,#N/A,FALSE,"Virgin Flightdeck"}</definedName>
    <definedName name="_B201" localSheetId="7" hidden="1">{#N/A,#N/A,FALSE,"Ocean";#N/A,#N/A,FALSE,"NewYork";#N/A,#N/A,FALSE,"Gateway";#N/A,#N/A,FALSE,"GVH";#N/A,#N/A,FALSE,"GVM";#N/A,#N/A,FALSE,"GVT"}</definedName>
    <definedName name="_B201" localSheetId="5" hidden="1">{#N/A,#N/A,FALSE,"Ocean";#N/A,#N/A,FALSE,"NewYork";#N/A,#N/A,FALSE,"Gateway";#N/A,#N/A,FALSE,"GVH";#N/A,#N/A,FALSE,"GVM";#N/A,#N/A,FALSE,"GVT"}</definedName>
    <definedName name="_B201" localSheetId="6" hidden="1">{#N/A,#N/A,FALSE,"Ocean";#N/A,#N/A,FALSE,"NewYork";#N/A,#N/A,FALSE,"Gateway";#N/A,#N/A,FALSE,"GVH";#N/A,#N/A,FALSE,"GVM";#N/A,#N/A,FALSE,"GVT"}</definedName>
    <definedName name="_B201" localSheetId="1" hidden="1">{#N/A,#N/A,FALSE,"Ocean";#N/A,#N/A,FALSE,"NewYork";#N/A,#N/A,FALSE,"Gateway";#N/A,#N/A,FALSE,"GVH";#N/A,#N/A,FALSE,"GVM";#N/A,#N/A,FALSE,"GVT"}</definedName>
    <definedName name="_B201" localSheetId="11" hidden="1">{#N/A,#N/A,FALSE,"Ocean";#N/A,#N/A,FALSE,"NewYork";#N/A,#N/A,FALSE,"Gateway";#N/A,#N/A,FALSE,"GVH";#N/A,#N/A,FALSE,"GVM";#N/A,#N/A,FALSE,"GVT"}</definedName>
    <definedName name="_B201" localSheetId="12" hidden="1">{#N/A,#N/A,FALSE,"Ocean";#N/A,#N/A,FALSE,"NewYork";#N/A,#N/A,FALSE,"Gateway";#N/A,#N/A,FALSE,"GVH";#N/A,#N/A,FALSE,"GVM";#N/A,#N/A,FALSE,"GVT"}</definedName>
    <definedName name="_B201" hidden="1">{#N/A,#N/A,FALSE,"Ocean";#N/A,#N/A,FALSE,"NewYork";#N/A,#N/A,FALSE,"Gateway";#N/A,#N/A,FALSE,"GVH";#N/A,#N/A,FALSE,"GVM";#N/A,#N/A,FALSE,"GVT"}</definedName>
    <definedName name="_b3" hidden="1">{#N/A,#N/A,FALSE,"Virgin Flightdeck"}</definedName>
    <definedName name="_b3_1" hidden="1">{#N/A,#N/A,FALSE,"Virgin Flightdeck"}</definedName>
    <definedName name="_b3_2" hidden="1">{#N/A,#N/A,FALSE,"Virgin Flightdeck"}</definedName>
    <definedName name="_b3_3" hidden="1">{#N/A,#N/A,FALSE,"Virgin Flightdeck"}</definedName>
    <definedName name="_b3_4" hidden="1">{#N/A,#N/A,FALSE,"Virgin Flightdeck"}</definedName>
    <definedName name="_b3_5" hidden="1">{#N/A,#N/A,FALSE,"Virgin Flightdeck"}</definedName>
    <definedName name="_BU4" hidden="1">{"Page 1",#N/A,TRUE,"Sheet1";"Page 2",#N/A,TRUE,"Sheet1"}</definedName>
    <definedName name="_BU4_1" hidden="1">{"Page 1",#N/A,TRUE,"Sheet1";"Page 2",#N/A,TRUE,"Sheet1"}</definedName>
    <definedName name="_BU4_2" hidden="1">{"Page 1",#N/A,TRUE,"Sheet1";"Page 2",#N/A,TRUE,"Sheet1"}</definedName>
    <definedName name="_BU4_3" hidden="1">{"Page 1",#N/A,TRUE,"Sheet1";"Page 2",#N/A,TRUE,"Sheet1"}</definedName>
    <definedName name="_BU4_4" hidden="1">{"Page 1",#N/A,TRUE,"Sheet1";"Page 2",#N/A,TRUE,"Sheet1"}</definedName>
    <definedName name="_CHK2" hidden="1">{#N/A,#N/A,FALSE,"HARR CK";#N/A,#N/A,FALSE,"CHASE CAN";#N/A,#N/A,FALSE,"BHF";#N/A,#N/A,FALSE,"U B S";#N/A,#N/A,FALSE,"ABN AM";#N/A,#N/A,FALSE,"CREDIT AG";#N/A,#N/A,FALSE,"INDO SUEZ";#N/A,#N/A,FALSE,"BNP";#N/A,#N/A,FALSE,"HARR LK";#N/A,#N/A,FALSE,"STAN CHAR";#N/A,#N/A,FALSE,"BBL";#N/A,#N/A,FALSE,"CAN IMP";#N/A,#N/A,FALSE,"CHASE YEN";#N/A,#N/A,FALSE,"CHASE RAND";#N/A,#N/A,FALSE,"CAN IMP I";#N/A,#N/A,FALSE,"CHASE FAR E";#N/A,#N/A,FALSE,"CHASE LON";#N/A,#N/A,FALSE,"PARIBAS";#N/A,#N/A,FALSE,"F F B";#N/A,#N/A,FALSE,"CHASE FFR";#N/A,#N/A,FALSE,"CHASE BFR";#N/A,#N/A,FALSE,"HARRIS DTC";#N/A,#N/A,FALSE,"CHASE LIRE";#N/A,#N/A,FALSE,"CHASE MAIN";#N/A,#N/A,FALSE,"CHA TOKYO";#N/A,#N/A,FALSE,"CHASE DMK";#N/A,#N/A,FALSE,"CHASE HKD";#N/A,#N/A,FALSE,"CHASE D.GR";#N/A,#N/A,FALSE,"CHASE SFR";#N/A,#N/A,FALSE,"U O B";#N/A,#N/A,FALSE,"CHASE AUD"}</definedName>
    <definedName name="_D100" localSheetId="7" hidden="1">{#N/A,#N/A,FALSE,"TAXC.INDEX";#N/A,#N/A,FALSE,"Schedule I";#N/A,#N/A,FALSE,"Schedule  II";#N/A,#N/A,FALSE,"Schedule III"}</definedName>
    <definedName name="_D100" localSheetId="5" hidden="1">{#N/A,#N/A,FALSE,"TAXC.INDEX";#N/A,#N/A,FALSE,"Schedule I";#N/A,#N/A,FALSE,"Schedule  II";#N/A,#N/A,FALSE,"Schedule III"}</definedName>
    <definedName name="_D100" localSheetId="6" hidden="1">{#N/A,#N/A,FALSE,"TAXC.INDEX";#N/A,#N/A,FALSE,"Schedule I";#N/A,#N/A,FALSE,"Schedule  II";#N/A,#N/A,FALSE,"Schedule III"}</definedName>
    <definedName name="_D100" localSheetId="11" hidden="1">{#N/A,#N/A,FALSE,"TAXC.INDEX";#N/A,#N/A,FALSE,"Schedule I";#N/A,#N/A,FALSE,"Schedule  II";#N/A,#N/A,FALSE,"Schedule III"}</definedName>
    <definedName name="_D100" localSheetId="12" hidden="1">{#N/A,#N/A,FALSE,"TAXC.INDEX";#N/A,#N/A,FALSE,"Schedule I";#N/A,#N/A,FALSE,"Schedule  II";#N/A,#N/A,FALSE,"Schedule III"}</definedName>
    <definedName name="_D100" hidden="1">{#N/A,#N/A,FALSE,"TAXC.INDEX";#N/A,#N/A,FALSE,"Schedule I";#N/A,#N/A,FALSE,"Schedule  II";#N/A,#N/A,FALSE,"Schedule III"}</definedName>
    <definedName name="_Dist_Bin" localSheetId="7" hidden="1">#REF!</definedName>
    <definedName name="_Dist_Bin" localSheetId="5" hidden="1">#REF!</definedName>
    <definedName name="_Dist_Bin" localSheetId="6" hidden="1">#REF!</definedName>
    <definedName name="_Dist_Bin" localSheetId="11" hidden="1">#REF!</definedName>
    <definedName name="_Dist_Bin" localSheetId="12" hidden="1">#REF!</definedName>
    <definedName name="_Dist_Bin" hidden="1">#REF!</definedName>
    <definedName name="_Dist_Values" localSheetId="7" hidden="1">#REF!</definedName>
    <definedName name="_Dist_Values" localSheetId="6" hidden="1">#REF!</definedName>
    <definedName name="_Dist_Values" localSheetId="11" hidden="1">#REF!</definedName>
    <definedName name="_Dist_Values" localSheetId="12" hidden="1">#REF!</definedName>
    <definedName name="_Dist_Values" hidden="1">#REF!</definedName>
    <definedName name="_E1" localSheetId="7" hidden="1">{#N/A,#N/A,FALSE,"TB";#N/A,#N/A,FALSE,"AR";#N/A,#N/A,FALSE,"BS";#N/A,#N/A,FALSE,"PL";#N/A,#N/A,FALSE,"NOTES";#N/A,#N/A,FALSE,"NOTES (2)";#N/A,#N/A,FALSE,"NOTES (3)";#N/A,#N/A,FALSE,"TAXC.INDEX";#N/A,#N/A,FALSE,"Schedule I";#N/A,#N/A,FALSE,"DPL";#N/A,#N/A,FALSE,"Schedule IV";#N/A,#N/A,FALSE,"Adjustments"}</definedName>
    <definedName name="_E1" localSheetId="5" hidden="1">{#N/A,#N/A,FALSE,"TB";#N/A,#N/A,FALSE,"AR";#N/A,#N/A,FALSE,"BS";#N/A,#N/A,FALSE,"PL";#N/A,#N/A,FALSE,"NOTES";#N/A,#N/A,FALSE,"NOTES (2)";#N/A,#N/A,FALSE,"NOTES (3)";#N/A,#N/A,FALSE,"TAXC.INDEX";#N/A,#N/A,FALSE,"Schedule I";#N/A,#N/A,FALSE,"DPL";#N/A,#N/A,FALSE,"Schedule IV";#N/A,#N/A,FALSE,"Adjustments"}</definedName>
    <definedName name="_E1" localSheetId="6" hidden="1">{#N/A,#N/A,FALSE,"TB";#N/A,#N/A,FALSE,"AR";#N/A,#N/A,FALSE,"BS";#N/A,#N/A,FALSE,"PL";#N/A,#N/A,FALSE,"NOTES";#N/A,#N/A,FALSE,"NOTES (2)";#N/A,#N/A,FALSE,"NOTES (3)";#N/A,#N/A,FALSE,"TAXC.INDEX";#N/A,#N/A,FALSE,"Schedule I";#N/A,#N/A,FALSE,"DPL";#N/A,#N/A,FALSE,"Schedule IV";#N/A,#N/A,FALSE,"Adjustments"}</definedName>
    <definedName name="_E1" localSheetId="11" hidden="1">{#N/A,#N/A,FALSE,"TB";#N/A,#N/A,FALSE,"AR";#N/A,#N/A,FALSE,"BS";#N/A,#N/A,FALSE,"PL";#N/A,#N/A,FALSE,"NOTES";#N/A,#N/A,FALSE,"NOTES (2)";#N/A,#N/A,FALSE,"NOTES (3)";#N/A,#N/A,FALSE,"TAXC.INDEX";#N/A,#N/A,FALSE,"Schedule I";#N/A,#N/A,FALSE,"DPL";#N/A,#N/A,FALSE,"Schedule IV";#N/A,#N/A,FALSE,"Adjustments"}</definedName>
    <definedName name="_E1" localSheetId="12" hidden="1">{#N/A,#N/A,FALSE,"TB";#N/A,#N/A,FALSE,"AR";#N/A,#N/A,FALSE,"BS";#N/A,#N/A,FALSE,"PL";#N/A,#N/A,FALSE,"NOTES";#N/A,#N/A,FALSE,"NOTES (2)";#N/A,#N/A,FALSE,"NOTES (3)";#N/A,#N/A,FALSE,"TAXC.INDEX";#N/A,#N/A,FALSE,"Schedule I";#N/A,#N/A,FALSE,"DPL";#N/A,#N/A,FALSE,"Schedule IV";#N/A,#N/A,FALSE,"Adjustments"}</definedName>
    <definedName name="_E1" hidden="1">{#N/A,#N/A,FALSE,"TB";#N/A,#N/A,FALSE,"AR";#N/A,#N/A,FALSE,"BS";#N/A,#N/A,FALSE,"PL";#N/A,#N/A,FALSE,"NOTES";#N/A,#N/A,FALSE,"NOTES (2)";#N/A,#N/A,FALSE,"NOTES (3)";#N/A,#N/A,FALSE,"TAXC.INDEX";#N/A,#N/A,FALSE,"Schedule I";#N/A,#N/A,FALSE,"DPL";#N/A,#N/A,FALSE,"Schedule IV";#N/A,#N/A,FALSE,"Adjustments"}</definedName>
    <definedName name="_E11" hidden="1">{#N/A,#N/A,FALSE,"COVER";#N/A,#N/A,FALSE,"0";#N/A,#N/A,FALSE,"1";#N/A,#N/A,FALSE,"2";#N/A,#N/A,FALSE,"3";#N/A,#N/A,FALSE,"4";#N/A,#N/A,FALSE,"5";#N/A,#N/A,FALSE,"6";#N/A,#N/A,FALSE,"7";#N/A,#N/A,FALSE,"8";#N/A,#N/A,FALSE,"9";#N/A,#N/A,FALSE,"10";#N/A,#N/A,FALSE,"11"}</definedName>
    <definedName name="_E1100" localSheetId="7" hidden="1">{#N/A,#N/A,FALSE,"TAXC.INDEX";#N/A,#N/A,FALSE,"Schedule I";#N/A,#N/A,FALSE,"Schedule  II";#N/A,#N/A,FALSE,"Schedule III";#N/A,#N/A,FALSE,"Schedule IV";#N/A,#N/A,FALSE,"Schedule IV (Cont'd)";#N/A,#N/A,FALSE,"Schedule V";#N/A,#N/A,FALSE,"Schedule VI";#N/A,#N/A,FALSE,"Schedule VII"}</definedName>
    <definedName name="_E1100" localSheetId="5" hidden="1">{#N/A,#N/A,FALSE,"TAXC.INDEX";#N/A,#N/A,FALSE,"Schedule I";#N/A,#N/A,FALSE,"Schedule  II";#N/A,#N/A,FALSE,"Schedule III";#N/A,#N/A,FALSE,"Schedule IV";#N/A,#N/A,FALSE,"Schedule IV (Cont'd)";#N/A,#N/A,FALSE,"Schedule V";#N/A,#N/A,FALSE,"Schedule VI";#N/A,#N/A,FALSE,"Schedule VII"}</definedName>
    <definedName name="_E1100" localSheetId="6" hidden="1">{#N/A,#N/A,FALSE,"TAXC.INDEX";#N/A,#N/A,FALSE,"Schedule I";#N/A,#N/A,FALSE,"Schedule  II";#N/A,#N/A,FALSE,"Schedule III";#N/A,#N/A,FALSE,"Schedule IV";#N/A,#N/A,FALSE,"Schedule IV (Cont'd)";#N/A,#N/A,FALSE,"Schedule V";#N/A,#N/A,FALSE,"Schedule VI";#N/A,#N/A,FALSE,"Schedule VII"}</definedName>
    <definedName name="_E1100" localSheetId="11" hidden="1">{#N/A,#N/A,FALSE,"TAXC.INDEX";#N/A,#N/A,FALSE,"Schedule I";#N/A,#N/A,FALSE,"Schedule  II";#N/A,#N/A,FALSE,"Schedule III";#N/A,#N/A,FALSE,"Schedule IV";#N/A,#N/A,FALSE,"Schedule IV (Cont'd)";#N/A,#N/A,FALSE,"Schedule V";#N/A,#N/A,FALSE,"Schedule VI";#N/A,#N/A,FALSE,"Schedule VII"}</definedName>
    <definedName name="_E1100" localSheetId="12" hidden="1">{#N/A,#N/A,FALSE,"TAXC.INDEX";#N/A,#N/A,FALSE,"Schedule I";#N/A,#N/A,FALSE,"Schedule  II";#N/A,#N/A,FALSE,"Schedule III";#N/A,#N/A,FALSE,"Schedule IV";#N/A,#N/A,FALSE,"Schedule IV (Cont'd)";#N/A,#N/A,FALSE,"Schedule V";#N/A,#N/A,FALSE,"Schedule VI";#N/A,#N/A,FALSE,"Schedule VII"}</definedName>
    <definedName name="_E1100" hidden="1">{#N/A,#N/A,FALSE,"TAXC.INDEX";#N/A,#N/A,FALSE,"Schedule I";#N/A,#N/A,FALSE,"Schedule  II";#N/A,#N/A,FALSE,"Schedule III";#N/A,#N/A,FALSE,"Schedule IV";#N/A,#N/A,FALSE,"Schedule IV (Cont'd)";#N/A,#N/A,FALSE,"Schedule V";#N/A,#N/A,FALSE,"Schedule VI";#N/A,#N/A,FALSE,"Schedule VII"}</definedName>
    <definedName name="_E200" localSheetId="7" hidden="1">{#N/A,#N/A,FALSE,"TAXC.INDEX";#N/A,#N/A,FALSE,"Schedule I";#N/A,#N/A,FALSE,"Schedule  II";#N/A,#N/A,FALSE,"Schedule III"}</definedName>
    <definedName name="_E200" localSheetId="5" hidden="1">{#N/A,#N/A,FALSE,"TAXC.INDEX";#N/A,#N/A,FALSE,"Schedule I";#N/A,#N/A,FALSE,"Schedule  II";#N/A,#N/A,FALSE,"Schedule III"}</definedName>
    <definedName name="_E200" localSheetId="6" hidden="1">{#N/A,#N/A,FALSE,"TAXC.INDEX";#N/A,#N/A,FALSE,"Schedule I";#N/A,#N/A,FALSE,"Schedule  II";#N/A,#N/A,FALSE,"Schedule III"}</definedName>
    <definedName name="_E200" localSheetId="11" hidden="1">{#N/A,#N/A,FALSE,"TAXC.INDEX";#N/A,#N/A,FALSE,"Schedule I";#N/A,#N/A,FALSE,"Schedule  II";#N/A,#N/A,FALSE,"Schedule III"}</definedName>
    <definedName name="_E200" localSheetId="12" hidden="1">{#N/A,#N/A,FALSE,"TAXC.INDEX";#N/A,#N/A,FALSE,"Schedule I";#N/A,#N/A,FALSE,"Schedule  II";#N/A,#N/A,FALSE,"Schedule III"}</definedName>
    <definedName name="_E200" hidden="1">{#N/A,#N/A,FALSE,"TAXC.INDEX";#N/A,#N/A,FALSE,"Schedule I";#N/A,#N/A,FALSE,"Schedule  II";#N/A,#N/A,FALSE,"Schedule III"}</definedName>
    <definedName name="_ean2" hidden="1">{"'Feb 99'!$A$1:$G$30"}</definedName>
    <definedName name="_F101" hidden="1">{#N/A,#N/A,FALSE,"COVER";#N/A,#N/A,FALSE,"0";#N/A,#N/A,FALSE,"1";#N/A,#N/A,FALSE,"2";#N/A,#N/A,FALSE,"3";#N/A,#N/A,FALSE,"4";#N/A,#N/A,FALSE,"5";#N/A,#N/A,FALSE,"6";#N/A,#N/A,FALSE,"7";#N/A,#N/A,FALSE,"8";#N/A,#N/A,FALSE,"9";#N/A,#N/A,FALSE,"10";#N/A,#N/A,FALSE,"11"}</definedName>
    <definedName name="_F1011" hidden="1">{#N/A,#N/A,FALSE,"COVER";#N/A,#N/A,FALSE,"0";#N/A,#N/A,FALSE,"1";#N/A,#N/A,FALSE,"2";#N/A,#N/A,FALSE,"3";#N/A,#N/A,FALSE,"4";#N/A,#N/A,FALSE,"5";#N/A,#N/A,FALSE,"6";#N/A,#N/A,FALSE,"7";#N/A,#N/A,FALSE,"8";#N/A,#N/A,FALSE,"9";#N/A,#N/A,FALSE,"10";#N/A,#N/A,FALSE,"11"}</definedName>
    <definedName name="_F411" hidden="1">{#N/A,#N/A,FALSE,"Ocean";#N/A,#N/A,FALSE,"NewYork";#N/A,#N/A,FALSE,"Gateway";#N/A,#N/A,FALSE,"GVH";#N/A,#N/A,FALSE,"GVM";#N/A,#N/A,FALSE,"GVT"}</definedName>
    <definedName name="_F412" hidden="1">{#N/A,#N/A,FALSE,"COVER";#N/A,#N/A,FALSE,"0";#N/A,#N/A,FALSE,"1";#N/A,#N/A,FALSE,"2";#N/A,#N/A,FALSE,"3";#N/A,#N/A,FALSE,"4";#N/A,#N/A,FALSE,"5";#N/A,#N/A,FALSE,"6";#N/A,#N/A,FALSE,"7";#N/A,#N/A,FALSE,"8";#N/A,#N/A,FALSE,"9";#N/A,#N/A,FALSE,"10";#N/A,#N/A,FALSE,"11"}</definedName>
    <definedName name="_F413" hidden="1">{#N/A,#N/A,FALSE,"COVER";#N/A,#N/A,FALSE,"0";#N/A,#N/A,FALSE,"1";#N/A,#N/A,FALSE,"2";#N/A,#N/A,FALSE,"3";#N/A,#N/A,FALSE,"4";#N/A,#N/A,FALSE,"5";#N/A,#N/A,FALSE,"6";#N/A,#N/A,FALSE,"7";#N/A,#N/A,FALSE,"8";#N/A,#N/A,FALSE,"9";#N/A,#N/A,FALSE,"10";#N/A,#N/A,FALSE,"11"}</definedName>
    <definedName name="_f5" hidden="1">'[16]#REF'!$B$810</definedName>
    <definedName name="_Fill" localSheetId="5" hidden="1">[24]FxdChg!#REF!</definedName>
    <definedName name="_Fill" localSheetId="6" hidden="1">'[25]SA02-03'!#REF!</definedName>
    <definedName name="_Fill" localSheetId="11" hidden="1">'[25]SA02-03'!#REF!</definedName>
    <definedName name="_Fill" hidden="1">[24]FxdChg!#REF!</definedName>
    <definedName name="_xlnm._FilterDatabase" localSheetId="2" hidden="1">#REF!</definedName>
    <definedName name="_xlnm._FilterDatabase" localSheetId="7" hidden="1">#REF!</definedName>
    <definedName name="_xlnm._FilterDatabase" localSheetId="3" hidden="1">#REF!</definedName>
    <definedName name="_xlnm._FilterDatabase" localSheetId="4" hidden="1">#REF!</definedName>
    <definedName name="_xlnm._FilterDatabase" localSheetId="5" hidden="1">'BS(4)'!$A$8:$EQ$96</definedName>
    <definedName name="_xlnm._FilterDatabase" localSheetId="6" hidden="1">'BS(5) '!$A$10:$EE$117</definedName>
    <definedName name="_xlnm._FilterDatabase" localSheetId="1" hidden="1">#REF!</definedName>
    <definedName name="_xlnm._FilterDatabase" localSheetId="8" hidden="1">#REF!</definedName>
    <definedName name="_xlnm._FilterDatabase" localSheetId="9" hidden="1">#REF!</definedName>
    <definedName name="_xlnm._FilterDatabase" localSheetId="10" hidden="1">#REF!</definedName>
    <definedName name="_xlnm._FilterDatabase" localSheetId="11" hidden="1">'P&amp;L(4)'!$A$15:$R$15</definedName>
    <definedName name="_xlnm._FilterDatabase" localSheetId="12" hidden="1">#REF!</definedName>
    <definedName name="_xlnm._FilterDatabase" hidden="1">#REF!</definedName>
    <definedName name="_G101" hidden="1">{#N/A,#N/A,FALSE,"3410599";#N/A,#N/A,FALSE,"34106";#N/A,#N/A,FALSE,"34903";#N/A,#N/A,FALSE,"4450999";#N/A,#N/A,FALSE,"44901"}</definedName>
    <definedName name="_G2001" hidden="1">{#N/A,#N/A,FALSE,"COVER";#N/A,#N/A,FALSE,"0";#N/A,#N/A,FALSE,"1";#N/A,#N/A,FALSE,"2";#N/A,#N/A,FALSE,"3";#N/A,#N/A,FALSE,"4";#N/A,#N/A,FALSE,"5";#N/A,#N/A,FALSE,"6";#N/A,#N/A,FALSE,"7";#N/A,#N/A,FALSE,"8";#N/A,#N/A,FALSE,"9";#N/A,#N/A,FALSE,"10";#N/A,#N/A,FALSE,"11"}</definedName>
    <definedName name="_G208" hidden="1">'[5]Office Improve'!#REF!</definedName>
    <definedName name="_GR3" hidden="1">{"Informes",#N/A,FALSE,"CA";"Informes",#N/A,FALSE,"CN";"Informes",#N/A,FALSE,"INVERSIONES";"Informes",#N/A,FALSE,"CN Oficial";"Informes",#N/A,FALSE,"CA Oficial";"Informes",#N/A,FALSE,"Res Datos Areas"}</definedName>
    <definedName name="_GR3_1" hidden="1">{"Informes",#N/A,FALSE,"CA";"Informes",#N/A,FALSE,"CN";"Informes",#N/A,FALSE,"INVERSIONES";"Informes",#N/A,FALSE,"CN Oficial";"Informes",#N/A,FALSE,"CA Oficial";"Informes",#N/A,FALSE,"Res Datos Areas"}</definedName>
    <definedName name="_GR3_2" hidden="1">{"Informes",#N/A,FALSE,"CA";"Informes",#N/A,FALSE,"CN";"Informes",#N/A,FALSE,"INVERSIONES";"Informes",#N/A,FALSE,"CN Oficial";"Informes",#N/A,FALSE,"CA Oficial";"Informes",#N/A,FALSE,"Res Datos Areas"}</definedName>
    <definedName name="_GR3_3" hidden="1">{"Informes",#N/A,FALSE,"CA";"Informes",#N/A,FALSE,"CN";"Informes",#N/A,FALSE,"INVERSIONES";"Informes",#N/A,FALSE,"CN Oficial";"Informes",#N/A,FALSE,"CA Oficial";"Informes",#N/A,FALSE,"Res Datos Areas"}</definedName>
    <definedName name="_GR3_4" hidden="1">{"Informes",#N/A,FALSE,"CA";"Informes",#N/A,FALSE,"CN";"Informes",#N/A,FALSE,"INVERSIONES";"Informes",#N/A,FALSE,"CN Oficial";"Informes",#N/A,FALSE,"CA Oficial";"Informes",#N/A,FALSE,"Res Datos Areas"}</definedName>
    <definedName name="_GS1" localSheetId="6">#REF!</definedName>
    <definedName name="_GS1">#REF!</definedName>
    <definedName name="_GSRATES_1" hidden="1">"CT300001Latest          "</definedName>
    <definedName name="_GSRATES_2" hidden="1">"CT300001Latest          "</definedName>
    <definedName name="_GSRATES_3" hidden="1">"CT300001Latest          "</definedName>
    <definedName name="_GSRATES_4" hidden="1">"CT300001Latest          "</definedName>
    <definedName name="_GSRATES_5" hidden="1">"CT300001Latest          "</definedName>
    <definedName name="_GSRATES_6" hidden="1">"CT300001Latest          "</definedName>
    <definedName name="_GSRATES_7" hidden="1">"CT300001Latest          "</definedName>
    <definedName name="_GSRATES_8" hidden="1">"CT300001Latest          "</definedName>
    <definedName name="_GSRATES_COUNT" hidden="1">8</definedName>
    <definedName name="_h2" hidden="1">{#N/A,#N/A,FALSE,"Virgin Flightdeck"}</definedName>
    <definedName name="_h2_1" hidden="1">{#N/A,#N/A,FALSE,"Virgin Flightdeck"}</definedName>
    <definedName name="_h2_2" hidden="1">{#N/A,#N/A,FALSE,"Virgin Flightdeck"}</definedName>
    <definedName name="_h2_3" hidden="1">{#N/A,#N/A,FALSE,"Virgin Flightdeck"}</definedName>
    <definedName name="_h2_4" hidden="1">{#N/A,#N/A,FALSE,"Virgin Flightdeck"}</definedName>
    <definedName name="_h2_5" hidden="1">{#N/A,#N/A,FALSE,"Virgin Flightdeck"}</definedName>
    <definedName name="_h3" hidden="1">{#N/A,#N/A,FALSE,"Virgin Flightdeck"}</definedName>
    <definedName name="_h3_1" hidden="1">{#N/A,#N/A,FALSE,"Virgin Flightdeck"}</definedName>
    <definedName name="_h3_2" hidden="1">{#N/A,#N/A,FALSE,"Virgin Flightdeck"}</definedName>
    <definedName name="_h3_3" hidden="1">{#N/A,#N/A,FALSE,"Virgin Flightdeck"}</definedName>
    <definedName name="_h3_4" hidden="1">{#N/A,#N/A,FALSE,"Virgin Flightdeck"}</definedName>
    <definedName name="_h3_5" hidden="1">{#N/A,#N/A,FALSE,"Virgin Flightdeck"}</definedName>
    <definedName name="_JS1" localSheetId="6">#REF!</definedName>
    <definedName name="_JS1">#REF!</definedName>
    <definedName name="_k1" hidden="1">'[16]#REF'!$C$169:$C$199</definedName>
    <definedName name="_K2" hidden="1">{#N/A,#N/A,FALSE,"COVER";#N/A,#N/A,FALSE,"0";#N/A,#N/A,FALSE,"1";#N/A,#N/A,FALSE,"2";#N/A,#N/A,FALSE,"3";#N/A,#N/A,FALSE,"4";#N/A,#N/A,FALSE,"5";#N/A,#N/A,FALSE,"6";#N/A,#N/A,FALSE,"7";#N/A,#N/A,FALSE,"8";#N/A,#N/A,FALSE,"9";#N/A,#N/A,FALSE,"10";#N/A,#N/A,FALSE,"11"}</definedName>
    <definedName name="_K3" hidden="1">{#N/A,#N/A,FALSE,"COVER";#N/A,#N/A,FALSE,"0";#N/A,#N/A,FALSE,"1";#N/A,#N/A,FALSE,"2";#N/A,#N/A,FALSE,"3";#N/A,#N/A,FALSE,"4";#N/A,#N/A,FALSE,"5";#N/A,#N/A,FALSE,"6";#N/A,#N/A,FALSE,"7";#N/A,#N/A,FALSE,"8";#N/A,#N/A,FALSE,"9";#N/A,#N/A,FALSE,"10";#N/A,#N/A,FALSE,"11"}</definedName>
    <definedName name="_KA1" localSheetId="1" hidden="1">{#N/A,#N/A,FALSE,"Sheet1"}</definedName>
    <definedName name="_KA1" hidden="1">{#N/A,#N/A,FALSE,"Sheet1"}</definedName>
    <definedName name="_Key1" localSheetId="2" hidden="1">#REF!</definedName>
    <definedName name="_Key1" localSheetId="7" hidden="1">#REF!</definedName>
    <definedName name="_Key1" localSheetId="3" hidden="1">#REF!</definedName>
    <definedName name="_Key1" localSheetId="4" hidden="1">#REF!</definedName>
    <definedName name="_Key1" localSheetId="5" hidden="1">#REF!</definedName>
    <definedName name="_Key1" localSheetId="6" hidden="1">#REF!</definedName>
    <definedName name="_Key1" localSheetId="1" hidden="1">#REF!</definedName>
    <definedName name="_Key1" localSheetId="8" hidden="1">#REF!</definedName>
    <definedName name="_Key1" localSheetId="9" hidden="1">#REF!</definedName>
    <definedName name="_Key1" localSheetId="10" hidden="1">#REF!</definedName>
    <definedName name="_Key1" localSheetId="11" hidden="1">#REF!</definedName>
    <definedName name="_Key1" localSheetId="12" hidden="1">#REF!</definedName>
    <definedName name="_Key1" hidden="1">#REF!</definedName>
    <definedName name="_Key2" localSheetId="2" hidden="1">'[26]CAL-TB-MFG'!#REF!</definedName>
    <definedName name="_Key2" localSheetId="7" hidden="1">'[26]CAL-TB-MFG'!#REF!</definedName>
    <definedName name="_Key2" localSheetId="3" hidden="1">#REF!</definedName>
    <definedName name="_Key2" localSheetId="4" hidden="1">#REF!</definedName>
    <definedName name="_Key2" localSheetId="5" hidden="1">'[26]CAL-TB-MFG'!#REF!</definedName>
    <definedName name="_Key2" localSheetId="6" hidden="1">#REF!</definedName>
    <definedName name="_Key2" localSheetId="1" hidden="1">'[26]CAL-TB-MFG'!#REF!</definedName>
    <definedName name="_Key2" localSheetId="8" hidden="1">'[26]CAL-TB-MFG'!#REF!</definedName>
    <definedName name="_Key2" localSheetId="9" hidden="1">'[26]CAL-TB-MFG'!#REF!</definedName>
    <definedName name="_Key2" localSheetId="10" hidden="1">#REF!</definedName>
    <definedName name="_Key2" localSheetId="11" hidden="1">#REF!</definedName>
    <definedName name="_Key2" localSheetId="12" hidden="1">'[26]CAL-TB-MFG'!#REF!</definedName>
    <definedName name="_Key2" hidden="1">'[26]CAL-TB-MFG'!#REF!</definedName>
    <definedName name="_key3" localSheetId="7" hidden="1">#REF!</definedName>
    <definedName name="_key3" localSheetId="6" hidden="1">#REF!</definedName>
    <definedName name="_key3" localSheetId="11" hidden="1">#REF!</definedName>
    <definedName name="_key3" localSheetId="12" hidden="1">#REF!</definedName>
    <definedName name="_key3" hidden="1">#REF!</definedName>
    <definedName name="_L2" localSheetId="7" hidden="1">#REF!</definedName>
    <definedName name="_L2" localSheetId="6" hidden="1">#REF!</definedName>
    <definedName name="_L2" localSheetId="11" hidden="1">#REF!</definedName>
    <definedName name="_L2" localSheetId="12" hidden="1">#REF!</definedName>
    <definedName name="_L2" hidden="1">#REF!</definedName>
    <definedName name="_LF12" localSheetId="7" hidden="1">#REF!</definedName>
    <definedName name="_LF12" localSheetId="6" hidden="1">#REF!</definedName>
    <definedName name="_LF12" localSheetId="11" hidden="1">#REF!</definedName>
    <definedName name="_LF12" localSheetId="12" hidden="1">#REF!</definedName>
    <definedName name="_LF12" hidden="1">#REF!</definedName>
    <definedName name="_mp2"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2_1"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2_2"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2_3"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2_4"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2_5"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new1" localSheetId="7" hidden="1">#REF!</definedName>
    <definedName name="_new1" localSheetId="6" hidden="1">#REF!</definedName>
    <definedName name="_new1" localSheetId="11" hidden="1">#REF!</definedName>
    <definedName name="_new1" localSheetId="12" hidden="1">#REF!</definedName>
    <definedName name="_new1" hidden="1">#REF!</definedName>
    <definedName name="_O1" localSheetId="7" hidden="1">{#N/A,#N/A,FALSE,"970301";#N/A,#N/A,FALSE,"970302";#N/A,#N/A,FALSE,"970303";#N/A,#N/A,FALSE,"970304";#N/A,#N/A,FALSE,"COM1";#N/A,#N/A,FALSE,"COM2"}</definedName>
    <definedName name="_O1" localSheetId="5" hidden="1">{#N/A,#N/A,FALSE,"970301";#N/A,#N/A,FALSE,"970302";#N/A,#N/A,FALSE,"970303";#N/A,#N/A,FALSE,"970304";#N/A,#N/A,FALSE,"COM1";#N/A,#N/A,FALSE,"COM2"}</definedName>
    <definedName name="_O1" localSheetId="6" hidden="1">{#N/A,#N/A,FALSE,"970301";#N/A,#N/A,FALSE,"970302";#N/A,#N/A,FALSE,"970303";#N/A,#N/A,FALSE,"970304";#N/A,#N/A,FALSE,"COM1";#N/A,#N/A,FALSE,"COM2"}</definedName>
    <definedName name="_O1" localSheetId="1" hidden="1">#REF!</definedName>
    <definedName name="_O1" localSheetId="11" hidden="1">{#N/A,#N/A,FALSE,"970301";#N/A,#N/A,FALSE,"970302";#N/A,#N/A,FALSE,"970303";#N/A,#N/A,FALSE,"970304";#N/A,#N/A,FALSE,"COM1";#N/A,#N/A,FALSE,"COM2"}</definedName>
    <definedName name="_O1" localSheetId="12" hidden="1">{#N/A,#N/A,FALSE,"970301";#N/A,#N/A,FALSE,"970302";#N/A,#N/A,FALSE,"970303";#N/A,#N/A,FALSE,"970304";#N/A,#N/A,FALSE,"COM1";#N/A,#N/A,FALSE,"COM2"}</definedName>
    <definedName name="_O1" hidden="1">{#N/A,#N/A,FALSE,"970301";#N/A,#N/A,FALSE,"970302";#N/A,#N/A,FALSE,"970303";#N/A,#N/A,FALSE,"970304";#N/A,#N/A,FALSE,"COM1";#N/A,#N/A,FALSE,"COM2"}</definedName>
    <definedName name="_ok1" localSheetId="7" hidden="1">#REF!</definedName>
    <definedName name="_ok1" localSheetId="5" hidden="1">#REF!</definedName>
    <definedName name="_ok1" localSheetId="6" hidden="1">#REF!</definedName>
    <definedName name="_ok1" localSheetId="11" hidden="1">#REF!</definedName>
    <definedName name="_ok1" localSheetId="12" hidden="1">#REF!</definedName>
    <definedName name="_ok1" hidden="1">#REF!</definedName>
    <definedName name="_OP2">'[2]#REF'!$B$121:$B$130</definedName>
    <definedName name="_Order1" hidden="1">255</definedName>
    <definedName name="_Order1_1" hidden="1">255</definedName>
    <definedName name="_Order2" localSheetId="5" hidden="1">255</definedName>
    <definedName name="_Order2" localSheetId="6" hidden="1">0</definedName>
    <definedName name="_Order2" localSheetId="11" hidden="1">0</definedName>
    <definedName name="_Order2" hidden="1">255</definedName>
    <definedName name="_P101" hidden="1">{#N/A,#N/A,FALSE,"COVER";#N/A,#N/A,FALSE,"0";#N/A,#N/A,FALSE,"1";#N/A,#N/A,FALSE,"2";#N/A,#N/A,FALSE,"3";#N/A,#N/A,FALSE,"4";#N/A,#N/A,FALSE,"5";#N/A,#N/A,FALSE,"6";#N/A,#N/A,FALSE,"7";#N/A,#N/A,FALSE,"8";#N/A,#N/A,FALSE,"9";#N/A,#N/A,FALSE,"10";#N/A,#N/A,FALSE,"11"}</definedName>
    <definedName name="_P2" localSheetId="7" hidden="1">'[20]SC HKD CA'!#REF!</definedName>
    <definedName name="_P2" localSheetId="6" hidden="1">'[20]SC HKD CA'!#REF!</definedName>
    <definedName name="_P2" localSheetId="11" hidden="1">'[20]SC HKD CA'!#REF!</definedName>
    <definedName name="_P2" localSheetId="12" hidden="1">'[20]SC HKD CA'!#REF!</definedName>
    <definedName name="_P2" hidden="1">'[20]SC HKD CA'!#REF!</definedName>
    <definedName name="_P3" localSheetId="6" hidden="1">'[20]SC HKD CA'!#REF!</definedName>
    <definedName name="_P3" localSheetId="11" hidden="1">'[20]SC HKD CA'!#REF!</definedName>
    <definedName name="_P3" hidden="1">'[20]SC HKD CA'!#REF!</definedName>
    <definedName name="_PL2"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2_1"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2_2"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2_3"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2_4"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2_5"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3"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3_1"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3_2"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3_3"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3_4"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3_5"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4" hidden="1">{#N/A,#N/A,FALSE,"Report Data";#N/A,#N/A,FALSE,"COMP POOL";#N/A,#N/A,FALSE,"COMP POOL NB95";#N/A,#N/A,FALSE,"COMP POOL NB94"}</definedName>
    <definedName name="_PL4_1" hidden="1">{#N/A,#N/A,FALSE,"Report Data";#N/A,#N/A,FALSE,"COMP POOL";#N/A,#N/A,FALSE,"COMP POOL NB95";#N/A,#N/A,FALSE,"COMP POOL NB94"}</definedName>
    <definedName name="_PL4_2" hidden="1">{#N/A,#N/A,FALSE,"Report Data";#N/A,#N/A,FALSE,"COMP POOL";#N/A,#N/A,FALSE,"COMP POOL NB95";#N/A,#N/A,FALSE,"COMP POOL NB94"}</definedName>
    <definedName name="_PL4_3" hidden="1">{#N/A,#N/A,FALSE,"Report Data";#N/A,#N/A,FALSE,"COMP POOL";#N/A,#N/A,FALSE,"COMP POOL NB95";#N/A,#N/A,FALSE,"COMP POOL NB94"}</definedName>
    <definedName name="_PL4_4" hidden="1">{#N/A,#N/A,FALSE,"Report Data";#N/A,#N/A,FALSE,"COMP POOL";#N/A,#N/A,FALSE,"COMP POOL NB95";#N/A,#N/A,FALSE,"COMP POOL NB94"}</definedName>
    <definedName name="_PL4_5" hidden="1">{#N/A,#N/A,FALSE,"Report Data";#N/A,#N/A,FALSE,"COMP POOL";#N/A,#N/A,FALSE,"COMP POOL NB95";#N/A,#N/A,FALSE,"COMP POOL NB94"}</definedName>
    <definedName name="_PL5"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5_1"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5_2"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5_3"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5_4"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5_5"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Regression_Int" hidden="1">1</definedName>
    <definedName name="_Regression_X" hidden="1">#REF!</definedName>
    <definedName name="_Sort" localSheetId="2" hidden="1">#REF!</definedName>
    <definedName name="_Sort" localSheetId="7" hidden="1">#REF!</definedName>
    <definedName name="_Sort" localSheetId="3" hidden="1">#REF!</definedName>
    <definedName name="_Sort" localSheetId="4" hidden="1">#REF!</definedName>
    <definedName name="_Sort" localSheetId="5" hidden="1">#REF!</definedName>
    <definedName name="_Sort" localSheetId="6" hidden="1">#REF!</definedName>
    <definedName name="_Sort" localSheetId="1" hidden="1">#REF!</definedName>
    <definedName name="_Sort" localSheetId="8" hidden="1">#REF!</definedName>
    <definedName name="_Sort" localSheetId="9" hidden="1">#REF!</definedName>
    <definedName name="_Sort" localSheetId="10" hidden="1">#REF!</definedName>
    <definedName name="_Sort" localSheetId="11" hidden="1">#REF!</definedName>
    <definedName name="_Sort" localSheetId="12" hidden="1">#REF!</definedName>
    <definedName name="_Sort" hidden="1">#REF!</definedName>
    <definedName name="_T101" hidden="1">{#N/A,#N/A,FALSE,"COVER";#N/A,#N/A,FALSE,"0";#N/A,#N/A,FALSE,"1";#N/A,#N/A,FALSE,"2";#N/A,#N/A,FALSE,"3";#N/A,#N/A,FALSE,"4";#N/A,#N/A,FALSE,"5";#N/A,#N/A,FALSE,"6";#N/A,#N/A,FALSE,"7";#N/A,#N/A,FALSE,"8";#N/A,#N/A,FALSE,"9";#N/A,#N/A,FALSE,"10";#N/A,#N/A,FALSE,"11"}</definedName>
    <definedName name="_Table1_In1" localSheetId="2" hidden="1">#REF!</definedName>
    <definedName name="_Table1_In1" localSheetId="7" hidden="1">#REF!</definedName>
    <definedName name="_Table1_In1" localSheetId="3" hidden="1">#REF!</definedName>
    <definedName name="_Table1_In1" localSheetId="4" hidden="1">#REF!</definedName>
    <definedName name="_Table1_In1" localSheetId="5" hidden="1">#REF!</definedName>
    <definedName name="_Table1_In1" localSheetId="6" hidden="1">#REF!</definedName>
    <definedName name="_Table1_In1" localSheetId="1" hidden="1">#REF!</definedName>
    <definedName name="_Table1_In1" localSheetId="8" hidden="1">#REF!</definedName>
    <definedName name="_Table1_In1" localSheetId="9" hidden="1">#REF!</definedName>
    <definedName name="_Table1_In1" localSheetId="10" hidden="1">#REF!</definedName>
    <definedName name="_Table1_In1" localSheetId="11" hidden="1">#REF!</definedName>
    <definedName name="_Table1_In1" localSheetId="12" hidden="1">#REF!</definedName>
    <definedName name="_Table1_In1" hidden="1">#REF!</definedName>
    <definedName name="_Table1_Out" localSheetId="1" hidden="1">#REF!</definedName>
    <definedName name="_Table1_Out" hidden="1">#REF!</definedName>
    <definedName name="_Table2_In1" localSheetId="2" hidden="1">#REF!</definedName>
    <definedName name="_Table2_In1" localSheetId="7" hidden="1">#REF!</definedName>
    <definedName name="_Table2_In1" localSheetId="3" hidden="1">#REF!</definedName>
    <definedName name="_Table2_In1" localSheetId="4" hidden="1">#REF!</definedName>
    <definedName name="_Table2_In1" localSheetId="5" hidden="1">#REF!</definedName>
    <definedName name="_Table2_In1" localSheetId="6" hidden="1">#REF!</definedName>
    <definedName name="_Table2_In1" localSheetId="1" hidden="1">#REF!</definedName>
    <definedName name="_Table2_In1" localSheetId="8" hidden="1">#REF!</definedName>
    <definedName name="_Table2_In1" localSheetId="9" hidden="1">#REF!</definedName>
    <definedName name="_Table2_In1" localSheetId="10" hidden="1">#REF!</definedName>
    <definedName name="_Table2_In1" localSheetId="11" hidden="1">#REF!</definedName>
    <definedName name="_Table2_In1" localSheetId="12" hidden="1">#REF!</definedName>
    <definedName name="_Table2_In1" hidden="1">#REF!</definedName>
    <definedName name="_Table2_In2" localSheetId="2" hidden="1">#REF!</definedName>
    <definedName name="_Table2_In2" localSheetId="7" hidden="1">#REF!</definedName>
    <definedName name="_Table2_In2" localSheetId="3" hidden="1">#REF!</definedName>
    <definedName name="_Table2_In2" localSheetId="4" hidden="1">#REF!</definedName>
    <definedName name="_Table2_In2" localSheetId="5" hidden="1">#REF!</definedName>
    <definedName name="_Table2_In2" localSheetId="6" hidden="1">#REF!</definedName>
    <definedName name="_Table2_In2" localSheetId="1" hidden="1">#REF!</definedName>
    <definedName name="_Table2_In2" localSheetId="8" hidden="1">#REF!</definedName>
    <definedName name="_Table2_In2" localSheetId="9" hidden="1">#REF!</definedName>
    <definedName name="_Table2_In2" localSheetId="10" hidden="1">#REF!</definedName>
    <definedName name="_Table2_In2" localSheetId="11" hidden="1">#REF!</definedName>
    <definedName name="_Table2_In2" localSheetId="12" hidden="1">#REF!</definedName>
    <definedName name="_Table2_In2" hidden="1">#REF!</definedName>
    <definedName name="_Table2_Out" localSheetId="2" hidden="1">#REF!</definedName>
    <definedName name="_Table2_Out" localSheetId="7" hidden="1">#REF!</definedName>
    <definedName name="_Table2_Out" localSheetId="3" hidden="1">#REF!</definedName>
    <definedName name="_Table2_Out" localSheetId="4" hidden="1">#REF!</definedName>
    <definedName name="_Table2_Out" localSheetId="5" hidden="1">#REF!</definedName>
    <definedName name="_Table2_Out" localSheetId="6" hidden="1">#REF!</definedName>
    <definedName name="_Table2_Out" localSheetId="1" hidden="1">#REF!</definedName>
    <definedName name="_Table2_Out" localSheetId="8" hidden="1">#REF!</definedName>
    <definedName name="_Table2_Out" localSheetId="9" hidden="1">#REF!</definedName>
    <definedName name="_Table2_Out" localSheetId="10" hidden="1">#REF!</definedName>
    <definedName name="_Table2_Out" localSheetId="11" hidden="1">#REF!</definedName>
    <definedName name="_Table2_Out" localSheetId="12" hidden="1">#REF!</definedName>
    <definedName name="_Table2_Out" hidden="1">#REF!</definedName>
    <definedName name="_TB1">[3]TB!$A$1:$H$38</definedName>
    <definedName name="_TBC95" localSheetId="2" hidden="1">{#N/A,#N/A,FALSE,"Co_BalSht";#N/A,#N/A,FALSE,"Co_IncStmt";#N/A,#N/A,FALSE,"Cons_BalSht";#N/A,#N/A,FALSE,"Cons_IncStmt";#N/A,#N/A,FALSE,"Cashflow"}</definedName>
    <definedName name="_TBC95" localSheetId="7" hidden="1">{#N/A,#N/A,FALSE,"Co_BalSht";#N/A,#N/A,FALSE,"Co_IncStmt";#N/A,#N/A,FALSE,"Cons_BalSht";#N/A,#N/A,FALSE,"Cons_IncStmt";#N/A,#N/A,FALSE,"Cashflow"}</definedName>
    <definedName name="_TBC95" localSheetId="3" hidden="1">{#N/A,#N/A,FALSE,"Co_BalSht";#N/A,#N/A,FALSE,"Co_IncStmt";#N/A,#N/A,FALSE,"Cons_BalSht";#N/A,#N/A,FALSE,"Cons_IncStmt";#N/A,#N/A,FALSE,"Cashflow"}</definedName>
    <definedName name="_TBC95" localSheetId="4" hidden="1">{#N/A,#N/A,FALSE,"Co_BalSht";#N/A,#N/A,FALSE,"Co_IncStmt";#N/A,#N/A,FALSE,"Cons_BalSht";#N/A,#N/A,FALSE,"Cons_IncStmt";#N/A,#N/A,FALSE,"Cashflow"}</definedName>
    <definedName name="_TBC95" localSheetId="5" hidden="1">{#N/A,#N/A,FALSE,"Co_BalSht";#N/A,#N/A,FALSE,"Co_IncStmt";#N/A,#N/A,FALSE,"Cons_BalSht";#N/A,#N/A,FALSE,"Cons_IncStmt";#N/A,#N/A,FALSE,"Cashflow"}</definedName>
    <definedName name="_TBC95" localSheetId="6" hidden="1">{#N/A,#N/A,FALSE,"Co_BalSht";#N/A,#N/A,FALSE,"Co_IncStmt";#N/A,#N/A,FALSE,"Cons_BalSht";#N/A,#N/A,FALSE,"Cons_IncStmt";#N/A,#N/A,FALSE,"Cashflow"}</definedName>
    <definedName name="_TBC95" localSheetId="1" hidden="1">{#N/A,#N/A,FALSE,"Co_BalSht";#N/A,#N/A,FALSE,"Co_IncStmt";#N/A,#N/A,FALSE,"Cons_BalSht";#N/A,#N/A,FALSE,"Cons_IncStmt";#N/A,#N/A,FALSE,"Cashflow"}</definedName>
    <definedName name="_TBC95" localSheetId="8" hidden="1">{#N/A,#N/A,FALSE,"Co_BalSht";#N/A,#N/A,FALSE,"Co_IncStmt";#N/A,#N/A,FALSE,"Cons_BalSht";#N/A,#N/A,FALSE,"Cons_IncStmt";#N/A,#N/A,FALSE,"Cashflow"}</definedName>
    <definedName name="_TBC95" localSheetId="9" hidden="1">{#N/A,#N/A,FALSE,"Co_BalSht";#N/A,#N/A,FALSE,"Co_IncStmt";#N/A,#N/A,FALSE,"Cons_BalSht";#N/A,#N/A,FALSE,"Cons_IncStmt";#N/A,#N/A,FALSE,"Cashflow"}</definedName>
    <definedName name="_TBC95" localSheetId="10" hidden="1">{#N/A,#N/A,FALSE,"Co_BalSht";#N/A,#N/A,FALSE,"Co_IncStmt";#N/A,#N/A,FALSE,"Cons_BalSht";#N/A,#N/A,FALSE,"Cons_IncStmt";#N/A,#N/A,FALSE,"Cashflow"}</definedName>
    <definedName name="_TBC95" localSheetId="11" hidden="1">{#N/A,#N/A,FALSE,"Co_BalSht";#N/A,#N/A,FALSE,"Co_IncStmt";#N/A,#N/A,FALSE,"Cons_BalSht";#N/A,#N/A,FALSE,"Cons_IncStmt";#N/A,#N/A,FALSE,"Cashflow"}</definedName>
    <definedName name="_TBC95" localSheetId="12" hidden="1">{#N/A,#N/A,FALSE,"Co_BalSht";#N/A,#N/A,FALSE,"Co_IncStmt";#N/A,#N/A,FALSE,"Cons_BalSht";#N/A,#N/A,FALSE,"Cons_IncStmt";#N/A,#N/A,FALSE,"Cashflow"}</definedName>
    <definedName name="_TBC95" hidden="1">{#N/A,#N/A,FALSE,"Co_BalSht";#N/A,#N/A,FALSE,"Co_IncStmt";#N/A,#N/A,FALSE,"Cons_BalSht";#N/A,#N/A,FALSE,"Cons_IncStmt";#N/A,#N/A,FALSE,"Cashflow"}</definedName>
    <definedName name="_U102" hidden="1">{#N/A,#N/A,FALSE,"Ocean";#N/A,#N/A,FALSE,"NewYork";#N/A,#N/A,FALSE,"Gateway";#N/A,#N/A,FALSE,"GVH";#N/A,#N/A,FALSE,"GVM";#N/A,#N/A,FALSE,"GVT"}</definedName>
    <definedName name="_U201" hidden="1">{#N/A,#N/A,FALSE,"Ocean";#N/A,#N/A,FALSE,"NewYork";#N/A,#N/A,FALSE,"Gateway";#N/A,#N/A,FALSE,"GVH";#N/A,#N/A,FALSE,"GVM";#N/A,#N/A,FALSE,"GVT"}</definedName>
    <definedName name="_U232" localSheetId="1" hidden="1">{#N/A,#N/A,FALSE,"3410599";#N/A,#N/A,FALSE,"34106";#N/A,#N/A,FALSE,"34903";#N/A,#N/A,FALSE,"4450999";#N/A,#N/A,FALSE,"44901"}</definedName>
    <definedName name="_U232" hidden="1">{#N/A,#N/A,FALSE,"3410599";#N/A,#N/A,FALSE,"34106";#N/A,#N/A,FALSE,"34903";#N/A,#N/A,FALSE,"4450999";#N/A,#N/A,FALSE,"44901"}</definedName>
    <definedName name="_U3" localSheetId="1" hidden="1">{#N/A,#N/A,FALSE,"COVER";#N/A,#N/A,FALSE,"0";#N/A,#N/A,FALSE,"1";#N/A,#N/A,FALSE,"2";#N/A,#N/A,FALSE,"3";#N/A,#N/A,FALSE,"4";#N/A,#N/A,FALSE,"5";#N/A,#N/A,FALSE,"6";#N/A,#N/A,FALSE,"7";#N/A,#N/A,FALSE,"8";#N/A,#N/A,FALSE,"9";#N/A,#N/A,FALSE,"10";#N/A,#N/A,FALSE,"11"}</definedName>
    <definedName name="_U3" hidden="1">{#N/A,#N/A,FALSE,"COVER";#N/A,#N/A,FALSE,"0";#N/A,#N/A,FALSE,"1";#N/A,#N/A,FALSE,"2";#N/A,#N/A,FALSE,"3";#N/A,#N/A,FALSE,"4";#N/A,#N/A,FALSE,"5";#N/A,#N/A,FALSE,"6";#N/A,#N/A,FALSE,"7";#N/A,#N/A,FALSE,"8";#N/A,#N/A,FALSE,"9";#N/A,#N/A,FALSE,"10";#N/A,#N/A,FALSE,"11"}</definedName>
    <definedName name="_U301" hidden="1">{#N/A,#N/A,FALSE,"COVER";#N/A,#N/A,FALSE,"0";#N/A,#N/A,FALSE,"1";#N/A,#N/A,FALSE,"2";#N/A,#N/A,FALSE,"3";#N/A,#N/A,FALSE,"4";#N/A,#N/A,FALSE,"5";#N/A,#N/A,FALSE,"6";#N/A,#N/A,FALSE,"7";#N/A,#N/A,FALSE,"8";#N/A,#N/A,FALSE,"9";#N/A,#N/A,FALSE,"10";#N/A,#N/A,FALSE,"11"}</definedName>
    <definedName name="_U302" hidden="1">{#N/A,#N/A,FALSE,"COVER";#N/A,#N/A,FALSE,"0";#N/A,#N/A,FALSE,"1";#N/A,#N/A,FALSE,"2";#N/A,#N/A,FALSE,"3";#N/A,#N/A,FALSE,"4";#N/A,#N/A,FALSE,"5";#N/A,#N/A,FALSE,"6";#N/A,#N/A,FALSE,"7";#N/A,#N/A,FALSE,"8";#N/A,#N/A,FALSE,"9";#N/A,#N/A,FALSE,"10";#N/A,#N/A,FALSE,"11"}</definedName>
    <definedName name="_U400" localSheetId="7" hidden="1">{#N/A,#N/A,FALSE,"DIR-REP";#N/A,#N/A,FALSE,"AUD-REPORT";#N/A,#N/A,FALSE,"P7L&amp;BS";#N/A,#N/A,FALSE,"NOTES";#N/A,#N/A,FALSE,"FA";#N/A,#N/A,FALSE,"NOTES (2)";#N/A,#N/A,FALSE,"Schedule  IV";#N/A,#N/A,FALSE,"Schedule V"}</definedName>
    <definedName name="_U400" localSheetId="5" hidden="1">{#N/A,#N/A,FALSE,"DIR-REP";#N/A,#N/A,FALSE,"AUD-REPORT";#N/A,#N/A,FALSE,"P7L&amp;BS";#N/A,#N/A,FALSE,"NOTES";#N/A,#N/A,FALSE,"FA";#N/A,#N/A,FALSE,"NOTES (2)";#N/A,#N/A,FALSE,"Schedule  IV";#N/A,#N/A,FALSE,"Schedule V"}</definedName>
    <definedName name="_U400" localSheetId="6" hidden="1">{#N/A,#N/A,FALSE,"DIR-REP";#N/A,#N/A,FALSE,"AUD-REPORT";#N/A,#N/A,FALSE,"P7L&amp;BS";#N/A,#N/A,FALSE,"NOTES";#N/A,#N/A,FALSE,"FA";#N/A,#N/A,FALSE,"NOTES (2)";#N/A,#N/A,FALSE,"Schedule  IV";#N/A,#N/A,FALSE,"Schedule V"}</definedName>
    <definedName name="_U400" localSheetId="11" hidden="1">{#N/A,#N/A,FALSE,"DIR-REP";#N/A,#N/A,FALSE,"AUD-REPORT";#N/A,#N/A,FALSE,"P7L&amp;BS";#N/A,#N/A,FALSE,"NOTES";#N/A,#N/A,FALSE,"FA";#N/A,#N/A,FALSE,"NOTES (2)";#N/A,#N/A,FALSE,"Schedule  IV";#N/A,#N/A,FALSE,"Schedule V"}</definedName>
    <definedName name="_U400" localSheetId="12" hidden="1">{#N/A,#N/A,FALSE,"DIR-REP";#N/A,#N/A,FALSE,"AUD-REPORT";#N/A,#N/A,FALSE,"P7L&amp;BS";#N/A,#N/A,FALSE,"NOTES";#N/A,#N/A,FALSE,"FA";#N/A,#N/A,FALSE,"NOTES (2)";#N/A,#N/A,FALSE,"Schedule  IV";#N/A,#N/A,FALSE,"Schedule V"}</definedName>
    <definedName name="_U400" hidden="1">{#N/A,#N/A,FALSE,"DIR-REP";#N/A,#N/A,FALSE,"AUD-REPORT";#N/A,#N/A,FALSE,"P7L&amp;BS";#N/A,#N/A,FALSE,"NOTES";#N/A,#N/A,FALSE,"FA";#N/A,#N/A,FALSE,"NOTES (2)";#N/A,#N/A,FALSE,"Schedule  IV";#N/A,#N/A,FALSE,"Schedule V"}</definedName>
    <definedName name="_U500" localSheetId="7" hidden="1">{#N/A,#N/A,FALSE,"TB";#N/A,#N/A,FALSE,"CONTENTS";#N/A,#N/A,FALSE,"DR";#N/A,#N/A,FALSE,"AR";#N/A,#N/A,FALSE,"BS";#N/A,#N/A,FALSE,"PL";#N/A,#N/A,FALSE,"NOTES";#N/A,#N/A,FALSE,"NOTES (2)";#N/A,#N/A,FALSE,"NOTES (3)";#N/A,#N/A,FALSE,"DPL";#N/A,#N/A,FALSE,"DPL"}</definedName>
    <definedName name="_U500" localSheetId="5" hidden="1">{#N/A,#N/A,FALSE,"TB";#N/A,#N/A,FALSE,"CONTENTS";#N/A,#N/A,FALSE,"DR";#N/A,#N/A,FALSE,"AR";#N/A,#N/A,FALSE,"BS";#N/A,#N/A,FALSE,"PL";#N/A,#N/A,FALSE,"NOTES";#N/A,#N/A,FALSE,"NOTES (2)";#N/A,#N/A,FALSE,"NOTES (3)";#N/A,#N/A,FALSE,"DPL";#N/A,#N/A,FALSE,"DPL"}</definedName>
    <definedName name="_U500" localSheetId="6" hidden="1">{#N/A,#N/A,FALSE,"TB";#N/A,#N/A,FALSE,"CONTENTS";#N/A,#N/A,FALSE,"DR";#N/A,#N/A,FALSE,"AR";#N/A,#N/A,FALSE,"BS";#N/A,#N/A,FALSE,"PL";#N/A,#N/A,FALSE,"NOTES";#N/A,#N/A,FALSE,"NOTES (2)";#N/A,#N/A,FALSE,"NOTES (3)";#N/A,#N/A,FALSE,"DPL";#N/A,#N/A,FALSE,"DPL"}</definedName>
    <definedName name="_U500" localSheetId="11" hidden="1">{#N/A,#N/A,FALSE,"TB";#N/A,#N/A,FALSE,"CONTENTS";#N/A,#N/A,FALSE,"DR";#N/A,#N/A,FALSE,"AR";#N/A,#N/A,FALSE,"BS";#N/A,#N/A,FALSE,"PL";#N/A,#N/A,FALSE,"NOTES";#N/A,#N/A,FALSE,"NOTES (2)";#N/A,#N/A,FALSE,"NOTES (3)";#N/A,#N/A,FALSE,"DPL";#N/A,#N/A,FALSE,"DPL"}</definedName>
    <definedName name="_U500" localSheetId="12" hidden="1">{#N/A,#N/A,FALSE,"TB";#N/A,#N/A,FALSE,"CONTENTS";#N/A,#N/A,FALSE,"DR";#N/A,#N/A,FALSE,"AR";#N/A,#N/A,FALSE,"BS";#N/A,#N/A,FALSE,"PL";#N/A,#N/A,FALSE,"NOTES";#N/A,#N/A,FALSE,"NOTES (2)";#N/A,#N/A,FALSE,"NOTES (3)";#N/A,#N/A,FALSE,"DPL";#N/A,#N/A,FALSE,"DPL"}</definedName>
    <definedName name="_U500" hidden="1">{#N/A,#N/A,FALSE,"TB";#N/A,#N/A,FALSE,"CONTENTS";#N/A,#N/A,FALSE,"DR";#N/A,#N/A,FALSE,"AR";#N/A,#N/A,FALSE,"BS";#N/A,#N/A,FALSE,"PL";#N/A,#N/A,FALSE,"NOTES";#N/A,#N/A,FALSE,"NOTES (2)";#N/A,#N/A,FALSE,"NOTES (3)";#N/A,#N/A,FALSE,"DPL";#N/A,#N/A,FALSE,"DPL"}</definedName>
    <definedName name="_U602" hidden="1">{#N/A,#N/A,FALSE,"Ocean";#N/A,#N/A,FALSE,"NewYork";#N/A,#N/A,FALSE,"Gateway";#N/A,#N/A,FALSE,"GVH";#N/A,#N/A,FALSE,"GVM";#N/A,#N/A,FALSE,"GVT"}</definedName>
    <definedName name="_UB1" hidden="1">{"'Feb 99'!$A$1:$G$30"}</definedName>
    <definedName name="_UB2" hidden="1">{"'Feb 99'!$A$1:$G$30"}</definedName>
    <definedName name="_v" hidden="1">'[27]IS Summary-96'!$B$12:$AL$30</definedName>
    <definedName name="_V42" localSheetId="7" hidden="1">#REF!</definedName>
    <definedName name="_V42" localSheetId="5" hidden="1">#REF!</definedName>
    <definedName name="_V42" localSheetId="6" hidden="1">#REF!</definedName>
    <definedName name="_V42" localSheetId="11" hidden="1">#REF!</definedName>
    <definedName name="_V42" localSheetId="12" hidden="1">#REF!</definedName>
    <definedName name="_V42" hidden="1">#REF!</definedName>
    <definedName name="_ver1"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ver1_1"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ver1_2"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ver1_3"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ver1_4"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ver1_5"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vin1" localSheetId="7" hidden="1">#REF!</definedName>
    <definedName name="_vin1" localSheetId="6" hidden="1">#REF!</definedName>
    <definedName name="_vin1" localSheetId="11" hidden="1">#REF!</definedName>
    <definedName name="_vin1" localSheetId="12" hidden="1">#REF!</definedName>
    <definedName name="_vin1" hidden="1">#REF!</definedName>
    <definedName name="_wrn1" localSheetId="2" hidden="1">{#N/A,#N/A,FALSE,"Co_BalSht";#N/A,#N/A,FALSE,"Co_IncStmt";#N/A,#N/A,FALSE,"Cons_BalSht";#N/A,#N/A,FALSE,"Cons_IncStmt";#N/A,#N/A,FALSE,"Cashflow"}</definedName>
    <definedName name="_wrn1" localSheetId="7" hidden="1">{#N/A,#N/A,FALSE,"Co_BalSht";#N/A,#N/A,FALSE,"Co_IncStmt";#N/A,#N/A,FALSE,"Cons_BalSht";#N/A,#N/A,FALSE,"Cons_IncStmt";#N/A,#N/A,FALSE,"Cashflow"}</definedName>
    <definedName name="_wrn1" localSheetId="3" hidden="1">{#N/A,#N/A,FALSE,"Co_BalSht";#N/A,#N/A,FALSE,"Co_IncStmt";#N/A,#N/A,FALSE,"Cons_BalSht";#N/A,#N/A,FALSE,"Cons_IncStmt";#N/A,#N/A,FALSE,"Cashflow"}</definedName>
    <definedName name="_wrn1" localSheetId="4" hidden="1">{#N/A,#N/A,FALSE,"Co_BalSht";#N/A,#N/A,FALSE,"Co_IncStmt";#N/A,#N/A,FALSE,"Cons_BalSht";#N/A,#N/A,FALSE,"Cons_IncStmt";#N/A,#N/A,FALSE,"Cashflow"}</definedName>
    <definedName name="_wrn1" localSheetId="5" hidden="1">{#N/A,#N/A,FALSE,"Co_BalSht";#N/A,#N/A,FALSE,"Co_IncStmt";#N/A,#N/A,FALSE,"Cons_BalSht";#N/A,#N/A,FALSE,"Cons_IncStmt";#N/A,#N/A,FALSE,"Cashflow"}</definedName>
    <definedName name="_wrn1" localSheetId="6" hidden="1">{#N/A,#N/A,FALSE,"Co_BalSht";#N/A,#N/A,FALSE,"Co_IncStmt";#N/A,#N/A,FALSE,"Cons_BalSht";#N/A,#N/A,FALSE,"Cons_IncStmt";#N/A,#N/A,FALSE,"Cashflow"}</definedName>
    <definedName name="_wrn1" localSheetId="1" hidden="1">{#N/A,#N/A,FALSE,"Co_BalSht";#N/A,#N/A,FALSE,"Co_IncStmt";#N/A,#N/A,FALSE,"Cons_BalSht";#N/A,#N/A,FALSE,"Cons_IncStmt";#N/A,#N/A,FALSE,"Cashflow"}</definedName>
    <definedName name="_wrn1" localSheetId="8" hidden="1">{#N/A,#N/A,FALSE,"Co_BalSht";#N/A,#N/A,FALSE,"Co_IncStmt";#N/A,#N/A,FALSE,"Cons_BalSht";#N/A,#N/A,FALSE,"Cons_IncStmt";#N/A,#N/A,FALSE,"Cashflow"}</definedName>
    <definedName name="_wrn1" localSheetId="9" hidden="1">{#N/A,#N/A,FALSE,"Co_BalSht";#N/A,#N/A,FALSE,"Co_IncStmt";#N/A,#N/A,FALSE,"Cons_BalSht";#N/A,#N/A,FALSE,"Cons_IncStmt";#N/A,#N/A,FALSE,"Cashflow"}</definedName>
    <definedName name="_wrn1" localSheetId="10" hidden="1">{#N/A,#N/A,FALSE,"Co_BalSht";#N/A,#N/A,FALSE,"Co_IncStmt";#N/A,#N/A,FALSE,"Cons_BalSht";#N/A,#N/A,FALSE,"Cons_IncStmt";#N/A,#N/A,FALSE,"Cashflow"}</definedName>
    <definedName name="_wrn1" localSheetId="11" hidden="1">{#N/A,#N/A,FALSE,"Co_BalSht";#N/A,#N/A,FALSE,"Co_IncStmt";#N/A,#N/A,FALSE,"Cons_BalSht";#N/A,#N/A,FALSE,"Cons_IncStmt";#N/A,#N/A,FALSE,"Cashflow"}</definedName>
    <definedName name="_wrn1" localSheetId="12" hidden="1">{#N/A,#N/A,FALSE,"Co_BalSht";#N/A,#N/A,FALSE,"Co_IncStmt";#N/A,#N/A,FALSE,"Cons_BalSht";#N/A,#N/A,FALSE,"Cons_IncStmt";#N/A,#N/A,FALSE,"Cashflow"}</definedName>
    <definedName name="_wrn1" hidden="1">{#N/A,#N/A,FALSE,"Co_BalSht";#N/A,#N/A,FALSE,"Co_IncStmt";#N/A,#N/A,FALSE,"Cons_BalSht";#N/A,#N/A,FALSE,"Cons_IncStmt";#N/A,#N/A,FALSE,"Cashflow"}</definedName>
    <definedName name="_wrn2" hidden="1">{#N/A,#N/A,FALSE,"Virgin Flightdeck"}</definedName>
    <definedName name="_wrn2_1" hidden="1">{#N/A,#N/A,FALSE,"Virgin Flightdeck"}</definedName>
    <definedName name="_wrn2_2" hidden="1">{#N/A,#N/A,FALSE,"Virgin Flightdeck"}</definedName>
    <definedName name="_wrn2_3" hidden="1">{#N/A,#N/A,FALSE,"Virgin Flightdeck"}</definedName>
    <definedName name="_wrn2_4" hidden="1">{#N/A,#N/A,FALSE,"Virgin Flightdeck"}</definedName>
    <definedName name="_wrn2_5" hidden="1">{#N/A,#N/A,FALSE,"Virgin Flightdeck"}</definedName>
    <definedName name="_wrn3" hidden="1">{#N/A,#N/A,FALSE,"Virgin Flightdeck"}</definedName>
    <definedName name="_wrn3_1" hidden="1">{#N/A,#N/A,FALSE,"Virgin Flightdeck"}</definedName>
    <definedName name="_wrn3_2" hidden="1">{#N/A,#N/A,FALSE,"Virgin Flightdeck"}</definedName>
    <definedName name="_wrn3_3" hidden="1">{#N/A,#N/A,FALSE,"Virgin Flightdeck"}</definedName>
    <definedName name="_wrn3_4" hidden="1">{#N/A,#N/A,FALSE,"Virgin Flightdeck"}</definedName>
    <definedName name="_wrn3_5" hidden="1">{#N/A,#N/A,FALSE,"Virgin Flightdeck"}</definedName>
    <definedName name="_wrn4" hidden="1">{#N/A,#N/A,FALSE,"Virgin Flightdeck"}</definedName>
    <definedName name="_wrn4_1" hidden="1">{#N/A,#N/A,FALSE,"Virgin Flightdeck"}</definedName>
    <definedName name="_wrn4_2" hidden="1">{#N/A,#N/A,FALSE,"Virgin Flightdeck"}</definedName>
    <definedName name="_wrn4_3" hidden="1">{#N/A,#N/A,FALSE,"Virgin Flightdeck"}</definedName>
    <definedName name="_wrn4_4" hidden="1">{#N/A,#N/A,FALSE,"Virgin Flightdeck"}</definedName>
    <definedName name="_wrn4_5" hidden="1">{#N/A,#N/A,FALSE,"Virgin Flightdeck"}</definedName>
    <definedName name="A" localSheetId="3">#N/A</definedName>
    <definedName name="A" localSheetId="4">#N/A</definedName>
    <definedName name="A" localSheetId="5">#REF!</definedName>
    <definedName name="A" localSheetId="6">#REF!</definedName>
    <definedName name="A" localSheetId="10">#N/A</definedName>
    <definedName name="A" localSheetId="11">#REF!</definedName>
    <definedName name="a" hidden="1">{"histincome",#N/A,FALSE,"hyfins";"closing balance",#N/A,FALSE,"hyfins"}</definedName>
    <definedName name="a." hidden="1">{#N/A,#N/A,TRUE,"KEY DATA";#N/A,#N/A,TRUE,"KEY DATA Base Case";#N/A,#N/A,TRUE,"JULY";#N/A,#N/A,TRUE,"AUG";#N/A,#N/A,TRUE,"SEPT";#N/A,#N/A,TRUE,"3Q"}</definedName>
    <definedName name="A.." hidden="1">{#N/A,#N/A,TRUE,"KEY DATA";#N/A,#N/A,TRUE,"KEY DATA Base Case";#N/A,#N/A,TRUE,"JULY";#N/A,#N/A,TRUE,"AUG";#N/A,#N/A,TRUE,"SEPT";#N/A,#N/A,TRUE,"3Q"}</definedName>
    <definedName name="A.._1" hidden="1">{#N/A,#N/A,TRUE,"KEY DATA";#N/A,#N/A,TRUE,"KEY DATA Base Case";#N/A,#N/A,TRUE,"JULY";#N/A,#N/A,TRUE,"AUG";#N/A,#N/A,TRUE,"SEPT";#N/A,#N/A,TRUE,"3Q"}</definedName>
    <definedName name="A.._2" hidden="1">{#N/A,#N/A,TRUE,"KEY DATA";#N/A,#N/A,TRUE,"KEY DATA Base Case";#N/A,#N/A,TRUE,"JULY";#N/A,#N/A,TRUE,"AUG";#N/A,#N/A,TRUE,"SEPT";#N/A,#N/A,TRUE,"3Q"}</definedName>
    <definedName name="A.._3" hidden="1">{#N/A,#N/A,TRUE,"KEY DATA";#N/A,#N/A,TRUE,"KEY DATA Base Case";#N/A,#N/A,TRUE,"JULY";#N/A,#N/A,TRUE,"AUG";#N/A,#N/A,TRUE,"SEPT";#N/A,#N/A,TRUE,"3Q"}</definedName>
    <definedName name="A.._4" hidden="1">{#N/A,#N/A,TRUE,"KEY DATA";#N/A,#N/A,TRUE,"KEY DATA Base Case";#N/A,#N/A,TRUE,"JULY";#N/A,#N/A,TRUE,"AUG";#N/A,#N/A,TRUE,"SEPT";#N/A,#N/A,TRUE,"3Q"}</definedName>
    <definedName name="A.._5" hidden="1">{#N/A,#N/A,TRUE,"KEY DATA";#N/A,#N/A,TRUE,"KEY DATA Base Case";#N/A,#N/A,TRUE,"JULY";#N/A,#N/A,TRUE,"AUG";#N/A,#N/A,TRUE,"SEPT";#N/A,#N/A,TRUE,"3Q"}</definedName>
    <definedName name="a._1" hidden="1">{#N/A,#N/A,TRUE,"KEY DATA";#N/A,#N/A,TRUE,"KEY DATA Base Case";#N/A,#N/A,TRUE,"JULY";#N/A,#N/A,TRUE,"AUG";#N/A,#N/A,TRUE,"SEPT";#N/A,#N/A,TRUE,"3Q"}</definedName>
    <definedName name="a._2" hidden="1">{#N/A,#N/A,TRUE,"KEY DATA";#N/A,#N/A,TRUE,"KEY DATA Base Case";#N/A,#N/A,TRUE,"JULY";#N/A,#N/A,TRUE,"AUG";#N/A,#N/A,TRUE,"SEPT";#N/A,#N/A,TRUE,"3Q"}</definedName>
    <definedName name="a._3" hidden="1">{#N/A,#N/A,TRUE,"KEY DATA";#N/A,#N/A,TRUE,"KEY DATA Base Case";#N/A,#N/A,TRUE,"JULY";#N/A,#N/A,TRUE,"AUG";#N/A,#N/A,TRUE,"SEPT";#N/A,#N/A,TRUE,"3Q"}</definedName>
    <definedName name="a._4" hidden="1">{#N/A,#N/A,TRUE,"KEY DATA";#N/A,#N/A,TRUE,"KEY DATA Base Case";#N/A,#N/A,TRUE,"JULY";#N/A,#N/A,TRUE,"AUG";#N/A,#N/A,TRUE,"SEPT";#N/A,#N/A,TRUE,"3Q"}</definedName>
    <definedName name="a._5" hidden="1">{#N/A,#N/A,TRUE,"KEY DATA";#N/A,#N/A,TRUE,"KEY DATA Base Case";#N/A,#N/A,TRUE,"JULY";#N/A,#N/A,TRUE,"AUG";#N/A,#N/A,TRUE,"SEPT";#N/A,#N/A,TRUE,"3Q"}</definedName>
    <definedName name="a.r06" hidden="1">{#N/A,#N/A,FALSE,"Sales  total 9712";#N/A,#N/A,FALSE,"Sales  total 9712";#N/A,#N/A,FALSE,"Sales  total 9712";#N/A,#N/A,FALSE,"Sales  total 9712"}</definedName>
    <definedName name="A.R08" hidden="1">{#N/A,#N/A,FALSE,"Sales  total 9712";#N/A,#N/A,FALSE,"Sales  total 9712";#N/A,#N/A,FALSE,"Sales  total 9712";#N/A,#N/A,FALSE,"Sales  total 9712"}</definedName>
    <definedName name="A.R1" hidden="1">{#N/A,#N/A,FALSE,"Sales  total 9712";#N/A,#N/A,FALSE,"Sales  total 9712";#N/A,#N/A,FALSE,"Sales  total 9712";#N/A,#N/A,FALSE,"Sales  total 9712"}</definedName>
    <definedName name="a.r10" hidden="1">{#N/A,#N/A,FALSE,"Sales  total 9712";#N/A,#N/A,FALSE,"Sales  total 9712";#N/A,#N/A,FALSE,"Sales  total 9712";#N/A,#N/A,FALSE,"Sales  total 9712"}</definedName>
    <definedName name="A.R11" hidden="1">{#N/A,#N/A,FALSE,"Sales  total 9712";#N/A,#N/A,FALSE,"Sales  total 9712";#N/A,#N/A,FALSE,"Sales  total 9712";#N/A,#N/A,FALSE,"Sales  total 9712"}</definedName>
    <definedName name="A.R12" hidden="1">{#N/A,#N/A,FALSE,"Sales  total 9712";#N/A,#N/A,FALSE,"Sales  total 9712";#N/A,#N/A,FALSE,"Sales  total 9712";#N/A,#N/A,FALSE,"Sales  total 9712"}</definedName>
    <definedName name="A1000a" hidden="1">{#N/A,#N/A,FALSE,"COVER";#N/A,#N/A,FALSE,"0";#N/A,#N/A,FALSE,"1";#N/A,#N/A,FALSE,"2";#N/A,#N/A,FALSE,"3";#N/A,#N/A,FALSE,"4";#N/A,#N/A,FALSE,"5";#N/A,#N/A,FALSE,"6";#N/A,#N/A,FALSE,"7";#N/A,#N/A,FALSE,"8";#N/A,#N/A,FALSE,"9";#N/A,#N/A,FALSE,"10";#N/A,#N/A,FALSE,"11"}</definedName>
    <definedName name="A231a" hidden="1">{#N/A,#N/A,FALSE,"JAN195"}</definedName>
    <definedName name="A2A" localSheetId="1" hidden="1">{#N/A,#N/A,FALSE,"Sheet1"}</definedName>
    <definedName name="A2A" hidden="1">{#N/A,#N/A,FALSE,"Sheet1"}</definedName>
    <definedName name="aa" localSheetId="7" hidden="1">#REF!</definedName>
    <definedName name="aa" localSheetId="5" hidden="1">#REF!</definedName>
    <definedName name="aa" localSheetId="6" hidden="1">#REF!</definedName>
    <definedName name="aa" localSheetId="11" hidden="1">#REF!</definedName>
    <definedName name="aa" localSheetId="12" hidden="1">#REF!</definedName>
    <definedName name="aa" hidden="1">{#N/A,#N/A,TRUE,"KEY DATA";#N/A,#N/A,TRUE,"KEY DATA Base Case";#N/A,#N/A,TRUE,"JULY";#N/A,#N/A,TRUE,"AUG";#N/A,#N/A,TRUE,"SEPT";#N/A,#N/A,TRUE,"3Q"}</definedName>
    <definedName name="aa_1" hidden="1">{#N/A,#N/A,FALSE,"Virgin Flightdeck"}</definedName>
    <definedName name="aa_2" hidden="1">{#N/A,#N/A,FALSE,"Virgin Flightdeck"}</definedName>
    <definedName name="aa_3" hidden="1">{#N/A,#N/A,FALSE,"Virgin Flightdeck"}</definedName>
    <definedName name="aa_4" hidden="1">{#N/A,#N/A,FALSE,"Virgin Flightdeck"}</definedName>
    <definedName name="aa_5" hidden="1">{#N/A,#N/A,FALSE,"Virgin Flightdeck"}</definedName>
    <definedName name="aaa" localSheetId="2" hidden="1">{"PrSch",#N/A,FALSE,"Sheet1"}</definedName>
    <definedName name="aaa" localSheetId="7" hidden="1">{"PrSch",#N/A,FALSE,"Sheet1"}</definedName>
    <definedName name="aaa" localSheetId="3" hidden="1">{#N/A,#N/A,FALSE,"TB";#N/A,#N/A,FALSE,"AR";#N/A,#N/A,FALSE,"BS";#N/A,#N/A,FALSE,"PL";#N/A,#N/A,FALSE,"NOTES";#N/A,#N/A,FALSE,"NOTES (2)";#N/A,#N/A,FALSE,"NOTES (3)";#N/A,#N/A,FALSE,"TAXC.INDEX";#N/A,#N/A,FALSE,"Schedule I";#N/A,#N/A,FALSE,"DPL";#N/A,#N/A,FALSE,"Schedule IV";#N/A,#N/A,FALSE,"Adjustments"}</definedName>
    <definedName name="aaa" localSheetId="4" hidden="1">{"PrSch",#N/A,FALSE,"Sheet1"}</definedName>
    <definedName name="aaa" localSheetId="5" hidden="1">{"PrSch",#N/A,FALSE,"Sheet1"}</definedName>
    <definedName name="aaa" localSheetId="6" hidden="1">{#N/A,#N/A,TRUE,"COVER";#N/A,#N/A,TRUE,"DIR";#N/A,#N/A,TRUE,"AUDIT"}</definedName>
    <definedName name="aaa" localSheetId="1" hidden="1">{"PrSch",#N/A,FALSE,"Sheet1"}</definedName>
    <definedName name="aaa" localSheetId="8" hidden="1">{"PrSch",#N/A,FALSE,"Sheet1"}</definedName>
    <definedName name="aaa" localSheetId="9" hidden="1">{"PrSch",#N/A,FALSE,"Sheet1"}</definedName>
    <definedName name="aaa" localSheetId="10" hidden="1">{"PrSch",#N/A,FALSE,"Sheet1"}</definedName>
    <definedName name="aaa" localSheetId="11" hidden="1">{#N/A,#N/A,TRUE,"COVER";#N/A,#N/A,TRUE,"DIR";#N/A,#N/A,TRUE,"AUDIT"}</definedName>
    <definedName name="aaa" localSheetId="12" hidden="1">{"PrSch",#N/A,FALSE,"Sheet1"}</definedName>
    <definedName name="aaa" hidden="1">{"PrSch",#N/A,FALSE,"Sheet1"}</definedName>
    <definedName name="aaa." hidden="1">{#N/A,#N/A,TRUE,"KEY DATA";#N/A,#N/A,TRUE,"KEY DATA Base Case";#N/A,#N/A,TRUE,"JULY";#N/A,#N/A,TRUE,"AUG";#N/A,#N/A,TRUE,"SEPT";#N/A,#N/A,TRUE,"3Q"}</definedName>
    <definedName name="aaa._1" hidden="1">{#N/A,#N/A,TRUE,"KEY DATA";#N/A,#N/A,TRUE,"KEY DATA Base Case";#N/A,#N/A,TRUE,"JULY";#N/A,#N/A,TRUE,"AUG";#N/A,#N/A,TRUE,"SEPT";#N/A,#N/A,TRUE,"3Q"}</definedName>
    <definedName name="aaa._2" hidden="1">{#N/A,#N/A,TRUE,"KEY DATA";#N/A,#N/A,TRUE,"KEY DATA Base Case";#N/A,#N/A,TRUE,"JULY";#N/A,#N/A,TRUE,"AUG";#N/A,#N/A,TRUE,"SEPT";#N/A,#N/A,TRUE,"3Q"}</definedName>
    <definedName name="aaa._3" hidden="1">{#N/A,#N/A,TRUE,"KEY DATA";#N/A,#N/A,TRUE,"KEY DATA Base Case";#N/A,#N/A,TRUE,"JULY";#N/A,#N/A,TRUE,"AUG";#N/A,#N/A,TRUE,"SEPT";#N/A,#N/A,TRUE,"3Q"}</definedName>
    <definedName name="aaa._4" hidden="1">{#N/A,#N/A,TRUE,"KEY DATA";#N/A,#N/A,TRUE,"KEY DATA Base Case";#N/A,#N/A,TRUE,"JULY";#N/A,#N/A,TRUE,"AUG";#N/A,#N/A,TRUE,"SEPT";#N/A,#N/A,TRUE,"3Q"}</definedName>
    <definedName name="aaa._5" hidden="1">{#N/A,#N/A,TRUE,"KEY DATA";#N/A,#N/A,TRUE,"KEY DATA Base Case";#N/A,#N/A,TRUE,"JULY";#N/A,#N/A,TRUE,"AUG";#N/A,#N/A,TRUE,"SEPT";#N/A,#N/A,TRUE,"3Q"}</definedName>
    <definedName name="AAA_DOCTOPS" hidden="1">"AAA_SET"</definedName>
    <definedName name="AAA_duser" hidden="1">"OFF"</definedName>
    <definedName name="aaaa"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aaaa_1"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aaaa_2"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aaaa_3"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aaaa_4"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aaaa_5"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aaaaa" localSheetId="7" hidden="1">{#N/A,#N/A,FALSE,"CONTENTS";#N/A,#N/A,FALSE,"DR";#N/A,#N/A,FALSE,"PL";#N/A,#N/A,FALSE,"BS";#N/A,#N/A,FALSE,"Cash Flow";#N/A,#N/A,FALSE,"NOTES";#N/A,#N/A,FALSE,"NOTES (FA)";#N/A,#N/A,FALSE,"Notes(3)";#N/A,#N/A,FALSE,"NOTES (4)";#N/A,#N/A,FALSE,"DP&amp;L";#N/A,#N/A,FALSE,"EXPENSES";#N/A,#N/A,FALSE,"EXPENSES-1"}</definedName>
    <definedName name="aaaaa" localSheetId="5" hidden="1">{#N/A,#N/A,FALSE,"CONTENTS";#N/A,#N/A,FALSE,"DR";#N/A,#N/A,FALSE,"PL";#N/A,#N/A,FALSE,"BS";#N/A,#N/A,FALSE,"Cash Flow";#N/A,#N/A,FALSE,"NOTES";#N/A,#N/A,FALSE,"NOTES (FA)";#N/A,#N/A,FALSE,"Notes(3)";#N/A,#N/A,FALSE,"NOTES (4)";#N/A,#N/A,FALSE,"DP&amp;L";#N/A,#N/A,FALSE,"EXPENSES";#N/A,#N/A,FALSE,"EXPENSES-1"}</definedName>
    <definedName name="aaaaa" localSheetId="6" hidden="1">{#N/A,#N/A,FALSE,"CONTENTS";#N/A,#N/A,FALSE,"DR";#N/A,#N/A,FALSE,"PL";#N/A,#N/A,FALSE,"BS";#N/A,#N/A,FALSE,"Cash Flow";#N/A,#N/A,FALSE,"NOTES";#N/A,#N/A,FALSE,"NOTES (FA)";#N/A,#N/A,FALSE,"Notes(3)";#N/A,#N/A,FALSE,"NOTES (4)";#N/A,#N/A,FALSE,"DP&amp;L";#N/A,#N/A,FALSE,"EXPENSES";#N/A,#N/A,FALSE,"EXPENSES-1"}</definedName>
    <definedName name="aaaaa" localSheetId="1" hidden="1">{#N/A,#N/A,FALSE,"3410599";#N/A,#N/A,FALSE,"34106";#N/A,#N/A,FALSE,"34903";#N/A,#N/A,FALSE,"4450999";#N/A,#N/A,FALSE,"44901"}</definedName>
    <definedName name="aaaaa" localSheetId="11" hidden="1">{#N/A,#N/A,FALSE,"CONTENTS";#N/A,#N/A,FALSE,"DR";#N/A,#N/A,FALSE,"PL";#N/A,#N/A,FALSE,"BS";#N/A,#N/A,FALSE,"Cash Flow";#N/A,#N/A,FALSE,"NOTES";#N/A,#N/A,FALSE,"NOTES (FA)";#N/A,#N/A,FALSE,"Notes(3)";#N/A,#N/A,FALSE,"NOTES (4)";#N/A,#N/A,FALSE,"DP&amp;L";#N/A,#N/A,FALSE,"EXPENSES";#N/A,#N/A,FALSE,"EXPENSES-1"}</definedName>
    <definedName name="aaaaa" localSheetId="12" hidden="1">{#N/A,#N/A,FALSE,"CONTENTS";#N/A,#N/A,FALSE,"DR";#N/A,#N/A,FALSE,"PL";#N/A,#N/A,FALSE,"BS";#N/A,#N/A,FALSE,"Cash Flow";#N/A,#N/A,FALSE,"NOTES";#N/A,#N/A,FALSE,"NOTES (FA)";#N/A,#N/A,FALSE,"Notes(3)";#N/A,#N/A,FALSE,"NOTES (4)";#N/A,#N/A,FALSE,"DP&amp;L";#N/A,#N/A,FALSE,"EXPENSES";#N/A,#N/A,FALSE,"EXPENSES-1"}</definedName>
    <definedName name="aaaaa" hidden="1">{#N/A,#N/A,FALSE,"CONTENTS";#N/A,#N/A,FALSE,"DR";#N/A,#N/A,FALSE,"PL";#N/A,#N/A,FALSE,"BS";#N/A,#N/A,FALSE,"Cash Flow";#N/A,#N/A,FALSE,"NOTES";#N/A,#N/A,FALSE,"NOTES (FA)";#N/A,#N/A,FALSE,"Notes(3)";#N/A,#N/A,FALSE,"NOTES (4)";#N/A,#N/A,FALSE,"DP&amp;L";#N/A,#N/A,FALSE,"EXPENSES";#N/A,#N/A,FALSE,"EXPENSES-1"}</definedName>
    <definedName name="aaaaaa" hidden="1">{#N/A,#N/A,FALSE,"3410599";#N/A,#N/A,FALSE,"34106";#N/A,#N/A,FALSE,"34903";#N/A,#N/A,FALSE,"4450999";#N/A,#N/A,FALSE,"44901"}</definedName>
    <definedName name="aaaaaaa" localSheetId="7" hidden="1">{#N/A,#N/A,FALSE,"970301";#N/A,#N/A,FALSE,"970302";#N/A,#N/A,FALSE,"970303";#N/A,#N/A,FALSE,"970304";#N/A,#N/A,FALSE,"COM1";#N/A,#N/A,FALSE,"COM2"}</definedName>
    <definedName name="aaaaaaa" localSheetId="5" hidden="1">{#N/A,#N/A,FALSE,"970301";#N/A,#N/A,FALSE,"970302";#N/A,#N/A,FALSE,"970303";#N/A,#N/A,FALSE,"970304";#N/A,#N/A,FALSE,"COM1";#N/A,#N/A,FALSE,"COM2"}</definedName>
    <definedName name="aaaaaaa" localSheetId="6" hidden="1">{#N/A,#N/A,FALSE,"970301";#N/A,#N/A,FALSE,"970302";#N/A,#N/A,FALSE,"970303";#N/A,#N/A,FALSE,"970304";#N/A,#N/A,FALSE,"COM1";#N/A,#N/A,FALSE,"COM2"}</definedName>
    <definedName name="aaaaaaa" localSheetId="1" hidden="1">{#N/A,#N/A,FALSE,"3410599";#N/A,#N/A,FALSE,"34106";#N/A,#N/A,FALSE,"34903";#N/A,#N/A,FALSE,"4450999";#N/A,#N/A,FALSE,"44901"}</definedName>
    <definedName name="aaaaaaa" localSheetId="11" hidden="1">{#N/A,#N/A,FALSE,"970301";#N/A,#N/A,FALSE,"970302";#N/A,#N/A,FALSE,"970303";#N/A,#N/A,FALSE,"970304";#N/A,#N/A,FALSE,"COM1";#N/A,#N/A,FALSE,"COM2"}</definedName>
    <definedName name="aaaaaaa" localSheetId="12" hidden="1">{#N/A,#N/A,FALSE,"970301";#N/A,#N/A,FALSE,"970302";#N/A,#N/A,FALSE,"970303";#N/A,#N/A,FALSE,"970304";#N/A,#N/A,FALSE,"COM1";#N/A,#N/A,FALSE,"COM2"}</definedName>
    <definedName name="aaaaaaa" hidden="1">{#N/A,#N/A,FALSE,"970301";#N/A,#N/A,FALSE,"970302";#N/A,#N/A,FALSE,"970303";#N/A,#N/A,FALSE,"970304";#N/A,#N/A,FALSE,"COM1";#N/A,#N/A,FALSE,"COM2"}</definedName>
    <definedName name="aaaasdf" hidden="1">{#N/A,#N/A,TRUE,"GEM Total";#N/A,#N/A,TRUE,"Final Assembly";#N/A,#N/A,TRUE,"Cleaning";#N/A,#N/A,TRUE,"Schooping,Clearing";#N/A,#N/A,TRUE,"Winding"}</definedName>
    <definedName name="aaaasdf_1" hidden="1">{#N/A,#N/A,TRUE,"GEM Total";#N/A,#N/A,TRUE,"Final Assembly";#N/A,#N/A,TRUE,"Cleaning";#N/A,#N/A,TRUE,"Schooping,Clearing";#N/A,#N/A,TRUE,"Winding"}</definedName>
    <definedName name="aaaasdf_2" hidden="1">{#N/A,#N/A,TRUE,"GEM Total";#N/A,#N/A,TRUE,"Final Assembly";#N/A,#N/A,TRUE,"Cleaning";#N/A,#N/A,TRUE,"Schooping,Clearing";#N/A,#N/A,TRUE,"Winding"}</definedName>
    <definedName name="aaaasdf_3" hidden="1">{#N/A,#N/A,TRUE,"GEM Total";#N/A,#N/A,TRUE,"Final Assembly";#N/A,#N/A,TRUE,"Cleaning";#N/A,#N/A,TRUE,"Schooping,Clearing";#N/A,#N/A,TRUE,"Winding"}</definedName>
    <definedName name="aaaasdf_4" hidden="1">{#N/A,#N/A,TRUE,"GEM Total";#N/A,#N/A,TRUE,"Final Assembly";#N/A,#N/A,TRUE,"Cleaning";#N/A,#N/A,TRUE,"Schooping,Clearing";#N/A,#N/A,TRUE,"Winding"}</definedName>
    <definedName name="aaaasdf_5" hidden="1">{#N/A,#N/A,TRUE,"GEM Total";#N/A,#N/A,TRUE,"Final Assembly";#N/A,#N/A,TRUE,"Cleaning";#N/A,#N/A,TRUE,"Schooping,Clearing";#N/A,#N/A,TRUE,"Winding"}</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bb" hidden="1">{#N/A,#N/A,FALSE,"Projections";#N/A,#N/A,FALSE,"Multiples Valuation";#N/A,#N/A,FALSE,"LBO";#N/A,#N/A,FALSE,"Multiples_Sensitivity";#N/A,#N/A,FALSE,"Summary"}</definedName>
    <definedName name="aabb_1" hidden="1">{#N/A,#N/A,FALSE,"Projections";#N/A,#N/A,FALSE,"Multiples Valuation";#N/A,#N/A,FALSE,"LBO";#N/A,#N/A,FALSE,"Multiples_Sensitivity";#N/A,#N/A,FALSE,"Summary"}</definedName>
    <definedName name="aabb_2" hidden="1">{#N/A,#N/A,FALSE,"Projections";#N/A,#N/A,FALSE,"Multiples Valuation";#N/A,#N/A,FALSE,"LBO";#N/A,#N/A,FALSE,"Multiples_Sensitivity";#N/A,#N/A,FALSE,"Summary"}</definedName>
    <definedName name="aabb_3" hidden="1">{#N/A,#N/A,FALSE,"Projections";#N/A,#N/A,FALSE,"Multiples Valuation";#N/A,#N/A,FALSE,"LBO";#N/A,#N/A,FALSE,"Multiples_Sensitivity";#N/A,#N/A,FALSE,"Summary"}</definedName>
    <definedName name="aabb_4" hidden="1">{#N/A,#N/A,FALSE,"Projections";#N/A,#N/A,FALSE,"Multiples Valuation";#N/A,#N/A,FALSE,"LBO";#N/A,#N/A,FALSE,"Multiples_Sensitivity";#N/A,#N/A,FALSE,"Summary"}</definedName>
    <definedName name="aabb_5" hidden="1">{#N/A,#N/A,FALSE,"Projections";#N/A,#N/A,FALSE,"Multiples Valuation";#N/A,#N/A,FALSE,"LBO";#N/A,#N/A,FALSE,"Multiples_Sensitivity";#N/A,#N/A,FALSE,"Summary"}</definedName>
    <definedName name="aad" hidden="1">{#N/A,#N/A,FALSE,"Ocean";#N/A,#N/A,FALSE,"NewYork";#N/A,#N/A,FALSE,"Gateway";#N/A,#N/A,FALSE,"GVH";#N/A,#N/A,FALSE,"GVM";#N/A,#N/A,FALSE,"GVT"}</definedName>
    <definedName name="ab" localSheetId="7" hidden="1">#REF!</definedName>
    <definedName name="ab" localSheetId="6" hidden="1">#REF!</definedName>
    <definedName name="ab" localSheetId="11" hidden="1">#REF!</definedName>
    <definedName name="ab" localSheetId="12" hidden="1">#REF!</definedName>
    <definedName name="ab" hidden="1">#REF!</definedName>
    <definedName name="aba" localSheetId="7" hidden="1">#REF!</definedName>
    <definedName name="aba" localSheetId="6" hidden="1">#REF!</definedName>
    <definedName name="aba" localSheetId="11" hidden="1">#REF!</definedName>
    <definedName name="aba" localSheetId="12" hidden="1">#REF!</definedName>
    <definedName name="aba" hidden="1">#REF!</definedName>
    <definedName name="abc" localSheetId="2" hidden="1">{"mgmt forecast",#N/A,FALSE,"Mgmt Forecast";"dcf table",#N/A,FALSE,"Mgmt Forecast";"sensitivity",#N/A,FALSE,"Mgmt Forecast";"table inputs",#N/A,FALSE,"Mgmt Forecast";"calculations",#N/A,FALSE,"Mgmt Forecast"}</definedName>
    <definedName name="abc" localSheetId="7" hidden="1">{"mgmt forecast",#N/A,FALSE,"Mgmt Forecast";"dcf table",#N/A,FALSE,"Mgmt Forecast";"sensitivity",#N/A,FALSE,"Mgmt Forecast";"table inputs",#N/A,FALSE,"Mgmt Forecast";"calculations",#N/A,FALSE,"Mgmt Forecast"}</definedName>
    <definedName name="abc" localSheetId="3">'[28]STANDARD TB'!$D$217,'[28]STANDARD TB'!$D$221:$D$227,'[28]STANDARD TB'!$D$220</definedName>
    <definedName name="abc" localSheetId="4" hidden="1">{"mgmt forecast",#N/A,FALSE,"Mgmt Forecast";"dcf table",#N/A,FALSE,"Mgmt Forecast";"sensitivity",#N/A,FALSE,"Mgmt Forecast";"table inputs",#N/A,FALSE,"Mgmt Forecast";"calculations",#N/A,FALSE,"Mgmt Forecast"}</definedName>
    <definedName name="abc" localSheetId="5" hidden="1">{"mgmt forecast",#N/A,FALSE,"Mgmt Forecast";"dcf table",#N/A,FALSE,"Mgmt Forecast";"sensitivity",#N/A,FALSE,"Mgmt Forecast";"table inputs",#N/A,FALSE,"Mgmt Forecast";"calculations",#N/A,FALSE,"Mgmt Forecast"}</definedName>
    <definedName name="ABC" localSheetId="6">#REF!</definedName>
    <definedName name="abc" localSheetId="1" hidden="1">{"mgmt forecast",#N/A,FALSE,"Mgmt Forecast";"dcf table",#N/A,FALSE,"Mgmt Forecast";"sensitivity",#N/A,FALSE,"Mgmt Forecast";"table inputs",#N/A,FALSE,"Mgmt Forecast";"calculations",#N/A,FALSE,"Mgmt Forecast"}</definedName>
    <definedName name="abc" localSheetId="8" hidden="1">{"mgmt forecast",#N/A,FALSE,"Mgmt Forecast";"dcf table",#N/A,FALSE,"Mgmt Forecast";"sensitivity",#N/A,FALSE,"Mgmt Forecast";"table inputs",#N/A,FALSE,"Mgmt Forecast";"calculations",#N/A,FALSE,"Mgmt Forecast"}</definedName>
    <definedName name="abc" localSheetId="9" hidden="1">{"mgmt forecast",#N/A,FALSE,"Mgmt Forecast";"dcf table",#N/A,FALSE,"Mgmt Forecast";"sensitivity",#N/A,FALSE,"Mgmt Forecast";"table inputs",#N/A,FALSE,"Mgmt Forecast";"calculations",#N/A,FALSE,"Mgmt Forecast"}</definedName>
    <definedName name="abc" localSheetId="10" hidden="1">{"mgmt forecast",#N/A,FALSE,"Mgmt Forecast";"dcf table",#N/A,FALSE,"Mgmt Forecast";"sensitivity",#N/A,FALSE,"Mgmt Forecast";"table inputs",#N/A,FALSE,"Mgmt Forecast";"calculations",#N/A,FALSE,"Mgmt Forecast"}</definedName>
    <definedName name="abc" localSheetId="11" hidden="1">{"mgmt forecast",#N/A,FALSE,"Mgmt Forecast";"dcf table",#N/A,FALSE,"Mgmt Forecast";"sensitivity",#N/A,FALSE,"Mgmt Forecast";"table inputs",#N/A,FALSE,"Mgmt Forecast";"calculations",#N/A,FALSE,"Mgmt Forecast"}</definedName>
    <definedName name="abc" localSheetId="12" hidden="1">{"mgmt forecast",#N/A,FALSE,"Mgmt Forecast";"dcf table",#N/A,FALSE,"Mgmt Forecast";"sensitivity",#N/A,FALSE,"Mgmt Forecast";"table inputs",#N/A,FALSE,"Mgmt Forecast";"calculations",#N/A,FALSE,"Mgmt Forecast"}</definedName>
    <definedName name="abc" hidden="1">{"mgmt forecast",#N/A,FALSE,"Mgmt Forecast";"dcf table",#N/A,FALSE,"Mgmt Forecast";"sensitivity",#N/A,FALSE,"Mgmt Forecast";"table inputs",#N/A,FALSE,"Mgmt Forecast";"calculations",#N/A,FALSE,"Mgmt Forecast"}</definedName>
    <definedName name="abc.xls" hidden="1">{"toptrial",#N/A,TRUE,"toptrial";"adjustment",#N/A,TRUE,"toptrial";"voucher",#N/A,TRUE,"toptrial"}</definedName>
    <definedName name="ABC_1" hidden="1">{#N/A,#N/A,FALSE,"Virgin Flightdeck"}</definedName>
    <definedName name="ABC_2" hidden="1">{#N/A,#N/A,FALSE,"Virgin Flightdeck"}</definedName>
    <definedName name="ABC_3" hidden="1">{#N/A,#N/A,FALSE,"Virgin Flightdeck"}</definedName>
    <definedName name="ABC_4" hidden="1">{#N/A,#N/A,FALSE,"Virgin Flightdeck"}</definedName>
    <definedName name="ABC_5" hidden="1">{#N/A,#N/A,FALSE,"Virgin Flightdeck"}</definedName>
    <definedName name="abcd" localSheetId="2" hidden="1">{"PrSch",#N/A,FALSE,"Sheet1"}</definedName>
    <definedName name="abcd" localSheetId="7" hidden="1">{"PrSch",#N/A,FALSE,"Sheet1"}</definedName>
    <definedName name="abcd" localSheetId="3" hidden="1">{"PrSch",#N/A,FALSE,"Sheet1"}</definedName>
    <definedName name="abcd" localSheetId="4" hidden="1">{"PrSch",#N/A,FALSE,"Sheet1"}</definedName>
    <definedName name="abcd" localSheetId="5" hidden="1">{"PrSch",#N/A,FALSE,"Sheet1"}</definedName>
    <definedName name="abcd" localSheetId="6" hidden="1">{#N/A,#N/A,FALSE,"TB";#N/A,#N/A,FALSE,"AR";#N/A,#N/A,FALSE,"BS";#N/A,#N/A,FALSE,"PL";#N/A,#N/A,FALSE,"NOTES";#N/A,#N/A,FALSE,"NOTES (2)";#N/A,#N/A,FALSE,"NOTES (3)";#N/A,#N/A,FALSE,"TAXC.INDEX";#N/A,#N/A,FALSE,"Schedule I";#N/A,#N/A,FALSE,"DPL";#N/A,#N/A,FALSE,"Schedule IV";#N/A,#N/A,FALSE,"Adjustments"}</definedName>
    <definedName name="abcd" localSheetId="1" hidden="1">{"PrSch",#N/A,FALSE,"Sheet1"}</definedName>
    <definedName name="abcd" localSheetId="8" hidden="1">{"PrSch",#N/A,FALSE,"Sheet1"}</definedName>
    <definedName name="abcd" localSheetId="9" hidden="1">{"PrSch",#N/A,FALSE,"Sheet1"}</definedName>
    <definedName name="abcd" localSheetId="10" hidden="1">{"PrSch",#N/A,FALSE,"Sheet1"}</definedName>
    <definedName name="abcd" localSheetId="11" hidden="1">{#N/A,#N/A,FALSE,"TB";#N/A,#N/A,FALSE,"AR";#N/A,#N/A,FALSE,"BS";#N/A,#N/A,FALSE,"PL";#N/A,#N/A,FALSE,"NOTES";#N/A,#N/A,FALSE,"NOTES (2)";#N/A,#N/A,FALSE,"NOTES (3)";#N/A,#N/A,FALSE,"TAXC.INDEX";#N/A,#N/A,FALSE,"Schedule I";#N/A,#N/A,FALSE,"DPL";#N/A,#N/A,FALSE,"Schedule IV";#N/A,#N/A,FALSE,"Adjustments"}</definedName>
    <definedName name="abcd" localSheetId="12" hidden="1">{"PrSch",#N/A,FALSE,"Sheet1"}</definedName>
    <definedName name="abcd" hidden="1">{"PrSch",#N/A,FALSE,"Sheet1"}</definedName>
    <definedName name="abcd_1" hidden="1">{"histincome",#N/A,FALSE,"hyfins";"closing balance",#N/A,FALSE,"hyfins"}</definedName>
    <definedName name="abcd_2" hidden="1">{"histincome",#N/A,FALSE,"hyfins";"closing balance",#N/A,FALSE,"hyfins"}</definedName>
    <definedName name="abcd_3" hidden="1">{"histincome",#N/A,FALSE,"hyfins";"closing balance",#N/A,FALSE,"hyfins"}</definedName>
    <definedName name="abcd_4" hidden="1">{"histincome",#N/A,FALSE,"hyfins";"closing balance",#N/A,FALSE,"hyfins"}</definedName>
    <definedName name="abcd_5" hidden="1">{"histincome",#N/A,FALSE,"hyfins";"closing balance",#N/A,FALSE,"hyfins"}</definedName>
    <definedName name="abdefc.xls" hidden="1">{"toptrial",#N/A,TRUE,"toptrial";"adjustment",#N/A,TRUE,"toptrial";"voucher",#N/A,TRUE,"toptrial"}</definedName>
    <definedName name="ac" localSheetId="6">#REF!</definedName>
    <definedName name="ac">#REF!</definedName>
    <definedName name="acc" localSheetId="2" hidden="1">{"PrSch",#N/A,FALSE,"Sheet1"}</definedName>
    <definedName name="acc" localSheetId="7" hidden="1">{"PrSch",#N/A,FALSE,"Sheet1"}</definedName>
    <definedName name="acc" localSheetId="3" hidden="1">{"PrSch",#N/A,FALSE,"Sheet1"}</definedName>
    <definedName name="acc" localSheetId="4" hidden="1">{"PrSch",#N/A,FALSE,"Sheet1"}</definedName>
    <definedName name="acc" localSheetId="5" hidden="1">{"PrSch",#N/A,FALSE,"Sheet1"}</definedName>
    <definedName name="acc" localSheetId="6" hidden="1">{"PrSch",#N/A,FALSE,"Sheet1"}</definedName>
    <definedName name="acc" localSheetId="1" hidden="1">{"PrSch",#N/A,FALSE,"Sheet1"}</definedName>
    <definedName name="acc" localSheetId="8" hidden="1">{"PrSch",#N/A,FALSE,"Sheet1"}</definedName>
    <definedName name="acc" localSheetId="9" hidden="1">{"PrSch",#N/A,FALSE,"Sheet1"}</definedName>
    <definedName name="acc" localSheetId="10" hidden="1">{"PrSch",#N/A,FALSE,"Sheet1"}</definedName>
    <definedName name="acc" localSheetId="11" hidden="1">{"PrSch",#N/A,FALSE,"Sheet1"}</definedName>
    <definedName name="acc" localSheetId="12" hidden="1">{"PrSch",#N/A,FALSE,"Sheet1"}</definedName>
    <definedName name="acc" hidden="1">{"PrSch",#N/A,FALSE,"Sheet1"}</definedName>
    <definedName name="acccc" localSheetId="2" hidden="1">{"PrSch",#N/A,FALSE,"Sheet1"}</definedName>
    <definedName name="acccc" localSheetId="7" hidden="1">{"PrSch",#N/A,FALSE,"Sheet1"}</definedName>
    <definedName name="acccc" localSheetId="3" hidden="1">{"PrSch",#N/A,FALSE,"Sheet1"}</definedName>
    <definedName name="acccc" localSheetId="4" hidden="1">{"PrSch",#N/A,FALSE,"Sheet1"}</definedName>
    <definedName name="acccc" localSheetId="5" hidden="1">{"PrSch",#N/A,FALSE,"Sheet1"}</definedName>
    <definedName name="acccc" localSheetId="6" hidden="1">{"PrSch",#N/A,FALSE,"Sheet1"}</definedName>
    <definedName name="acccc" localSheetId="1" hidden="1">{"PrSch",#N/A,FALSE,"Sheet1"}</definedName>
    <definedName name="acccc" localSheetId="8" hidden="1">{"PrSch",#N/A,FALSE,"Sheet1"}</definedName>
    <definedName name="acccc" localSheetId="9" hidden="1">{"PrSch",#N/A,FALSE,"Sheet1"}</definedName>
    <definedName name="acccc" localSheetId="10" hidden="1">{"PrSch",#N/A,FALSE,"Sheet1"}</definedName>
    <definedName name="acccc" localSheetId="11" hidden="1">{"PrSch",#N/A,FALSE,"Sheet1"}</definedName>
    <definedName name="acccc" localSheetId="12" hidden="1">{"PrSch",#N/A,FALSE,"Sheet1"}</definedName>
    <definedName name="acccc" hidden="1">{"PrSch",#N/A,FALSE,"Sheet1"}</definedName>
    <definedName name="Access_Button" hidden="1">"Demo_Test_List"</definedName>
    <definedName name="AccessDatabase" hidden="1">"C:\My Documents\Demo.mdb"</definedName>
    <definedName name="accruedmpf" localSheetId="2" hidden="1">{#N/A,#N/A,FALSE,"Def SF Recd"}</definedName>
    <definedName name="accruedmpf" localSheetId="7" hidden="1">{#N/A,#N/A,FALSE,"Def SF Recd"}</definedName>
    <definedName name="accruedmpf" localSheetId="3" hidden="1">{#N/A,#N/A,FALSE,"Def SF Recd"}</definedName>
    <definedName name="accruedmpf" localSheetId="4" hidden="1">{#N/A,#N/A,FALSE,"Def SF Recd"}</definedName>
    <definedName name="accruedmpf" localSheetId="5" hidden="1">{#N/A,#N/A,FALSE,"Def SF Recd"}</definedName>
    <definedName name="accruedmpf" localSheetId="6" hidden="1">{#N/A,#N/A,FALSE,"Def SF Recd"}</definedName>
    <definedName name="accruedmpf" localSheetId="1" hidden="1">{#N/A,#N/A,FALSE,"Def SF Recd"}</definedName>
    <definedName name="accruedmpf" localSheetId="8" hidden="1">{#N/A,#N/A,FALSE,"Def SF Recd"}</definedName>
    <definedName name="accruedmpf" localSheetId="9" hidden="1">{#N/A,#N/A,FALSE,"Def SF Recd"}</definedName>
    <definedName name="accruedmpf" localSheetId="10" hidden="1">{#N/A,#N/A,FALSE,"Def SF Recd"}</definedName>
    <definedName name="accruedmpf" localSheetId="11" hidden="1">{#N/A,#N/A,FALSE,"Def SF Recd"}</definedName>
    <definedName name="accruedmpf" localSheetId="12" hidden="1">{#N/A,#N/A,FALSE,"Def SF Recd"}</definedName>
    <definedName name="accruedmpf" hidden="1">{#N/A,#N/A,FALSE,"Def SF Recd"}</definedName>
    <definedName name="accruedorso" localSheetId="2" hidden="1">{"PrSch",#N/A,FALSE,"Sheet1"}</definedName>
    <definedName name="accruedorso" localSheetId="7" hidden="1">{"PrSch",#N/A,FALSE,"Sheet1"}</definedName>
    <definedName name="accruedorso" localSheetId="3" hidden="1">{"PrSch",#N/A,FALSE,"Sheet1"}</definedName>
    <definedName name="accruedorso" localSheetId="4" hidden="1">{"PrSch",#N/A,FALSE,"Sheet1"}</definedName>
    <definedName name="accruedorso" localSheetId="5" hidden="1">{"PrSch",#N/A,FALSE,"Sheet1"}</definedName>
    <definedName name="accruedorso" localSheetId="6" hidden="1">{"PrSch",#N/A,FALSE,"Sheet1"}</definedName>
    <definedName name="accruedorso" localSheetId="1" hidden="1">{"PrSch",#N/A,FALSE,"Sheet1"}</definedName>
    <definedName name="accruedorso" localSheetId="8" hidden="1">{"PrSch",#N/A,FALSE,"Sheet1"}</definedName>
    <definedName name="accruedorso" localSheetId="9" hidden="1">{"PrSch",#N/A,FALSE,"Sheet1"}</definedName>
    <definedName name="accruedorso" localSheetId="10" hidden="1">{"PrSch",#N/A,FALSE,"Sheet1"}</definedName>
    <definedName name="accruedorso" localSheetId="11" hidden="1">{"PrSch",#N/A,FALSE,"Sheet1"}</definedName>
    <definedName name="accruedorso" localSheetId="12" hidden="1">{"PrSch",#N/A,FALSE,"Sheet1"}</definedName>
    <definedName name="accruedorso" hidden="1">{"PrSch",#N/A,FALSE,"Sheet1"}</definedName>
    <definedName name="acjpaeihanvcanfa" localSheetId="7" hidden="1">{#N/A,#N/A,FALSE,"TB";#N/A,#N/A,FALSE,"DR";#N/A,#N/A,FALSE,"AR";#N/A,#N/A,FALSE,"PL";#N/A,#N/A,FALSE,"BS";#N/A,#N/A,FALSE,"NOTES";#N/A,#N/A,FALSE,"NOTES (2)";#N/A,#N/A,FALSE,"NOTES (3)";#N/A,#N/A,FALSE,"DPL";#N/A,#N/A,FALSE,"TAXC.INDEX";#N/A,#N/A,FALSE,"Schedule I";#N/A,#N/A,FALSE,"Adjustments"}</definedName>
    <definedName name="acjpaeihanvcanfa" localSheetId="5" hidden="1">{#N/A,#N/A,FALSE,"TB";#N/A,#N/A,FALSE,"DR";#N/A,#N/A,FALSE,"AR";#N/A,#N/A,FALSE,"PL";#N/A,#N/A,FALSE,"BS";#N/A,#N/A,FALSE,"NOTES";#N/A,#N/A,FALSE,"NOTES (2)";#N/A,#N/A,FALSE,"NOTES (3)";#N/A,#N/A,FALSE,"DPL";#N/A,#N/A,FALSE,"TAXC.INDEX";#N/A,#N/A,FALSE,"Schedule I";#N/A,#N/A,FALSE,"Adjustments"}</definedName>
    <definedName name="acjpaeihanvcanfa" localSheetId="6" hidden="1">{#N/A,#N/A,FALSE,"TB";#N/A,#N/A,FALSE,"DR";#N/A,#N/A,FALSE,"AR";#N/A,#N/A,FALSE,"PL";#N/A,#N/A,FALSE,"BS";#N/A,#N/A,FALSE,"NOTES";#N/A,#N/A,FALSE,"NOTES (2)";#N/A,#N/A,FALSE,"NOTES (3)";#N/A,#N/A,FALSE,"DPL";#N/A,#N/A,FALSE,"TAXC.INDEX";#N/A,#N/A,FALSE,"Schedule I";#N/A,#N/A,FALSE,"Adjustments"}</definedName>
    <definedName name="acjpaeihanvcanfa" localSheetId="11" hidden="1">{#N/A,#N/A,FALSE,"TB";#N/A,#N/A,FALSE,"DR";#N/A,#N/A,FALSE,"AR";#N/A,#N/A,FALSE,"PL";#N/A,#N/A,FALSE,"BS";#N/A,#N/A,FALSE,"NOTES";#N/A,#N/A,FALSE,"NOTES (2)";#N/A,#N/A,FALSE,"NOTES (3)";#N/A,#N/A,FALSE,"DPL";#N/A,#N/A,FALSE,"TAXC.INDEX";#N/A,#N/A,FALSE,"Schedule I";#N/A,#N/A,FALSE,"Adjustments"}</definedName>
    <definedName name="acjpaeihanvcanfa" localSheetId="12" hidden="1">{#N/A,#N/A,FALSE,"TB";#N/A,#N/A,FALSE,"DR";#N/A,#N/A,FALSE,"AR";#N/A,#N/A,FALSE,"PL";#N/A,#N/A,FALSE,"BS";#N/A,#N/A,FALSE,"NOTES";#N/A,#N/A,FALSE,"NOTES (2)";#N/A,#N/A,FALSE,"NOTES (3)";#N/A,#N/A,FALSE,"DPL";#N/A,#N/A,FALSE,"TAXC.INDEX";#N/A,#N/A,FALSE,"Schedule I";#N/A,#N/A,FALSE,"Adjustments"}</definedName>
    <definedName name="acjpaeihanvcanfa" hidden="1">{#N/A,#N/A,FALSE,"TB";#N/A,#N/A,FALSE,"DR";#N/A,#N/A,FALSE,"AR";#N/A,#N/A,FALSE,"PL";#N/A,#N/A,FALSE,"BS";#N/A,#N/A,FALSE,"NOTES";#N/A,#N/A,FALSE,"NOTES (2)";#N/A,#N/A,FALSE,"NOTES (3)";#N/A,#N/A,FALSE,"DPL";#N/A,#N/A,FALSE,"TAXC.INDEX";#N/A,#N/A,FALSE,"Schedule I";#N/A,#N/A,FALSE,"Adjustments"}</definedName>
    <definedName name="ACTIVO" localSheetId="4">#REF!</definedName>
    <definedName name="ACTIVO" localSheetId="10">#REF!</definedName>
    <definedName name="ACTIVO">#REF!</definedName>
    <definedName name="ad" localSheetId="7" hidden="1">{#N/A,#N/A,FALSE,"TAXC.INDEX";#N/A,#N/A,FALSE,"Schedule I";#N/A,#N/A,FALSE,"Schedule  II";#N/A,#N/A,FALSE,"Schedule III"}</definedName>
    <definedName name="ad" localSheetId="3" hidden="1">{#N/A,#N/A,FALSE,"TB";#N/A,#N/A,FALSE,"DR";#N/A,#N/A,FALSE,"AR";#N/A,#N/A,FALSE,"PL";#N/A,#N/A,FALSE,"BS";#N/A,#N/A,FALSE,"NOTES";#N/A,#N/A,FALSE,"NOTES (2)";#N/A,#N/A,FALSE,"NOTES (3)";#N/A,#N/A,FALSE,"DPL";#N/A,#N/A,FALSE,"TAXC.INDEX";#N/A,#N/A,FALSE,"Schedule I";#N/A,#N/A,FALSE,"Adjustments"}</definedName>
    <definedName name="ad" localSheetId="4" hidden="1">{#N/A,#N/A,FALSE,"TB";#N/A,#N/A,FALSE,"DR";#N/A,#N/A,FALSE,"AR";#N/A,#N/A,FALSE,"PL";#N/A,#N/A,FALSE,"BS";#N/A,#N/A,FALSE,"NOTES";#N/A,#N/A,FALSE,"NOTES (2)";#N/A,#N/A,FALSE,"NOTES (3)";#N/A,#N/A,FALSE,"DPL";#N/A,#N/A,FALSE,"TAXC.INDEX";#N/A,#N/A,FALSE,"Schedule I";#N/A,#N/A,FALSE,"Adjustments"}</definedName>
    <definedName name="ad" localSheetId="5" hidden="1">{#N/A,#N/A,FALSE,"TAXC.INDEX";#N/A,#N/A,FALSE,"Schedule I";#N/A,#N/A,FALSE,"Schedule  II";#N/A,#N/A,FALSE,"Schedule III"}</definedName>
    <definedName name="ad" localSheetId="6" hidden="1">{#N/A,#N/A,FALSE,"TAXC.INDEX";#N/A,#N/A,FALSE,"Schedule I";#N/A,#N/A,FALSE,"Schedule  II";#N/A,#N/A,FALSE,"Schedule III"}</definedName>
    <definedName name="ad" localSheetId="10" hidden="1">{#N/A,#N/A,FALSE,"TB";#N/A,#N/A,FALSE,"DR";#N/A,#N/A,FALSE,"AR";#N/A,#N/A,FALSE,"PL";#N/A,#N/A,FALSE,"BS";#N/A,#N/A,FALSE,"NOTES";#N/A,#N/A,FALSE,"NOTES (2)";#N/A,#N/A,FALSE,"NOTES (3)";#N/A,#N/A,FALSE,"DPL";#N/A,#N/A,FALSE,"TAXC.INDEX";#N/A,#N/A,FALSE,"Schedule I";#N/A,#N/A,FALSE,"Adjustments"}</definedName>
    <definedName name="ad" localSheetId="11" hidden="1">{#N/A,#N/A,FALSE,"TAXC.INDEX";#N/A,#N/A,FALSE,"Schedule I";#N/A,#N/A,FALSE,"Schedule  II";#N/A,#N/A,FALSE,"Schedule III"}</definedName>
    <definedName name="ad" localSheetId="12" hidden="1">{#N/A,#N/A,FALSE,"TAXC.INDEX";#N/A,#N/A,FALSE,"Schedule I";#N/A,#N/A,FALSE,"Schedule  II";#N/A,#N/A,FALSE,"Schedule III"}</definedName>
    <definedName name="ad" hidden="1">{#N/A,#N/A,FALSE,"TB";#N/A,#N/A,FALSE,"DR";#N/A,#N/A,FALSE,"AR";#N/A,#N/A,FALSE,"PL";#N/A,#N/A,FALSE,"BS";#N/A,#N/A,FALSE,"NOTES";#N/A,#N/A,FALSE,"NOTES (2)";#N/A,#N/A,FALSE,"NOTES (3)";#N/A,#N/A,FALSE,"DPL";#N/A,#N/A,FALSE,"TAXC.INDEX";#N/A,#N/A,FALSE,"Schedule I";#N/A,#N/A,FALSE,"Adjustments"}</definedName>
    <definedName name="adb" hidden="1">'[29]Office Improve'!#REF!</definedName>
    <definedName name="adfadf" hidden="1">{#N/A,#N/A,FALSE,"COVER";#N/A,#N/A,FALSE,"0";#N/A,#N/A,FALSE,"1";#N/A,#N/A,FALSE,"2";#N/A,#N/A,FALSE,"3";#N/A,#N/A,FALSE,"4";#N/A,#N/A,FALSE,"5";#N/A,#N/A,FALSE,"6";#N/A,#N/A,FALSE,"7";#N/A,#N/A,FALSE,"8";#N/A,#N/A,FALSE,"9";#N/A,#N/A,FALSE,"10";#N/A,#N/A,FALSE,"11"}</definedName>
    <definedName name="adfjapefancada" localSheetId="7" hidden="1">{#N/A,#N/A,FALSE,"Aging Summary";#N/A,#N/A,FALSE,"Ratio Analysis";#N/A,#N/A,FALSE,"Test 120 Day Accts";#N/A,#N/A,FALSE,"Tickmarks"}</definedName>
    <definedName name="adfjapefancada" localSheetId="5" hidden="1">{#N/A,#N/A,FALSE,"Aging Summary";#N/A,#N/A,FALSE,"Ratio Analysis";#N/A,#N/A,FALSE,"Test 120 Day Accts";#N/A,#N/A,FALSE,"Tickmarks"}</definedName>
    <definedName name="adfjapefancada" localSheetId="6" hidden="1">{#N/A,#N/A,FALSE,"Aging Summary";#N/A,#N/A,FALSE,"Ratio Analysis";#N/A,#N/A,FALSE,"Test 120 Day Accts";#N/A,#N/A,FALSE,"Tickmarks"}</definedName>
    <definedName name="adfjapefancada" localSheetId="11" hidden="1">{#N/A,#N/A,FALSE,"Aging Summary";#N/A,#N/A,FALSE,"Ratio Analysis";#N/A,#N/A,FALSE,"Test 120 Day Accts";#N/A,#N/A,FALSE,"Tickmarks"}</definedName>
    <definedName name="adfjapefancada" localSheetId="12" hidden="1">{#N/A,#N/A,FALSE,"Aging Summary";#N/A,#N/A,FALSE,"Ratio Analysis";#N/A,#N/A,FALSE,"Test 120 Day Accts";#N/A,#N/A,FALSE,"Tickmarks"}</definedName>
    <definedName name="adfjapefancada" hidden="1">{#N/A,#N/A,FALSE,"Aging Summary";#N/A,#N/A,FALSE,"Ratio Analysis";#N/A,#N/A,FALSE,"Test 120 Day Accts";#N/A,#N/A,FALSE,"Tickmarks"}</definedName>
    <definedName name="adfpaeijfna" localSheetId="7" hidden="1">{#N/A,#N/A,FALSE,"TAXC.INDEX";#N/A,#N/A,FALSE,"Schedule I";#N/A,#N/A,FALSE,"Schedule  II";#N/A,#N/A,FALSE,"Schedule III";#N/A,#N/A,FALSE,"Schedule IV";#N/A,#N/A,FALSE,"Schedule IV (Cont'd)";#N/A,#N/A,FALSE,"Schedule V";#N/A,#N/A,FALSE,"Schedule VI";#N/A,#N/A,FALSE,"Schedule VII"}</definedName>
    <definedName name="adfpaeijfna" localSheetId="5" hidden="1">{#N/A,#N/A,FALSE,"TAXC.INDEX";#N/A,#N/A,FALSE,"Schedule I";#N/A,#N/A,FALSE,"Schedule  II";#N/A,#N/A,FALSE,"Schedule III";#N/A,#N/A,FALSE,"Schedule IV";#N/A,#N/A,FALSE,"Schedule IV (Cont'd)";#N/A,#N/A,FALSE,"Schedule V";#N/A,#N/A,FALSE,"Schedule VI";#N/A,#N/A,FALSE,"Schedule VII"}</definedName>
    <definedName name="adfpaeijfna" localSheetId="6" hidden="1">{#N/A,#N/A,FALSE,"TAXC.INDEX";#N/A,#N/A,FALSE,"Schedule I";#N/A,#N/A,FALSE,"Schedule  II";#N/A,#N/A,FALSE,"Schedule III";#N/A,#N/A,FALSE,"Schedule IV";#N/A,#N/A,FALSE,"Schedule IV (Cont'd)";#N/A,#N/A,FALSE,"Schedule V";#N/A,#N/A,FALSE,"Schedule VI";#N/A,#N/A,FALSE,"Schedule VII"}</definedName>
    <definedName name="adfpaeijfna" localSheetId="11" hidden="1">{#N/A,#N/A,FALSE,"TAXC.INDEX";#N/A,#N/A,FALSE,"Schedule I";#N/A,#N/A,FALSE,"Schedule  II";#N/A,#N/A,FALSE,"Schedule III";#N/A,#N/A,FALSE,"Schedule IV";#N/A,#N/A,FALSE,"Schedule IV (Cont'd)";#N/A,#N/A,FALSE,"Schedule V";#N/A,#N/A,FALSE,"Schedule VI";#N/A,#N/A,FALSE,"Schedule VII"}</definedName>
    <definedName name="adfpaeijfna" localSheetId="12" hidden="1">{#N/A,#N/A,FALSE,"TAXC.INDEX";#N/A,#N/A,FALSE,"Schedule I";#N/A,#N/A,FALSE,"Schedule  II";#N/A,#N/A,FALSE,"Schedule III";#N/A,#N/A,FALSE,"Schedule IV";#N/A,#N/A,FALSE,"Schedule IV (Cont'd)";#N/A,#N/A,FALSE,"Schedule V";#N/A,#N/A,FALSE,"Schedule VI";#N/A,#N/A,FALSE,"Schedule VII"}</definedName>
    <definedName name="adfpaeijfna" hidden="1">{#N/A,#N/A,FALSE,"TAXC.INDEX";#N/A,#N/A,FALSE,"Schedule I";#N/A,#N/A,FALSE,"Schedule  II";#N/A,#N/A,FALSE,"Schedule III";#N/A,#N/A,FALSE,"Schedule IV";#N/A,#N/A,FALSE,"Schedule IV (Cont'd)";#N/A,#N/A,FALSE,"Schedule V";#N/A,#N/A,FALSE,"Schedule VI";#N/A,#N/A,FALSE,"Schedule VII"}</definedName>
    <definedName name="ADM.Exp_Audit.Fee" localSheetId="4">#REF!</definedName>
    <definedName name="ADM.Exp_Audit.Fee" localSheetId="10">#REF!</definedName>
    <definedName name="ADM.Exp_Audit.Fee">#REF!</definedName>
    <definedName name="ADM.Exp_Bank.Chg" localSheetId="4">#REF!</definedName>
    <definedName name="ADM.Exp_Bank.Chg" localSheetId="10">#REF!</definedName>
    <definedName name="ADM.Exp_Bank.Chg">#REF!</definedName>
    <definedName name="ADM.Exp_Bldg.Mgt.Fee" comment="Admin Expenses - Building Management Fee" localSheetId="4">#REF!</definedName>
    <definedName name="ADM.Exp_Bldg.Mgt.Fee" comment="Admin Expenses - Building Management Fee" localSheetId="10">#REF!</definedName>
    <definedName name="ADM.Exp_Bldg.Mgt.Fee" comment="Admin Expenses - Building Management Fee">#REF!</definedName>
    <definedName name="ADM.Exp_Bus.trips.exp" comment="Admin - Business Trips Expenses" localSheetId="4">#REF!</definedName>
    <definedName name="ADM.Exp_Bus.trips.exp" comment="Admin - Business Trips Expenses" localSheetId="10">#REF!</definedName>
    <definedName name="ADM.Exp_Bus.trips.exp" comment="Admin - Business Trips Expenses">#REF!</definedName>
    <definedName name="ADM.Exp_Entertainment" comment="Admin expenses - Entertainment" localSheetId="4">#REF!</definedName>
    <definedName name="ADM.Exp_Entertainment" comment="Admin expenses - Entertainment" localSheetId="10">#REF!</definedName>
    <definedName name="ADM.Exp_Entertainment" comment="Admin expenses - Entertainment">#REF!</definedName>
    <definedName name="ADM.Exp_Ex.Diff" comment="Exchange Different" localSheetId="4">#REF!</definedName>
    <definedName name="ADM.Exp_Ex.Diff" comment="Exchange Different" localSheetId="10">#REF!</definedName>
    <definedName name="ADM.Exp_Ex.Diff" comment="Exchange Different">#REF!</definedName>
    <definedName name="ADM.Exp_Gas" localSheetId="4">#REF!</definedName>
    <definedName name="ADM.Exp_Gas" localSheetId="10">#REF!</definedName>
    <definedName name="ADM.Exp_Gas">#REF!</definedName>
    <definedName name="ADM.Exp_Off.Supp." comment="Admin Exp. Office Supplies" localSheetId="4">#REF!</definedName>
    <definedName name="ADM.Exp_Off.Supp." comment="Admin Exp. Office Supplies" localSheetId="10">#REF!</definedName>
    <definedName name="ADM.Exp_Off.Supp." comment="Admin Exp. Office Supplies">#REF!</definedName>
    <definedName name="ADM.Exp_Retire.Fund" localSheetId="4">#REF!</definedName>
    <definedName name="ADM.Exp_Retire.Fund" localSheetId="10">#REF!</definedName>
    <definedName name="ADM.Exp_Retire.Fund">#REF!</definedName>
    <definedName name="ADM.Exp_Sundries" comment="Admin Expenses - Sundries" localSheetId="4">#REF!</definedName>
    <definedName name="ADM.Exp_Sundries" comment="Admin Expenses - Sundries" localSheetId="10">#REF!</definedName>
    <definedName name="ADM.Exp_Sundries" comment="Admin Expenses - Sundries">#REF!</definedName>
    <definedName name="ADM.Exp_Telecomm." comment="Admin Expenses - Telecommunication" localSheetId="4">#REF!</definedName>
    <definedName name="ADM.Exp_Telecomm." comment="Admin Expenses - Telecommunication" localSheetId="10">#REF!</definedName>
    <definedName name="ADM.Exp_Telecomm." comment="Admin Expenses - Telecommunication">#REF!</definedName>
    <definedName name="adnkcvnie" localSheetId="7" hidden="1">{#N/A,#N/A,FALSE,"TB";#N/A,#N/A,FALSE,"AR";#N/A,#N/A,FALSE,"BS";#N/A,#N/A,FALSE,"PL";#N/A,#N/A,FALSE,"NOTES";#N/A,#N/A,FALSE,"NOTES (2)";#N/A,#N/A,FALSE,"NOTES (3)";#N/A,#N/A,FALSE,"TAXC.INDEX";#N/A,#N/A,FALSE,"Schedule I";#N/A,#N/A,FALSE,"DPL";#N/A,#N/A,FALSE,"Schedule IV";#N/A,#N/A,FALSE,"Adjustments"}</definedName>
    <definedName name="adnkcvnie" localSheetId="5" hidden="1">{#N/A,#N/A,FALSE,"TB";#N/A,#N/A,FALSE,"AR";#N/A,#N/A,FALSE,"BS";#N/A,#N/A,FALSE,"PL";#N/A,#N/A,FALSE,"NOTES";#N/A,#N/A,FALSE,"NOTES (2)";#N/A,#N/A,FALSE,"NOTES (3)";#N/A,#N/A,FALSE,"TAXC.INDEX";#N/A,#N/A,FALSE,"Schedule I";#N/A,#N/A,FALSE,"DPL";#N/A,#N/A,FALSE,"Schedule IV";#N/A,#N/A,FALSE,"Adjustments"}</definedName>
    <definedName name="adnkcvnie" localSheetId="6" hidden="1">{#N/A,#N/A,FALSE,"TB";#N/A,#N/A,FALSE,"AR";#N/A,#N/A,FALSE,"BS";#N/A,#N/A,FALSE,"PL";#N/A,#N/A,FALSE,"NOTES";#N/A,#N/A,FALSE,"NOTES (2)";#N/A,#N/A,FALSE,"NOTES (3)";#N/A,#N/A,FALSE,"TAXC.INDEX";#N/A,#N/A,FALSE,"Schedule I";#N/A,#N/A,FALSE,"DPL";#N/A,#N/A,FALSE,"Schedule IV";#N/A,#N/A,FALSE,"Adjustments"}</definedName>
    <definedName name="adnkcvnie" localSheetId="11" hidden="1">{#N/A,#N/A,FALSE,"TB";#N/A,#N/A,FALSE,"AR";#N/A,#N/A,FALSE,"BS";#N/A,#N/A,FALSE,"PL";#N/A,#N/A,FALSE,"NOTES";#N/A,#N/A,FALSE,"NOTES (2)";#N/A,#N/A,FALSE,"NOTES (3)";#N/A,#N/A,FALSE,"TAXC.INDEX";#N/A,#N/A,FALSE,"Schedule I";#N/A,#N/A,FALSE,"DPL";#N/A,#N/A,FALSE,"Schedule IV";#N/A,#N/A,FALSE,"Adjustments"}</definedName>
    <definedName name="adnkcvnie" localSheetId="12" hidden="1">{#N/A,#N/A,FALSE,"TB";#N/A,#N/A,FALSE,"AR";#N/A,#N/A,FALSE,"BS";#N/A,#N/A,FALSE,"PL";#N/A,#N/A,FALSE,"NOTES";#N/A,#N/A,FALSE,"NOTES (2)";#N/A,#N/A,FALSE,"NOTES (3)";#N/A,#N/A,FALSE,"TAXC.INDEX";#N/A,#N/A,FALSE,"Schedule I";#N/A,#N/A,FALSE,"DPL";#N/A,#N/A,FALSE,"Schedule IV";#N/A,#N/A,FALSE,"Adjustments"}</definedName>
    <definedName name="adnkcvnie" hidden="1">{#N/A,#N/A,FALSE,"TB";#N/A,#N/A,FALSE,"AR";#N/A,#N/A,FALSE,"BS";#N/A,#N/A,FALSE,"PL";#N/A,#N/A,FALSE,"NOTES";#N/A,#N/A,FALSE,"NOTES (2)";#N/A,#N/A,FALSE,"NOTES (3)";#N/A,#N/A,FALSE,"TAXC.INDEX";#N/A,#N/A,FALSE,"Schedule I";#N/A,#N/A,FALSE,"DPL";#N/A,#N/A,FALSE,"Schedule IV";#N/A,#N/A,FALSE,"Adjustments"}</definedName>
    <definedName name="adsrfhtjkoliu" localSheetId="7" hidden="1">{#N/A,#N/A,FALSE,"TB";#N/A,#N/A,FALSE,"DR";#N/A,#N/A,FALSE,"AR";#N/A,#N/A,FALSE,"BS";#N/A,#N/A,FALSE,"PL";#N/A,#N/A,FALSE,"NOTES";#N/A,#N/A,FALSE,"NOTES (2)";#N/A,#N/A,FALSE,"NOTES (3)";#N/A,#N/A,FALSE,"DPL";#N/A,#N/A,FALSE,"DPL"}</definedName>
    <definedName name="adsrfhtjkoliu" localSheetId="5" hidden="1">{#N/A,#N/A,FALSE,"TB";#N/A,#N/A,FALSE,"DR";#N/A,#N/A,FALSE,"AR";#N/A,#N/A,FALSE,"BS";#N/A,#N/A,FALSE,"PL";#N/A,#N/A,FALSE,"NOTES";#N/A,#N/A,FALSE,"NOTES (2)";#N/A,#N/A,FALSE,"NOTES (3)";#N/A,#N/A,FALSE,"DPL";#N/A,#N/A,FALSE,"DPL"}</definedName>
    <definedName name="adsrfhtjkoliu" localSheetId="6" hidden="1">{#N/A,#N/A,FALSE,"TB";#N/A,#N/A,FALSE,"DR";#N/A,#N/A,FALSE,"AR";#N/A,#N/A,FALSE,"BS";#N/A,#N/A,FALSE,"PL";#N/A,#N/A,FALSE,"NOTES";#N/A,#N/A,FALSE,"NOTES (2)";#N/A,#N/A,FALSE,"NOTES (3)";#N/A,#N/A,FALSE,"DPL";#N/A,#N/A,FALSE,"DPL"}</definedName>
    <definedName name="adsrfhtjkoliu" localSheetId="11" hidden="1">{#N/A,#N/A,FALSE,"TB";#N/A,#N/A,FALSE,"DR";#N/A,#N/A,FALSE,"AR";#N/A,#N/A,FALSE,"BS";#N/A,#N/A,FALSE,"PL";#N/A,#N/A,FALSE,"NOTES";#N/A,#N/A,FALSE,"NOTES (2)";#N/A,#N/A,FALSE,"NOTES (3)";#N/A,#N/A,FALSE,"DPL";#N/A,#N/A,FALSE,"DPL"}</definedName>
    <definedName name="adsrfhtjkoliu" localSheetId="12" hidden="1">{#N/A,#N/A,FALSE,"TB";#N/A,#N/A,FALSE,"DR";#N/A,#N/A,FALSE,"AR";#N/A,#N/A,FALSE,"BS";#N/A,#N/A,FALSE,"PL";#N/A,#N/A,FALSE,"NOTES";#N/A,#N/A,FALSE,"NOTES (2)";#N/A,#N/A,FALSE,"NOTES (3)";#N/A,#N/A,FALSE,"DPL";#N/A,#N/A,FALSE,"DPL"}</definedName>
    <definedName name="adsrfhtjkoliu" hidden="1">{#N/A,#N/A,FALSE,"TB";#N/A,#N/A,FALSE,"DR";#N/A,#N/A,FALSE,"AR";#N/A,#N/A,FALSE,"BS";#N/A,#N/A,FALSE,"PL";#N/A,#N/A,FALSE,"NOTES";#N/A,#N/A,FALSE,"NOTES (2)";#N/A,#N/A,FALSE,"NOTES (3)";#N/A,#N/A,FALSE,"DPL";#N/A,#N/A,FALSE,"DPL"}</definedName>
    <definedName name="aefasdasdf" hidden="1">{#N/A,#N/A,FALSE,"COVER";#N/A,#N/A,FALSE,"0";#N/A,#N/A,FALSE,"1";#N/A,#N/A,FALSE,"2";#N/A,#N/A,FALSE,"3";#N/A,#N/A,FALSE,"4";#N/A,#N/A,FALSE,"5";#N/A,#N/A,FALSE,"6";#N/A,#N/A,FALSE,"7";#N/A,#N/A,FALSE,"8";#N/A,#N/A,FALSE,"9";#N/A,#N/A,FALSE,"10";#N/A,#N/A,FALSE,"11"}</definedName>
    <definedName name="aeot" localSheetId="7" hidden="1">{#N/A,#N/A,FALSE,"TB";#N/A,#N/A,FALSE,"AR";#N/A,#N/A,FALSE,"BS";#N/A,#N/A,FALSE,"PL";#N/A,#N/A,FALSE,"NOTES";#N/A,#N/A,FALSE,"NOTES (2)";#N/A,#N/A,FALSE,"NOTES (3)";#N/A,#N/A,FALSE,"TAXC.INDEX";#N/A,#N/A,FALSE,"Schedule I";#N/A,#N/A,FALSE,"DPL";#N/A,#N/A,FALSE,"Schedule IV";#N/A,#N/A,FALSE,"Adjustments"}</definedName>
    <definedName name="aeot" localSheetId="5" hidden="1">{#N/A,#N/A,FALSE,"TB";#N/A,#N/A,FALSE,"AR";#N/A,#N/A,FALSE,"BS";#N/A,#N/A,FALSE,"PL";#N/A,#N/A,FALSE,"NOTES";#N/A,#N/A,FALSE,"NOTES (2)";#N/A,#N/A,FALSE,"NOTES (3)";#N/A,#N/A,FALSE,"TAXC.INDEX";#N/A,#N/A,FALSE,"Schedule I";#N/A,#N/A,FALSE,"DPL";#N/A,#N/A,FALSE,"Schedule IV";#N/A,#N/A,FALSE,"Adjustments"}</definedName>
    <definedName name="aeot" localSheetId="6" hidden="1">{#N/A,#N/A,FALSE,"TB";#N/A,#N/A,FALSE,"AR";#N/A,#N/A,FALSE,"BS";#N/A,#N/A,FALSE,"PL";#N/A,#N/A,FALSE,"NOTES";#N/A,#N/A,FALSE,"NOTES (2)";#N/A,#N/A,FALSE,"NOTES (3)";#N/A,#N/A,FALSE,"TAXC.INDEX";#N/A,#N/A,FALSE,"Schedule I";#N/A,#N/A,FALSE,"DPL";#N/A,#N/A,FALSE,"Schedule IV";#N/A,#N/A,FALSE,"Adjustments"}</definedName>
    <definedName name="aeot" localSheetId="11" hidden="1">{#N/A,#N/A,FALSE,"TB";#N/A,#N/A,FALSE,"AR";#N/A,#N/A,FALSE,"BS";#N/A,#N/A,FALSE,"PL";#N/A,#N/A,FALSE,"NOTES";#N/A,#N/A,FALSE,"NOTES (2)";#N/A,#N/A,FALSE,"NOTES (3)";#N/A,#N/A,FALSE,"TAXC.INDEX";#N/A,#N/A,FALSE,"Schedule I";#N/A,#N/A,FALSE,"DPL";#N/A,#N/A,FALSE,"Schedule IV";#N/A,#N/A,FALSE,"Adjustments"}</definedName>
    <definedName name="aeot" localSheetId="12" hidden="1">{#N/A,#N/A,FALSE,"TB";#N/A,#N/A,FALSE,"AR";#N/A,#N/A,FALSE,"BS";#N/A,#N/A,FALSE,"PL";#N/A,#N/A,FALSE,"NOTES";#N/A,#N/A,FALSE,"NOTES (2)";#N/A,#N/A,FALSE,"NOTES (3)";#N/A,#N/A,FALSE,"TAXC.INDEX";#N/A,#N/A,FALSE,"Schedule I";#N/A,#N/A,FALSE,"DPL";#N/A,#N/A,FALSE,"Schedule IV";#N/A,#N/A,FALSE,"Adjustments"}</definedName>
    <definedName name="aeot" hidden="1">{#N/A,#N/A,FALSE,"TB";#N/A,#N/A,FALSE,"AR";#N/A,#N/A,FALSE,"BS";#N/A,#N/A,FALSE,"PL";#N/A,#N/A,FALSE,"NOTES";#N/A,#N/A,FALSE,"NOTES (2)";#N/A,#N/A,FALSE,"NOTES (3)";#N/A,#N/A,FALSE,"TAXC.INDEX";#N/A,#N/A,FALSE,"Schedule I";#N/A,#N/A,FALSE,"DPL";#N/A,#N/A,FALSE,"Schedule IV";#N/A,#N/A,FALSE,"Adjustments"}</definedName>
    <definedName name="aewr" hidden="1">{"mgmt forecast",#N/A,FALSE,"Mgmt Forecast";"dcf table",#N/A,FALSE,"Mgmt Forecast";"sensitivity",#N/A,FALSE,"Mgmt Forecast";"table inputs",#N/A,FALSE,"Mgmt Forecast";"calculations",#N/A,FALSE,"Mgmt Forecast"}</definedName>
    <definedName name="af" hidden="1">{#N/A,#N/A,FALSE,"Ocean";#N/A,#N/A,FALSE,"NewYork";#N/A,#N/A,FALSE,"Gateway";#N/A,#N/A,FALSE,"GVH";#N/A,#N/A,FALSE,"GVM";#N/A,#N/A,FALSE,"GVT"}</definedName>
    <definedName name="afaf" localSheetId="7" hidden="1">{#N/A,#N/A,FALSE,"0195";#N/A,#N/A,FALSE,"0295";#N/A,#N/A,FALSE,"0395";#N/A,#N/A,FALSE,"0495";#N/A,#N/A,FALSE,"0595";#N/A,#N/A,FALSE,"0695"}</definedName>
    <definedName name="afaf" localSheetId="5" hidden="1">{#N/A,#N/A,FALSE,"0195";#N/A,#N/A,FALSE,"0295";#N/A,#N/A,FALSE,"0395";#N/A,#N/A,FALSE,"0495";#N/A,#N/A,FALSE,"0595";#N/A,#N/A,FALSE,"0695"}</definedName>
    <definedName name="afaf" localSheetId="6" hidden="1">{#N/A,#N/A,FALSE,"0195";#N/A,#N/A,FALSE,"0295";#N/A,#N/A,FALSE,"0395";#N/A,#N/A,FALSE,"0495";#N/A,#N/A,FALSE,"0595";#N/A,#N/A,FALSE,"0695"}</definedName>
    <definedName name="afaf" localSheetId="11" hidden="1">{#N/A,#N/A,FALSE,"0195";#N/A,#N/A,FALSE,"0295";#N/A,#N/A,FALSE,"0395";#N/A,#N/A,FALSE,"0495";#N/A,#N/A,FALSE,"0595";#N/A,#N/A,FALSE,"0695"}</definedName>
    <definedName name="afaf" localSheetId="12" hidden="1">{#N/A,#N/A,FALSE,"0195";#N/A,#N/A,FALSE,"0295";#N/A,#N/A,FALSE,"0395";#N/A,#N/A,FALSE,"0495";#N/A,#N/A,FALSE,"0595";#N/A,#N/A,FALSE,"0695"}</definedName>
    <definedName name="afaf" hidden="1">{#N/A,#N/A,FALSE,"0195";#N/A,#N/A,FALSE,"0295";#N/A,#N/A,FALSE,"0395";#N/A,#N/A,FALSE,"0495";#N/A,#N/A,FALSE,"0595";#N/A,#N/A,FALSE,"0695"}</definedName>
    <definedName name="afdknaafnp" localSheetId="7" hidden="1">{#N/A,#N/A,FALSE,"TB";#N/A,#N/A,FALSE,"DR";#N/A,#N/A,FALSE,"AR";#N/A,#N/A,FALSE,"PL";#N/A,#N/A,FALSE,"BS";#N/A,#N/A,FALSE,"NOTES";#N/A,#N/A,FALSE,"NOTES (2)";#N/A,#N/A,FALSE,"NOTES (3)";#N/A,#N/A,FALSE,"DPL";#N/A,#N/A,FALSE,"TAXC.INDEX";#N/A,#N/A,FALSE,"Schedule I";#N/A,#N/A,FALSE,"Adjustments"}</definedName>
    <definedName name="afdknaafnp" localSheetId="5" hidden="1">{#N/A,#N/A,FALSE,"TB";#N/A,#N/A,FALSE,"DR";#N/A,#N/A,FALSE,"AR";#N/A,#N/A,FALSE,"PL";#N/A,#N/A,FALSE,"BS";#N/A,#N/A,FALSE,"NOTES";#N/A,#N/A,FALSE,"NOTES (2)";#N/A,#N/A,FALSE,"NOTES (3)";#N/A,#N/A,FALSE,"DPL";#N/A,#N/A,FALSE,"TAXC.INDEX";#N/A,#N/A,FALSE,"Schedule I";#N/A,#N/A,FALSE,"Adjustments"}</definedName>
    <definedName name="afdknaafnp" localSheetId="6" hidden="1">{#N/A,#N/A,FALSE,"TB";#N/A,#N/A,FALSE,"DR";#N/A,#N/A,FALSE,"AR";#N/A,#N/A,FALSE,"PL";#N/A,#N/A,FALSE,"BS";#N/A,#N/A,FALSE,"NOTES";#N/A,#N/A,FALSE,"NOTES (2)";#N/A,#N/A,FALSE,"NOTES (3)";#N/A,#N/A,FALSE,"DPL";#N/A,#N/A,FALSE,"TAXC.INDEX";#N/A,#N/A,FALSE,"Schedule I";#N/A,#N/A,FALSE,"Adjustments"}</definedName>
    <definedName name="afdknaafnp" localSheetId="11" hidden="1">{#N/A,#N/A,FALSE,"TB";#N/A,#N/A,FALSE,"DR";#N/A,#N/A,FALSE,"AR";#N/A,#N/A,FALSE,"PL";#N/A,#N/A,FALSE,"BS";#N/A,#N/A,FALSE,"NOTES";#N/A,#N/A,FALSE,"NOTES (2)";#N/A,#N/A,FALSE,"NOTES (3)";#N/A,#N/A,FALSE,"DPL";#N/A,#N/A,FALSE,"TAXC.INDEX";#N/A,#N/A,FALSE,"Schedule I";#N/A,#N/A,FALSE,"Adjustments"}</definedName>
    <definedName name="afdknaafnp" localSheetId="12" hidden="1">{#N/A,#N/A,FALSE,"TB";#N/A,#N/A,FALSE,"DR";#N/A,#N/A,FALSE,"AR";#N/A,#N/A,FALSE,"PL";#N/A,#N/A,FALSE,"BS";#N/A,#N/A,FALSE,"NOTES";#N/A,#N/A,FALSE,"NOTES (2)";#N/A,#N/A,FALSE,"NOTES (3)";#N/A,#N/A,FALSE,"DPL";#N/A,#N/A,FALSE,"TAXC.INDEX";#N/A,#N/A,FALSE,"Schedule I";#N/A,#N/A,FALSE,"Adjustments"}</definedName>
    <definedName name="afdknaafnp" hidden="1">{#N/A,#N/A,FALSE,"TB";#N/A,#N/A,FALSE,"DR";#N/A,#N/A,FALSE,"AR";#N/A,#N/A,FALSE,"PL";#N/A,#N/A,FALSE,"BS";#N/A,#N/A,FALSE,"NOTES";#N/A,#N/A,FALSE,"NOTES (2)";#N/A,#N/A,FALSE,"NOTES (3)";#N/A,#N/A,FALSE,"DPL";#N/A,#N/A,FALSE,"TAXC.INDEX";#N/A,#N/A,FALSE,"Schedule I";#N/A,#N/A,FALSE,"Adjustments"}</definedName>
    <definedName name="afdsafds" localSheetId="7" hidden="1">{#N/A,#N/A,FALSE,"0195";#N/A,#N/A,FALSE,"0295";#N/A,#N/A,FALSE,"0395";#N/A,#N/A,FALSE,"0495";#N/A,#N/A,FALSE,"0595";#N/A,#N/A,FALSE,"0695"}</definedName>
    <definedName name="afdsafds" localSheetId="5" hidden="1">{#N/A,#N/A,FALSE,"0195";#N/A,#N/A,FALSE,"0295";#N/A,#N/A,FALSE,"0395";#N/A,#N/A,FALSE,"0495";#N/A,#N/A,FALSE,"0595";#N/A,#N/A,FALSE,"0695"}</definedName>
    <definedName name="afdsafds" localSheetId="6" hidden="1">{#N/A,#N/A,FALSE,"0195";#N/A,#N/A,FALSE,"0295";#N/A,#N/A,FALSE,"0395";#N/A,#N/A,FALSE,"0495";#N/A,#N/A,FALSE,"0595";#N/A,#N/A,FALSE,"0695"}</definedName>
    <definedName name="afdsafds" localSheetId="11" hidden="1">{#N/A,#N/A,FALSE,"0195";#N/A,#N/A,FALSE,"0295";#N/A,#N/A,FALSE,"0395";#N/A,#N/A,FALSE,"0495";#N/A,#N/A,FALSE,"0595";#N/A,#N/A,FALSE,"0695"}</definedName>
    <definedName name="afdsafds" localSheetId="12" hidden="1">{#N/A,#N/A,FALSE,"0195";#N/A,#N/A,FALSE,"0295";#N/A,#N/A,FALSE,"0395";#N/A,#N/A,FALSE,"0495";#N/A,#N/A,FALSE,"0595";#N/A,#N/A,FALSE,"0695"}</definedName>
    <definedName name="afdsafds" hidden="1">{#N/A,#N/A,FALSE,"0195";#N/A,#N/A,FALSE,"0295";#N/A,#N/A,FALSE,"0395";#N/A,#N/A,FALSE,"0495";#N/A,#N/A,FALSE,"0595";#N/A,#N/A,FALSE,"0695"}</definedName>
    <definedName name="afdsasf" localSheetId="7" hidden="1">#REF!</definedName>
    <definedName name="afdsasf" localSheetId="5" hidden="1">#REF!</definedName>
    <definedName name="afdsasf" localSheetId="6" hidden="1">#REF!</definedName>
    <definedName name="afdsasf" localSheetId="11" hidden="1">#REF!</definedName>
    <definedName name="afdsasf" localSheetId="12" hidden="1">#REF!</definedName>
    <definedName name="afdsasf" hidden="1">#REF!</definedName>
    <definedName name="afefijapef" localSheetId="7" hidden="1">{#N/A,#N/A,FALSE,"DIR-REP";#N/A,#N/A,FALSE,"AUD-REPORT";#N/A,#N/A,FALSE,"P7L&amp;BS";#N/A,#N/A,FALSE,"NOTES";#N/A,#N/A,FALSE,"FA";#N/A,#N/A,FALSE,"NOTES (2)";#N/A,#N/A,FALSE,"Schedule  IV";#N/A,#N/A,FALSE,"Schedule V"}</definedName>
    <definedName name="afefijapef" localSheetId="5" hidden="1">{#N/A,#N/A,FALSE,"DIR-REP";#N/A,#N/A,FALSE,"AUD-REPORT";#N/A,#N/A,FALSE,"P7L&amp;BS";#N/A,#N/A,FALSE,"NOTES";#N/A,#N/A,FALSE,"FA";#N/A,#N/A,FALSE,"NOTES (2)";#N/A,#N/A,FALSE,"Schedule  IV";#N/A,#N/A,FALSE,"Schedule V"}</definedName>
    <definedName name="afefijapef" localSheetId="6" hidden="1">{#N/A,#N/A,FALSE,"DIR-REP";#N/A,#N/A,FALSE,"AUD-REPORT";#N/A,#N/A,FALSE,"P7L&amp;BS";#N/A,#N/A,FALSE,"NOTES";#N/A,#N/A,FALSE,"FA";#N/A,#N/A,FALSE,"NOTES (2)";#N/A,#N/A,FALSE,"Schedule  IV";#N/A,#N/A,FALSE,"Schedule V"}</definedName>
    <definedName name="afefijapef" localSheetId="11" hidden="1">{#N/A,#N/A,FALSE,"DIR-REP";#N/A,#N/A,FALSE,"AUD-REPORT";#N/A,#N/A,FALSE,"P7L&amp;BS";#N/A,#N/A,FALSE,"NOTES";#N/A,#N/A,FALSE,"FA";#N/A,#N/A,FALSE,"NOTES (2)";#N/A,#N/A,FALSE,"Schedule  IV";#N/A,#N/A,FALSE,"Schedule V"}</definedName>
    <definedName name="afefijapef" localSheetId="12" hidden="1">{#N/A,#N/A,FALSE,"DIR-REP";#N/A,#N/A,FALSE,"AUD-REPORT";#N/A,#N/A,FALSE,"P7L&amp;BS";#N/A,#N/A,FALSE,"NOTES";#N/A,#N/A,FALSE,"FA";#N/A,#N/A,FALSE,"NOTES (2)";#N/A,#N/A,FALSE,"Schedule  IV";#N/A,#N/A,FALSE,"Schedule V"}</definedName>
    <definedName name="afefijapef" hidden="1">{#N/A,#N/A,FALSE,"DIR-REP";#N/A,#N/A,FALSE,"AUD-REPORT";#N/A,#N/A,FALSE,"P7L&amp;BS";#N/A,#N/A,FALSE,"NOTES";#N/A,#N/A,FALSE,"FA";#N/A,#N/A,FALSE,"NOTES (2)";#N/A,#N/A,FALSE,"Schedule  IV";#N/A,#N/A,FALSE,"Schedule V"}</definedName>
    <definedName name="afsfasf" localSheetId="7" hidden="1">#REF!</definedName>
    <definedName name="afsfasf" localSheetId="5" hidden="1">#REF!</definedName>
    <definedName name="afsfasf" localSheetId="6" hidden="1">#REF!</definedName>
    <definedName name="afsfasf" localSheetId="11" hidden="1">#REF!</definedName>
    <definedName name="afsfasf" localSheetId="12" hidden="1">#REF!</definedName>
    <definedName name="afsfasf" hidden="1">#REF!</definedName>
    <definedName name="afssa" hidden="1">{#N/A,#N/A,FALSE,"Ocean";#N/A,#N/A,FALSE,"NewYork";#N/A,#N/A,FALSE,"Gateway";#N/A,#N/A,FALSE,"GVH";#N/A,#N/A,FALSE,"GVM";#N/A,#N/A,FALSE,"GVT"}</definedName>
    <definedName name="agdagd" hidden="1">{"Act Vs Fcst YTD",#N/A,TRUE,"Monthly PL"}</definedName>
    <definedName name="AGEDDATABASE" localSheetId="7" hidden="1">{#N/A,#N/A,FALSE,"970301";#N/A,#N/A,FALSE,"970302";#N/A,#N/A,FALSE,"970303";#N/A,#N/A,FALSE,"970304";#N/A,#N/A,FALSE,"COM1";#N/A,#N/A,FALSE,"COM2"}</definedName>
    <definedName name="AGEDDATABASE" localSheetId="5" hidden="1">{#N/A,#N/A,FALSE,"970301";#N/A,#N/A,FALSE,"970302";#N/A,#N/A,FALSE,"970303";#N/A,#N/A,FALSE,"970304";#N/A,#N/A,FALSE,"COM1";#N/A,#N/A,FALSE,"COM2"}</definedName>
    <definedName name="AGEDDATABASE" localSheetId="6" hidden="1">{#N/A,#N/A,FALSE,"970301";#N/A,#N/A,FALSE,"970302";#N/A,#N/A,FALSE,"970303";#N/A,#N/A,FALSE,"970304";#N/A,#N/A,FALSE,"COM1";#N/A,#N/A,FALSE,"COM2"}</definedName>
    <definedName name="AGEDDATABASE" localSheetId="1" hidden="1">{#N/A,#N/A,FALSE,"970301";#N/A,#N/A,FALSE,"970302";#N/A,#N/A,FALSE,"970303";#N/A,#N/A,FALSE,"970304";#N/A,#N/A,FALSE,"COM1";#N/A,#N/A,FALSE,"COM2"}</definedName>
    <definedName name="AGEDDATABASE" localSheetId="11" hidden="1">{#N/A,#N/A,FALSE,"970301";#N/A,#N/A,FALSE,"970302";#N/A,#N/A,FALSE,"970303";#N/A,#N/A,FALSE,"970304";#N/A,#N/A,FALSE,"COM1";#N/A,#N/A,FALSE,"COM2"}</definedName>
    <definedName name="AGEDDATABASE" localSheetId="12" hidden="1">{#N/A,#N/A,FALSE,"970301";#N/A,#N/A,FALSE,"970302";#N/A,#N/A,FALSE,"970303";#N/A,#N/A,FALSE,"970304";#N/A,#N/A,FALSE,"COM1";#N/A,#N/A,FALSE,"COM2"}</definedName>
    <definedName name="AGEDDATABASE" hidden="1">{#N/A,#N/A,FALSE,"970301";#N/A,#N/A,FALSE,"970302";#N/A,#N/A,FALSE,"970303";#N/A,#N/A,FALSE,"970304";#N/A,#N/A,FALSE,"COM1";#N/A,#N/A,FALSE,"COM2"}</definedName>
    <definedName name="ajbo" localSheetId="7" hidden="1">{#N/A,#N/A,FALSE,"TB";#N/A,#N/A,FALSE,"AR";#N/A,#N/A,FALSE,"BS";#N/A,#N/A,FALSE,"PL";#N/A,#N/A,FALSE,"NOTES";#N/A,#N/A,FALSE,"NOTES (2)";#N/A,#N/A,FALSE,"NOTES (3)";#N/A,#N/A,FALSE,"TAXC.INDEX";#N/A,#N/A,FALSE,"Schedule I";#N/A,#N/A,FALSE,"DPL";#N/A,#N/A,FALSE,"Schedule IV";#N/A,#N/A,FALSE,"Adjustments"}</definedName>
    <definedName name="ajbo" localSheetId="5" hidden="1">{#N/A,#N/A,FALSE,"TB";#N/A,#N/A,FALSE,"AR";#N/A,#N/A,FALSE,"BS";#N/A,#N/A,FALSE,"PL";#N/A,#N/A,FALSE,"NOTES";#N/A,#N/A,FALSE,"NOTES (2)";#N/A,#N/A,FALSE,"NOTES (3)";#N/A,#N/A,FALSE,"TAXC.INDEX";#N/A,#N/A,FALSE,"Schedule I";#N/A,#N/A,FALSE,"DPL";#N/A,#N/A,FALSE,"Schedule IV";#N/A,#N/A,FALSE,"Adjustments"}</definedName>
    <definedName name="ajbo" localSheetId="6" hidden="1">{#N/A,#N/A,FALSE,"TB";#N/A,#N/A,FALSE,"AR";#N/A,#N/A,FALSE,"BS";#N/A,#N/A,FALSE,"PL";#N/A,#N/A,FALSE,"NOTES";#N/A,#N/A,FALSE,"NOTES (2)";#N/A,#N/A,FALSE,"NOTES (3)";#N/A,#N/A,FALSE,"TAXC.INDEX";#N/A,#N/A,FALSE,"Schedule I";#N/A,#N/A,FALSE,"DPL";#N/A,#N/A,FALSE,"Schedule IV";#N/A,#N/A,FALSE,"Adjustments"}</definedName>
    <definedName name="ajbo" localSheetId="11" hidden="1">{#N/A,#N/A,FALSE,"TB";#N/A,#N/A,FALSE,"AR";#N/A,#N/A,FALSE,"BS";#N/A,#N/A,FALSE,"PL";#N/A,#N/A,FALSE,"NOTES";#N/A,#N/A,FALSE,"NOTES (2)";#N/A,#N/A,FALSE,"NOTES (3)";#N/A,#N/A,FALSE,"TAXC.INDEX";#N/A,#N/A,FALSE,"Schedule I";#N/A,#N/A,FALSE,"DPL";#N/A,#N/A,FALSE,"Schedule IV";#N/A,#N/A,FALSE,"Adjustments"}</definedName>
    <definedName name="ajbo" localSheetId="12" hidden="1">{#N/A,#N/A,FALSE,"TB";#N/A,#N/A,FALSE,"AR";#N/A,#N/A,FALSE,"BS";#N/A,#N/A,FALSE,"PL";#N/A,#N/A,FALSE,"NOTES";#N/A,#N/A,FALSE,"NOTES (2)";#N/A,#N/A,FALSE,"NOTES (3)";#N/A,#N/A,FALSE,"TAXC.INDEX";#N/A,#N/A,FALSE,"Schedule I";#N/A,#N/A,FALSE,"DPL";#N/A,#N/A,FALSE,"Schedule IV";#N/A,#N/A,FALSE,"Adjustments"}</definedName>
    <definedName name="ajbo" hidden="1">{#N/A,#N/A,FALSE,"TB";#N/A,#N/A,FALSE,"AR";#N/A,#N/A,FALSE,"BS";#N/A,#N/A,FALSE,"PL";#N/A,#N/A,FALSE,"NOTES";#N/A,#N/A,FALSE,"NOTES (2)";#N/A,#N/A,FALSE,"NOTES (3)";#N/A,#N/A,FALSE,"TAXC.INDEX";#N/A,#N/A,FALSE,"Schedule I";#N/A,#N/A,FALSE,"DPL";#N/A,#N/A,FALSE,"Schedule IV";#N/A,#N/A,FALSE,"Adjustments"}</definedName>
    <definedName name="ajfpeaifanvuhae" localSheetId="7" hidden="1">{#N/A,#N/A,FALSE,"TB";#N/A,#N/A,FALSE,"AR";#N/A,#N/A,FALSE,"BS";#N/A,#N/A,FALSE,"PL";#N/A,#N/A,FALSE,"NOTES";#N/A,#N/A,FALSE,"NOTES (2)";#N/A,#N/A,FALSE,"NOTES (3)";#N/A,#N/A,FALSE,"TAXC.INDEX";#N/A,#N/A,FALSE,"Schedule I";#N/A,#N/A,FALSE,"DPL";#N/A,#N/A,FALSE,"Schedule IV";#N/A,#N/A,FALSE,"Adjustments"}</definedName>
    <definedName name="ajfpeaifanvuhae" localSheetId="5" hidden="1">{#N/A,#N/A,FALSE,"TB";#N/A,#N/A,FALSE,"AR";#N/A,#N/A,FALSE,"BS";#N/A,#N/A,FALSE,"PL";#N/A,#N/A,FALSE,"NOTES";#N/A,#N/A,FALSE,"NOTES (2)";#N/A,#N/A,FALSE,"NOTES (3)";#N/A,#N/A,FALSE,"TAXC.INDEX";#N/A,#N/A,FALSE,"Schedule I";#N/A,#N/A,FALSE,"DPL";#N/A,#N/A,FALSE,"Schedule IV";#N/A,#N/A,FALSE,"Adjustments"}</definedName>
    <definedName name="ajfpeaifanvuhae" localSheetId="6" hidden="1">{#N/A,#N/A,FALSE,"TB";#N/A,#N/A,FALSE,"AR";#N/A,#N/A,FALSE,"BS";#N/A,#N/A,FALSE,"PL";#N/A,#N/A,FALSE,"NOTES";#N/A,#N/A,FALSE,"NOTES (2)";#N/A,#N/A,FALSE,"NOTES (3)";#N/A,#N/A,FALSE,"TAXC.INDEX";#N/A,#N/A,FALSE,"Schedule I";#N/A,#N/A,FALSE,"DPL";#N/A,#N/A,FALSE,"Schedule IV";#N/A,#N/A,FALSE,"Adjustments"}</definedName>
    <definedName name="ajfpeaifanvuhae" localSheetId="11" hidden="1">{#N/A,#N/A,FALSE,"TB";#N/A,#N/A,FALSE,"AR";#N/A,#N/A,FALSE,"BS";#N/A,#N/A,FALSE,"PL";#N/A,#N/A,FALSE,"NOTES";#N/A,#N/A,FALSE,"NOTES (2)";#N/A,#N/A,FALSE,"NOTES (3)";#N/A,#N/A,FALSE,"TAXC.INDEX";#N/A,#N/A,FALSE,"Schedule I";#N/A,#N/A,FALSE,"DPL";#N/A,#N/A,FALSE,"Schedule IV";#N/A,#N/A,FALSE,"Adjustments"}</definedName>
    <definedName name="ajfpeaifanvuhae" localSheetId="12" hidden="1">{#N/A,#N/A,FALSE,"TB";#N/A,#N/A,FALSE,"AR";#N/A,#N/A,FALSE,"BS";#N/A,#N/A,FALSE,"PL";#N/A,#N/A,FALSE,"NOTES";#N/A,#N/A,FALSE,"NOTES (2)";#N/A,#N/A,FALSE,"NOTES (3)";#N/A,#N/A,FALSE,"TAXC.INDEX";#N/A,#N/A,FALSE,"Schedule I";#N/A,#N/A,FALSE,"DPL";#N/A,#N/A,FALSE,"Schedule IV";#N/A,#N/A,FALSE,"Adjustments"}</definedName>
    <definedName name="ajfpeaifanvuhae" hidden="1">{#N/A,#N/A,FALSE,"TB";#N/A,#N/A,FALSE,"AR";#N/A,#N/A,FALSE,"BS";#N/A,#N/A,FALSE,"PL";#N/A,#N/A,FALSE,"NOTES";#N/A,#N/A,FALSE,"NOTES (2)";#N/A,#N/A,FALSE,"NOTES (3)";#N/A,#N/A,FALSE,"TAXC.INDEX";#N/A,#N/A,FALSE,"Schedule I";#N/A,#N/A,FALSE,"DPL";#N/A,#N/A,FALSE,"Schedule IV";#N/A,#N/A,FALSE,"Adjustments"}</definedName>
    <definedName name="ajs" localSheetId="7" hidden="1">{#N/A,#N/A,FALSE,"DIR-REP";#N/A,#N/A,FALSE,"AUD-REPORT";#N/A,#N/A,FALSE,"P7L&amp;BS";#N/A,#N/A,FALSE,"NOTES";#N/A,#N/A,FALSE,"FA";#N/A,#N/A,FALSE,"NOTES (2)";#N/A,#N/A,FALSE,"Schedule  IV";#N/A,#N/A,FALSE,"Schedule V"}</definedName>
    <definedName name="ajs" localSheetId="5" hidden="1">{#N/A,#N/A,FALSE,"DIR-REP";#N/A,#N/A,FALSE,"AUD-REPORT";#N/A,#N/A,FALSE,"P7L&amp;BS";#N/A,#N/A,FALSE,"NOTES";#N/A,#N/A,FALSE,"FA";#N/A,#N/A,FALSE,"NOTES (2)";#N/A,#N/A,FALSE,"Schedule  IV";#N/A,#N/A,FALSE,"Schedule V"}</definedName>
    <definedName name="ajs" localSheetId="6" hidden="1">{#N/A,#N/A,FALSE,"DIR-REP";#N/A,#N/A,FALSE,"AUD-REPORT";#N/A,#N/A,FALSE,"P7L&amp;BS";#N/A,#N/A,FALSE,"NOTES";#N/A,#N/A,FALSE,"FA";#N/A,#N/A,FALSE,"NOTES (2)";#N/A,#N/A,FALSE,"Schedule  IV";#N/A,#N/A,FALSE,"Schedule V"}</definedName>
    <definedName name="ajs" localSheetId="11" hidden="1">{#N/A,#N/A,FALSE,"DIR-REP";#N/A,#N/A,FALSE,"AUD-REPORT";#N/A,#N/A,FALSE,"P7L&amp;BS";#N/A,#N/A,FALSE,"NOTES";#N/A,#N/A,FALSE,"FA";#N/A,#N/A,FALSE,"NOTES (2)";#N/A,#N/A,FALSE,"Schedule  IV";#N/A,#N/A,FALSE,"Schedule V"}</definedName>
    <definedName name="ajs" localSheetId="12" hidden="1">{#N/A,#N/A,FALSE,"DIR-REP";#N/A,#N/A,FALSE,"AUD-REPORT";#N/A,#N/A,FALSE,"P7L&amp;BS";#N/A,#N/A,FALSE,"NOTES";#N/A,#N/A,FALSE,"FA";#N/A,#N/A,FALSE,"NOTES (2)";#N/A,#N/A,FALSE,"Schedule  IV";#N/A,#N/A,FALSE,"Schedule V"}</definedName>
    <definedName name="ajs" hidden="1">{#N/A,#N/A,FALSE,"DIR-REP";#N/A,#N/A,FALSE,"AUD-REPORT";#N/A,#N/A,FALSE,"P7L&amp;BS";#N/A,#N/A,FALSE,"NOTES";#N/A,#N/A,FALSE,"FA";#N/A,#N/A,FALSE,"NOTES (2)";#N/A,#N/A,FALSE,"Schedule  IV";#N/A,#N/A,FALSE,"Schedule V"}</definedName>
    <definedName name="ajseo" localSheetId="7" hidden="1">{#N/A,#N/A,FALSE,"CONTENTS";#N/A,#N/A,FALSE,"DR";#N/A,#N/A,FALSE,"PL";#N/A,#N/A,FALSE,"BS";#N/A,#N/A,FALSE,"Cash Flow";#N/A,#N/A,FALSE,"NOTES";#N/A,#N/A,FALSE,"NOTES (FA)";#N/A,#N/A,FALSE,"Notes(3)";#N/A,#N/A,FALSE,"NOTES (4)";#N/A,#N/A,FALSE,"DP&amp;L";#N/A,#N/A,FALSE,"EXPENSES";#N/A,#N/A,FALSE,"EXPENSES-1"}</definedName>
    <definedName name="ajseo" localSheetId="5" hidden="1">{#N/A,#N/A,FALSE,"CONTENTS";#N/A,#N/A,FALSE,"DR";#N/A,#N/A,FALSE,"PL";#N/A,#N/A,FALSE,"BS";#N/A,#N/A,FALSE,"Cash Flow";#N/A,#N/A,FALSE,"NOTES";#N/A,#N/A,FALSE,"NOTES (FA)";#N/A,#N/A,FALSE,"Notes(3)";#N/A,#N/A,FALSE,"NOTES (4)";#N/A,#N/A,FALSE,"DP&amp;L";#N/A,#N/A,FALSE,"EXPENSES";#N/A,#N/A,FALSE,"EXPENSES-1"}</definedName>
    <definedName name="ajseo" localSheetId="6" hidden="1">{#N/A,#N/A,FALSE,"CONTENTS";#N/A,#N/A,FALSE,"DR";#N/A,#N/A,FALSE,"PL";#N/A,#N/A,FALSE,"BS";#N/A,#N/A,FALSE,"Cash Flow";#N/A,#N/A,FALSE,"NOTES";#N/A,#N/A,FALSE,"NOTES (FA)";#N/A,#N/A,FALSE,"Notes(3)";#N/A,#N/A,FALSE,"NOTES (4)";#N/A,#N/A,FALSE,"DP&amp;L";#N/A,#N/A,FALSE,"EXPENSES";#N/A,#N/A,FALSE,"EXPENSES-1"}</definedName>
    <definedName name="ajseo" localSheetId="11" hidden="1">{#N/A,#N/A,FALSE,"CONTENTS";#N/A,#N/A,FALSE,"DR";#N/A,#N/A,FALSE,"PL";#N/A,#N/A,FALSE,"BS";#N/A,#N/A,FALSE,"Cash Flow";#N/A,#N/A,FALSE,"NOTES";#N/A,#N/A,FALSE,"NOTES (FA)";#N/A,#N/A,FALSE,"Notes(3)";#N/A,#N/A,FALSE,"NOTES (4)";#N/A,#N/A,FALSE,"DP&amp;L";#N/A,#N/A,FALSE,"EXPENSES";#N/A,#N/A,FALSE,"EXPENSES-1"}</definedName>
    <definedName name="ajseo" localSheetId="12" hidden="1">{#N/A,#N/A,FALSE,"CONTENTS";#N/A,#N/A,FALSE,"DR";#N/A,#N/A,FALSE,"PL";#N/A,#N/A,FALSE,"BS";#N/A,#N/A,FALSE,"Cash Flow";#N/A,#N/A,FALSE,"NOTES";#N/A,#N/A,FALSE,"NOTES (FA)";#N/A,#N/A,FALSE,"Notes(3)";#N/A,#N/A,FALSE,"NOTES (4)";#N/A,#N/A,FALSE,"DP&amp;L";#N/A,#N/A,FALSE,"EXPENSES";#N/A,#N/A,FALSE,"EXPENSES-1"}</definedName>
    <definedName name="ajseo" hidden="1">{#N/A,#N/A,FALSE,"CONTENTS";#N/A,#N/A,FALSE,"DR";#N/A,#N/A,FALSE,"PL";#N/A,#N/A,FALSE,"BS";#N/A,#N/A,FALSE,"Cash Flow";#N/A,#N/A,FALSE,"NOTES";#N/A,#N/A,FALSE,"NOTES (FA)";#N/A,#N/A,FALSE,"Notes(3)";#N/A,#N/A,FALSE,"NOTES (4)";#N/A,#N/A,FALSE,"DP&amp;L";#N/A,#N/A,FALSE,"EXPENSES";#N/A,#N/A,FALSE,"EXPENSES-1"}</definedName>
    <definedName name="ALI" hidden="1">{"'Feb 99'!$A$1:$G$30"}</definedName>
    <definedName name="anscount" hidden="1">3</definedName>
    <definedName name="aosl" localSheetId="7" hidden="1">{#N/A,#N/A,FALSE,"TB";#N/A,#N/A,FALSE,"AR";#N/A,#N/A,FALSE,"BS";#N/A,#N/A,FALSE,"PL";#N/A,#N/A,FALSE,"NOTES";#N/A,#N/A,FALSE,"NOTES (2)";#N/A,#N/A,FALSE,"NOTES (3)";#N/A,#N/A,FALSE,"TAXC.INDEX";#N/A,#N/A,FALSE,"Schedule I";#N/A,#N/A,FALSE,"DPL";#N/A,#N/A,FALSE,"Schedule IV";#N/A,#N/A,FALSE,"Adjustments"}</definedName>
    <definedName name="aosl" localSheetId="5" hidden="1">{#N/A,#N/A,FALSE,"TB";#N/A,#N/A,FALSE,"AR";#N/A,#N/A,FALSE,"BS";#N/A,#N/A,FALSE,"PL";#N/A,#N/A,FALSE,"NOTES";#N/A,#N/A,FALSE,"NOTES (2)";#N/A,#N/A,FALSE,"NOTES (3)";#N/A,#N/A,FALSE,"TAXC.INDEX";#N/A,#N/A,FALSE,"Schedule I";#N/A,#N/A,FALSE,"DPL";#N/A,#N/A,FALSE,"Schedule IV";#N/A,#N/A,FALSE,"Adjustments"}</definedName>
    <definedName name="aosl" localSheetId="6" hidden="1">{#N/A,#N/A,FALSE,"TB";#N/A,#N/A,FALSE,"AR";#N/A,#N/A,FALSE,"BS";#N/A,#N/A,FALSE,"PL";#N/A,#N/A,FALSE,"NOTES";#N/A,#N/A,FALSE,"NOTES (2)";#N/A,#N/A,FALSE,"NOTES (3)";#N/A,#N/A,FALSE,"TAXC.INDEX";#N/A,#N/A,FALSE,"Schedule I";#N/A,#N/A,FALSE,"DPL";#N/A,#N/A,FALSE,"Schedule IV";#N/A,#N/A,FALSE,"Adjustments"}</definedName>
    <definedName name="aosl" localSheetId="11" hidden="1">{#N/A,#N/A,FALSE,"TB";#N/A,#N/A,FALSE,"AR";#N/A,#N/A,FALSE,"BS";#N/A,#N/A,FALSE,"PL";#N/A,#N/A,FALSE,"NOTES";#N/A,#N/A,FALSE,"NOTES (2)";#N/A,#N/A,FALSE,"NOTES (3)";#N/A,#N/A,FALSE,"TAXC.INDEX";#N/A,#N/A,FALSE,"Schedule I";#N/A,#N/A,FALSE,"DPL";#N/A,#N/A,FALSE,"Schedule IV";#N/A,#N/A,FALSE,"Adjustments"}</definedName>
    <definedName name="aosl" localSheetId="12" hidden="1">{#N/A,#N/A,FALSE,"TB";#N/A,#N/A,FALSE,"AR";#N/A,#N/A,FALSE,"BS";#N/A,#N/A,FALSE,"PL";#N/A,#N/A,FALSE,"NOTES";#N/A,#N/A,FALSE,"NOTES (2)";#N/A,#N/A,FALSE,"NOTES (3)";#N/A,#N/A,FALSE,"TAXC.INDEX";#N/A,#N/A,FALSE,"Schedule I";#N/A,#N/A,FALSE,"DPL";#N/A,#N/A,FALSE,"Schedule IV";#N/A,#N/A,FALSE,"Adjustments"}</definedName>
    <definedName name="aosl" hidden="1">{#N/A,#N/A,FALSE,"TB";#N/A,#N/A,FALSE,"AR";#N/A,#N/A,FALSE,"BS";#N/A,#N/A,FALSE,"PL";#N/A,#N/A,FALSE,"NOTES";#N/A,#N/A,FALSE,"NOTES (2)";#N/A,#N/A,FALSE,"NOTES (3)";#N/A,#N/A,FALSE,"TAXC.INDEX";#N/A,#N/A,FALSE,"Schedule I";#N/A,#N/A,FALSE,"DPL";#N/A,#N/A,FALSE,"Schedule IV";#N/A,#N/A,FALSE,"Adjustments"}</definedName>
    <definedName name="aowa" localSheetId="7" hidden="1">{#N/A,#N/A,FALSE,"TAXC.INDEX";#N/A,#N/A,FALSE,"Schedule I";#N/A,#N/A,FALSE,"Schedule  II";#N/A,#N/A,FALSE,"Schedule III";#N/A,#N/A,FALSE,"Schedule IV";#N/A,#N/A,FALSE,"Schedule IV (Cont'd)";#N/A,#N/A,FALSE,"Schedule V";#N/A,#N/A,FALSE,"Schedule VI";#N/A,#N/A,FALSE,"Schedule VII"}</definedName>
    <definedName name="aowa" localSheetId="5" hidden="1">{#N/A,#N/A,FALSE,"TAXC.INDEX";#N/A,#N/A,FALSE,"Schedule I";#N/A,#N/A,FALSE,"Schedule  II";#N/A,#N/A,FALSE,"Schedule III";#N/A,#N/A,FALSE,"Schedule IV";#N/A,#N/A,FALSE,"Schedule IV (Cont'd)";#N/A,#N/A,FALSE,"Schedule V";#N/A,#N/A,FALSE,"Schedule VI";#N/A,#N/A,FALSE,"Schedule VII"}</definedName>
    <definedName name="aowa" localSheetId="6" hidden="1">{#N/A,#N/A,FALSE,"TAXC.INDEX";#N/A,#N/A,FALSE,"Schedule I";#N/A,#N/A,FALSE,"Schedule  II";#N/A,#N/A,FALSE,"Schedule III";#N/A,#N/A,FALSE,"Schedule IV";#N/A,#N/A,FALSE,"Schedule IV (Cont'd)";#N/A,#N/A,FALSE,"Schedule V";#N/A,#N/A,FALSE,"Schedule VI";#N/A,#N/A,FALSE,"Schedule VII"}</definedName>
    <definedName name="aowa" localSheetId="11" hidden="1">{#N/A,#N/A,FALSE,"TAXC.INDEX";#N/A,#N/A,FALSE,"Schedule I";#N/A,#N/A,FALSE,"Schedule  II";#N/A,#N/A,FALSE,"Schedule III";#N/A,#N/A,FALSE,"Schedule IV";#N/A,#N/A,FALSE,"Schedule IV (Cont'd)";#N/A,#N/A,FALSE,"Schedule V";#N/A,#N/A,FALSE,"Schedule VI";#N/A,#N/A,FALSE,"Schedule VII"}</definedName>
    <definedName name="aowa" localSheetId="12" hidden="1">{#N/A,#N/A,FALSE,"TAXC.INDEX";#N/A,#N/A,FALSE,"Schedule I";#N/A,#N/A,FALSE,"Schedule  II";#N/A,#N/A,FALSE,"Schedule III";#N/A,#N/A,FALSE,"Schedule IV";#N/A,#N/A,FALSE,"Schedule IV (Cont'd)";#N/A,#N/A,FALSE,"Schedule V";#N/A,#N/A,FALSE,"Schedule VI";#N/A,#N/A,FALSE,"Schedule VII"}</definedName>
    <definedName name="aowa" hidden="1">{#N/A,#N/A,FALSE,"TAXC.INDEX";#N/A,#N/A,FALSE,"Schedule I";#N/A,#N/A,FALSE,"Schedule  II";#N/A,#N/A,FALSE,"Schedule III";#N/A,#N/A,FALSE,"Schedule IV";#N/A,#N/A,FALSE,"Schedule IV (Cont'd)";#N/A,#N/A,FALSE,"Schedule V";#N/A,#N/A,FALSE,"Schedule VI";#N/A,#N/A,FALSE,"Schedule VII"}</definedName>
    <definedName name="apple" localSheetId="7" hidden="1">{#N/A,#N/A,FALSE,"TB";#N/A,#N/A,FALSE,"AR";#N/A,#N/A,FALSE,"BS";#N/A,#N/A,FALSE,"PL";#N/A,#N/A,FALSE,"NOTES";#N/A,#N/A,FALSE,"NOTES (2)";#N/A,#N/A,FALSE,"NOTES (3)";#N/A,#N/A,FALSE,"TAXC.INDEX";#N/A,#N/A,FALSE,"Schedule I";#N/A,#N/A,FALSE,"DPL";#N/A,#N/A,FALSE,"Schedule IV";#N/A,#N/A,FALSE,"Adjustments"}</definedName>
    <definedName name="apple" localSheetId="3" hidden="1">{#N/A,#N/A,FALSE,"TB";#N/A,#N/A,FALSE,"AR";#N/A,#N/A,FALSE,"BS";#N/A,#N/A,FALSE,"PL";#N/A,#N/A,FALSE,"NOTES";#N/A,#N/A,FALSE,"NOTES (2)";#N/A,#N/A,FALSE,"NOTES (3)";#N/A,#N/A,FALSE,"TAXC.INDEX";#N/A,#N/A,FALSE,"Schedule I";#N/A,#N/A,FALSE,"DPL";#N/A,#N/A,FALSE,"Schedule IV";#N/A,#N/A,FALSE,"Adjustments"}</definedName>
    <definedName name="apple" localSheetId="4" hidden="1">{#N/A,#N/A,FALSE,"TB";#N/A,#N/A,FALSE,"AR";#N/A,#N/A,FALSE,"BS";#N/A,#N/A,FALSE,"PL";#N/A,#N/A,FALSE,"NOTES";#N/A,#N/A,FALSE,"NOTES (2)";#N/A,#N/A,FALSE,"NOTES (3)";#N/A,#N/A,FALSE,"TAXC.INDEX";#N/A,#N/A,FALSE,"Schedule I";#N/A,#N/A,FALSE,"DPL";#N/A,#N/A,FALSE,"Schedule IV";#N/A,#N/A,FALSE,"Adjustments"}</definedName>
    <definedName name="apple" localSheetId="5" hidden="1">{#N/A,#N/A,FALSE,"TB";#N/A,#N/A,FALSE,"AR";#N/A,#N/A,FALSE,"BS";#N/A,#N/A,FALSE,"PL";#N/A,#N/A,FALSE,"NOTES";#N/A,#N/A,FALSE,"NOTES (2)";#N/A,#N/A,FALSE,"NOTES (3)";#N/A,#N/A,FALSE,"TAXC.INDEX";#N/A,#N/A,FALSE,"Schedule I";#N/A,#N/A,FALSE,"DPL";#N/A,#N/A,FALSE,"Schedule IV";#N/A,#N/A,FALSE,"Adjustments"}</definedName>
    <definedName name="apple" localSheetId="6" hidden="1">{#N/A,#N/A,FALSE,"TB";#N/A,#N/A,FALSE,"AR";#N/A,#N/A,FALSE,"BS";#N/A,#N/A,FALSE,"PL";#N/A,#N/A,FALSE,"NOTES";#N/A,#N/A,FALSE,"NOTES (2)";#N/A,#N/A,FALSE,"NOTES (3)";#N/A,#N/A,FALSE,"TAXC.INDEX";#N/A,#N/A,FALSE,"Schedule I";#N/A,#N/A,FALSE,"DPL";#N/A,#N/A,FALSE,"Schedule IV";#N/A,#N/A,FALSE,"Adjustments"}</definedName>
    <definedName name="apple" localSheetId="10" hidden="1">{#N/A,#N/A,FALSE,"TB";#N/A,#N/A,FALSE,"AR";#N/A,#N/A,FALSE,"BS";#N/A,#N/A,FALSE,"PL";#N/A,#N/A,FALSE,"NOTES";#N/A,#N/A,FALSE,"NOTES (2)";#N/A,#N/A,FALSE,"NOTES (3)";#N/A,#N/A,FALSE,"TAXC.INDEX";#N/A,#N/A,FALSE,"Schedule I";#N/A,#N/A,FALSE,"DPL";#N/A,#N/A,FALSE,"Schedule IV";#N/A,#N/A,FALSE,"Adjustments"}</definedName>
    <definedName name="apple" localSheetId="11" hidden="1">{#N/A,#N/A,FALSE,"TB";#N/A,#N/A,FALSE,"AR";#N/A,#N/A,FALSE,"BS";#N/A,#N/A,FALSE,"PL";#N/A,#N/A,FALSE,"NOTES";#N/A,#N/A,FALSE,"NOTES (2)";#N/A,#N/A,FALSE,"NOTES (3)";#N/A,#N/A,FALSE,"TAXC.INDEX";#N/A,#N/A,FALSE,"Schedule I";#N/A,#N/A,FALSE,"DPL";#N/A,#N/A,FALSE,"Schedule IV";#N/A,#N/A,FALSE,"Adjustments"}</definedName>
    <definedName name="apple" localSheetId="12" hidden="1">{#N/A,#N/A,FALSE,"TB";#N/A,#N/A,FALSE,"AR";#N/A,#N/A,FALSE,"BS";#N/A,#N/A,FALSE,"PL";#N/A,#N/A,FALSE,"NOTES";#N/A,#N/A,FALSE,"NOTES (2)";#N/A,#N/A,FALSE,"NOTES (3)";#N/A,#N/A,FALSE,"TAXC.INDEX";#N/A,#N/A,FALSE,"Schedule I";#N/A,#N/A,FALSE,"DPL";#N/A,#N/A,FALSE,"Schedule IV";#N/A,#N/A,FALSE,"Adjustments"}</definedName>
    <definedName name="apple" hidden="1">{#N/A,#N/A,FALSE,"TB";#N/A,#N/A,FALSE,"AR";#N/A,#N/A,FALSE,"BS";#N/A,#N/A,FALSE,"PL";#N/A,#N/A,FALSE,"NOTES";#N/A,#N/A,FALSE,"NOTES (2)";#N/A,#N/A,FALSE,"NOTES (3)";#N/A,#N/A,FALSE,"TAXC.INDEX";#N/A,#N/A,FALSE,"Schedule I";#N/A,#N/A,FALSE,"DPL";#N/A,#N/A,FALSE,"Schedule IV";#N/A,#N/A,FALSE,"Adjustments"}</definedName>
    <definedName name="apple1" localSheetId="7" hidden="1">{#N/A,#N/A,FALSE,"TB";#N/A,#N/A,FALSE,"AR";#N/A,#N/A,FALSE,"BS";#N/A,#N/A,FALSE,"PL";#N/A,#N/A,FALSE,"NOTES";#N/A,#N/A,FALSE,"NOTES (2)";#N/A,#N/A,FALSE,"NOTES (3)";#N/A,#N/A,FALSE,"TAXC.INDEX";#N/A,#N/A,FALSE,"Schedule I";#N/A,#N/A,FALSE,"DPL";#N/A,#N/A,FALSE,"Schedule IV";#N/A,#N/A,FALSE,"Adjustments"}</definedName>
    <definedName name="apple1" localSheetId="5" hidden="1">{#N/A,#N/A,FALSE,"TB";#N/A,#N/A,FALSE,"AR";#N/A,#N/A,FALSE,"BS";#N/A,#N/A,FALSE,"PL";#N/A,#N/A,FALSE,"NOTES";#N/A,#N/A,FALSE,"NOTES (2)";#N/A,#N/A,FALSE,"NOTES (3)";#N/A,#N/A,FALSE,"TAXC.INDEX";#N/A,#N/A,FALSE,"Schedule I";#N/A,#N/A,FALSE,"DPL";#N/A,#N/A,FALSE,"Schedule IV";#N/A,#N/A,FALSE,"Adjustments"}</definedName>
    <definedName name="apple1" localSheetId="6" hidden="1">{#N/A,#N/A,FALSE,"TB";#N/A,#N/A,FALSE,"AR";#N/A,#N/A,FALSE,"BS";#N/A,#N/A,FALSE,"PL";#N/A,#N/A,FALSE,"NOTES";#N/A,#N/A,FALSE,"NOTES (2)";#N/A,#N/A,FALSE,"NOTES (3)";#N/A,#N/A,FALSE,"TAXC.INDEX";#N/A,#N/A,FALSE,"Schedule I";#N/A,#N/A,FALSE,"DPL";#N/A,#N/A,FALSE,"Schedule IV";#N/A,#N/A,FALSE,"Adjustments"}</definedName>
    <definedName name="apple1" localSheetId="11" hidden="1">{#N/A,#N/A,FALSE,"TB";#N/A,#N/A,FALSE,"AR";#N/A,#N/A,FALSE,"BS";#N/A,#N/A,FALSE,"PL";#N/A,#N/A,FALSE,"NOTES";#N/A,#N/A,FALSE,"NOTES (2)";#N/A,#N/A,FALSE,"NOTES (3)";#N/A,#N/A,FALSE,"TAXC.INDEX";#N/A,#N/A,FALSE,"Schedule I";#N/A,#N/A,FALSE,"DPL";#N/A,#N/A,FALSE,"Schedule IV";#N/A,#N/A,FALSE,"Adjustments"}</definedName>
    <definedName name="apple1" localSheetId="12" hidden="1">{#N/A,#N/A,FALSE,"TB";#N/A,#N/A,FALSE,"AR";#N/A,#N/A,FALSE,"BS";#N/A,#N/A,FALSE,"PL";#N/A,#N/A,FALSE,"NOTES";#N/A,#N/A,FALSE,"NOTES (2)";#N/A,#N/A,FALSE,"NOTES (3)";#N/A,#N/A,FALSE,"TAXC.INDEX";#N/A,#N/A,FALSE,"Schedule I";#N/A,#N/A,FALSE,"DPL";#N/A,#N/A,FALSE,"Schedule IV";#N/A,#N/A,FALSE,"Adjustments"}</definedName>
    <definedName name="apple1" hidden="1">{#N/A,#N/A,FALSE,"TB";#N/A,#N/A,FALSE,"AR";#N/A,#N/A,FALSE,"BS";#N/A,#N/A,FALSE,"PL";#N/A,#N/A,FALSE,"NOTES";#N/A,#N/A,FALSE,"NOTES (2)";#N/A,#N/A,FALSE,"NOTES (3)";#N/A,#N/A,FALSE,"TAXC.INDEX";#N/A,#N/A,FALSE,"Schedule I";#N/A,#N/A,FALSE,"DPL";#N/A,#N/A,FALSE,"Schedule IV";#N/A,#N/A,FALSE,"Adjustments"}</definedName>
    <definedName name="AR0302R" localSheetId="2" hidden="1">{"PrSch",#N/A,FALSE,"Sheet1"}</definedName>
    <definedName name="AR0302R" localSheetId="7" hidden="1">{"PrSch",#N/A,FALSE,"Sheet1"}</definedName>
    <definedName name="AR0302R" localSheetId="3" hidden="1">{"PrSch",#N/A,FALSE,"Sheet1"}</definedName>
    <definedName name="AR0302R" localSheetId="4" hidden="1">{"PrSch",#N/A,FALSE,"Sheet1"}</definedName>
    <definedName name="AR0302R" localSheetId="5" hidden="1">{"PrSch",#N/A,FALSE,"Sheet1"}</definedName>
    <definedName name="AR0302R" localSheetId="6" hidden="1">{"PrSch",#N/A,FALSE,"Sheet1"}</definedName>
    <definedName name="AR0302R" localSheetId="1" hidden="1">{"PrSch",#N/A,FALSE,"Sheet1"}</definedName>
    <definedName name="AR0302R" localSheetId="8" hidden="1">{"PrSch",#N/A,FALSE,"Sheet1"}</definedName>
    <definedName name="AR0302R" localSheetId="9" hidden="1">{"PrSch",#N/A,FALSE,"Sheet1"}</definedName>
    <definedName name="AR0302R" localSheetId="10" hidden="1">{"PrSch",#N/A,FALSE,"Sheet1"}</definedName>
    <definedName name="AR0302R" localSheetId="11" hidden="1">{"PrSch",#N/A,FALSE,"Sheet1"}</definedName>
    <definedName name="AR0302R" localSheetId="12" hidden="1">{"PrSch",#N/A,FALSE,"Sheet1"}</definedName>
    <definedName name="AR0302R" hidden="1">{"PrSch",#N/A,FALSE,"Sheet1"}</definedName>
    <definedName name="area_032" localSheetId="4">#REF!</definedName>
    <definedName name="area_032" localSheetId="10">#REF!</definedName>
    <definedName name="area_032">#REF!</definedName>
    <definedName name="area_04" localSheetId="4">#REF!</definedName>
    <definedName name="area_04" localSheetId="10">#REF!</definedName>
    <definedName name="area_04">#REF!</definedName>
    <definedName name="area_O31" localSheetId="4">#REF!</definedName>
    <definedName name="area_O31" localSheetId="10">#REF!</definedName>
    <definedName name="area_O31">#REF!</definedName>
    <definedName name="area_o5" localSheetId="4">#REF!</definedName>
    <definedName name="area_o5" localSheetId="10">#REF!</definedName>
    <definedName name="area_o5">#REF!</definedName>
    <definedName name="area_p3" localSheetId="4">#REF!</definedName>
    <definedName name="area_p3" localSheetId="10">#REF!</definedName>
    <definedName name="area_p3">#REF!</definedName>
    <definedName name="area_p4" localSheetId="4">#REF!</definedName>
    <definedName name="area_p4" localSheetId="10">#REF!</definedName>
    <definedName name="area_p4">#REF!</definedName>
    <definedName name="area_p5" localSheetId="4">#REF!</definedName>
    <definedName name="area_p5" localSheetId="10">#REF!</definedName>
    <definedName name="area_p5">#REF!</definedName>
    <definedName name="area_p6" localSheetId="4">#REF!</definedName>
    <definedName name="area_p6" localSheetId="10">#REF!</definedName>
    <definedName name="area_p6">#REF!</definedName>
    <definedName name="area_p7" localSheetId="4">#REF!</definedName>
    <definedName name="area_p7" localSheetId="10">#REF!</definedName>
    <definedName name="area_p7">#REF!</definedName>
    <definedName name="area_p8" localSheetId="4">#REF!</definedName>
    <definedName name="area_p8" localSheetId="10">#REF!</definedName>
    <definedName name="area_p8">#REF!</definedName>
    <definedName name="AREPORT" localSheetId="6">#REF!</definedName>
    <definedName name="AREPORT">#REF!</definedName>
    <definedName name="as" localSheetId="2" hidden="1">{#N/A,#N/A,FALSE,"Def SF Recd"}</definedName>
    <definedName name="as" localSheetId="7" hidden="1">{#N/A,#N/A,FALSE,"Def SF Recd"}</definedName>
    <definedName name="AS" localSheetId="3" hidden="1">{#N/A,#N/A,FALSE,"TB";#N/A,#N/A,FALSE,"DR";#N/A,#N/A,FALSE,"AR";#N/A,#N/A,FALSE,"PL";#N/A,#N/A,FALSE,"BS";#N/A,#N/A,FALSE,"NOTES";#N/A,#N/A,FALSE,"NOTES (2)";#N/A,#N/A,FALSE,"NOTES (3)";#N/A,#N/A,FALSE,"DPL";#N/A,#N/A,FALSE,"TAXC.INDEX";#N/A,#N/A,FALSE,"Schedule I";#N/A,#N/A,FALSE,"Adjustments"}</definedName>
    <definedName name="as" localSheetId="4" hidden="1">{#N/A,#N/A,FALSE,"Def SF Recd"}</definedName>
    <definedName name="as" localSheetId="5" hidden="1">{#N/A,#N/A,FALSE,"Def SF Recd"}</definedName>
    <definedName name="AS" localSheetId="6" hidden="1">{#N/A,#N/A,FALSE,"TB";#N/A,#N/A,FALSE,"DR";#N/A,#N/A,FALSE,"AR";#N/A,#N/A,FALSE,"PL";#N/A,#N/A,FALSE,"BS";#N/A,#N/A,FALSE,"NOTES";#N/A,#N/A,FALSE,"NOTES (2)";#N/A,#N/A,FALSE,"NOTES (3)";#N/A,#N/A,FALSE,"DPL";#N/A,#N/A,FALSE,"TAXC.INDEX";#N/A,#N/A,FALSE,"Schedule I";#N/A,#N/A,FALSE,"Adjustments"}</definedName>
    <definedName name="as" localSheetId="1" hidden="1">{#N/A,#N/A,FALSE,"Def SF Recd"}</definedName>
    <definedName name="as" localSheetId="8" hidden="1">{#N/A,#N/A,FALSE,"Def SF Recd"}</definedName>
    <definedName name="as" localSheetId="9" hidden="1">{#N/A,#N/A,FALSE,"Def SF Recd"}</definedName>
    <definedName name="as" localSheetId="10" hidden="1">{#N/A,#N/A,FALSE,"Def SF Recd"}</definedName>
    <definedName name="AS" localSheetId="11" hidden="1">{#N/A,#N/A,FALSE,"TB";#N/A,#N/A,FALSE,"DR";#N/A,#N/A,FALSE,"AR";#N/A,#N/A,FALSE,"PL";#N/A,#N/A,FALSE,"BS";#N/A,#N/A,FALSE,"NOTES";#N/A,#N/A,FALSE,"NOTES (2)";#N/A,#N/A,FALSE,"NOTES (3)";#N/A,#N/A,FALSE,"DPL";#N/A,#N/A,FALSE,"TAXC.INDEX";#N/A,#N/A,FALSE,"Schedule I";#N/A,#N/A,FALSE,"Adjustments"}</definedName>
    <definedName name="as" localSheetId="12" hidden="1">{#N/A,#N/A,FALSE,"Def SF Recd"}</definedName>
    <definedName name="as" hidden="1">{#N/A,#N/A,FALSE,"Def SF Recd"}</definedName>
    <definedName name="AS2DocOpenMode" hidden="1">"AS2DocumentEdit"</definedName>
    <definedName name="AS2HasNoAutoHeaderFooter" hidden="1">" "</definedName>
    <definedName name="AS2NamedRange" localSheetId="5" hidden="1">16</definedName>
    <definedName name="AS2NamedRange" localSheetId="6" hidden="1">13</definedName>
    <definedName name="AS2NamedRange" localSheetId="11" hidden="1">13</definedName>
    <definedName name="AS2NamedRange" hidden="1">16</definedName>
    <definedName name="AS2ReportLS" hidden="1">1</definedName>
    <definedName name="AS2StaticLS" localSheetId="2" hidden="1">#REF!</definedName>
    <definedName name="AS2StaticLS" localSheetId="7" hidden="1">#REF!</definedName>
    <definedName name="AS2StaticLS" localSheetId="3" hidden="1">#REF!</definedName>
    <definedName name="AS2StaticLS" localSheetId="4" hidden="1">#REF!</definedName>
    <definedName name="AS2StaticLS" localSheetId="5" hidden="1">#REF!</definedName>
    <definedName name="AS2StaticLS" localSheetId="6" hidden="1">#REF!</definedName>
    <definedName name="AS2StaticLS" localSheetId="1" hidden="1">#REF!</definedName>
    <definedName name="AS2StaticLS" localSheetId="8" hidden="1">#REF!</definedName>
    <definedName name="AS2StaticLS" localSheetId="9" hidden="1">#REF!</definedName>
    <definedName name="AS2StaticLS" localSheetId="10" hidden="1">#REF!</definedName>
    <definedName name="AS2StaticLS" localSheetId="11" hidden="1">#REF!</definedName>
    <definedName name="AS2StaticLS" localSheetId="12" hidden="1">#REF!</definedName>
    <definedName name="AS2StaticLS" hidden="1">#REF!</definedName>
    <definedName name="AS2SyncStepLS" hidden="1">0</definedName>
    <definedName name="AS2TickmarkLS" localSheetId="2" hidden="1">#REF!</definedName>
    <definedName name="AS2TickmarkLS" localSheetId="7" hidden="1">#REF!</definedName>
    <definedName name="AS2TickmarkLS" localSheetId="3" hidden="1">#REF!</definedName>
    <definedName name="AS2TickmarkLS" localSheetId="4" hidden="1">#REF!</definedName>
    <definedName name="AS2TickmarkLS" localSheetId="5" hidden="1">#REF!</definedName>
    <definedName name="AS2TickmarkLS" localSheetId="6" hidden="1">#REF!</definedName>
    <definedName name="AS2TickmarkLS" localSheetId="1" hidden="1">#REF!</definedName>
    <definedName name="AS2TickmarkLS" localSheetId="8" hidden="1">#REF!</definedName>
    <definedName name="AS2TickmarkLS" localSheetId="9" hidden="1">#REF!</definedName>
    <definedName name="AS2TickmarkLS" localSheetId="10" hidden="1">#REF!</definedName>
    <definedName name="AS2TickmarkLS" localSheetId="11" hidden="1">#REF!</definedName>
    <definedName name="AS2TickmarkLS" localSheetId="12" hidden="1">#REF!</definedName>
    <definedName name="AS2TickmarkLS" hidden="1">#REF!</definedName>
    <definedName name="AS2VersionLS" hidden="1">300</definedName>
    <definedName name="asa" hidden="1">#REF!</definedName>
    <definedName name="asd" localSheetId="7" hidden="1">'[30]Office Improve'!#REF!</definedName>
    <definedName name="asd" localSheetId="6" hidden="1">'[30]Office Improve'!#REF!</definedName>
    <definedName name="asd" localSheetId="11" hidden="1">'[30]Office Improve'!#REF!</definedName>
    <definedName name="asd" localSheetId="12" hidden="1">'[30]Office Improve'!#REF!</definedName>
    <definedName name="asd" hidden="1">'[30]Office Improve'!#REF!</definedName>
    <definedName name="asda" hidden="1">{"Page1",#N/A,FALSE,"DILUT1";"Page2",#N/A,FALSE,"DILUT1";"Page3",#N/A,FALSE,"DILUT1"}</definedName>
    <definedName name="asdasd" hidden="1">{#N/A,#N/A,TRUE,"Acquirer_Cases_Input";#N/A,#N/A,TRUE,"Acquirer_Input";#N/A,#N/A,TRUE,"Acquirer"}</definedName>
    <definedName name="asdasd_1" hidden="1">{#N/A,#N/A,TRUE,"Acquirer_Cases_Input";#N/A,#N/A,TRUE,"Acquirer_Input";#N/A,#N/A,TRUE,"Acquirer"}</definedName>
    <definedName name="asdasd_2" hidden="1">{#N/A,#N/A,TRUE,"Acquirer_Cases_Input";#N/A,#N/A,TRUE,"Acquirer_Input";#N/A,#N/A,TRUE,"Acquirer"}</definedName>
    <definedName name="asdasd_3" hidden="1">{#N/A,#N/A,TRUE,"Acquirer_Cases_Input";#N/A,#N/A,TRUE,"Acquirer_Input";#N/A,#N/A,TRUE,"Acquirer"}</definedName>
    <definedName name="asdasd_4" hidden="1">{#N/A,#N/A,TRUE,"Acquirer_Cases_Input";#N/A,#N/A,TRUE,"Acquirer_Input";#N/A,#N/A,TRUE,"Acquirer"}</definedName>
    <definedName name="asdasd_5" hidden="1">{#N/A,#N/A,TRUE,"Acquirer_Cases_Input";#N/A,#N/A,TRUE,"Acquirer_Input";#N/A,#N/A,TRUE,"Acquirer"}</definedName>
    <definedName name="asdf" localSheetId="1" hidden="1">{#N/A,#N/A,FALSE,"COVER";#N/A,#N/A,FALSE,"0";#N/A,#N/A,FALSE,"1";#N/A,#N/A,FALSE,"2";#N/A,#N/A,FALSE,"3";#N/A,#N/A,FALSE,"4";#N/A,#N/A,FALSE,"5";#N/A,#N/A,FALSE,"6";#N/A,#N/A,FALSE,"7";#N/A,#N/A,FALSE,"8";#N/A,#N/A,FALSE,"9";#N/A,#N/A,FALSE,"10";#N/A,#N/A,FALSE,"11"}</definedName>
    <definedName name="asdf" hidden="1">{#N/A,#N/A,TRUE,"KEY DATA";#N/A,#N/A,TRUE,"KEY DATA Base Case";#N/A,#N/A,TRUE,"JULY";#N/A,#N/A,TRUE,"AUG";#N/A,#N/A,TRUE,"SEPT";#N/A,#N/A,TRUE,"3Q"}</definedName>
    <definedName name="asdf_1" hidden="1">{#N/A,#N/A,TRUE,"KEY DATA";#N/A,#N/A,TRUE,"KEY DATA Base Case";#N/A,#N/A,TRUE,"JULY";#N/A,#N/A,TRUE,"AUG";#N/A,#N/A,TRUE,"SEPT";#N/A,#N/A,TRUE,"3Q"}</definedName>
    <definedName name="asdf_2" hidden="1">{#N/A,#N/A,TRUE,"KEY DATA";#N/A,#N/A,TRUE,"KEY DATA Base Case";#N/A,#N/A,TRUE,"JULY";#N/A,#N/A,TRUE,"AUG";#N/A,#N/A,TRUE,"SEPT";#N/A,#N/A,TRUE,"3Q"}</definedName>
    <definedName name="asdf_3" hidden="1">{#N/A,#N/A,TRUE,"KEY DATA";#N/A,#N/A,TRUE,"KEY DATA Base Case";#N/A,#N/A,TRUE,"JULY";#N/A,#N/A,TRUE,"AUG";#N/A,#N/A,TRUE,"SEPT";#N/A,#N/A,TRUE,"3Q"}</definedName>
    <definedName name="asdf_4" hidden="1">{#N/A,#N/A,TRUE,"KEY DATA";#N/A,#N/A,TRUE,"KEY DATA Base Case";#N/A,#N/A,TRUE,"JULY";#N/A,#N/A,TRUE,"AUG";#N/A,#N/A,TRUE,"SEPT";#N/A,#N/A,TRUE,"3Q"}</definedName>
    <definedName name="asdf_5" hidden="1">{#N/A,#N/A,TRUE,"KEY DATA";#N/A,#N/A,TRUE,"KEY DATA Base Case";#N/A,#N/A,TRUE,"JULY";#N/A,#N/A,TRUE,"AUG";#N/A,#N/A,TRUE,"SEPT";#N/A,#N/A,TRUE,"3Q"}</definedName>
    <definedName name="asdfasdf" hidden="1">{#N/A,#N/A,FALSE,"TS";#N/A,#N/A,FALSE,"Combo";#N/A,#N/A,FALSE,"FAIR";#N/A,#N/A,FALSE,"RBC";#N/A,#N/A,FALSE,"xxxx";#N/A,#N/A,FALSE,"A_D";#N/A,#N/A,FALSE,"WACC";#N/A,#N/A,FALSE,"DCF";#N/A,#N/A,FALSE,"LBO";#N/A,#N/A,FALSE,"AcqMults";#N/A,#N/A,FALSE,"CompMults"}</definedName>
    <definedName name="asdfasdf_1" hidden="1">{#N/A,#N/A,FALSE,"TS";#N/A,#N/A,FALSE,"Combo";#N/A,#N/A,FALSE,"FAIR";#N/A,#N/A,FALSE,"RBC";#N/A,#N/A,FALSE,"xxxx";#N/A,#N/A,FALSE,"A_D";#N/A,#N/A,FALSE,"WACC";#N/A,#N/A,FALSE,"DCF";#N/A,#N/A,FALSE,"LBO";#N/A,#N/A,FALSE,"AcqMults";#N/A,#N/A,FALSE,"CompMults"}</definedName>
    <definedName name="asdfasdf_2" hidden="1">{#N/A,#N/A,FALSE,"TS";#N/A,#N/A,FALSE,"Combo";#N/A,#N/A,FALSE,"FAIR";#N/A,#N/A,FALSE,"RBC";#N/A,#N/A,FALSE,"xxxx";#N/A,#N/A,FALSE,"A_D";#N/A,#N/A,FALSE,"WACC";#N/A,#N/A,FALSE,"DCF";#N/A,#N/A,FALSE,"LBO";#N/A,#N/A,FALSE,"AcqMults";#N/A,#N/A,FALSE,"CompMults"}</definedName>
    <definedName name="asdfasdf_3" hidden="1">{#N/A,#N/A,FALSE,"TS";#N/A,#N/A,FALSE,"Combo";#N/A,#N/A,FALSE,"FAIR";#N/A,#N/A,FALSE,"RBC";#N/A,#N/A,FALSE,"xxxx";#N/A,#N/A,FALSE,"A_D";#N/A,#N/A,FALSE,"WACC";#N/A,#N/A,FALSE,"DCF";#N/A,#N/A,FALSE,"LBO";#N/A,#N/A,FALSE,"AcqMults";#N/A,#N/A,FALSE,"CompMults"}</definedName>
    <definedName name="asdfasdf_4" hidden="1">{#N/A,#N/A,FALSE,"TS";#N/A,#N/A,FALSE,"Combo";#N/A,#N/A,FALSE,"FAIR";#N/A,#N/A,FALSE,"RBC";#N/A,#N/A,FALSE,"xxxx";#N/A,#N/A,FALSE,"A_D";#N/A,#N/A,FALSE,"WACC";#N/A,#N/A,FALSE,"DCF";#N/A,#N/A,FALSE,"LBO";#N/A,#N/A,FALSE,"AcqMults";#N/A,#N/A,FALSE,"CompMults"}</definedName>
    <definedName name="asdfasdf_5" hidden="1">{#N/A,#N/A,FALSE,"TS";#N/A,#N/A,FALSE,"Combo";#N/A,#N/A,FALSE,"FAIR";#N/A,#N/A,FALSE,"RBC";#N/A,#N/A,FALSE,"xxxx";#N/A,#N/A,FALSE,"A_D";#N/A,#N/A,FALSE,"WACC";#N/A,#N/A,FALSE,"DCF";#N/A,#N/A,FALSE,"LBO";#N/A,#N/A,FALSE,"AcqMults";#N/A,#N/A,FALSE,"CompMults"}</definedName>
    <definedName name="asdfdd" hidden="1">{"mgmt forecast",#N/A,FALSE,"Mgmt Forecast";"dcf table",#N/A,FALSE,"Mgmt Forecast";"sensitivity",#N/A,FALSE,"Mgmt Forecast";"table inputs",#N/A,FALSE,"Mgmt Forecast";"calculations",#N/A,FALSE,"Mgmt Forecast"}</definedName>
    <definedName name="asdzxfghj" localSheetId="7" hidden="1">{#N/A,#N/A,FALSE,"CONTENTS";#N/A,#N/A,FALSE,"DR";#N/A,#N/A,FALSE,"PL";#N/A,#N/A,FALSE,"BS";#N/A,#N/A,FALSE,"Cash Flow";#N/A,#N/A,FALSE,"NOTES";#N/A,#N/A,FALSE,"NOTES (FA)";#N/A,#N/A,FALSE,"Notes(3)";#N/A,#N/A,FALSE,"NOTES (4)";#N/A,#N/A,FALSE,"DP&amp;L";#N/A,#N/A,FALSE,"EXPENSES";#N/A,#N/A,FALSE,"EXPENSES-1"}</definedName>
    <definedName name="asdzxfghj" localSheetId="5" hidden="1">{#N/A,#N/A,FALSE,"CONTENTS";#N/A,#N/A,FALSE,"DR";#N/A,#N/A,FALSE,"PL";#N/A,#N/A,FALSE,"BS";#N/A,#N/A,FALSE,"Cash Flow";#N/A,#N/A,FALSE,"NOTES";#N/A,#N/A,FALSE,"NOTES (FA)";#N/A,#N/A,FALSE,"Notes(3)";#N/A,#N/A,FALSE,"NOTES (4)";#N/A,#N/A,FALSE,"DP&amp;L";#N/A,#N/A,FALSE,"EXPENSES";#N/A,#N/A,FALSE,"EXPENSES-1"}</definedName>
    <definedName name="asdzxfghj" localSheetId="6" hidden="1">{#N/A,#N/A,FALSE,"CONTENTS";#N/A,#N/A,FALSE,"DR";#N/A,#N/A,FALSE,"PL";#N/A,#N/A,FALSE,"BS";#N/A,#N/A,FALSE,"Cash Flow";#N/A,#N/A,FALSE,"NOTES";#N/A,#N/A,FALSE,"NOTES (FA)";#N/A,#N/A,FALSE,"Notes(3)";#N/A,#N/A,FALSE,"NOTES (4)";#N/A,#N/A,FALSE,"DP&amp;L";#N/A,#N/A,FALSE,"EXPENSES";#N/A,#N/A,FALSE,"EXPENSES-1"}</definedName>
    <definedName name="asdzxfghj" localSheetId="11" hidden="1">{#N/A,#N/A,FALSE,"CONTENTS";#N/A,#N/A,FALSE,"DR";#N/A,#N/A,FALSE,"PL";#N/A,#N/A,FALSE,"BS";#N/A,#N/A,FALSE,"Cash Flow";#N/A,#N/A,FALSE,"NOTES";#N/A,#N/A,FALSE,"NOTES (FA)";#N/A,#N/A,FALSE,"Notes(3)";#N/A,#N/A,FALSE,"NOTES (4)";#N/A,#N/A,FALSE,"DP&amp;L";#N/A,#N/A,FALSE,"EXPENSES";#N/A,#N/A,FALSE,"EXPENSES-1"}</definedName>
    <definedName name="asdzxfghj" localSheetId="12" hidden="1">{#N/A,#N/A,FALSE,"CONTENTS";#N/A,#N/A,FALSE,"DR";#N/A,#N/A,FALSE,"PL";#N/A,#N/A,FALSE,"BS";#N/A,#N/A,FALSE,"Cash Flow";#N/A,#N/A,FALSE,"NOTES";#N/A,#N/A,FALSE,"NOTES (FA)";#N/A,#N/A,FALSE,"Notes(3)";#N/A,#N/A,FALSE,"NOTES (4)";#N/A,#N/A,FALSE,"DP&amp;L";#N/A,#N/A,FALSE,"EXPENSES";#N/A,#N/A,FALSE,"EXPENSES-1"}</definedName>
    <definedName name="asdzxfghj" hidden="1">{#N/A,#N/A,FALSE,"CONTENTS";#N/A,#N/A,FALSE,"DR";#N/A,#N/A,FALSE,"PL";#N/A,#N/A,FALSE,"BS";#N/A,#N/A,FALSE,"Cash Flow";#N/A,#N/A,FALSE,"NOTES";#N/A,#N/A,FALSE,"NOTES (FA)";#N/A,#N/A,FALSE,"Notes(3)";#N/A,#N/A,FALSE,"NOTES (4)";#N/A,#N/A,FALSE,"DP&amp;L";#N/A,#N/A,FALSE,"EXPENSES";#N/A,#N/A,FALSE,"EXPENSES-1"}</definedName>
    <definedName name="asfa" hidden="1">{#N/A,#N/A,FALSE,"3410599";#N/A,#N/A,FALSE,"34106";#N/A,#N/A,FALSE,"34903";#N/A,#N/A,FALSE,"4450999";#N/A,#N/A,FALSE,"44901"}</definedName>
    <definedName name="asfasdf" localSheetId="1" hidden="1">#REF!</definedName>
    <definedName name="asfasdf" hidden="1">#REF!</definedName>
    <definedName name="asfd" hidden="1">{#N/A,#N/A,FALSE,"3410599";#N/A,#N/A,FALSE,"34106";#N/A,#N/A,FALSE,"34903";#N/A,#N/A,FALSE,"4450999";#N/A,#N/A,FALSE,"44901"}</definedName>
    <definedName name="ass" localSheetId="7" hidden="1">{#N/A,#N/A,TRUE,"COVER";#N/A,#N/A,TRUE,"DIR";#N/A,#N/A,TRUE,"AUDIT"}</definedName>
    <definedName name="ass" localSheetId="5" hidden="1">{#N/A,#N/A,TRUE,"COVER";#N/A,#N/A,TRUE,"DIR";#N/A,#N/A,TRUE,"AUDIT"}</definedName>
    <definedName name="ass" localSheetId="6" hidden="1">{#N/A,#N/A,TRUE,"COVER";#N/A,#N/A,TRUE,"DIR";#N/A,#N/A,TRUE,"AUDIT"}</definedName>
    <definedName name="ass" localSheetId="11" hidden="1">{#N/A,#N/A,TRUE,"COVER";#N/A,#N/A,TRUE,"DIR";#N/A,#N/A,TRUE,"AUDIT"}</definedName>
    <definedName name="ass" localSheetId="12" hidden="1">{#N/A,#N/A,TRUE,"COVER";#N/A,#N/A,TRUE,"DIR";#N/A,#N/A,TRUE,"AUDIT"}</definedName>
    <definedName name="ass" hidden="1">{#N/A,#N/A,TRUE,"COVER";#N/A,#N/A,TRUE,"DIR";#N/A,#N/A,TRUE,"AUDIT"}</definedName>
    <definedName name="assl" localSheetId="7" hidden="1">{#N/A,#N/A,FALSE,"CONTENTS";#N/A,#N/A,FALSE,"DR";#N/A,#N/A,FALSE,"PL";#N/A,#N/A,FALSE,"BS";#N/A,#N/A,FALSE,"Cash Flow";#N/A,#N/A,FALSE,"NOTES";#N/A,#N/A,FALSE,"NOTES (FA)";#N/A,#N/A,FALSE,"Notes(3)";#N/A,#N/A,FALSE,"NOTES (4)";#N/A,#N/A,FALSE,"DP&amp;L";#N/A,#N/A,FALSE,"EXPENSES";#N/A,#N/A,FALSE,"EXPENSES-1"}</definedName>
    <definedName name="assl" localSheetId="5" hidden="1">{#N/A,#N/A,FALSE,"CONTENTS";#N/A,#N/A,FALSE,"DR";#N/A,#N/A,FALSE,"PL";#N/A,#N/A,FALSE,"BS";#N/A,#N/A,FALSE,"Cash Flow";#N/A,#N/A,FALSE,"NOTES";#N/A,#N/A,FALSE,"NOTES (FA)";#N/A,#N/A,FALSE,"Notes(3)";#N/A,#N/A,FALSE,"NOTES (4)";#N/A,#N/A,FALSE,"DP&amp;L";#N/A,#N/A,FALSE,"EXPENSES";#N/A,#N/A,FALSE,"EXPENSES-1"}</definedName>
    <definedName name="assl" localSheetId="6" hidden="1">{#N/A,#N/A,FALSE,"CONTENTS";#N/A,#N/A,FALSE,"DR";#N/A,#N/A,FALSE,"PL";#N/A,#N/A,FALSE,"BS";#N/A,#N/A,FALSE,"Cash Flow";#N/A,#N/A,FALSE,"NOTES";#N/A,#N/A,FALSE,"NOTES (FA)";#N/A,#N/A,FALSE,"Notes(3)";#N/A,#N/A,FALSE,"NOTES (4)";#N/A,#N/A,FALSE,"DP&amp;L";#N/A,#N/A,FALSE,"EXPENSES";#N/A,#N/A,FALSE,"EXPENSES-1"}</definedName>
    <definedName name="assl" localSheetId="11" hidden="1">{#N/A,#N/A,FALSE,"CONTENTS";#N/A,#N/A,FALSE,"DR";#N/A,#N/A,FALSE,"PL";#N/A,#N/A,FALSE,"BS";#N/A,#N/A,FALSE,"Cash Flow";#N/A,#N/A,FALSE,"NOTES";#N/A,#N/A,FALSE,"NOTES (FA)";#N/A,#N/A,FALSE,"Notes(3)";#N/A,#N/A,FALSE,"NOTES (4)";#N/A,#N/A,FALSE,"DP&amp;L";#N/A,#N/A,FALSE,"EXPENSES";#N/A,#N/A,FALSE,"EXPENSES-1"}</definedName>
    <definedName name="assl" localSheetId="12" hidden="1">{#N/A,#N/A,FALSE,"CONTENTS";#N/A,#N/A,FALSE,"DR";#N/A,#N/A,FALSE,"PL";#N/A,#N/A,FALSE,"BS";#N/A,#N/A,FALSE,"Cash Flow";#N/A,#N/A,FALSE,"NOTES";#N/A,#N/A,FALSE,"NOTES (FA)";#N/A,#N/A,FALSE,"Notes(3)";#N/A,#N/A,FALSE,"NOTES (4)";#N/A,#N/A,FALSE,"DP&amp;L";#N/A,#N/A,FALSE,"EXPENSES";#N/A,#N/A,FALSE,"EXPENSES-1"}</definedName>
    <definedName name="assl" hidden="1">{#N/A,#N/A,FALSE,"CONTENTS";#N/A,#N/A,FALSE,"DR";#N/A,#N/A,FALSE,"PL";#N/A,#N/A,FALSE,"BS";#N/A,#N/A,FALSE,"Cash Flow";#N/A,#N/A,FALSE,"NOTES";#N/A,#N/A,FALSE,"NOTES (FA)";#N/A,#N/A,FALSE,"Notes(3)";#N/A,#N/A,FALSE,"NOTES (4)";#N/A,#N/A,FALSE,"DP&amp;L";#N/A,#N/A,FALSE,"EXPENSES";#N/A,#N/A,FALSE,"EXPENSES-1"}</definedName>
    <definedName name="ATSeXToEUR" hidden="1">1/EUReXToATS</definedName>
    <definedName name="AUDIT">#REF!</definedName>
    <definedName name="AUDITOR">#REF!</definedName>
    <definedName name="AuraStyleDefaultsReset" hidden="1">#N/A</definedName>
    <definedName name="AvgRateCNY0516">#REF!</definedName>
    <definedName name="AvgRateCNY0616">#REF!</definedName>
    <definedName name="AvgRateCNY0716">#REF!</definedName>
    <definedName name="AvgRateCNY0816">#REF!</definedName>
    <definedName name="AvgRateCNY0916">#REF!</definedName>
    <definedName name="AvgRateCNY1016">#REF!</definedName>
    <definedName name="AvgRateCNY1116">#REF!</definedName>
    <definedName name="AvgRateCNY1216">#REF!</definedName>
    <definedName name="AvgRateMOP0516">#REF!</definedName>
    <definedName name="AvgRateMOP0616">#REF!</definedName>
    <definedName name="AvgRateMOP0716">#REF!</definedName>
    <definedName name="AvgRateMOP0816">#REF!</definedName>
    <definedName name="AvgRateMOP0916">#REF!</definedName>
    <definedName name="AvgRateMOP1016">#REF!</definedName>
    <definedName name="AvgRateMOP1116">#REF!</definedName>
    <definedName name="AvgRateMOP1216">#REF!</definedName>
    <definedName name="awert" hidden="1">{#N/A,#N/A,FALSE,"ORIX CSC"}</definedName>
    <definedName name="awsert" localSheetId="7" hidden="1">{#N/A,#N/A,TRUE,"COVER";#N/A,#N/A,TRUE,"DIR";#N/A,#N/A,TRUE,"AUDIT"}</definedName>
    <definedName name="awsert" localSheetId="5" hidden="1">{#N/A,#N/A,TRUE,"COVER";#N/A,#N/A,TRUE,"DIR";#N/A,#N/A,TRUE,"AUDIT"}</definedName>
    <definedName name="awsert" localSheetId="6" hidden="1">{#N/A,#N/A,TRUE,"COVER";#N/A,#N/A,TRUE,"DIR";#N/A,#N/A,TRUE,"AUDIT"}</definedName>
    <definedName name="awsert" localSheetId="11" hidden="1">{#N/A,#N/A,TRUE,"COVER";#N/A,#N/A,TRUE,"DIR";#N/A,#N/A,TRUE,"AUDIT"}</definedName>
    <definedName name="awsert" localSheetId="12" hidden="1">{#N/A,#N/A,TRUE,"COVER";#N/A,#N/A,TRUE,"DIR";#N/A,#N/A,TRUE,"AUDIT"}</definedName>
    <definedName name="awsert" hidden="1">{#N/A,#N/A,TRUE,"COVER";#N/A,#N/A,TRUE,"DIR";#N/A,#N/A,TRUE,"AUDIT"}</definedName>
    <definedName name="AYY" hidden="1">{"'Feb 99'!$A$1:$G$30"}</definedName>
    <definedName name="b" localSheetId="3" hidden="1">{#N/A,#N/A,FALSE,"TB";#N/A,#N/A,FALSE,"DR";#N/A,#N/A,FALSE,"AR";#N/A,#N/A,FALSE,"PL";#N/A,#N/A,FALSE,"BS";#N/A,#N/A,FALSE,"NOTES";#N/A,#N/A,FALSE,"NOTES (2)";#N/A,#N/A,FALSE,"NOTES (3)";#N/A,#N/A,FALSE,"DPL";#N/A,#N/A,FALSE,"TAXC.INDEX";#N/A,#N/A,FALSE,"Schedule I";#N/A,#N/A,FALSE,"Adjustments"}</definedName>
    <definedName name="b" localSheetId="4" hidden="1">{#N/A,#N/A,FALSE,"TB";#N/A,#N/A,FALSE,"DR";#N/A,#N/A,FALSE,"AR";#N/A,#N/A,FALSE,"PL";#N/A,#N/A,FALSE,"BS";#N/A,#N/A,FALSE,"NOTES";#N/A,#N/A,FALSE,"NOTES (2)";#N/A,#N/A,FALSE,"NOTES (3)";#N/A,#N/A,FALSE,"DPL";#N/A,#N/A,FALSE,"TAXC.INDEX";#N/A,#N/A,FALSE,"Schedule I";#N/A,#N/A,FALSE,"Adjustments"}</definedName>
    <definedName name="b" localSheetId="10" hidden="1">{#N/A,#N/A,FALSE,"TB";#N/A,#N/A,FALSE,"DR";#N/A,#N/A,FALSE,"AR";#N/A,#N/A,FALSE,"PL";#N/A,#N/A,FALSE,"BS";#N/A,#N/A,FALSE,"NOTES";#N/A,#N/A,FALSE,"NOTES (2)";#N/A,#N/A,FALSE,"NOTES (3)";#N/A,#N/A,FALSE,"DPL";#N/A,#N/A,FALSE,"TAXC.INDEX";#N/A,#N/A,FALSE,"Schedule I";#N/A,#N/A,FALSE,"Adjustments"}</definedName>
    <definedName name="b" hidden="1">{"histincome",#N/A,FALSE,"hyfins";"closing balance",#N/A,FALSE,"hyfins"}</definedName>
    <definedName name="b_1" hidden="1">{#N/A,#N/A,FALSE,"Virgin Flightdeck"}</definedName>
    <definedName name="b_2" hidden="1">{#N/A,#N/A,FALSE,"Virgin Flightdeck"}</definedName>
    <definedName name="b_3" hidden="1">{#N/A,#N/A,FALSE,"Virgin Flightdeck"}</definedName>
    <definedName name="b_4" hidden="1">{#N/A,#N/A,FALSE,"Virgin Flightdeck"}</definedName>
    <definedName name="b_5" hidden="1">{#N/A,#N/A,FALSE,"Virgin Flightdeck"}</definedName>
    <definedName name="ba" hidden="1">{#N/A,#N/A,FALSE,"Virgin Flightdeck"}</definedName>
    <definedName name="backup" hidden="1">{#N/A,#N/A,TRUE,"KEY DATA";#N/A,#N/A,TRUE,"KEY DATA Base Case";#N/A,#N/A,TRUE,"JULY";#N/A,#N/A,TRUE,"AUG";#N/A,#N/A,TRUE,"SEPT";#N/A,#N/A,TRUE,"3Q"}</definedName>
    <definedName name="backup." hidden="1">{#N/A,#N/A,TRUE,"KEY DATA";#N/A,#N/A,TRUE,"KEY DATA Base Case";#N/A,#N/A,TRUE,"JULY";#N/A,#N/A,TRUE,"AUG";#N/A,#N/A,TRUE,"SEPT";#N/A,#N/A,TRUE,"3Q"}</definedName>
    <definedName name="backup._1" hidden="1">{#N/A,#N/A,TRUE,"KEY DATA";#N/A,#N/A,TRUE,"KEY DATA Base Case";#N/A,#N/A,TRUE,"JULY";#N/A,#N/A,TRUE,"AUG";#N/A,#N/A,TRUE,"SEPT";#N/A,#N/A,TRUE,"3Q"}</definedName>
    <definedName name="backup._2" hidden="1">{#N/A,#N/A,TRUE,"KEY DATA";#N/A,#N/A,TRUE,"KEY DATA Base Case";#N/A,#N/A,TRUE,"JULY";#N/A,#N/A,TRUE,"AUG";#N/A,#N/A,TRUE,"SEPT";#N/A,#N/A,TRUE,"3Q"}</definedName>
    <definedName name="backup._3" hidden="1">{#N/A,#N/A,TRUE,"KEY DATA";#N/A,#N/A,TRUE,"KEY DATA Base Case";#N/A,#N/A,TRUE,"JULY";#N/A,#N/A,TRUE,"AUG";#N/A,#N/A,TRUE,"SEPT";#N/A,#N/A,TRUE,"3Q"}</definedName>
    <definedName name="backup._4" hidden="1">{#N/A,#N/A,TRUE,"KEY DATA";#N/A,#N/A,TRUE,"KEY DATA Base Case";#N/A,#N/A,TRUE,"JULY";#N/A,#N/A,TRUE,"AUG";#N/A,#N/A,TRUE,"SEPT";#N/A,#N/A,TRUE,"3Q"}</definedName>
    <definedName name="backup._5" hidden="1">{#N/A,#N/A,TRUE,"KEY DATA";#N/A,#N/A,TRUE,"KEY DATA Base Case";#N/A,#N/A,TRUE,"JULY";#N/A,#N/A,TRUE,"AUG";#N/A,#N/A,TRUE,"SEPT";#N/A,#N/A,TRUE,"3Q"}</definedName>
    <definedName name="backup_1" hidden="1">{#N/A,#N/A,TRUE,"KEY DATA";#N/A,#N/A,TRUE,"KEY DATA Base Case";#N/A,#N/A,TRUE,"JULY";#N/A,#N/A,TRUE,"AUG";#N/A,#N/A,TRUE,"SEPT";#N/A,#N/A,TRUE,"3Q"}</definedName>
    <definedName name="backup_2" hidden="1">{#N/A,#N/A,TRUE,"KEY DATA";#N/A,#N/A,TRUE,"KEY DATA Base Case";#N/A,#N/A,TRUE,"JULY";#N/A,#N/A,TRUE,"AUG";#N/A,#N/A,TRUE,"SEPT";#N/A,#N/A,TRUE,"3Q"}</definedName>
    <definedName name="backup_3" hidden="1">{#N/A,#N/A,TRUE,"KEY DATA";#N/A,#N/A,TRUE,"KEY DATA Base Case";#N/A,#N/A,TRUE,"JULY";#N/A,#N/A,TRUE,"AUG";#N/A,#N/A,TRUE,"SEPT";#N/A,#N/A,TRUE,"3Q"}</definedName>
    <definedName name="backup_4" hidden="1">{#N/A,#N/A,TRUE,"KEY DATA";#N/A,#N/A,TRUE,"KEY DATA Base Case";#N/A,#N/A,TRUE,"JULY";#N/A,#N/A,TRUE,"AUG";#N/A,#N/A,TRUE,"SEPT";#N/A,#N/A,TRUE,"3Q"}</definedName>
    <definedName name="backup_5" hidden="1">{#N/A,#N/A,TRUE,"KEY DATA";#N/A,#N/A,TRUE,"KEY DATA Base Case";#N/A,#N/A,TRUE,"JULY";#N/A,#N/A,TRUE,"AUG";#N/A,#N/A,TRUE,"SEPT";#N/A,#N/A,TRUE,"3Q"}</definedName>
    <definedName name="BAL_SYS" localSheetId="4">#REF!</definedName>
    <definedName name="BAL_SYS" localSheetId="10">#REF!</definedName>
    <definedName name="BAL_SYS">#REF!</definedName>
    <definedName name="BALANCE" localSheetId="4">#REF!</definedName>
    <definedName name="BALANCE" localSheetId="10">#REF!</definedName>
    <definedName name="BALANCE">#REF!</definedName>
    <definedName name="BALL" localSheetId="7" hidden="1">{#N/A,#N/A,FALSE,"TAXC.INDEX";#N/A,#N/A,FALSE,"Schedule I";#N/A,#N/A,FALSE,"Schedule  II";#N/A,#N/A,FALSE,"Schedule III"}</definedName>
    <definedName name="BALL" localSheetId="5" hidden="1">{#N/A,#N/A,FALSE,"TAXC.INDEX";#N/A,#N/A,FALSE,"Schedule I";#N/A,#N/A,FALSE,"Schedule  II";#N/A,#N/A,FALSE,"Schedule III"}</definedName>
    <definedName name="BALL" localSheetId="6" hidden="1">{#N/A,#N/A,FALSE,"TAXC.INDEX";#N/A,#N/A,FALSE,"Schedule I";#N/A,#N/A,FALSE,"Schedule  II";#N/A,#N/A,FALSE,"Schedule III"}</definedName>
    <definedName name="BALL" localSheetId="11" hidden="1">{#N/A,#N/A,FALSE,"TAXC.INDEX";#N/A,#N/A,FALSE,"Schedule I";#N/A,#N/A,FALSE,"Schedule  II";#N/A,#N/A,FALSE,"Schedule III"}</definedName>
    <definedName name="BALL" localSheetId="12" hidden="1">{#N/A,#N/A,FALSE,"TAXC.INDEX";#N/A,#N/A,FALSE,"Schedule I";#N/A,#N/A,FALSE,"Schedule  II";#N/A,#N/A,FALSE,"Schedule III"}</definedName>
    <definedName name="BALL" hidden="1">{#N/A,#N/A,FALSE,"TAXC.INDEX";#N/A,#N/A,FALSE,"Schedule I";#N/A,#N/A,FALSE,"Schedule  II";#N/A,#N/A,FALSE,"Schedule III"}</definedName>
    <definedName name="BasicInfo">[31]Cover!$B$8:$C$15,[31]Cover!$D$8:$E$15,[31]Cover!#REF!,[31]Cover!$B$1:$B$3</definedName>
    <definedName name="bb" hidden="1">{#N/A,#N/A,FALSE,"Consolidated Shipley";#N/A,#N/A,FALSE,"Consolidated PWB";#N/A,#N/A,FALSE,"Consolidated Micro"}</definedName>
    <definedName name="bb_1" hidden="1">{#N/A,#N/A,FALSE,"Virgin Flightdeck"}</definedName>
    <definedName name="bb_2" hidden="1">{#N/A,#N/A,FALSE,"Virgin Flightdeck"}</definedName>
    <definedName name="bb_3" hidden="1">{#N/A,#N/A,FALSE,"Virgin Flightdeck"}</definedName>
    <definedName name="bb_4" hidden="1">{#N/A,#N/A,FALSE,"Virgin Flightdeck"}</definedName>
    <definedName name="bb_5" hidden="1">{#N/A,#N/A,FALSE,"Virgin Flightdeck"}</definedName>
    <definedName name="bbb" localSheetId="7" hidden="1">{#N/A,#N/A,FALSE,"TB";#N/A,#N/A,FALSE,"AR";#N/A,#N/A,FALSE,"BS";#N/A,#N/A,FALSE,"PL";#N/A,#N/A,FALSE,"NOTES";#N/A,#N/A,FALSE,"NOTES (2)";#N/A,#N/A,FALSE,"NOTES (3)";#N/A,#N/A,FALSE,"TAXC.INDEX";#N/A,#N/A,FALSE,"Schedule I";#N/A,#N/A,FALSE,"DPL";#N/A,#N/A,FALSE,"Schedule IV";#N/A,#N/A,FALSE,"Adjustments"}</definedName>
    <definedName name="bbb" localSheetId="5" hidden="1">{#N/A,#N/A,FALSE,"TB";#N/A,#N/A,FALSE,"AR";#N/A,#N/A,FALSE,"BS";#N/A,#N/A,FALSE,"PL";#N/A,#N/A,FALSE,"NOTES";#N/A,#N/A,FALSE,"NOTES (2)";#N/A,#N/A,FALSE,"NOTES (3)";#N/A,#N/A,FALSE,"TAXC.INDEX";#N/A,#N/A,FALSE,"Schedule I";#N/A,#N/A,FALSE,"DPL";#N/A,#N/A,FALSE,"Schedule IV";#N/A,#N/A,FALSE,"Adjustments"}</definedName>
    <definedName name="bbb" localSheetId="6" hidden="1">{#N/A,#N/A,FALSE,"TB";#N/A,#N/A,FALSE,"AR";#N/A,#N/A,FALSE,"BS";#N/A,#N/A,FALSE,"PL";#N/A,#N/A,FALSE,"NOTES";#N/A,#N/A,FALSE,"NOTES (2)";#N/A,#N/A,FALSE,"NOTES (3)";#N/A,#N/A,FALSE,"TAXC.INDEX";#N/A,#N/A,FALSE,"Schedule I";#N/A,#N/A,FALSE,"DPL";#N/A,#N/A,FALSE,"Schedule IV";#N/A,#N/A,FALSE,"Adjustments"}</definedName>
    <definedName name="bbb" localSheetId="1" hidden="1">{#N/A,#N/A,FALSE,"3410599";#N/A,#N/A,FALSE,"34106";#N/A,#N/A,FALSE,"34903";#N/A,#N/A,FALSE,"4450999";#N/A,#N/A,FALSE,"44901"}</definedName>
    <definedName name="bbb" localSheetId="11" hidden="1">{#N/A,#N/A,FALSE,"TB";#N/A,#N/A,FALSE,"AR";#N/A,#N/A,FALSE,"BS";#N/A,#N/A,FALSE,"PL";#N/A,#N/A,FALSE,"NOTES";#N/A,#N/A,FALSE,"NOTES (2)";#N/A,#N/A,FALSE,"NOTES (3)";#N/A,#N/A,FALSE,"TAXC.INDEX";#N/A,#N/A,FALSE,"Schedule I";#N/A,#N/A,FALSE,"DPL";#N/A,#N/A,FALSE,"Schedule IV";#N/A,#N/A,FALSE,"Adjustments"}</definedName>
    <definedName name="bbb" localSheetId="12" hidden="1">{#N/A,#N/A,FALSE,"TB";#N/A,#N/A,FALSE,"AR";#N/A,#N/A,FALSE,"BS";#N/A,#N/A,FALSE,"PL";#N/A,#N/A,FALSE,"NOTES";#N/A,#N/A,FALSE,"NOTES (2)";#N/A,#N/A,FALSE,"NOTES (3)";#N/A,#N/A,FALSE,"TAXC.INDEX";#N/A,#N/A,FALSE,"Schedule I";#N/A,#N/A,FALSE,"DPL";#N/A,#N/A,FALSE,"Schedule IV";#N/A,#N/A,FALSE,"Adjustments"}</definedName>
    <definedName name="bbb" hidden="1">{#N/A,#N/A,FALSE,"Consolidated Shipley";#N/A,#N/A,FALSE,"Consolidated PWB";#N/A,#N/A,FALSE,"Consolidated Micro"}</definedName>
    <definedName name="bbb_1" hidden="1">{#N/A,#N/A,FALSE,"Consolidated Shipley";#N/A,#N/A,FALSE,"Consolidated PWB";#N/A,#N/A,FALSE,"Consolidated Micro"}</definedName>
    <definedName name="bbb_2" hidden="1">{#N/A,#N/A,FALSE,"Consolidated Shipley";#N/A,#N/A,FALSE,"Consolidated PWB";#N/A,#N/A,FALSE,"Consolidated Micro"}</definedName>
    <definedName name="bbb_3" hidden="1">{#N/A,#N/A,FALSE,"Consolidated Shipley";#N/A,#N/A,FALSE,"Consolidated PWB";#N/A,#N/A,FALSE,"Consolidated Micro"}</definedName>
    <definedName name="bbb_4" hidden="1">{#N/A,#N/A,FALSE,"Consolidated Shipley";#N/A,#N/A,FALSE,"Consolidated PWB";#N/A,#N/A,FALSE,"Consolidated Micro"}</definedName>
    <definedName name="bbb_5" hidden="1">{#N/A,#N/A,FALSE,"Consolidated Shipley";#N/A,#N/A,FALSE,"Consolidated PWB";#N/A,#N/A,FALSE,"Consolidated Micro"}</definedName>
    <definedName name="bbbb" localSheetId="7" hidden="1">{#N/A,#N/A,FALSE,"TAXC.INDEX";#N/A,#N/A,FALSE,"Schedule I";#N/A,#N/A,FALSE,"Schedule  II";#N/A,#N/A,FALSE,"Schedule III";#N/A,#N/A,FALSE,"Schedule IV";#N/A,#N/A,FALSE,"Schedule IV (Cont'd)";#N/A,#N/A,FALSE,"Schedule V";#N/A,#N/A,FALSE,"Schedule VI";#N/A,#N/A,FALSE,"Schedule VII"}</definedName>
    <definedName name="bbbb" localSheetId="5" hidden="1">{#N/A,#N/A,FALSE,"TAXC.INDEX";#N/A,#N/A,FALSE,"Schedule I";#N/A,#N/A,FALSE,"Schedule  II";#N/A,#N/A,FALSE,"Schedule III";#N/A,#N/A,FALSE,"Schedule IV";#N/A,#N/A,FALSE,"Schedule IV (Cont'd)";#N/A,#N/A,FALSE,"Schedule V";#N/A,#N/A,FALSE,"Schedule VI";#N/A,#N/A,FALSE,"Schedule VII"}</definedName>
    <definedName name="bbbb" localSheetId="6" hidden="1">{#N/A,#N/A,FALSE,"TAXC.INDEX";#N/A,#N/A,FALSE,"Schedule I";#N/A,#N/A,FALSE,"Schedule  II";#N/A,#N/A,FALSE,"Schedule III";#N/A,#N/A,FALSE,"Schedule IV";#N/A,#N/A,FALSE,"Schedule IV (Cont'd)";#N/A,#N/A,FALSE,"Schedule V";#N/A,#N/A,FALSE,"Schedule VI";#N/A,#N/A,FALSE,"Schedule VII"}</definedName>
    <definedName name="bbbb" localSheetId="1" hidden="1">{#N/A,#N/A,FALSE,"3410599";#N/A,#N/A,FALSE,"34106";#N/A,#N/A,FALSE,"34903";#N/A,#N/A,FALSE,"4450999";#N/A,#N/A,FALSE,"44901"}</definedName>
    <definedName name="bbbb" localSheetId="11" hidden="1">{#N/A,#N/A,FALSE,"TAXC.INDEX";#N/A,#N/A,FALSE,"Schedule I";#N/A,#N/A,FALSE,"Schedule  II";#N/A,#N/A,FALSE,"Schedule III";#N/A,#N/A,FALSE,"Schedule IV";#N/A,#N/A,FALSE,"Schedule IV (Cont'd)";#N/A,#N/A,FALSE,"Schedule V";#N/A,#N/A,FALSE,"Schedule VI";#N/A,#N/A,FALSE,"Schedule VII"}</definedName>
    <definedName name="bbbb" localSheetId="12" hidden="1">{#N/A,#N/A,FALSE,"TAXC.INDEX";#N/A,#N/A,FALSE,"Schedule I";#N/A,#N/A,FALSE,"Schedule  II";#N/A,#N/A,FALSE,"Schedule III";#N/A,#N/A,FALSE,"Schedule IV";#N/A,#N/A,FALSE,"Schedule IV (Cont'd)";#N/A,#N/A,FALSE,"Schedule V";#N/A,#N/A,FALSE,"Schedule VI";#N/A,#N/A,FALSE,"Schedule VII"}</definedName>
    <definedName name="bbbb" hidden="1">{"gross_margin1",#N/A,FALSE,"Gross Margin Detail";"gross_margin2",#N/A,FALSE,"Gross Margin Detail"}</definedName>
    <definedName name="bbbb_1" hidden="1">{"gross_margin1",#N/A,FALSE,"Gross Margin Detail";"gross_margin2",#N/A,FALSE,"Gross Margin Detail"}</definedName>
    <definedName name="bbbb_2" hidden="1">{"gross_margin1",#N/A,FALSE,"Gross Margin Detail";"gross_margin2",#N/A,FALSE,"Gross Margin Detail"}</definedName>
    <definedName name="bbbb_3" hidden="1">{"gross_margin1",#N/A,FALSE,"Gross Margin Detail";"gross_margin2",#N/A,FALSE,"Gross Margin Detail"}</definedName>
    <definedName name="bbbb_4" hidden="1">{"gross_margin1",#N/A,FALSE,"Gross Margin Detail";"gross_margin2",#N/A,FALSE,"Gross Margin Detail"}</definedName>
    <definedName name="bbbb_5" hidden="1">{"gross_margin1",#N/A,FALSE,"Gross Margin Detail";"gross_margin2",#N/A,FALSE,"Gross Margin Detail"}</definedName>
    <definedName name="bbbbb" localSheetId="1" hidden="1">{#N/A,#N/A,FALSE,"3410599";#N/A,#N/A,FALSE,"34106";#N/A,#N/A,FALSE,"34903";#N/A,#N/A,FALSE,"4450999";#N/A,#N/A,FALSE,"44901"}</definedName>
    <definedName name="bbbbb" hidden="1">{"historical acquirer",#N/A,FALSE,"Historical Performance";"historical target",#N/A,FALSE,"Historical Performance"}</definedName>
    <definedName name="bbbbb_1" hidden="1">{"historical acquirer",#N/A,FALSE,"Historical Performance";"historical target",#N/A,FALSE,"Historical Performance"}</definedName>
    <definedName name="bbbbb_2" hidden="1">{"historical acquirer",#N/A,FALSE,"Historical Performance";"historical target",#N/A,FALSE,"Historical Performance"}</definedName>
    <definedName name="bbbbb_3" hidden="1">{"historical acquirer",#N/A,FALSE,"Historical Performance";"historical target",#N/A,FALSE,"Historical Performance"}</definedName>
    <definedName name="bbbbb_4" hidden="1">{"historical acquirer",#N/A,FALSE,"Historical Performance";"historical target",#N/A,FALSE,"Historical Performance"}</definedName>
    <definedName name="bbbbb_5" hidden="1">{"historical acquirer",#N/A,FALSE,"Historical Performance";"historical target",#N/A,FALSE,"Historical Performance"}</definedName>
    <definedName name="bbbbbb" localSheetId="7" hidden="1">{#N/A,#N/A,FALSE,"Marketing";#N/A,#N/A,FALSE,"Selling";#N/A,#N/A,FALSE,"Promotional";#N/A,#N/A,FALSE,"Advertising"}</definedName>
    <definedName name="bbbbbb" localSheetId="5" hidden="1">{#N/A,#N/A,FALSE,"Marketing";#N/A,#N/A,FALSE,"Selling";#N/A,#N/A,FALSE,"Promotional";#N/A,#N/A,FALSE,"Advertising"}</definedName>
    <definedName name="bbbbbb" localSheetId="6" hidden="1">{#N/A,#N/A,FALSE,"Marketing";#N/A,#N/A,FALSE,"Selling";#N/A,#N/A,FALSE,"Promotional";#N/A,#N/A,FALSE,"Advertising"}</definedName>
    <definedName name="bbbbbb" localSheetId="1" hidden="1">{#N/A,#N/A,FALSE,"3410599";#N/A,#N/A,FALSE,"34106";#N/A,#N/A,FALSE,"34903";#N/A,#N/A,FALSE,"4450999";#N/A,#N/A,FALSE,"44901"}</definedName>
    <definedName name="bbbbbb" localSheetId="11" hidden="1">{#N/A,#N/A,FALSE,"Marketing";#N/A,#N/A,FALSE,"Selling";#N/A,#N/A,FALSE,"Promotional";#N/A,#N/A,FALSE,"Advertising"}</definedName>
    <definedName name="bbbbbb" localSheetId="12" hidden="1">{#N/A,#N/A,FALSE,"Marketing";#N/A,#N/A,FALSE,"Selling";#N/A,#N/A,FALSE,"Promotional";#N/A,#N/A,FALSE,"Advertising"}</definedName>
    <definedName name="bbbbbb" hidden="1">{#N/A,#N/A,TRUE,"Acquirer_Cases_Input";#N/A,#N/A,TRUE,"Acquirer_Input";#N/A,#N/A,TRUE,"Acquirer"}</definedName>
    <definedName name="bbbbbb_1" hidden="1">{#N/A,#N/A,TRUE,"Acquirer_Cases_Input";#N/A,#N/A,TRUE,"Acquirer_Input";#N/A,#N/A,TRUE,"Acquirer"}</definedName>
    <definedName name="bbbbbb_2" hidden="1">{#N/A,#N/A,TRUE,"Acquirer_Cases_Input";#N/A,#N/A,TRUE,"Acquirer_Input";#N/A,#N/A,TRUE,"Acquirer"}</definedName>
    <definedName name="bbbbbb_3" hidden="1">{#N/A,#N/A,TRUE,"Acquirer_Cases_Input";#N/A,#N/A,TRUE,"Acquirer_Input";#N/A,#N/A,TRUE,"Acquirer"}</definedName>
    <definedName name="bbbbbb_4" hidden="1">{#N/A,#N/A,TRUE,"Acquirer_Cases_Input";#N/A,#N/A,TRUE,"Acquirer_Input";#N/A,#N/A,TRUE,"Acquirer"}</definedName>
    <definedName name="bbbbbb_5" hidden="1">{#N/A,#N/A,TRUE,"Acquirer_Cases_Input";#N/A,#N/A,TRUE,"Acquirer_Input";#N/A,#N/A,TRUE,"Acquirer"}</definedName>
    <definedName name="bbbbbbb" hidden="1">{"graph",#N/A,FALSE,"WWJU";"graph",#N/A,FALSE,"WWSEM";"graph",#N/A,FALSE,"GOMJU";"graph",#N/A,FALSE,"GOMSEM";"graph",#N/A,FALSE,"NSJU";"graph",#N/A,FALSE,"NSSEM";"graph",#N/A,FALSE,"WAJU";"graph",#N/A,FALSE,"STOCKPRI";"graph",#N/A,FALSE,"CFTEV";"graph",#N/A,FALSE,"NAV-RCV";"graph",#N/A,FALSE,"CRUDEWW"}</definedName>
    <definedName name="bbbbbbb_1" hidden="1">{"graph",#N/A,FALSE,"WWJU";"graph",#N/A,FALSE,"WWSEM";"graph",#N/A,FALSE,"GOMJU";"graph",#N/A,FALSE,"GOMSEM";"graph",#N/A,FALSE,"NSJU";"graph",#N/A,FALSE,"NSSEM";"graph",#N/A,FALSE,"WAJU";"graph",#N/A,FALSE,"STOCKPRI";"graph",#N/A,FALSE,"CFTEV";"graph",#N/A,FALSE,"NAV-RCV";"graph",#N/A,FALSE,"CRUDEWW"}</definedName>
    <definedName name="bbbbbbb_2" hidden="1">{"graph",#N/A,FALSE,"WWJU";"graph",#N/A,FALSE,"WWSEM";"graph",#N/A,FALSE,"GOMJU";"graph",#N/A,FALSE,"GOMSEM";"graph",#N/A,FALSE,"NSJU";"graph",#N/A,FALSE,"NSSEM";"graph",#N/A,FALSE,"WAJU";"graph",#N/A,FALSE,"STOCKPRI";"graph",#N/A,FALSE,"CFTEV";"graph",#N/A,FALSE,"NAV-RCV";"graph",#N/A,FALSE,"CRUDEWW"}</definedName>
    <definedName name="bbbbbbb_3" hidden="1">{"graph",#N/A,FALSE,"WWJU";"graph",#N/A,FALSE,"WWSEM";"graph",#N/A,FALSE,"GOMJU";"graph",#N/A,FALSE,"GOMSEM";"graph",#N/A,FALSE,"NSJU";"graph",#N/A,FALSE,"NSSEM";"graph",#N/A,FALSE,"WAJU";"graph",#N/A,FALSE,"STOCKPRI";"graph",#N/A,FALSE,"CFTEV";"graph",#N/A,FALSE,"NAV-RCV";"graph",#N/A,FALSE,"CRUDEWW"}</definedName>
    <definedName name="bbbbbbb_4" hidden="1">{"graph",#N/A,FALSE,"WWJU";"graph",#N/A,FALSE,"WWSEM";"graph",#N/A,FALSE,"GOMJU";"graph",#N/A,FALSE,"GOMSEM";"graph",#N/A,FALSE,"NSJU";"graph",#N/A,FALSE,"NSSEM";"graph",#N/A,FALSE,"WAJU";"graph",#N/A,FALSE,"STOCKPRI";"graph",#N/A,FALSE,"CFTEV";"graph",#N/A,FALSE,"NAV-RCV";"graph",#N/A,FALSE,"CRUDEWW"}</definedName>
    <definedName name="bbbbbbb_5" hidden="1">{"graph",#N/A,FALSE,"WWJU";"graph",#N/A,FALSE,"WWSEM";"graph",#N/A,FALSE,"GOMJU";"graph",#N/A,FALSE,"GOMSEM";"graph",#N/A,FALSE,"NSJU";"graph",#N/A,FALSE,"NSSEM";"graph",#N/A,FALSE,"WAJU";"graph",#N/A,FALSE,"STOCKPRI";"graph",#N/A,FALSE,"CFTEV";"graph",#N/A,FALSE,"NAV-RCV";"graph",#N/A,FALSE,"CRUDEWW"}</definedName>
    <definedName name="bbbbbbbbbb" hidden="1">{#N/A,#N/A,FALSE,"3410599";#N/A,#N/A,FALSE,"34106";#N/A,#N/A,FALSE,"34903";#N/A,#N/A,FALSE,"4450999";#N/A,#N/A,FALSE,"44901"}</definedName>
    <definedName name="bc">#REF!</definedName>
    <definedName name="Bear" hidden="1">{#N/A,#N/A,FALSE,"TS";#N/A,#N/A,FALSE,"Combo";#N/A,#N/A,FALSE,"FAIR";#N/A,#N/A,FALSE,"RBC";#N/A,#N/A,FALSE,"xxxx";#N/A,#N/A,FALSE,"A_D";#N/A,#N/A,FALSE,"WACC";#N/A,#N/A,FALSE,"DCF";#N/A,#N/A,FALSE,"LBO";#N/A,#N/A,FALSE,"AcqMults";#N/A,#N/A,FALSE,"CompMults"}</definedName>
    <definedName name="Bear_1" hidden="1">{#N/A,#N/A,FALSE,"TS";#N/A,#N/A,FALSE,"Combo";#N/A,#N/A,FALSE,"FAIR";#N/A,#N/A,FALSE,"RBC";#N/A,#N/A,FALSE,"xxxx";#N/A,#N/A,FALSE,"A_D";#N/A,#N/A,FALSE,"WACC";#N/A,#N/A,FALSE,"DCF";#N/A,#N/A,FALSE,"LBO";#N/A,#N/A,FALSE,"AcqMults";#N/A,#N/A,FALSE,"CompMults"}</definedName>
    <definedName name="Bear_2" hidden="1">{#N/A,#N/A,FALSE,"TS";#N/A,#N/A,FALSE,"Combo";#N/A,#N/A,FALSE,"FAIR";#N/A,#N/A,FALSE,"RBC";#N/A,#N/A,FALSE,"xxxx";#N/A,#N/A,FALSE,"A_D";#N/A,#N/A,FALSE,"WACC";#N/A,#N/A,FALSE,"DCF";#N/A,#N/A,FALSE,"LBO";#N/A,#N/A,FALSE,"AcqMults";#N/A,#N/A,FALSE,"CompMults"}</definedName>
    <definedName name="Bear_3" hidden="1">{#N/A,#N/A,FALSE,"TS";#N/A,#N/A,FALSE,"Combo";#N/A,#N/A,FALSE,"FAIR";#N/A,#N/A,FALSE,"RBC";#N/A,#N/A,FALSE,"xxxx";#N/A,#N/A,FALSE,"A_D";#N/A,#N/A,FALSE,"WACC";#N/A,#N/A,FALSE,"DCF";#N/A,#N/A,FALSE,"LBO";#N/A,#N/A,FALSE,"AcqMults";#N/A,#N/A,FALSE,"CompMults"}</definedName>
    <definedName name="Bear_4" hidden="1">{#N/A,#N/A,FALSE,"TS";#N/A,#N/A,FALSE,"Combo";#N/A,#N/A,FALSE,"FAIR";#N/A,#N/A,FALSE,"RBC";#N/A,#N/A,FALSE,"xxxx";#N/A,#N/A,FALSE,"A_D";#N/A,#N/A,FALSE,"WACC";#N/A,#N/A,FALSE,"DCF";#N/A,#N/A,FALSE,"LBO";#N/A,#N/A,FALSE,"AcqMults";#N/A,#N/A,FALSE,"CompMults"}</definedName>
    <definedName name="Bear_5" hidden="1">{#N/A,#N/A,FALSE,"TS";#N/A,#N/A,FALSE,"Combo";#N/A,#N/A,FALSE,"FAIR";#N/A,#N/A,FALSE,"RBC";#N/A,#N/A,FALSE,"xxxx";#N/A,#N/A,FALSE,"A_D";#N/A,#N/A,FALSE,"WACC";#N/A,#N/A,FALSE,"DCF";#N/A,#N/A,FALSE,"LBO";#N/A,#N/A,FALSE,"AcqMults";#N/A,#N/A,FALSE,"CompMults"}</definedName>
    <definedName name="bearr" hidden="1">{#N/A,#N/A,FALSE,"TS";#N/A,#N/A,FALSE,"Combo";#N/A,#N/A,FALSE,"FAIR";#N/A,#N/A,FALSE,"RBC";#N/A,#N/A,FALSE,"xxxx";#N/A,#N/A,FALSE,"A_D";#N/A,#N/A,FALSE,"WACC";#N/A,#N/A,FALSE,"DCF";#N/A,#N/A,FALSE,"LBO";#N/A,#N/A,FALSE,"AcqMults";#N/A,#N/A,FALSE,"CompMults"}</definedName>
    <definedName name="bearr_1" hidden="1">{#N/A,#N/A,FALSE,"TS";#N/A,#N/A,FALSE,"Combo";#N/A,#N/A,FALSE,"FAIR";#N/A,#N/A,FALSE,"RBC";#N/A,#N/A,FALSE,"xxxx";#N/A,#N/A,FALSE,"A_D";#N/A,#N/A,FALSE,"WACC";#N/A,#N/A,FALSE,"DCF";#N/A,#N/A,FALSE,"LBO";#N/A,#N/A,FALSE,"AcqMults";#N/A,#N/A,FALSE,"CompMults"}</definedName>
    <definedName name="bearr_2" hidden="1">{#N/A,#N/A,FALSE,"TS";#N/A,#N/A,FALSE,"Combo";#N/A,#N/A,FALSE,"FAIR";#N/A,#N/A,FALSE,"RBC";#N/A,#N/A,FALSE,"xxxx";#N/A,#N/A,FALSE,"A_D";#N/A,#N/A,FALSE,"WACC";#N/A,#N/A,FALSE,"DCF";#N/A,#N/A,FALSE,"LBO";#N/A,#N/A,FALSE,"AcqMults";#N/A,#N/A,FALSE,"CompMults"}</definedName>
    <definedName name="bearr_3" hidden="1">{#N/A,#N/A,FALSE,"TS";#N/A,#N/A,FALSE,"Combo";#N/A,#N/A,FALSE,"FAIR";#N/A,#N/A,FALSE,"RBC";#N/A,#N/A,FALSE,"xxxx";#N/A,#N/A,FALSE,"A_D";#N/A,#N/A,FALSE,"WACC";#N/A,#N/A,FALSE,"DCF";#N/A,#N/A,FALSE,"LBO";#N/A,#N/A,FALSE,"AcqMults";#N/A,#N/A,FALSE,"CompMults"}</definedName>
    <definedName name="bearr_4" hidden="1">{#N/A,#N/A,FALSE,"TS";#N/A,#N/A,FALSE,"Combo";#N/A,#N/A,FALSE,"FAIR";#N/A,#N/A,FALSE,"RBC";#N/A,#N/A,FALSE,"xxxx";#N/A,#N/A,FALSE,"A_D";#N/A,#N/A,FALSE,"WACC";#N/A,#N/A,FALSE,"DCF";#N/A,#N/A,FALSE,"LBO";#N/A,#N/A,FALSE,"AcqMults";#N/A,#N/A,FALSE,"CompMults"}</definedName>
    <definedName name="bearr_5" hidden="1">{#N/A,#N/A,FALSE,"TS";#N/A,#N/A,FALSE,"Combo";#N/A,#N/A,FALSE,"FAIR";#N/A,#N/A,FALSE,"RBC";#N/A,#N/A,FALSE,"xxxx";#N/A,#N/A,FALSE,"A_D";#N/A,#N/A,FALSE,"WACC";#N/A,#N/A,FALSE,"DCF";#N/A,#N/A,FALSE,"LBO";#N/A,#N/A,FALSE,"AcqMults";#N/A,#N/A,FALSE,"CompMults"}</definedName>
    <definedName name="BEFeXToEUR" hidden="1">1/EUReXToBEF</definedName>
    <definedName name="Beijing" localSheetId="7" hidden="1">{#N/A,#N/A,FALSE,"DIR-REP";#N/A,#N/A,FALSE,"AUD-REPORT";#N/A,#N/A,FALSE,"P7L&amp;BS";#N/A,#N/A,FALSE,"NOTES";#N/A,#N/A,FALSE,"FA";#N/A,#N/A,FALSE,"NOTES (2)";#N/A,#N/A,FALSE,"Schedule  IV";#N/A,#N/A,FALSE,"Schedule V"}</definedName>
    <definedName name="Beijing" localSheetId="5" hidden="1">{#N/A,#N/A,FALSE,"DIR-REP";#N/A,#N/A,FALSE,"AUD-REPORT";#N/A,#N/A,FALSE,"P7L&amp;BS";#N/A,#N/A,FALSE,"NOTES";#N/A,#N/A,FALSE,"FA";#N/A,#N/A,FALSE,"NOTES (2)";#N/A,#N/A,FALSE,"Schedule  IV";#N/A,#N/A,FALSE,"Schedule V"}</definedName>
    <definedName name="Beijing" localSheetId="6" hidden="1">{#N/A,#N/A,FALSE,"DIR-REP";#N/A,#N/A,FALSE,"AUD-REPORT";#N/A,#N/A,FALSE,"P7L&amp;BS";#N/A,#N/A,FALSE,"NOTES";#N/A,#N/A,FALSE,"FA";#N/A,#N/A,FALSE,"NOTES (2)";#N/A,#N/A,FALSE,"Schedule  IV";#N/A,#N/A,FALSE,"Schedule V"}</definedName>
    <definedName name="Beijing" localSheetId="11" hidden="1">{#N/A,#N/A,FALSE,"DIR-REP";#N/A,#N/A,FALSE,"AUD-REPORT";#N/A,#N/A,FALSE,"P7L&amp;BS";#N/A,#N/A,FALSE,"NOTES";#N/A,#N/A,FALSE,"FA";#N/A,#N/A,FALSE,"NOTES (2)";#N/A,#N/A,FALSE,"Schedule  IV";#N/A,#N/A,FALSE,"Schedule V"}</definedName>
    <definedName name="Beijing" localSheetId="12" hidden="1">{#N/A,#N/A,FALSE,"DIR-REP";#N/A,#N/A,FALSE,"AUD-REPORT";#N/A,#N/A,FALSE,"P7L&amp;BS";#N/A,#N/A,FALSE,"NOTES";#N/A,#N/A,FALSE,"FA";#N/A,#N/A,FALSE,"NOTES (2)";#N/A,#N/A,FALSE,"Schedule  IV";#N/A,#N/A,FALSE,"Schedule V"}</definedName>
    <definedName name="Beijing" hidden="1">{#N/A,#N/A,FALSE,"DIR-REP";#N/A,#N/A,FALSE,"AUD-REPORT";#N/A,#N/A,FALSE,"P7L&amp;BS";#N/A,#N/A,FALSE,"NOTES";#N/A,#N/A,FALSE,"FA";#N/A,#N/A,FALSE,"NOTES (2)";#N/A,#N/A,FALSE,"Schedule  IV";#N/A,#N/A,FALSE,"Schedule V"}</definedName>
    <definedName name="BG_Del" hidden="1">15</definedName>
    <definedName name="BG_Ins" hidden="1">4</definedName>
    <definedName name="BG_Mod" hidden="1">6</definedName>
    <definedName name="BILL"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BILL_1"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BILL_2"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BILL_3"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BILL_4"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BILL_5"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bjafo" localSheetId="7" hidden="1">{#N/A,#N/A,FALSE,"DIR-REP";#N/A,#N/A,FALSE,"AUD-REPORT";#N/A,#N/A,FALSE,"P7L&amp;BS";#N/A,#N/A,FALSE,"NOTES";#N/A,#N/A,FALSE,"FA";#N/A,#N/A,FALSE,"NOTES (2)";#N/A,#N/A,FALSE,"Schedule  IV";#N/A,#N/A,FALSE,"Schedule V"}</definedName>
    <definedName name="bjafo" localSheetId="5" hidden="1">{#N/A,#N/A,FALSE,"DIR-REP";#N/A,#N/A,FALSE,"AUD-REPORT";#N/A,#N/A,FALSE,"P7L&amp;BS";#N/A,#N/A,FALSE,"NOTES";#N/A,#N/A,FALSE,"FA";#N/A,#N/A,FALSE,"NOTES (2)";#N/A,#N/A,FALSE,"Schedule  IV";#N/A,#N/A,FALSE,"Schedule V"}</definedName>
    <definedName name="bjafo" localSheetId="6" hidden="1">{#N/A,#N/A,FALSE,"DIR-REP";#N/A,#N/A,FALSE,"AUD-REPORT";#N/A,#N/A,FALSE,"P7L&amp;BS";#N/A,#N/A,FALSE,"NOTES";#N/A,#N/A,FALSE,"FA";#N/A,#N/A,FALSE,"NOTES (2)";#N/A,#N/A,FALSE,"Schedule  IV";#N/A,#N/A,FALSE,"Schedule V"}</definedName>
    <definedName name="bjafo" localSheetId="11" hidden="1">{#N/A,#N/A,FALSE,"DIR-REP";#N/A,#N/A,FALSE,"AUD-REPORT";#N/A,#N/A,FALSE,"P7L&amp;BS";#N/A,#N/A,FALSE,"NOTES";#N/A,#N/A,FALSE,"FA";#N/A,#N/A,FALSE,"NOTES (2)";#N/A,#N/A,FALSE,"Schedule  IV";#N/A,#N/A,FALSE,"Schedule V"}</definedName>
    <definedName name="bjafo" localSheetId="12" hidden="1">{#N/A,#N/A,FALSE,"DIR-REP";#N/A,#N/A,FALSE,"AUD-REPORT";#N/A,#N/A,FALSE,"P7L&amp;BS";#N/A,#N/A,FALSE,"NOTES";#N/A,#N/A,FALSE,"FA";#N/A,#N/A,FALSE,"NOTES (2)";#N/A,#N/A,FALSE,"Schedule  IV";#N/A,#N/A,FALSE,"Schedule V"}</definedName>
    <definedName name="bjafo" hidden="1">{#N/A,#N/A,FALSE,"DIR-REP";#N/A,#N/A,FALSE,"AUD-REPORT";#N/A,#N/A,FALSE,"P7L&amp;BS";#N/A,#N/A,FALSE,"NOTES";#N/A,#N/A,FALSE,"FA";#N/A,#N/A,FALSE,"NOTES (2)";#N/A,#N/A,FALSE,"Schedule  IV";#N/A,#N/A,FALSE,"Schedule V"}</definedName>
    <definedName name="bjo" localSheetId="7" hidden="1">{#N/A,#N/A,FALSE,"TB";#N/A,#N/A,FALSE,"AR";#N/A,#N/A,FALSE,"BS";#N/A,#N/A,FALSE,"PL";#N/A,#N/A,FALSE,"NOTES";#N/A,#N/A,FALSE,"NOTES (2)";#N/A,#N/A,FALSE,"NOTES (3)";#N/A,#N/A,FALSE,"TAXC.INDEX";#N/A,#N/A,FALSE,"Schedule I";#N/A,#N/A,FALSE,"DPL";#N/A,#N/A,FALSE,"Schedule IV";#N/A,#N/A,FALSE,"Adjustments"}</definedName>
    <definedName name="bjo" localSheetId="5" hidden="1">{#N/A,#N/A,FALSE,"TB";#N/A,#N/A,FALSE,"AR";#N/A,#N/A,FALSE,"BS";#N/A,#N/A,FALSE,"PL";#N/A,#N/A,FALSE,"NOTES";#N/A,#N/A,FALSE,"NOTES (2)";#N/A,#N/A,FALSE,"NOTES (3)";#N/A,#N/A,FALSE,"TAXC.INDEX";#N/A,#N/A,FALSE,"Schedule I";#N/A,#N/A,FALSE,"DPL";#N/A,#N/A,FALSE,"Schedule IV";#N/A,#N/A,FALSE,"Adjustments"}</definedName>
    <definedName name="bjo" localSheetId="6" hidden="1">{#N/A,#N/A,FALSE,"TB";#N/A,#N/A,FALSE,"AR";#N/A,#N/A,FALSE,"BS";#N/A,#N/A,FALSE,"PL";#N/A,#N/A,FALSE,"NOTES";#N/A,#N/A,FALSE,"NOTES (2)";#N/A,#N/A,FALSE,"NOTES (3)";#N/A,#N/A,FALSE,"TAXC.INDEX";#N/A,#N/A,FALSE,"Schedule I";#N/A,#N/A,FALSE,"DPL";#N/A,#N/A,FALSE,"Schedule IV";#N/A,#N/A,FALSE,"Adjustments"}</definedName>
    <definedName name="bjo" localSheetId="11" hidden="1">{#N/A,#N/A,FALSE,"TB";#N/A,#N/A,FALSE,"AR";#N/A,#N/A,FALSE,"BS";#N/A,#N/A,FALSE,"PL";#N/A,#N/A,FALSE,"NOTES";#N/A,#N/A,FALSE,"NOTES (2)";#N/A,#N/A,FALSE,"NOTES (3)";#N/A,#N/A,FALSE,"TAXC.INDEX";#N/A,#N/A,FALSE,"Schedule I";#N/A,#N/A,FALSE,"DPL";#N/A,#N/A,FALSE,"Schedule IV";#N/A,#N/A,FALSE,"Adjustments"}</definedName>
    <definedName name="bjo" localSheetId="12" hidden="1">{#N/A,#N/A,FALSE,"TB";#N/A,#N/A,FALSE,"AR";#N/A,#N/A,FALSE,"BS";#N/A,#N/A,FALSE,"PL";#N/A,#N/A,FALSE,"NOTES";#N/A,#N/A,FALSE,"NOTES (2)";#N/A,#N/A,FALSE,"NOTES (3)";#N/A,#N/A,FALSE,"TAXC.INDEX";#N/A,#N/A,FALSE,"Schedule I";#N/A,#N/A,FALSE,"DPL";#N/A,#N/A,FALSE,"Schedule IV";#N/A,#N/A,FALSE,"Adjustments"}</definedName>
    <definedName name="bjo" hidden="1">{#N/A,#N/A,FALSE,"TB";#N/A,#N/A,FALSE,"AR";#N/A,#N/A,FALSE,"BS";#N/A,#N/A,FALSE,"PL";#N/A,#N/A,FALSE,"NOTES";#N/A,#N/A,FALSE,"NOTES (2)";#N/A,#N/A,FALSE,"NOTES (3)";#N/A,#N/A,FALSE,"TAXC.INDEX";#N/A,#N/A,FALSE,"Schedule I";#N/A,#N/A,FALSE,"DPL";#N/A,#N/A,FALSE,"Schedule IV";#N/A,#N/A,FALSE,"Adjustments"}</definedName>
    <definedName name="bjoafjawe" localSheetId="7" hidden="1">{#N/A,#N/A,FALSE,"TB";#N/A,#N/A,FALSE,"DR";#N/A,#N/A,FALSE,"AR";#N/A,#N/A,FALSE,"PL";#N/A,#N/A,FALSE,"BS";#N/A,#N/A,FALSE,"NOTES";#N/A,#N/A,FALSE,"NOTES (2)";#N/A,#N/A,FALSE,"NOTES (3)";#N/A,#N/A,FALSE,"DPL";#N/A,#N/A,FALSE,"TAXC.INDEX";#N/A,#N/A,FALSE,"Schedule I";#N/A,#N/A,FALSE,"Adjustments"}</definedName>
    <definedName name="bjoafjawe" localSheetId="5" hidden="1">{#N/A,#N/A,FALSE,"TB";#N/A,#N/A,FALSE,"DR";#N/A,#N/A,FALSE,"AR";#N/A,#N/A,FALSE,"PL";#N/A,#N/A,FALSE,"BS";#N/A,#N/A,FALSE,"NOTES";#N/A,#N/A,FALSE,"NOTES (2)";#N/A,#N/A,FALSE,"NOTES (3)";#N/A,#N/A,FALSE,"DPL";#N/A,#N/A,FALSE,"TAXC.INDEX";#N/A,#N/A,FALSE,"Schedule I";#N/A,#N/A,FALSE,"Adjustments"}</definedName>
    <definedName name="bjoafjawe" localSheetId="6" hidden="1">{#N/A,#N/A,FALSE,"TB";#N/A,#N/A,FALSE,"DR";#N/A,#N/A,FALSE,"AR";#N/A,#N/A,FALSE,"PL";#N/A,#N/A,FALSE,"BS";#N/A,#N/A,FALSE,"NOTES";#N/A,#N/A,FALSE,"NOTES (2)";#N/A,#N/A,FALSE,"NOTES (3)";#N/A,#N/A,FALSE,"DPL";#N/A,#N/A,FALSE,"TAXC.INDEX";#N/A,#N/A,FALSE,"Schedule I";#N/A,#N/A,FALSE,"Adjustments"}</definedName>
    <definedName name="bjoafjawe" localSheetId="11" hidden="1">{#N/A,#N/A,FALSE,"TB";#N/A,#N/A,FALSE,"DR";#N/A,#N/A,FALSE,"AR";#N/A,#N/A,FALSE,"PL";#N/A,#N/A,FALSE,"BS";#N/A,#N/A,FALSE,"NOTES";#N/A,#N/A,FALSE,"NOTES (2)";#N/A,#N/A,FALSE,"NOTES (3)";#N/A,#N/A,FALSE,"DPL";#N/A,#N/A,FALSE,"TAXC.INDEX";#N/A,#N/A,FALSE,"Schedule I";#N/A,#N/A,FALSE,"Adjustments"}</definedName>
    <definedName name="bjoafjawe" localSheetId="12" hidden="1">{#N/A,#N/A,FALSE,"TB";#N/A,#N/A,FALSE,"DR";#N/A,#N/A,FALSE,"AR";#N/A,#N/A,FALSE,"PL";#N/A,#N/A,FALSE,"BS";#N/A,#N/A,FALSE,"NOTES";#N/A,#N/A,FALSE,"NOTES (2)";#N/A,#N/A,FALSE,"NOTES (3)";#N/A,#N/A,FALSE,"DPL";#N/A,#N/A,FALSE,"TAXC.INDEX";#N/A,#N/A,FALSE,"Schedule I";#N/A,#N/A,FALSE,"Adjustments"}</definedName>
    <definedName name="bjoafjawe" hidden="1">{#N/A,#N/A,FALSE,"TB";#N/A,#N/A,FALSE,"DR";#N/A,#N/A,FALSE,"AR";#N/A,#N/A,FALSE,"PL";#N/A,#N/A,FALSE,"BS";#N/A,#N/A,FALSE,"NOTES";#N/A,#N/A,FALSE,"NOTES (2)";#N/A,#N/A,FALSE,"NOTES (3)";#N/A,#N/A,FALSE,"DPL";#N/A,#N/A,FALSE,"TAXC.INDEX";#N/A,#N/A,FALSE,"Schedule I";#N/A,#N/A,FALSE,"Adjustments"}</definedName>
    <definedName name="bjos" localSheetId="7" hidden="1">{#N/A,#N/A,FALSE,"DIR-REP";#N/A,#N/A,FALSE,"AUD-REPORT";#N/A,#N/A,FALSE,"P7L&amp;BS";#N/A,#N/A,FALSE,"NOTES";#N/A,#N/A,FALSE,"FA";#N/A,#N/A,FALSE,"NOTES (2)";#N/A,#N/A,FALSE,"Schedule  IV";#N/A,#N/A,FALSE,"Schedule V"}</definedName>
    <definedName name="bjos" localSheetId="5" hidden="1">{#N/A,#N/A,FALSE,"DIR-REP";#N/A,#N/A,FALSE,"AUD-REPORT";#N/A,#N/A,FALSE,"P7L&amp;BS";#N/A,#N/A,FALSE,"NOTES";#N/A,#N/A,FALSE,"FA";#N/A,#N/A,FALSE,"NOTES (2)";#N/A,#N/A,FALSE,"Schedule  IV";#N/A,#N/A,FALSE,"Schedule V"}</definedName>
    <definedName name="bjos" localSheetId="6" hidden="1">{#N/A,#N/A,FALSE,"DIR-REP";#N/A,#N/A,FALSE,"AUD-REPORT";#N/A,#N/A,FALSE,"P7L&amp;BS";#N/A,#N/A,FALSE,"NOTES";#N/A,#N/A,FALSE,"FA";#N/A,#N/A,FALSE,"NOTES (2)";#N/A,#N/A,FALSE,"Schedule  IV";#N/A,#N/A,FALSE,"Schedule V"}</definedName>
    <definedName name="bjos" localSheetId="11" hidden="1">{#N/A,#N/A,FALSE,"DIR-REP";#N/A,#N/A,FALSE,"AUD-REPORT";#N/A,#N/A,FALSE,"P7L&amp;BS";#N/A,#N/A,FALSE,"NOTES";#N/A,#N/A,FALSE,"FA";#N/A,#N/A,FALSE,"NOTES (2)";#N/A,#N/A,FALSE,"Schedule  IV";#N/A,#N/A,FALSE,"Schedule V"}</definedName>
    <definedName name="bjos" localSheetId="12" hidden="1">{#N/A,#N/A,FALSE,"DIR-REP";#N/A,#N/A,FALSE,"AUD-REPORT";#N/A,#N/A,FALSE,"P7L&amp;BS";#N/A,#N/A,FALSE,"NOTES";#N/A,#N/A,FALSE,"FA";#N/A,#N/A,FALSE,"NOTES (2)";#N/A,#N/A,FALSE,"Schedule  IV";#N/A,#N/A,FALSE,"Schedule V"}</definedName>
    <definedName name="bjos" hidden="1">{#N/A,#N/A,FALSE,"DIR-REP";#N/A,#N/A,FALSE,"AUD-REPORT";#N/A,#N/A,FALSE,"P7L&amp;BS";#N/A,#N/A,FALSE,"NOTES";#N/A,#N/A,FALSE,"FA";#N/A,#N/A,FALSE,"NOTES (2)";#N/A,#N/A,FALSE,"Schedule  IV";#N/A,#N/A,FALSE,"Schedule V"}</definedName>
    <definedName name="bjosds" localSheetId="7" hidden="1">{#N/A,#N/A,FALSE,"TAXC.INDEX";#N/A,#N/A,FALSE,"Schedule I";#N/A,#N/A,FALSE,"Schedule  II";#N/A,#N/A,FALSE,"Schedule III";#N/A,#N/A,FALSE,"Schedule IV";#N/A,#N/A,FALSE,"Schedule IV (Cont'd)";#N/A,#N/A,FALSE,"Schedule V";#N/A,#N/A,FALSE,"Schedule VI";#N/A,#N/A,FALSE,"Schedule VII"}</definedName>
    <definedName name="bjosds" localSheetId="5" hidden="1">{#N/A,#N/A,FALSE,"TAXC.INDEX";#N/A,#N/A,FALSE,"Schedule I";#N/A,#N/A,FALSE,"Schedule  II";#N/A,#N/A,FALSE,"Schedule III";#N/A,#N/A,FALSE,"Schedule IV";#N/A,#N/A,FALSE,"Schedule IV (Cont'd)";#N/A,#N/A,FALSE,"Schedule V";#N/A,#N/A,FALSE,"Schedule VI";#N/A,#N/A,FALSE,"Schedule VII"}</definedName>
    <definedName name="bjosds" localSheetId="6" hidden="1">{#N/A,#N/A,FALSE,"TAXC.INDEX";#N/A,#N/A,FALSE,"Schedule I";#N/A,#N/A,FALSE,"Schedule  II";#N/A,#N/A,FALSE,"Schedule III";#N/A,#N/A,FALSE,"Schedule IV";#N/A,#N/A,FALSE,"Schedule IV (Cont'd)";#N/A,#N/A,FALSE,"Schedule V";#N/A,#N/A,FALSE,"Schedule VI";#N/A,#N/A,FALSE,"Schedule VII"}</definedName>
    <definedName name="bjosds" localSheetId="11" hidden="1">{#N/A,#N/A,FALSE,"TAXC.INDEX";#N/A,#N/A,FALSE,"Schedule I";#N/A,#N/A,FALSE,"Schedule  II";#N/A,#N/A,FALSE,"Schedule III";#N/A,#N/A,FALSE,"Schedule IV";#N/A,#N/A,FALSE,"Schedule IV (Cont'd)";#N/A,#N/A,FALSE,"Schedule V";#N/A,#N/A,FALSE,"Schedule VI";#N/A,#N/A,FALSE,"Schedule VII"}</definedName>
    <definedName name="bjosds" localSheetId="12" hidden="1">{#N/A,#N/A,FALSE,"TAXC.INDEX";#N/A,#N/A,FALSE,"Schedule I";#N/A,#N/A,FALSE,"Schedule  II";#N/A,#N/A,FALSE,"Schedule III";#N/A,#N/A,FALSE,"Schedule IV";#N/A,#N/A,FALSE,"Schedule IV (Cont'd)";#N/A,#N/A,FALSE,"Schedule V";#N/A,#N/A,FALSE,"Schedule VI";#N/A,#N/A,FALSE,"Schedule VII"}</definedName>
    <definedName name="bjosds" hidden="1">{#N/A,#N/A,FALSE,"TAXC.INDEX";#N/A,#N/A,FALSE,"Schedule I";#N/A,#N/A,FALSE,"Schedule  II";#N/A,#N/A,FALSE,"Schedule III";#N/A,#N/A,FALSE,"Schedule IV";#N/A,#N/A,FALSE,"Schedule IV (Cont'd)";#N/A,#N/A,FALSE,"Schedule V";#N/A,#N/A,FALSE,"Schedule VI";#N/A,#N/A,FALSE,"Schedule VII"}</definedName>
    <definedName name="bjosl" localSheetId="7" hidden="1">{#N/A,#N/A,FALSE,"TB";#N/A,#N/A,FALSE,"AR";#N/A,#N/A,FALSE,"BS";#N/A,#N/A,FALSE,"PL";#N/A,#N/A,FALSE,"NOTES";#N/A,#N/A,FALSE,"NOTES (2)";#N/A,#N/A,FALSE,"NOTES (3)";#N/A,#N/A,FALSE,"TAXC.INDEX";#N/A,#N/A,FALSE,"Schedule I";#N/A,#N/A,FALSE,"DPL";#N/A,#N/A,FALSE,"Schedule IV";#N/A,#N/A,FALSE,"Adjustments"}</definedName>
    <definedName name="bjosl" localSheetId="5" hidden="1">{#N/A,#N/A,FALSE,"TB";#N/A,#N/A,FALSE,"AR";#N/A,#N/A,FALSE,"BS";#N/A,#N/A,FALSE,"PL";#N/A,#N/A,FALSE,"NOTES";#N/A,#N/A,FALSE,"NOTES (2)";#N/A,#N/A,FALSE,"NOTES (3)";#N/A,#N/A,FALSE,"TAXC.INDEX";#N/A,#N/A,FALSE,"Schedule I";#N/A,#N/A,FALSE,"DPL";#N/A,#N/A,FALSE,"Schedule IV";#N/A,#N/A,FALSE,"Adjustments"}</definedName>
    <definedName name="bjosl" localSheetId="6" hidden="1">{#N/A,#N/A,FALSE,"TB";#N/A,#N/A,FALSE,"AR";#N/A,#N/A,FALSE,"BS";#N/A,#N/A,FALSE,"PL";#N/A,#N/A,FALSE,"NOTES";#N/A,#N/A,FALSE,"NOTES (2)";#N/A,#N/A,FALSE,"NOTES (3)";#N/A,#N/A,FALSE,"TAXC.INDEX";#N/A,#N/A,FALSE,"Schedule I";#N/A,#N/A,FALSE,"DPL";#N/A,#N/A,FALSE,"Schedule IV";#N/A,#N/A,FALSE,"Adjustments"}</definedName>
    <definedName name="bjosl" localSheetId="11" hidden="1">{#N/A,#N/A,FALSE,"TB";#N/A,#N/A,FALSE,"AR";#N/A,#N/A,FALSE,"BS";#N/A,#N/A,FALSE,"PL";#N/A,#N/A,FALSE,"NOTES";#N/A,#N/A,FALSE,"NOTES (2)";#N/A,#N/A,FALSE,"NOTES (3)";#N/A,#N/A,FALSE,"TAXC.INDEX";#N/A,#N/A,FALSE,"Schedule I";#N/A,#N/A,FALSE,"DPL";#N/A,#N/A,FALSE,"Schedule IV";#N/A,#N/A,FALSE,"Adjustments"}</definedName>
    <definedName name="bjosl" localSheetId="12" hidden="1">{#N/A,#N/A,FALSE,"TB";#N/A,#N/A,FALSE,"AR";#N/A,#N/A,FALSE,"BS";#N/A,#N/A,FALSE,"PL";#N/A,#N/A,FALSE,"NOTES";#N/A,#N/A,FALSE,"NOTES (2)";#N/A,#N/A,FALSE,"NOTES (3)";#N/A,#N/A,FALSE,"TAXC.INDEX";#N/A,#N/A,FALSE,"Schedule I";#N/A,#N/A,FALSE,"DPL";#N/A,#N/A,FALSE,"Schedule IV";#N/A,#N/A,FALSE,"Adjustments"}</definedName>
    <definedName name="bjosl" hidden="1">{#N/A,#N/A,FALSE,"TB";#N/A,#N/A,FALSE,"AR";#N/A,#N/A,FALSE,"BS";#N/A,#N/A,FALSE,"PL";#N/A,#N/A,FALSE,"NOTES";#N/A,#N/A,FALSE,"NOTES (2)";#N/A,#N/A,FALSE,"NOTES (3)";#N/A,#N/A,FALSE,"TAXC.INDEX";#N/A,#N/A,FALSE,"Schedule I";#N/A,#N/A,FALSE,"DPL";#N/A,#N/A,FALSE,"Schedule IV";#N/A,#N/A,FALSE,"Adjustments"}</definedName>
    <definedName name="bjosle" localSheetId="7" hidden="1">{#N/A,#N/A,FALSE,"TB";#N/A,#N/A,FALSE,"DR";#N/A,#N/A,FALSE,"AR";#N/A,#N/A,FALSE,"BS";#N/A,#N/A,FALSE,"PL";#N/A,#N/A,FALSE,"NOTES";#N/A,#N/A,FALSE,"NOTES (2)";#N/A,#N/A,FALSE,"NOTES (3)";#N/A,#N/A,FALSE,"DPL";#N/A,#N/A,FALSE,"DPL"}</definedName>
    <definedName name="bjosle" localSheetId="5" hidden="1">{#N/A,#N/A,FALSE,"TB";#N/A,#N/A,FALSE,"DR";#N/A,#N/A,FALSE,"AR";#N/A,#N/A,FALSE,"BS";#N/A,#N/A,FALSE,"PL";#N/A,#N/A,FALSE,"NOTES";#N/A,#N/A,FALSE,"NOTES (2)";#N/A,#N/A,FALSE,"NOTES (3)";#N/A,#N/A,FALSE,"DPL";#N/A,#N/A,FALSE,"DPL"}</definedName>
    <definedName name="bjosle" localSheetId="6" hidden="1">{#N/A,#N/A,FALSE,"TB";#N/A,#N/A,FALSE,"DR";#N/A,#N/A,FALSE,"AR";#N/A,#N/A,FALSE,"BS";#N/A,#N/A,FALSE,"PL";#N/A,#N/A,FALSE,"NOTES";#N/A,#N/A,FALSE,"NOTES (2)";#N/A,#N/A,FALSE,"NOTES (3)";#N/A,#N/A,FALSE,"DPL";#N/A,#N/A,FALSE,"DPL"}</definedName>
    <definedName name="bjosle" localSheetId="11" hidden="1">{#N/A,#N/A,FALSE,"TB";#N/A,#N/A,FALSE,"DR";#N/A,#N/A,FALSE,"AR";#N/A,#N/A,FALSE,"BS";#N/A,#N/A,FALSE,"PL";#N/A,#N/A,FALSE,"NOTES";#N/A,#N/A,FALSE,"NOTES (2)";#N/A,#N/A,FALSE,"NOTES (3)";#N/A,#N/A,FALSE,"DPL";#N/A,#N/A,FALSE,"DPL"}</definedName>
    <definedName name="bjosle" localSheetId="12" hidden="1">{#N/A,#N/A,FALSE,"TB";#N/A,#N/A,FALSE,"DR";#N/A,#N/A,FALSE,"AR";#N/A,#N/A,FALSE,"BS";#N/A,#N/A,FALSE,"PL";#N/A,#N/A,FALSE,"NOTES";#N/A,#N/A,FALSE,"NOTES (2)";#N/A,#N/A,FALSE,"NOTES (3)";#N/A,#N/A,FALSE,"DPL";#N/A,#N/A,FALSE,"DPL"}</definedName>
    <definedName name="bjosle" hidden="1">{#N/A,#N/A,FALSE,"TB";#N/A,#N/A,FALSE,"DR";#N/A,#N/A,FALSE,"AR";#N/A,#N/A,FALSE,"BS";#N/A,#N/A,FALSE,"PL";#N/A,#N/A,FALSE,"NOTES";#N/A,#N/A,FALSE,"NOTES (2)";#N/A,#N/A,FALSE,"NOTES (3)";#N/A,#N/A,FALSE,"DPL";#N/A,#N/A,FALSE,"DPL"}</definedName>
    <definedName name="bjoss" localSheetId="7" hidden="1">{#N/A,#N/A,FALSE,"TAXC.INDEX";#N/A,#N/A,FALSE,"Schedule I";#N/A,#N/A,FALSE,"Schedule  II";#N/A,#N/A,FALSE,"Schedule III";#N/A,#N/A,FALSE,"Schedule IV";#N/A,#N/A,FALSE,"Schedule IV (Cont'd)";#N/A,#N/A,FALSE,"Schedule V";#N/A,#N/A,FALSE,"Schedule VI";#N/A,#N/A,FALSE,"Schedule VII"}</definedName>
    <definedName name="bjoss" localSheetId="5" hidden="1">{#N/A,#N/A,FALSE,"TAXC.INDEX";#N/A,#N/A,FALSE,"Schedule I";#N/A,#N/A,FALSE,"Schedule  II";#N/A,#N/A,FALSE,"Schedule III";#N/A,#N/A,FALSE,"Schedule IV";#N/A,#N/A,FALSE,"Schedule IV (Cont'd)";#N/A,#N/A,FALSE,"Schedule V";#N/A,#N/A,FALSE,"Schedule VI";#N/A,#N/A,FALSE,"Schedule VII"}</definedName>
    <definedName name="bjoss" localSheetId="6" hidden="1">{#N/A,#N/A,FALSE,"TAXC.INDEX";#N/A,#N/A,FALSE,"Schedule I";#N/A,#N/A,FALSE,"Schedule  II";#N/A,#N/A,FALSE,"Schedule III";#N/A,#N/A,FALSE,"Schedule IV";#N/A,#N/A,FALSE,"Schedule IV (Cont'd)";#N/A,#N/A,FALSE,"Schedule V";#N/A,#N/A,FALSE,"Schedule VI";#N/A,#N/A,FALSE,"Schedule VII"}</definedName>
    <definedName name="bjoss" localSheetId="11" hidden="1">{#N/A,#N/A,FALSE,"TAXC.INDEX";#N/A,#N/A,FALSE,"Schedule I";#N/A,#N/A,FALSE,"Schedule  II";#N/A,#N/A,FALSE,"Schedule III";#N/A,#N/A,FALSE,"Schedule IV";#N/A,#N/A,FALSE,"Schedule IV (Cont'd)";#N/A,#N/A,FALSE,"Schedule V";#N/A,#N/A,FALSE,"Schedule VI";#N/A,#N/A,FALSE,"Schedule VII"}</definedName>
    <definedName name="bjoss" localSheetId="12" hidden="1">{#N/A,#N/A,FALSE,"TAXC.INDEX";#N/A,#N/A,FALSE,"Schedule I";#N/A,#N/A,FALSE,"Schedule  II";#N/A,#N/A,FALSE,"Schedule III";#N/A,#N/A,FALSE,"Schedule IV";#N/A,#N/A,FALSE,"Schedule IV (Cont'd)";#N/A,#N/A,FALSE,"Schedule V";#N/A,#N/A,FALSE,"Schedule VI";#N/A,#N/A,FALSE,"Schedule VII"}</definedName>
    <definedName name="bjoss" hidden="1">{#N/A,#N/A,FALSE,"TAXC.INDEX";#N/A,#N/A,FALSE,"Schedule I";#N/A,#N/A,FALSE,"Schedule  II";#N/A,#N/A,FALSE,"Schedule III";#N/A,#N/A,FALSE,"Schedule IV";#N/A,#N/A,FALSE,"Schedule IV (Cont'd)";#N/A,#N/A,FALSE,"Schedule V";#N/A,#N/A,FALSE,"Schedule VI";#N/A,#N/A,FALSE,"Schedule VII"}</definedName>
    <definedName name="bjpmbkslf" localSheetId="7" hidden="1">{#N/A,#N/A,FALSE,"TB";#N/A,#N/A,FALSE,"DR";#N/A,#N/A,FALSE,"AR";#N/A,#N/A,FALSE,"BS";#N/A,#N/A,FALSE,"PL";#N/A,#N/A,FALSE,"NOTES";#N/A,#N/A,FALSE,"NOTES (2)";#N/A,#N/A,FALSE,"NOTES (3)";#N/A,#N/A,FALSE,"DPL";#N/A,#N/A,FALSE,"DPL"}</definedName>
    <definedName name="bjpmbkslf" localSheetId="5" hidden="1">{#N/A,#N/A,FALSE,"TB";#N/A,#N/A,FALSE,"DR";#N/A,#N/A,FALSE,"AR";#N/A,#N/A,FALSE,"BS";#N/A,#N/A,FALSE,"PL";#N/A,#N/A,FALSE,"NOTES";#N/A,#N/A,FALSE,"NOTES (2)";#N/A,#N/A,FALSE,"NOTES (3)";#N/A,#N/A,FALSE,"DPL";#N/A,#N/A,FALSE,"DPL"}</definedName>
    <definedName name="bjpmbkslf" localSheetId="6" hidden="1">{#N/A,#N/A,FALSE,"TB";#N/A,#N/A,FALSE,"DR";#N/A,#N/A,FALSE,"AR";#N/A,#N/A,FALSE,"BS";#N/A,#N/A,FALSE,"PL";#N/A,#N/A,FALSE,"NOTES";#N/A,#N/A,FALSE,"NOTES (2)";#N/A,#N/A,FALSE,"NOTES (3)";#N/A,#N/A,FALSE,"DPL";#N/A,#N/A,FALSE,"DPL"}</definedName>
    <definedName name="bjpmbkslf" localSheetId="11" hidden="1">{#N/A,#N/A,FALSE,"TB";#N/A,#N/A,FALSE,"DR";#N/A,#N/A,FALSE,"AR";#N/A,#N/A,FALSE,"BS";#N/A,#N/A,FALSE,"PL";#N/A,#N/A,FALSE,"NOTES";#N/A,#N/A,FALSE,"NOTES (2)";#N/A,#N/A,FALSE,"NOTES (3)";#N/A,#N/A,FALSE,"DPL";#N/A,#N/A,FALSE,"DPL"}</definedName>
    <definedName name="bjpmbkslf" localSheetId="12" hidden="1">{#N/A,#N/A,FALSE,"TB";#N/A,#N/A,FALSE,"DR";#N/A,#N/A,FALSE,"AR";#N/A,#N/A,FALSE,"BS";#N/A,#N/A,FALSE,"PL";#N/A,#N/A,FALSE,"NOTES";#N/A,#N/A,FALSE,"NOTES (2)";#N/A,#N/A,FALSE,"NOTES (3)";#N/A,#N/A,FALSE,"DPL";#N/A,#N/A,FALSE,"DPL"}</definedName>
    <definedName name="bjpmbkslf" hidden="1">{#N/A,#N/A,FALSE,"TB";#N/A,#N/A,FALSE,"DR";#N/A,#N/A,FALSE,"AR";#N/A,#N/A,FALSE,"BS";#N/A,#N/A,FALSE,"PL";#N/A,#N/A,FALSE,"NOTES";#N/A,#N/A,FALSE,"NOTES (2)";#N/A,#N/A,FALSE,"NOTES (3)";#N/A,#N/A,FALSE,"DPL";#N/A,#N/A,FALSE,"DPL"}</definedName>
    <definedName name="bjs" localSheetId="7" hidden="1">{#N/A,#N/A,TRUE,"COVER";#N/A,#N/A,TRUE,"DIR";#N/A,#N/A,TRUE,"AUDIT"}</definedName>
    <definedName name="bjs" localSheetId="5" hidden="1">{#N/A,#N/A,TRUE,"COVER";#N/A,#N/A,TRUE,"DIR";#N/A,#N/A,TRUE,"AUDIT"}</definedName>
    <definedName name="bjs" localSheetId="6" hidden="1">{#N/A,#N/A,TRUE,"COVER";#N/A,#N/A,TRUE,"DIR";#N/A,#N/A,TRUE,"AUDIT"}</definedName>
    <definedName name="bjs" localSheetId="11" hidden="1">{#N/A,#N/A,TRUE,"COVER";#N/A,#N/A,TRUE,"DIR";#N/A,#N/A,TRUE,"AUDIT"}</definedName>
    <definedName name="bjs" localSheetId="12" hidden="1">{#N/A,#N/A,TRUE,"COVER";#N/A,#N/A,TRUE,"DIR";#N/A,#N/A,TRUE,"AUDIT"}</definedName>
    <definedName name="bjs" hidden="1">{#N/A,#N/A,TRUE,"COVER";#N/A,#N/A,TRUE,"DIR";#N/A,#N/A,TRUE,"AUDIT"}</definedName>
    <definedName name="BLPB1" localSheetId="2" hidden="1">#REF!</definedName>
    <definedName name="BLPB1" localSheetId="7" hidden="1">#REF!</definedName>
    <definedName name="BLPB1" localSheetId="3" hidden="1">#REF!</definedName>
    <definedName name="BLPB1" localSheetId="4" hidden="1">#REF!</definedName>
    <definedName name="BLPB1" localSheetId="5" hidden="1">#REF!</definedName>
    <definedName name="BLPB1" localSheetId="6" hidden="1">#REF!</definedName>
    <definedName name="BLPB1" localSheetId="1" hidden="1">#REF!</definedName>
    <definedName name="BLPB1" localSheetId="8" hidden="1">#REF!</definedName>
    <definedName name="BLPB1" localSheetId="9" hidden="1">#REF!</definedName>
    <definedName name="BLPB1" localSheetId="10" hidden="1">#REF!</definedName>
    <definedName name="BLPB1" localSheetId="11" hidden="1">#REF!</definedName>
    <definedName name="BLPB1" localSheetId="12" hidden="1">#REF!</definedName>
    <definedName name="BLPB1" hidden="1">#REF!</definedName>
    <definedName name="BLPB10" localSheetId="2" hidden="1">#REF!</definedName>
    <definedName name="BLPB10" localSheetId="7" hidden="1">#REF!</definedName>
    <definedName name="BLPB10" localSheetId="3" hidden="1">#REF!</definedName>
    <definedName name="BLPB10" localSheetId="4" hidden="1">#REF!</definedName>
    <definedName name="BLPB10" localSheetId="5" hidden="1">#REF!</definedName>
    <definedName name="BLPB10" localSheetId="6" hidden="1">#REF!</definedName>
    <definedName name="BLPB10" localSheetId="1" hidden="1">#REF!</definedName>
    <definedName name="BLPB10" localSheetId="8" hidden="1">#REF!</definedName>
    <definedName name="BLPB10" localSheetId="9" hidden="1">#REF!</definedName>
    <definedName name="BLPB10" localSheetId="10" hidden="1">#REF!</definedName>
    <definedName name="BLPB10" localSheetId="11" hidden="1">#REF!</definedName>
    <definedName name="BLPB10" localSheetId="12" hidden="1">#REF!</definedName>
    <definedName name="BLPB10" hidden="1">#REF!</definedName>
    <definedName name="BLPB11" localSheetId="2" hidden="1">#REF!</definedName>
    <definedName name="BLPB11" localSheetId="7" hidden="1">#REF!</definedName>
    <definedName name="BLPB11" localSheetId="3" hidden="1">#REF!</definedName>
    <definedName name="BLPB11" localSheetId="4" hidden="1">#REF!</definedName>
    <definedName name="BLPB11" localSheetId="5" hidden="1">#REF!</definedName>
    <definedName name="BLPB11" localSheetId="6" hidden="1">#REF!</definedName>
    <definedName name="BLPB11" localSheetId="1" hidden="1">#REF!</definedName>
    <definedName name="BLPB11" localSheetId="8" hidden="1">#REF!</definedName>
    <definedName name="BLPB11" localSheetId="9" hidden="1">#REF!</definedName>
    <definedName name="BLPB11" localSheetId="10" hidden="1">#REF!</definedName>
    <definedName name="BLPB11" localSheetId="11" hidden="1">#REF!</definedName>
    <definedName name="BLPB11" localSheetId="12" hidden="1">#REF!</definedName>
    <definedName name="BLPB11" hidden="1">#REF!</definedName>
    <definedName name="BLPB12" localSheetId="2" hidden="1">#REF!</definedName>
    <definedName name="BLPB12" localSheetId="7" hidden="1">#REF!</definedName>
    <definedName name="BLPB12" localSheetId="3" hidden="1">#REF!</definedName>
    <definedName name="BLPB12" localSheetId="4" hidden="1">#REF!</definedName>
    <definedName name="BLPB12" localSheetId="5" hidden="1">#REF!</definedName>
    <definedName name="BLPB12" localSheetId="6" hidden="1">#REF!</definedName>
    <definedName name="BLPB12" localSheetId="1" hidden="1">#REF!</definedName>
    <definedName name="BLPB12" localSheetId="8" hidden="1">#REF!</definedName>
    <definedName name="BLPB12" localSheetId="9" hidden="1">#REF!</definedName>
    <definedName name="BLPB12" localSheetId="10" hidden="1">#REF!</definedName>
    <definedName name="BLPB12" localSheetId="11" hidden="1">#REF!</definedName>
    <definedName name="BLPB12" localSheetId="12" hidden="1">#REF!</definedName>
    <definedName name="BLPB12" hidden="1">#REF!</definedName>
    <definedName name="BLPB13" localSheetId="2" hidden="1">#REF!</definedName>
    <definedName name="BLPB13" localSheetId="7" hidden="1">#REF!</definedName>
    <definedName name="BLPB13" localSheetId="3" hidden="1">#REF!</definedName>
    <definedName name="BLPB13" localSheetId="4" hidden="1">#REF!</definedName>
    <definedName name="BLPB13" localSheetId="5" hidden="1">#REF!</definedName>
    <definedName name="BLPB13" localSheetId="6" hidden="1">#REF!</definedName>
    <definedName name="BLPB13" localSheetId="1" hidden="1">#REF!</definedName>
    <definedName name="BLPB13" localSheetId="8" hidden="1">#REF!</definedName>
    <definedName name="BLPB13" localSheetId="9" hidden="1">#REF!</definedName>
    <definedName name="BLPB13" localSheetId="10" hidden="1">#REF!</definedName>
    <definedName name="BLPB13" localSheetId="11" hidden="1">#REF!</definedName>
    <definedName name="BLPB13" localSheetId="12" hidden="1">#REF!</definedName>
    <definedName name="BLPB13" hidden="1">#REF!</definedName>
    <definedName name="BLPB14" localSheetId="2" hidden="1">#REF!</definedName>
    <definedName name="BLPB14" localSheetId="7" hidden="1">#REF!</definedName>
    <definedName name="BLPB14" localSheetId="3" hidden="1">#REF!</definedName>
    <definedName name="BLPB14" localSheetId="4" hidden="1">#REF!</definedName>
    <definedName name="BLPB14" localSheetId="5" hidden="1">#REF!</definedName>
    <definedName name="BLPB14" localSheetId="6" hidden="1">#REF!</definedName>
    <definedName name="BLPB14" localSheetId="1" hidden="1">#REF!</definedName>
    <definedName name="BLPB14" localSheetId="8" hidden="1">#REF!</definedName>
    <definedName name="BLPB14" localSheetId="9" hidden="1">#REF!</definedName>
    <definedName name="BLPB14" localSheetId="10" hidden="1">#REF!</definedName>
    <definedName name="BLPB14" localSheetId="11" hidden="1">#REF!</definedName>
    <definedName name="BLPB14" localSheetId="12" hidden="1">#REF!</definedName>
    <definedName name="BLPB14" hidden="1">#REF!</definedName>
    <definedName name="BLPB15" localSheetId="2" hidden="1">#REF!</definedName>
    <definedName name="BLPB15" localSheetId="7" hidden="1">#REF!</definedName>
    <definedName name="BLPB15" localSheetId="3" hidden="1">#REF!</definedName>
    <definedName name="BLPB15" localSheetId="4" hidden="1">#REF!</definedName>
    <definedName name="BLPB15" localSheetId="5" hidden="1">#REF!</definedName>
    <definedName name="BLPB15" localSheetId="6" hidden="1">#REF!</definedName>
    <definedName name="BLPB15" localSheetId="1" hidden="1">#REF!</definedName>
    <definedName name="BLPB15" localSheetId="8" hidden="1">#REF!</definedName>
    <definedName name="BLPB15" localSheetId="9" hidden="1">#REF!</definedName>
    <definedName name="BLPB15" localSheetId="10" hidden="1">#REF!</definedName>
    <definedName name="BLPB15" localSheetId="11" hidden="1">#REF!</definedName>
    <definedName name="BLPB15" localSheetId="12" hidden="1">#REF!</definedName>
    <definedName name="BLPB15" hidden="1">#REF!</definedName>
    <definedName name="BLPB16" localSheetId="2" hidden="1">#REF!</definedName>
    <definedName name="BLPB16" localSheetId="7" hidden="1">#REF!</definedName>
    <definedName name="BLPB16" localSheetId="3" hidden="1">#REF!</definedName>
    <definedName name="BLPB16" localSheetId="4" hidden="1">#REF!</definedName>
    <definedName name="BLPB16" localSheetId="5" hidden="1">#REF!</definedName>
    <definedName name="BLPB16" localSheetId="6" hidden="1">#REF!</definedName>
    <definedName name="BLPB16" localSheetId="1" hidden="1">#REF!</definedName>
    <definedName name="BLPB16" localSheetId="8" hidden="1">#REF!</definedName>
    <definedName name="BLPB16" localSheetId="9" hidden="1">#REF!</definedName>
    <definedName name="BLPB16" localSheetId="10" hidden="1">#REF!</definedName>
    <definedName name="BLPB16" localSheetId="11" hidden="1">#REF!</definedName>
    <definedName name="BLPB16" localSheetId="12" hidden="1">#REF!</definedName>
    <definedName name="BLPB16" hidden="1">#REF!</definedName>
    <definedName name="BLPB17" localSheetId="2" hidden="1">#REF!</definedName>
    <definedName name="BLPB17" localSheetId="7" hidden="1">#REF!</definedName>
    <definedName name="BLPB17" localSheetId="3" hidden="1">#REF!</definedName>
    <definedName name="BLPB17" localSheetId="4" hidden="1">#REF!</definedName>
    <definedName name="BLPB17" localSheetId="5" hidden="1">#REF!</definedName>
    <definedName name="BLPB17" localSheetId="6" hidden="1">#REF!</definedName>
    <definedName name="BLPB17" localSheetId="1" hidden="1">#REF!</definedName>
    <definedName name="BLPB17" localSheetId="8" hidden="1">#REF!</definedName>
    <definedName name="BLPB17" localSheetId="9" hidden="1">#REF!</definedName>
    <definedName name="BLPB17" localSheetId="10" hidden="1">#REF!</definedName>
    <definedName name="BLPB17" localSheetId="11" hidden="1">#REF!</definedName>
    <definedName name="BLPB17" localSheetId="12" hidden="1">#REF!</definedName>
    <definedName name="BLPB17" hidden="1">#REF!</definedName>
    <definedName name="BLPB18" localSheetId="2" hidden="1">#REF!</definedName>
    <definedName name="BLPB18" localSheetId="7" hidden="1">#REF!</definedName>
    <definedName name="BLPB18" localSheetId="3" hidden="1">#REF!</definedName>
    <definedName name="BLPB18" localSheetId="4" hidden="1">#REF!</definedName>
    <definedName name="BLPB18" localSheetId="5" hidden="1">#REF!</definedName>
    <definedName name="BLPB18" localSheetId="6" hidden="1">#REF!</definedName>
    <definedName name="BLPB18" localSheetId="1" hidden="1">#REF!</definedName>
    <definedName name="BLPB18" localSheetId="8" hidden="1">#REF!</definedName>
    <definedName name="BLPB18" localSheetId="9" hidden="1">#REF!</definedName>
    <definedName name="BLPB18" localSheetId="10" hidden="1">#REF!</definedName>
    <definedName name="BLPB18" localSheetId="11" hidden="1">#REF!</definedName>
    <definedName name="BLPB18" localSheetId="12" hidden="1">#REF!</definedName>
    <definedName name="BLPB18" hidden="1">#REF!</definedName>
    <definedName name="BLPB19" localSheetId="2" hidden="1">#REF!</definedName>
    <definedName name="BLPB19" localSheetId="7" hidden="1">#REF!</definedName>
    <definedName name="BLPB19" localSheetId="3" hidden="1">#REF!</definedName>
    <definedName name="BLPB19" localSheetId="4" hidden="1">#REF!</definedName>
    <definedName name="BLPB19" localSheetId="5" hidden="1">#REF!</definedName>
    <definedName name="BLPB19" localSheetId="6" hidden="1">#REF!</definedName>
    <definedName name="BLPB19" localSheetId="1" hidden="1">#REF!</definedName>
    <definedName name="BLPB19" localSheetId="8" hidden="1">#REF!</definedName>
    <definedName name="BLPB19" localSheetId="9" hidden="1">#REF!</definedName>
    <definedName name="BLPB19" localSheetId="10" hidden="1">#REF!</definedName>
    <definedName name="BLPB19" localSheetId="11" hidden="1">#REF!</definedName>
    <definedName name="BLPB19" localSheetId="12" hidden="1">#REF!</definedName>
    <definedName name="BLPB19" hidden="1">#REF!</definedName>
    <definedName name="BLPB2" localSheetId="2" hidden="1">#REF!</definedName>
    <definedName name="BLPB2" localSheetId="7" hidden="1">#REF!</definedName>
    <definedName name="BLPB2" localSheetId="3" hidden="1">#REF!</definedName>
    <definedName name="BLPB2" localSheetId="4" hidden="1">#REF!</definedName>
    <definedName name="BLPB2" localSheetId="5" hidden="1">#REF!</definedName>
    <definedName name="BLPB2" localSheetId="6" hidden="1">#REF!</definedName>
    <definedName name="BLPB2" localSheetId="1" hidden="1">#REF!</definedName>
    <definedName name="BLPB2" localSheetId="8" hidden="1">#REF!</definedName>
    <definedName name="BLPB2" localSheetId="9" hidden="1">#REF!</definedName>
    <definedName name="BLPB2" localSheetId="10" hidden="1">#REF!</definedName>
    <definedName name="BLPB2" localSheetId="11" hidden="1">#REF!</definedName>
    <definedName name="BLPB2" localSheetId="12" hidden="1">#REF!</definedName>
    <definedName name="BLPB2" hidden="1">#REF!</definedName>
    <definedName name="BLPB20" localSheetId="2" hidden="1">#REF!</definedName>
    <definedName name="BLPB20" localSheetId="7" hidden="1">#REF!</definedName>
    <definedName name="BLPB20" localSheetId="3" hidden="1">#REF!</definedName>
    <definedName name="BLPB20" localSheetId="4" hidden="1">#REF!</definedName>
    <definedName name="BLPB20" localSheetId="5" hidden="1">#REF!</definedName>
    <definedName name="BLPB20" localSheetId="6" hidden="1">#REF!</definedName>
    <definedName name="BLPB20" localSheetId="1" hidden="1">#REF!</definedName>
    <definedName name="BLPB20" localSheetId="8" hidden="1">#REF!</definedName>
    <definedName name="BLPB20" localSheetId="9" hidden="1">#REF!</definedName>
    <definedName name="BLPB20" localSheetId="10" hidden="1">#REF!</definedName>
    <definedName name="BLPB20" localSheetId="11" hidden="1">#REF!</definedName>
    <definedName name="BLPB20" localSheetId="12" hidden="1">#REF!</definedName>
    <definedName name="BLPB20" hidden="1">#REF!</definedName>
    <definedName name="BLPB21" localSheetId="2" hidden="1">#REF!</definedName>
    <definedName name="BLPB21" localSheetId="7" hidden="1">#REF!</definedName>
    <definedName name="BLPB21" localSheetId="3" hidden="1">#REF!</definedName>
    <definedName name="BLPB21" localSheetId="4" hidden="1">#REF!</definedName>
    <definedName name="BLPB21" localSheetId="5" hidden="1">#REF!</definedName>
    <definedName name="BLPB21" localSheetId="6" hidden="1">#REF!</definedName>
    <definedName name="BLPB21" localSheetId="1" hidden="1">#REF!</definedName>
    <definedName name="BLPB21" localSheetId="8" hidden="1">#REF!</definedName>
    <definedName name="BLPB21" localSheetId="9" hidden="1">#REF!</definedName>
    <definedName name="BLPB21" localSheetId="10" hidden="1">#REF!</definedName>
    <definedName name="BLPB21" localSheetId="11" hidden="1">#REF!</definedName>
    <definedName name="BLPB21" localSheetId="12" hidden="1">#REF!</definedName>
    <definedName name="BLPB21" hidden="1">#REF!</definedName>
    <definedName name="BLPB22" localSheetId="2" hidden="1">#REF!</definedName>
    <definedName name="BLPB22" localSheetId="7" hidden="1">#REF!</definedName>
    <definedName name="BLPB22" localSheetId="3" hidden="1">#REF!</definedName>
    <definedName name="BLPB22" localSheetId="4" hidden="1">#REF!</definedName>
    <definedName name="BLPB22" localSheetId="5" hidden="1">#REF!</definedName>
    <definedName name="BLPB22" localSheetId="6" hidden="1">#REF!</definedName>
    <definedName name="BLPB22" localSheetId="1" hidden="1">#REF!</definedName>
    <definedName name="BLPB22" localSheetId="8" hidden="1">#REF!</definedName>
    <definedName name="BLPB22" localSheetId="9" hidden="1">#REF!</definedName>
    <definedName name="BLPB22" localSheetId="10" hidden="1">#REF!</definedName>
    <definedName name="BLPB22" localSheetId="11" hidden="1">#REF!</definedName>
    <definedName name="BLPB22" localSheetId="12" hidden="1">#REF!</definedName>
    <definedName name="BLPB22" hidden="1">#REF!</definedName>
    <definedName name="BLPB23" localSheetId="2" hidden="1">#REF!</definedName>
    <definedName name="BLPB23" localSheetId="7" hidden="1">#REF!</definedName>
    <definedName name="BLPB23" localSheetId="3" hidden="1">#REF!</definedName>
    <definedName name="BLPB23" localSheetId="4" hidden="1">#REF!</definedName>
    <definedName name="BLPB23" localSheetId="5" hidden="1">#REF!</definedName>
    <definedName name="BLPB23" localSheetId="6" hidden="1">#REF!</definedName>
    <definedName name="BLPB23" localSheetId="1" hidden="1">#REF!</definedName>
    <definedName name="BLPB23" localSheetId="8" hidden="1">#REF!</definedName>
    <definedName name="BLPB23" localSheetId="9" hidden="1">#REF!</definedName>
    <definedName name="BLPB23" localSheetId="10" hidden="1">#REF!</definedName>
    <definedName name="BLPB23" localSheetId="11" hidden="1">#REF!</definedName>
    <definedName name="BLPB23" localSheetId="12" hidden="1">#REF!</definedName>
    <definedName name="BLPB23" hidden="1">#REF!</definedName>
    <definedName name="BLPB24" localSheetId="2" hidden="1">#REF!</definedName>
    <definedName name="BLPB24" localSheetId="7" hidden="1">#REF!</definedName>
    <definedName name="BLPB24" localSheetId="3" hidden="1">#REF!</definedName>
    <definedName name="BLPB24" localSheetId="4" hidden="1">#REF!</definedName>
    <definedName name="BLPB24" localSheetId="5" hidden="1">#REF!</definedName>
    <definedName name="BLPB24" localSheetId="6" hidden="1">#REF!</definedName>
    <definedName name="BLPB24" localSheetId="1" hidden="1">#REF!</definedName>
    <definedName name="BLPB24" localSheetId="8" hidden="1">#REF!</definedName>
    <definedName name="BLPB24" localSheetId="9" hidden="1">#REF!</definedName>
    <definedName name="BLPB24" localSheetId="10" hidden="1">#REF!</definedName>
    <definedName name="BLPB24" localSheetId="11" hidden="1">#REF!</definedName>
    <definedName name="BLPB24" localSheetId="12" hidden="1">#REF!</definedName>
    <definedName name="BLPB24" hidden="1">#REF!</definedName>
    <definedName name="BLPB25" localSheetId="2" hidden="1">#REF!</definedName>
    <definedName name="BLPB25" localSheetId="7" hidden="1">#REF!</definedName>
    <definedName name="BLPB25" localSheetId="3" hidden="1">#REF!</definedName>
    <definedName name="BLPB25" localSheetId="4" hidden="1">#REF!</definedName>
    <definedName name="BLPB25" localSheetId="5" hidden="1">#REF!</definedName>
    <definedName name="BLPB25" localSheetId="6" hidden="1">#REF!</definedName>
    <definedName name="BLPB25" localSheetId="1" hidden="1">#REF!</definedName>
    <definedName name="BLPB25" localSheetId="8" hidden="1">#REF!</definedName>
    <definedName name="BLPB25" localSheetId="9" hidden="1">#REF!</definedName>
    <definedName name="BLPB25" localSheetId="10" hidden="1">#REF!</definedName>
    <definedName name="BLPB25" localSheetId="11" hidden="1">#REF!</definedName>
    <definedName name="BLPB25" localSheetId="12" hidden="1">#REF!</definedName>
    <definedName name="BLPB25" hidden="1">#REF!</definedName>
    <definedName name="BLPB26" localSheetId="2" hidden="1">#REF!</definedName>
    <definedName name="BLPB26" localSheetId="7" hidden="1">#REF!</definedName>
    <definedName name="BLPB26" localSheetId="3" hidden="1">#REF!</definedName>
    <definedName name="BLPB26" localSheetId="4" hidden="1">#REF!</definedName>
    <definedName name="BLPB26" localSheetId="5" hidden="1">#REF!</definedName>
    <definedName name="BLPB26" localSheetId="6" hidden="1">#REF!</definedName>
    <definedName name="BLPB26" localSheetId="1" hidden="1">#REF!</definedName>
    <definedName name="BLPB26" localSheetId="8" hidden="1">#REF!</definedName>
    <definedName name="BLPB26" localSheetId="9" hidden="1">#REF!</definedName>
    <definedName name="BLPB26" localSheetId="10" hidden="1">#REF!</definedName>
    <definedName name="BLPB26" localSheetId="11" hidden="1">#REF!</definedName>
    <definedName name="BLPB26" localSheetId="12" hidden="1">#REF!</definedName>
    <definedName name="BLPB26" hidden="1">#REF!</definedName>
    <definedName name="BLPB27" localSheetId="2" hidden="1">#REF!</definedName>
    <definedName name="BLPB27" localSheetId="7" hidden="1">#REF!</definedName>
    <definedName name="BLPB27" localSheetId="3" hidden="1">#REF!</definedName>
    <definedName name="BLPB27" localSheetId="4" hidden="1">#REF!</definedName>
    <definedName name="BLPB27" localSheetId="5" hidden="1">#REF!</definedName>
    <definedName name="BLPB27" localSheetId="6" hidden="1">#REF!</definedName>
    <definedName name="BLPB27" localSheetId="1" hidden="1">#REF!</definedName>
    <definedName name="BLPB27" localSheetId="8" hidden="1">#REF!</definedName>
    <definedName name="BLPB27" localSheetId="9" hidden="1">#REF!</definedName>
    <definedName name="BLPB27" localSheetId="10" hidden="1">#REF!</definedName>
    <definedName name="BLPB27" localSheetId="11" hidden="1">#REF!</definedName>
    <definedName name="BLPB27" localSheetId="12" hidden="1">#REF!</definedName>
    <definedName name="BLPB27" hidden="1">#REF!</definedName>
    <definedName name="BLPB28" localSheetId="2" hidden="1">#REF!</definedName>
    <definedName name="BLPB28" localSheetId="7" hidden="1">#REF!</definedName>
    <definedName name="BLPB28" localSheetId="3" hidden="1">#REF!</definedName>
    <definedName name="BLPB28" localSheetId="4" hidden="1">#REF!</definedName>
    <definedName name="BLPB28" localSheetId="5" hidden="1">#REF!</definedName>
    <definedName name="BLPB28" localSheetId="6" hidden="1">#REF!</definedName>
    <definedName name="BLPB28" localSheetId="1" hidden="1">#REF!</definedName>
    <definedName name="BLPB28" localSheetId="8" hidden="1">#REF!</definedName>
    <definedName name="BLPB28" localSheetId="9" hidden="1">#REF!</definedName>
    <definedName name="BLPB28" localSheetId="10" hidden="1">#REF!</definedName>
    <definedName name="BLPB28" localSheetId="11" hidden="1">#REF!</definedName>
    <definedName name="BLPB28" localSheetId="12" hidden="1">#REF!</definedName>
    <definedName name="BLPB28" hidden="1">#REF!</definedName>
    <definedName name="BLPB29" localSheetId="2" hidden="1">#REF!</definedName>
    <definedName name="BLPB29" localSheetId="7" hidden="1">#REF!</definedName>
    <definedName name="BLPB29" localSheetId="3" hidden="1">#REF!</definedName>
    <definedName name="BLPB29" localSheetId="4" hidden="1">#REF!</definedName>
    <definedName name="BLPB29" localSheetId="5" hidden="1">#REF!</definedName>
    <definedName name="BLPB29" localSheetId="6" hidden="1">#REF!</definedName>
    <definedName name="BLPB29" localSheetId="1" hidden="1">#REF!</definedName>
    <definedName name="BLPB29" localSheetId="8" hidden="1">#REF!</definedName>
    <definedName name="BLPB29" localSheetId="9" hidden="1">#REF!</definedName>
    <definedName name="BLPB29" localSheetId="10" hidden="1">#REF!</definedName>
    <definedName name="BLPB29" localSheetId="11" hidden="1">#REF!</definedName>
    <definedName name="BLPB29" localSheetId="12" hidden="1">#REF!</definedName>
    <definedName name="BLPB29" hidden="1">#REF!</definedName>
    <definedName name="BLPB3" localSheetId="2" hidden="1">#REF!</definedName>
    <definedName name="BLPB3" localSheetId="7" hidden="1">#REF!</definedName>
    <definedName name="BLPB3" localSheetId="3" hidden="1">#REF!</definedName>
    <definedName name="BLPB3" localSheetId="4" hidden="1">#REF!</definedName>
    <definedName name="BLPB3" localSheetId="5" hidden="1">#REF!</definedName>
    <definedName name="BLPB3" localSheetId="6" hidden="1">#REF!</definedName>
    <definedName name="BLPB3" localSheetId="1" hidden="1">#REF!</definedName>
    <definedName name="BLPB3" localSheetId="8" hidden="1">#REF!</definedName>
    <definedName name="BLPB3" localSheetId="9" hidden="1">#REF!</definedName>
    <definedName name="BLPB3" localSheetId="10" hidden="1">#REF!</definedName>
    <definedName name="BLPB3" localSheetId="11" hidden="1">#REF!</definedName>
    <definedName name="BLPB3" localSheetId="12" hidden="1">#REF!</definedName>
    <definedName name="BLPB3" hidden="1">#REF!</definedName>
    <definedName name="BLPB30" localSheetId="2" hidden="1">#REF!</definedName>
    <definedName name="BLPB30" localSheetId="7" hidden="1">#REF!</definedName>
    <definedName name="BLPB30" localSheetId="3" hidden="1">#REF!</definedName>
    <definedName name="BLPB30" localSheetId="4" hidden="1">#REF!</definedName>
    <definedName name="BLPB30" localSheetId="5" hidden="1">#REF!</definedName>
    <definedName name="BLPB30" localSheetId="6" hidden="1">#REF!</definedName>
    <definedName name="BLPB30" localSheetId="1" hidden="1">#REF!</definedName>
    <definedName name="BLPB30" localSheetId="8" hidden="1">#REF!</definedName>
    <definedName name="BLPB30" localSheetId="9" hidden="1">#REF!</definedName>
    <definedName name="BLPB30" localSheetId="10" hidden="1">#REF!</definedName>
    <definedName name="BLPB30" localSheetId="11" hidden="1">#REF!</definedName>
    <definedName name="BLPB30" localSheetId="12" hidden="1">#REF!</definedName>
    <definedName name="BLPB30" hidden="1">#REF!</definedName>
    <definedName name="BLPB4" localSheetId="2" hidden="1">#REF!</definedName>
    <definedName name="BLPB4" localSheetId="7" hidden="1">#REF!</definedName>
    <definedName name="BLPB4" localSheetId="3" hidden="1">#REF!</definedName>
    <definedName name="BLPB4" localSheetId="4" hidden="1">#REF!</definedName>
    <definedName name="BLPB4" localSheetId="5" hidden="1">#REF!</definedName>
    <definedName name="BLPB4" localSheetId="6" hidden="1">#REF!</definedName>
    <definedName name="BLPB4" localSheetId="1" hidden="1">#REF!</definedName>
    <definedName name="BLPB4" localSheetId="8" hidden="1">#REF!</definedName>
    <definedName name="BLPB4" localSheetId="9" hidden="1">#REF!</definedName>
    <definedName name="BLPB4" localSheetId="10" hidden="1">#REF!</definedName>
    <definedName name="BLPB4" localSheetId="11" hidden="1">#REF!</definedName>
    <definedName name="BLPB4" localSheetId="12" hidden="1">#REF!</definedName>
    <definedName name="BLPB4" hidden="1">#REF!</definedName>
    <definedName name="BLPB5" localSheetId="2" hidden="1">#REF!</definedName>
    <definedName name="BLPB5" localSheetId="7" hidden="1">#REF!</definedName>
    <definedName name="BLPB5" localSheetId="3" hidden="1">#REF!</definedName>
    <definedName name="BLPB5" localSheetId="4" hidden="1">#REF!</definedName>
    <definedName name="BLPB5" localSheetId="5" hidden="1">#REF!</definedName>
    <definedName name="BLPB5" localSheetId="6" hidden="1">#REF!</definedName>
    <definedName name="BLPB5" localSheetId="1" hidden="1">#REF!</definedName>
    <definedName name="BLPB5" localSheetId="8" hidden="1">#REF!</definedName>
    <definedName name="BLPB5" localSheetId="9" hidden="1">#REF!</definedName>
    <definedName name="BLPB5" localSheetId="10" hidden="1">#REF!</definedName>
    <definedName name="BLPB5" localSheetId="11" hidden="1">#REF!</definedName>
    <definedName name="BLPB5" localSheetId="12" hidden="1">#REF!</definedName>
    <definedName name="BLPB5" hidden="1">#REF!</definedName>
    <definedName name="BLPB6" localSheetId="2" hidden="1">#REF!</definedName>
    <definedName name="BLPB6" localSheetId="7" hidden="1">#REF!</definedName>
    <definedName name="BLPB6" localSheetId="3" hidden="1">#REF!</definedName>
    <definedName name="BLPB6" localSheetId="4" hidden="1">#REF!</definedName>
    <definedName name="BLPB6" localSheetId="5" hidden="1">#REF!</definedName>
    <definedName name="BLPB6" localSheetId="6" hidden="1">#REF!</definedName>
    <definedName name="BLPB6" localSheetId="1" hidden="1">#REF!</definedName>
    <definedName name="BLPB6" localSheetId="8" hidden="1">#REF!</definedName>
    <definedName name="BLPB6" localSheetId="9" hidden="1">#REF!</definedName>
    <definedName name="BLPB6" localSheetId="10" hidden="1">#REF!</definedName>
    <definedName name="BLPB6" localSheetId="11" hidden="1">#REF!</definedName>
    <definedName name="BLPB6" localSheetId="12" hidden="1">#REF!</definedName>
    <definedName name="BLPB6" hidden="1">#REF!</definedName>
    <definedName name="BLPB7" localSheetId="2" hidden="1">#REF!</definedName>
    <definedName name="BLPB7" localSheetId="7" hidden="1">#REF!</definedName>
    <definedName name="BLPB7" localSheetId="3" hidden="1">#REF!</definedName>
    <definedName name="BLPB7" localSheetId="4" hidden="1">#REF!</definedName>
    <definedName name="BLPB7" localSheetId="5" hidden="1">#REF!</definedName>
    <definedName name="BLPB7" localSheetId="6" hidden="1">#REF!</definedName>
    <definedName name="BLPB7" localSheetId="1" hidden="1">#REF!</definedName>
    <definedName name="BLPB7" localSheetId="8" hidden="1">#REF!</definedName>
    <definedName name="BLPB7" localSheetId="9" hidden="1">#REF!</definedName>
    <definedName name="BLPB7" localSheetId="10" hidden="1">#REF!</definedName>
    <definedName name="BLPB7" localSheetId="11" hidden="1">#REF!</definedName>
    <definedName name="BLPB7" localSheetId="12" hidden="1">#REF!</definedName>
    <definedName name="BLPB7" hidden="1">#REF!</definedName>
    <definedName name="BLPB8" localSheetId="2" hidden="1">#REF!</definedName>
    <definedName name="BLPB8" localSheetId="7" hidden="1">#REF!</definedName>
    <definedName name="BLPB8" localSheetId="3" hidden="1">#REF!</definedName>
    <definedName name="BLPB8" localSheetId="4" hidden="1">#REF!</definedName>
    <definedName name="BLPB8" localSheetId="5" hidden="1">#REF!</definedName>
    <definedName name="BLPB8" localSheetId="6" hidden="1">#REF!</definedName>
    <definedName name="BLPB8" localSheetId="1" hidden="1">#REF!</definedName>
    <definedName name="BLPB8" localSheetId="8" hidden="1">#REF!</definedName>
    <definedName name="BLPB8" localSheetId="9" hidden="1">#REF!</definedName>
    <definedName name="BLPB8" localSheetId="10" hidden="1">#REF!</definedName>
    <definedName name="BLPB8" localSheetId="11" hidden="1">#REF!</definedName>
    <definedName name="BLPB8" localSheetId="12" hidden="1">#REF!</definedName>
    <definedName name="BLPB8" hidden="1">#REF!</definedName>
    <definedName name="BLPB9" localSheetId="2" hidden="1">#REF!</definedName>
    <definedName name="BLPB9" localSheetId="7" hidden="1">#REF!</definedName>
    <definedName name="BLPB9" localSheetId="3" hidden="1">#REF!</definedName>
    <definedName name="BLPB9" localSheetId="4" hidden="1">#REF!</definedName>
    <definedName name="BLPB9" localSheetId="5" hidden="1">#REF!</definedName>
    <definedName name="BLPB9" localSheetId="6" hidden="1">#REF!</definedName>
    <definedName name="BLPB9" localSheetId="1" hidden="1">#REF!</definedName>
    <definedName name="BLPB9" localSheetId="8" hidden="1">#REF!</definedName>
    <definedName name="BLPB9" localSheetId="9" hidden="1">#REF!</definedName>
    <definedName name="BLPB9" localSheetId="10" hidden="1">#REF!</definedName>
    <definedName name="BLPB9" localSheetId="11" hidden="1">#REF!</definedName>
    <definedName name="BLPB9" localSheetId="12" hidden="1">#REF!</definedName>
    <definedName name="BLPB9" hidden="1">#REF!</definedName>
    <definedName name="BLPH1" localSheetId="2" hidden="1">#REF!</definedName>
    <definedName name="BLPH1" localSheetId="7" hidden="1">#REF!</definedName>
    <definedName name="BLPH1" localSheetId="3" hidden="1">#REF!</definedName>
    <definedName name="BLPH1" localSheetId="4" hidden="1">#REF!</definedName>
    <definedName name="BLPH1" localSheetId="5" hidden="1">#REF!</definedName>
    <definedName name="BLPH1" localSheetId="6" hidden="1">#REF!</definedName>
    <definedName name="BLPH1" localSheetId="1" hidden="1">#REF!</definedName>
    <definedName name="BLPH1" localSheetId="8" hidden="1">#REF!</definedName>
    <definedName name="BLPH1" localSheetId="9" hidden="1">#REF!</definedName>
    <definedName name="BLPH1" localSheetId="10" hidden="1">#REF!</definedName>
    <definedName name="BLPH1" localSheetId="11" hidden="1">#REF!</definedName>
    <definedName name="BLPH1" localSheetId="12" hidden="1">#REF!</definedName>
    <definedName name="BLPH1" hidden="1">#REF!</definedName>
    <definedName name="BLPH10" hidden="1">#REF!</definedName>
    <definedName name="BLPH11" hidden="1">#REF!</definedName>
    <definedName name="BLPH12" localSheetId="2" hidden="1">#REF!</definedName>
    <definedName name="BLPH12" localSheetId="7" hidden="1">#REF!</definedName>
    <definedName name="BLPH12" localSheetId="3" hidden="1">#REF!</definedName>
    <definedName name="BLPH12" localSheetId="4" hidden="1">#REF!</definedName>
    <definedName name="BLPH12" localSheetId="5" hidden="1">#REF!</definedName>
    <definedName name="BLPH12" localSheetId="6" hidden="1">#REF!</definedName>
    <definedName name="BLPH12" localSheetId="1" hidden="1">#REF!</definedName>
    <definedName name="BLPH12" localSheetId="8" hidden="1">#REF!</definedName>
    <definedName name="BLPH12" localSheetId="9" hidden="1">#REF!</definedName>
    <definedName name="BLPH12" localSheetId="10" hidden="1">#REF!</definedName>
    <definedName name="BLPH12" localSheetId="11" hidden="1">#REF!</definedName>
    <definedName name="BLPH12" localSheetId="12" hidden="1">#REF!</definedName>
    <definedName name="BLPH12" hidden="1">#REF!</definedName>
    <definedName name="BLPH13" localSheetId="2" hidden="1">#REF!</definedName>
    <definedName name="BLPH13" localSheetId="7" hidden="1">#REF!</definedName>
    <definedName name="BLPH13" localSheetId="3" hidden="1">#REF!</definedName>
    <definedName name="BLPH13" localSheetId="4" hidden="1">#REF!</definedName>
    <definedName name="BLPH13" localSheetId="5" hidden="1">#REF!</definedName>
    <definedName name="BLPH13" localSheetId="6" hidden="1">#REF!</definedName>
    <definedName name="BLPH13" localSheetId="1" hidden="1">#REF!</definedName>
    <definedName name="BLPH13" localSheetId="8" hidden="1">#REF!</definedName>
    <definedName name="BLPH13" localSheetId="9" hidden="1">#REF!</definedName>
    <definedName name="BLPH13" localSheetId="10" hidden="1">#REF!</definedName>
    <definedName name="BLPH13" localSheetId="11" hidden="1">#REF!</definedName>
    <definedName name="BLPH13" localSheetId="12" hidden="1">#REF!</definedName>
    <definedName name="BLPH13" hidden="1">#REF!</definedName>
    <definedName name="BLPH14" localSheetId="2" hidden="1">#REF!</definedName>
    <definedName name="BLPH14" localSheetId="7" hidden="1">#REF!</definedName>
    <definedName name="BLPH14" localSheetId="3" hidden="1">#REF!</definedName>
    <definedName name="BLPH14" localSheetId="4" hidden="1">#REF!</definedName>
    <definedName name="BLPH14" localSheetId="5" hidden="1">#REF!</definedName>
    <definedName name="BLPH14" localSheetId="6" hidden="1">#REF!</definedName>
    <definedName name="BLPH14" localSheetId="1" hidden="1">#REF!</definedName>
    <definedName name="BLPH14" localSheetId="8" hidden="1">#REF!</definedName>
    <definedName name="BLPH14" localSheetId="9" hidden="1">#REF!</definedName>
    <definedName name="BLPH14" localSheetId="10" hidden="1">#REF!</definedName>
    <definedName name="BLPH14" localSheetId="11" hidden="1">#REF!</definedName>
    <definedName name="BLPH14" localSheetId="12" hidden="1">#REF!</definedName>
    <definedName name="BLPH14" hidden="1">#REF!</definedName>
    <definedName name="BLPH15" localSheetId="2" hidden="1">#REF!</definedName>
    <definedName name="BLPH15" localSheetId="7" hidden="1">#REF!</definedName>
    <definedName name="BLPH15" localSheetId="3" hidden="1">#REF!</definedName>
    <definedName name="BLPH15" localSheetId="4" hidden="1">#REF!</definedName>
    <definedName name="BLPH15" localSheetId="5" hidden="1">#REF!</definedName>
    <definedName name="BLPH15" localSheetId="6" hidden="1">#REF!</definedName>
    <definedName name="BLPH15" localSheetId="1" hidden="1">#REF!</definedName>
    <definedName name="BLPH15" localSheetId="8" hidden="1">#REF!</definedName>
    <definedName name="BLPH15" localSheetId="9" hidden="1">#REF!</definedName>
    <definedName name="BLPH15" localSheetId="10" hidden="1">#REF!</definedName>
    <definedName name="BLPH15" localSheetId="11" hidden="1">#REF!</definedName>
    <definedName name="BLPH15" localSheetId="12" hidden="1">#REF!</definedName>
    <definedName name="BLPH15" hidden="1">#REF!</definedName>
    <definedName name="BLPH16" hidden="1">#REF!</definedName>
    <definedName name="BLPH17" hidden="1">#REF!</definedName>
    <definedName name="BLPH18" hidden="1">#REF!</definedName>
    <definedName name="BLPH19" hidden="1">#REF!</definedName>
    <definedName name="BLPH2" localSheetId="2" hidden="1">#REF!</definedName>
    <definedName name="BLPH2" localSheetId="7" hidden="1">#REF!</definedName>
    <definedName name="BLPH2" localSheetId="3" hidden="1">#REF!</definedName>
    <definedName name="BLPH2" localSheetId="4" hidden="1">#REF!</definedName>
    <definedName name="BLPH2" localSheetId="5" hidden="1">#REF!</definedName>
    <definedName name="BLPH2" localSheetId="6" hidden="1">#REF!</definedName>
    <definedName name="BLPH2" localSheetId="1" hidden="1">#REF!</definedName>
    <definedName name="BLPH2" localSheetId="8" hidden="1">#REF!</definedName>
    <definedName name="BLPH2" localSheetId="9" hidden="1">#REF!</definedName>
    <definedName name="BLPH2" localSheetId="10" hidden="1">#REF!</definedName>
    <definedName name="BLPH2" localSheetId="11" hidden="1">#REF!</definedName>
    <definedName name="BLPH2" localSheetId="12" hidden="1">#REF!</definedName>
    <definedName name="BLPH2" hidden="1">#REF!</definedName>
    <definedName name="BLPH20" hidden="1">#REF!</definedName>
    <definedName name="BLPH200001" hidden="1">'[32]Stock Chart'!$B$5</definedName>
    <definedName name="BLPH28" localSheetId="2" hidden="1">#REF!</definedName>
    <definedName name="BLPH28" localSheetId="7" hidden="1">#REF!</definedName>
    <definedName name="BLPH28" localSheetId="3" hidden="1">#REF!</definedName>
    <definedName name="BLPH28" localSheetId="4" hidden="1">#REF!</definedName>
    <definedName name="BLPH28" localSheetId="5" hidden="1">#REF!</definedName>
    <definedName name="BLPH28" localSheetId="6" hidden="1">#REF!</definedName>
    <definedName name="BLPH28" localSheetId="1" hidden="1">#REF!</definedName>
    <definedName name="BLPH28" localSheetId="8" hidden="1">#REF!</definedName>
    <definedName name="BLPH28" localSheetId="9" hidden="1">#REF!</definedName>
    <definedName name="BLPH28" localSheetId="10" hidden="1">#REF!</definedName>
    <definedName name="BLPH28" localSheetId="11" hidden="1">#REF!</definedName>
    <definedName name="BLPH28" localSheetId="12" hidden="1">#REF!</definedName>
    <definedName name="BLPH28" hidden="1">#REF!</definedName>
    <definedName name="BLPH29" localSheetId="2" hidden="1">#REF!</definedName>
    <definedName name="BLPH29" localSheetId="7" hidden="1">#REF!</definedName>
    <definedName name="BLPH29" localSheetId="3" hidden="1">#REF!</definedName>
    <definedName name="BLPH29" localSheetId="4" hidden="1">#REF!</definedName>
    <definedName name="BLPH29" localSheetId="5" hidden="1">#REF!</definedName>
    <definedName name="BLPH29" localSheetId="6" hidden="1">#REF!</definedName>
    <definedName name="BLPH29" localSheetId="1" hidden="1">#REF!</definedName>
    <definedName name="BLPH29" localSheetId="8" hidden="1">#REF!</definedName>
    <definedName name="BLPH29" localSheetId="9" hidden="1">#REF!</definedName>
    <definedName name="BLPH29" localSheetId="10" hidden="1">#REF!</definedName>
    <definedName name="BLPH29" localSheetId="11" hidden="1">#REF!</definedName>
    <definedName name="BLPH29" localSheetId="12" hidden="1">#REF!</definedName>
    <definedName name="BLPH29" hidden="1">#REF!</definedName>
    <definedName name="BLPH3" localSheetId="2" hidden="1">#REF!</definedName>
    <definedName name="BLPH3" localSheetId="7" hidden="1">#REF!</definedName>
    <definedName name="BLPH3" localSheetId="3" hidden="1">#REF!</definedName>
    <definedName name="BLPH3" localSheetId="4" hidden="1">#REF!</definedName>
    <definedName name="BLPH3" localSheetId="5" hidden="1">#REF!</definedName>
    <definedName name="BLPH3" localSheetId="6" hidden="1">#REF!</definedName>
    <definedName name="BLPH3" localSheetId="1" hidden="1">#REF!</definedName>
    <definedName name="BLPH3" localSheetId="8" hidden="1">#REF!</definedName>
    <definedName name="BLPH3" localSheetId="9" hidden="1">#REF!</definedName>
    <definedName name="BLPH3" localSheetId="10" hidden="1">#REF!</definedName>
    <definedName name="BLPH3" localSheetId="11" hidden="1">#REF!</definedName>
    <definedName name="BLPH3" localSheetId="12" hidden="1">#REF!</definedName>
    <definedName name="BLPH3" hidden="1">#REF!</definedName>
    <definedName name="BLPH30" localSheetId="2" hidden="1">#REF!</definedName>
    <definedName name="BLPH30" localSheetId="7" hidden="1">#REF!</definedName>
    <definedName name="BLPH30" localSheetId="3" hidden="1">#REF!</definedName>
    <definedName name="BLPH30" localSheetId="4" hidden="1">#REF!</definedName>
    <definedName name="BLPH30" localSheetId="5" hidden="1">#REF!</definedName>
    <definedName name="BLPH30" localSheetId="6" hidden="1">#REF!</definedName>
    <definedName name="BLPH30" localSheetId="1" hidden="1">#REF!</definedName>
    <definedName name="BLPH30" localSheetId="8" hidden="1">#REF!</definedName>
    <definedName name="BLPH30" localSheetId="9" hidden="1">#REF!</definedName>
    <definedName name="BLPH30" localSheetId="10" hidden="1">#REF!</definedName>
    <definedName name="BLPH30" localSheetId="11" hidden="1">#REF!</definedName>
    <definedName name="BLPH30" localSheetId="12" hidden="1">#REF!</definedName>
    <definedName name="BLPH30" hidden="1">#REF!</definedName>
    <definedName name="BLPH31" localSheetId="2" hidden="1">#REF!</definedName>
    <definedName name="BLPH31" localSheetId="7" hidden="1">#REF!</definedName>
    <definedName name="BLPH31" localSheetId="3" hidden="1">#REF!</definedName>
    <definedName name="BLPH31" localSheetId="4" hidden="1">#REF!</definedName>
    <definedName name="BLPH31" localSheetId="5" hidden="1">#REF!</definedName>
    <definedName name="BLPH31" localSheetId="6" hidden="1">#REF!</definedName>
    <definedName name="BLPH31" localSheetId="1" hidden="1">#REF!</definedName>
    <definedName name="BLPH31" localSheetId="8" hidden="1">#REF!</definedName>
    <definedName name="BLPH31" localSheetId="9" hidden="1">#REF!</definedName>
    <definedName name="BLPH31" localSheetId="10" hidden="1">#REF!</definedName>
    <definedName name="BLPH31" localSheetId="11" hidden="1">#REF!</definedName>
    <definedName name="BLPH31" localSheetId="12" hidden="1">#REF!</definedName>
    <definedName name="BLPH31" hidden="1">#REF!</definedName>
    <definedName name="BLPH32" localSheetId="2" hidden="1">#REF!</definedName>
    <definedName name="BLPH32" localSheetId="7" hidden="1">#REF!</definedName>
    <definedName name="BLPH32" localSheetId="3" hidden="1">#REF!</definedName>
    <definedName name="BLPH32" localSheetId="4" hidden="1">#REF!</definedName>
    <definedName name="BLPH32" localSheetId="5" hidden="1">#REF!</definedName>
    <definedName name="BLPH32" localSheetId="6" hidden="1">#REF!</definedName>
    <definedName name="BLPH32" localSheetId="1" hidden="1">#REF!</definedName>
    <definedName name="BLPH32" localSheetId="8" hidden="1">#REF!</definedName>
    <definedName name="BLPH32" localSheetId="9" hidden="1">#REF!</definedName>
    <definedName name="BLPH32" localSheetId="10" hidden="1">#REF!</definedName>
    <definedName name="BLPH32" localSheetId="11" hidden="1">#REF!</definedName>
    <definedName name="BLPH32" localSheetId="12" hidden="1">#REF!</definedName>
    <definedName name="BLPH32" hidden="1">#REF!</definedName>
    <definedName name="BLPH33" localSheetId="2" hidden="1">#REF!</definedName>
    <definedName name="BLPH33" localSheetId="7" hidden="1">#REF!</definedName>
    <definedName name="BLPH33" localSheetId="3" hidden="1">#REF!</definedName>
    <definedName name="BLPH33" localSheetId="4" hidden="1">#REF!</definedName>
    <definedName name="BLPH33" localSheetId="5" hidden="1">#REF!</definedName>
    <definedName name="BLPH33" localSheetId="6" hidden="1">#REF!</definedName>
    <definedName name="BLPH33" localSheetId="1" hidden="1">#REF!</definedName>
    <definedName name="BLPH33" localSheetId="8" hidden="1">#REF!</definedName>
    <definedName name="BLPH33" localSheetId="9" hidden="1">#REF!</definedName>
    <definedName name="BLPH33" localSheetId="10" hidden="1">#REF!</definedName>
    <definedName name="BLPH33" localSheetId="11" hidden="1">#REF!</definedName>
    <definedName name="BLPH33" localSheetId="12" hidden="1">#REF!</definedName>
    <definedName name="BLPH33" hidden="1">#REF!</definedName>
    <definedName name="BLPH34" localSheetId="2" hidden="1">#REF!</definedName>
    <definedName name="BLPH34" localSheetId="7" hidden="1">#REF!</definedName>
    <definedName name="BLPH34" localSheetId="3" hidden="1">#REF!</definedName>
    <definedName name="BLPH34" localSheetId="4" hidden="1">#REF!</definedName>
    <definedName name="BLPH34" localSheetId="5" hidden="1">#REF!</definedName>
    <definedName name="BLPH34" localSheetId="6" hidden="1">#REF!</definedName>
    <definedName name="BLPH34" localSheetId="1" hidden="1">#REF!</definedName>
    <definedName name="BLPH34" localSheetId="8" hidden="1">#REF!</definedName>
    <definedName name="BLPH34" localSheetId="9" hidden="1">#REF!</definedName>
    <definedName name="BLPH34" localSheetId="10" hidden="1">#REF!</definedName>
    <definedName name="BLPH34" localSheetId="11" hidden="1">#REF!</definedName>
    <definedName name="BLPH34" localSheetId="12" hidden="1">#REF!</definedName>
    <definedName name="BLPH34" hidden="1">#REF!</definedName>
    <definedName name="BLPH35" localSheetId="2" hidden="1">#REF!</definedName>
    <definedName name="BLPH35" localSheetId="7" hidden="1">#REF!</definedName>
    <definedName name="BLPH35" localSheetId="3" hidden="1">#REF!</definedName>
    <definedName name="BLPH35" localSheetId="4" hidden="1">#REF!</definedName>
    <definedName name="BLPH35" localSheetId="5" hidden="1">#REF!</definedName>
    <definedName name="BLPH35" localSheetId="6" hidden="1">#REF!</definedName>
    <definedName name="BLPH35" localSheetId="1" hidden="1">#REF!</definedName>
    <definedName name="BLPH35" localSheetId="8" hidden="1">#REF!</definedName>
    <definedName name="BLPH35" localSheetId="9" hidden="1">#REF!</definedName>
    <definedName name="BLPH35" localSheetId="10" hidden="1">#REF!</definedName>
    <definedName name="BLPH35" localSheetId="11" hidden="1">#REF!</definedName>
    <definedName name="BLPH35" localSheetId="12" hidden="1">#REF!</definedName>
    <definedName name="BLPH35" hidden="1">#REF!</definedName>
    <definedName name="BLPH36" localSheetId="2" hidden="1">#REF!</definedName>
    <definedName name="BLPH36" localSheetId="7" hidden="1">#REF!</definedName>
    <definedName name="BLPH36" localSheetId="3" hidden="1">#REF!</definedName>
    <definedName name="BLPH36" localSheetId="4" hidden="1">#REF!</definedName>
    <definedName name="BLPH36" localSheetId="5" hidden="1">#REF!</definedName>
    <definedName name="BLPH36" localSheetId="6" hidden="1">#REF!</definedName>
    <definedName name="BLPH36" localSheetId="1" hidden="1">#REF!</definedName>
    <definedName name="BLPH36" localSheetId="8" hidden="1">#REF!</definedName>
    <definedName name="BLPH36" localSheetId="9" hidden="1">#REF!</definedName>
    <definedName name="BLPH36" localSheetId="10" hidden="1">#REF!</definedName>
    <definedName name="BLPH36" localSheetId="11" hidden="1">#REF!</definedName>
    <definedName name="BLPH36" localSheetId="12" hidden="1">#REF!</definedName>
    <definedName name="BLPH36" hidden="1">#REF!</definedName>
    <definedName name="BLPH37" localSheetId="2" hidden="1">#REF!</definedName>
    <definedName name="BLPH37" localSheetId="7" hidden="1">#REF!</definedName>
    <definedName name="BLPH37" localSheetId="3" hidden="1">#REF!</definedName>
    <definedName name="BLPH37" localSheetId="4" hidden="1">#REF!</definedName>
    <definedName name="BLPH37" localSheetId="5" hidden="1">#REF!</definedName>
    <definedName name="BLPH37" localSheetId="6" hidden="1">#REF!</definedName>
    <definedName name="BLPH37" localSheetId="1" hidden="1">#REF!</definedName>
    <definedName name="BLPH37" localSheetId="8" hidden="1">#REF!</definedName>
    <definedName name="BLPH37" localSheetId="9" hidden="1">#REF!</definedName>
    <definedName name="BLPH37" localSheetId="10" hidden="1">#REF!</definedName>
    <definedName name="BLPH37" localSheetId="11" hidden="1">#REF!</definedName>
    <definedName name="BLPH37" localSheetId="12" hidden="1">#REF!</definedName>
    <definedName name="BLPH37" hidden="1">#REF!</definedName>
    <definedName name="BLPH38" localSheetId="2" hidden="1">#REF!</definedName>
    <definedName name="BLPH38" localSheetId="7" hidden="1">#REF!</definedName>
    <definedName name="BLPH38" localSheetId="3" hidden="1">#REF!</definedName>
    <definedName name="BLPH38" localSheetId="4" hidden="1">#REF!</definedName>
    <definedName name="BLPH38" localSheetId="5" hidden="1">#REF!</definedName>
    <definedName name="BLPH38" localSheetId="6" hidden="1">#REF!</definedName>
    <definedName name="BLPH38" localSheetId="1" hidden="1">#REF!</definedName>
    <definedName name="BLPH38" localSheetId="8" hidden="1">#REF!</definedName>
    <definedName name="BLPH38" localSheetId="9" hidden="1">#REF!</definedName>
    <definedName name="BLPH38" localSheetId="10" hidden="1">#REF!</definedName>
    <definedName name="BLPH38" localSheetId="11" hidden="1">#REF!</definedName>
    <definedName name="BLPH38" localSheetId="12" hidden="1">#REF!</definedName>
    <definedName name="BLPH38" hidden="1">#REF!</definedName>
    <definedName name="BLPH39" localSheetId="2" hidden="1">#REF!</definedName>
    <definedName name="BLPH39" localSheetId="7" hidden="1">#REF!</definedName>
    <definedName name="BLPH39" localSheetId="3" hidden="1">#REF!</definedName>
    <definedName name="BLPH39" localSheetId="4" hidden="1">#REF!</definedName>
    <definedName name="BLPH39" localSheetId="5" hidden="1">#REF!</definedName>
    <definedName name="BLPH39" localSheetId="6" hidden="1">#REF!</definedName>
    <definedName name="BLPH39" localSheetId="1" hidden="1">#REF!</definedName>
    <definedName name="BLPH39" localSheetId="8" hidden="1">#REF!</definedName>
    <definedName name="BLPH39" localSheetId="9" hidden="1">#REF!</definedName>
    <definedName name="BLPH39" localSheetId="10" hidden="1">#REF!</definedName>
    <definedName name="BLPH39" localSheetId="11" hidden="1">#REF!</definedName>
    <definedName name="BLPH39" localSheetId="12" hidden="1">#REF!</definedName>
    <definedName name="BLPH39" hidden="1">#REF!</definedName>
    <definedName name="BLPH4" localSheetId="2" hidden="1">#REF!</definedName>
    <definedName name="BLPH4" localSheetId="7" hidden="1">#REF!</definedName>
    <definedName name="BLPH4" localSheetId="3" hidden="1">#REF!</definedName>
    <definedName name="BLPH4" localSheetId="4" hidden="1">#REF!</definedName>
    <definedName name="BLPH4" localSheetId="5" hidden="1">#REF!</definedName>
    <definedName name="BLPH4" localSheetId="6" hidden="1">#REF!</definedName>
    <definedName name="BLPH4" localSheetId="1" hidden="1">#REF!</definedName>
    <definedName name="BLPH4" localSheetId="8" hidden="1">#REF!</definedName>
    <definedName name="BLPH4" localSheetId="9" hidden="1">#REF!</definedName>
    <definedName name="BLPH4" localSheetId="10" hidden="1">#REF!</definedName>
    <definedName name="BLPH4" localSheetId="11" hidden="1">#REF!</definedName>
    <definedName name="BLPH4" localSheetId="12" hidden="1">#REF!</definedName>
    <definedName name="BLPH4" hidden="1">#REF!</definedName>
    <definedName name="BLPH40" localSheetId="2" hidden="1">#REF!</definedName>
    <definedName name="BLPH40" localSheetId="7" hidden="1">#REF!</definedName>
    <definedName name="BLPH40" localSheetId="3" hidden="1">#REF!</definedName>
    <definedName name="BLPH40" localSheetId="4" hidden="1">#REF!</definedName>
    <definedName name="BLPH40" localSheetId="5" hidden="1">#REF!</definedName>
    <definedName name="BLPH40" localSheetId="6" hidden="1">#REF!</definedName>
    <definedName name="BLPH40" localSheetId="1" hidden="1">#REF!</definedName>
    <definedName name="BLPH40" localSheetId="8" hidden="1">#REF!</definedName>
    <definedName name="BLPH40" localSheetId="9" hidden="1">#REF!</definedName>
    <definedName name="BLPH40" localSheetId="10" hidden="1">#REF!</definedName>
    <definedName name="BLPH40" localSheetId="11" hidden="1">#REF!</definedName>
    <definedName name="BLPH40" localSheetId="12" hidden="1">#REF!</definedName>
    <definedName name="BLPH40" hidden="1">#REF!</definedName>
    <definedName name="BLPH41" localSheetId="2" hidden="1">#REF!</definedName>
    <definedName name="BLPH41" localSheetId="7" hidden="1">#REF!</definedName>
    <definedName name="BLPH41" localSheetId="3" hidden="1">#REF!</definedName>
    <definedName name="BLPH41" localSheetId="4" hidden="1">#REF!</definedName>
    <definedName name="BLPH41" localSheetId="5" hidden="1">#REF!</definedName>
    <definedName name="BLPH41" localSheetId="6" hidden="1">#REF!</definedName>
    <definedName name="BLPH41" localSheetId="1" hidden="1">#REF!</definedName>
    <definedName name="BLPH41" localSheetId="8" hidden="1">#REF!</definedName>
    <definedName name="BLPH41" localSheetId="9" hidden="1">#REF!</definedName>
    <definedName name="BLPH41" localSheetId="10" hidden="1">#REF!</definedName>
    <definedName name="BLPH41" localSheetId="11" hidden="1">#REF!</definedName>
    <definedName name="BLPH41" localSheetId="12" hidden="1">#REF!</definedName>
    <definedName name="BLPH41" hidden="1">#REF!</definedName>
    <definedName name="BLPH42" localSheetId="2" hidden="1">#REF!</definedName>
    <definedName name="BLPH42" localSheetId="7" hidden="1">#REF!</definedName>
    <definedName name="BLPH42" localSheetId="3" hidden="1">#REF!</definedName>
    <definedName name="BLPH42" localSheetId="4" hidden="1">#REF!</definedName>
    <definedName name="BLPH42" localSheetId="5" hidden="1">#REF!</definedName>
    <definedName name="BLPH42" localSheetId="6" hidden="1">#REF!</definedName>
    <definedName name="BLPH42" localSheetId="1" hidden="1">#REF!</definedName>
    <definedName name="BLPH42" localSheetId="8" hidden="1">#REF!</definedName>
    <definedName name="BLPH42" localSheetId="9" hidden="1">#REF!</definedName>
    <definedName name="BLPH42" localSheetId="10" hidden="1">#REF!</definedName>
    <definedName name="BLPH42" localSheetId="11" hidden="1">#REF!</definedName>
    <definedName name="BLPH42" localSheetId="12" hidden="1">#REF!</definedName>
    <definedName name="BLPH42" hidden="1">#REF!</definedName>
    <definedName name="BLPH43" localSheetId="2" hidden="1">#REF!</definedName>
    <definedName name="BLPH43" localSheetId="7" hidden="1">#REF!</definedName>
    <definedName name="BLPH43" localSheetId="3" hidden="1">#REF!</definedName>
    <definedName name="BLPH43" localSheetId="4" hidden="1">#REF!</definedName>
    <definedName name="BLPH43" localSheetId="5" hidden="1">#REF!</definedName>
    <definedName name="BLPH43" localSheetId="6" hidden="1">#REF!</definedName>
    <definedName name="BLPH43" localSheetId="1" hidden="1">#REF!</definedName>
    <definedName name="BLPH43" localSheetId="8" hidden="1">#REF!</definedName>
    <definedName name="BLPH43" localSheetId="9" hidden="1">#REF!</definedName>
    <definedName name="BLPH43" localSheetId="10" hidden="1">#REF!</definedName>
    <definedName name="BLPH43" localSheetId="11" hidden="1">#REF!</definedName>
    <definedName name="BLPH43" localSheetId="12" hidden="1">#REF!</definedName>
    <definedName name="BLPH43" hidden="1">#REF!</definedName>
    <definedName name="BLPH44" localSheetId="2" hidden="1">#REF!</definedName>
    <definedName name="BLPH44" localSheetId="7" hidden="1">#REF!</definedName>
    <definedName name="BLPH44" localSheetId="3" hidden="1">#REF!</definedName>
    <definedName name="BLPH44" localSheetId="4" hidden="1">#REF!</definedName>
    <definedName name="BLPH44" localSheetId="5" hidden="1">#REF!</definedName>
    <definedName name="BLPH44" localSheetId="6" hidden="1">#REF!</definedName>
    <definedName name="BLPH44" localSheetId="1" hidden="1">#REF!</definedName>
    <definedName name="BLPH44" localSheetId="8" hidden="1">#REF!</definedName>
    <definedName name="BLPH44" localSheetId="9" hidden="1">#REF!</definedName>
    <definedName name="BLPH44" localSheetId="10" hidden="1">#REF!</definedName>
    <definedName name="BLPH44" localSheetId="11" hidden="1">#REF!</definedName>
    <definedName name="BLPH44" localSheetId="12" hidden="1">#REF!</definedName>
    <definedName name="BLPH44" hidden="1">#REF!</definedName>
    <definedName name="BLPH45" localSheetId="2" hidden="1">#REF!</definedName>
    <definedName name="BLPH45" localSheetId="7" hidden="1">#REF!</definedName>
    <definedName name="BLPH45" localSheetId="3" hidden="1">#REF!</definedName>
    <definedName name="BLPH45" localSheetId="4" hidden="1">#REF!</definedName>
    <definedName name="BLPH45" localSheetId="5" hidden="1">#REF!</definedName>
    <definedName name="BLPH45" localSheetId="6" hidden="1">#REF!</definedName>
    <definedName name="BLPH45" localSheetId="1" hidden="1">#REF!</definedName>
    <definedName name="BLPH45" localSheetId="8" hidden="1">#REF!</definedName>
    <definedName name="BLPH45" localSheetId="9" hidden="1">#REF!</definedName>
    <definedName name="BLPH45" localSheetId="10" hidden="1">#REF!</definedName>
    <definedName name="BLPH45" localSheetId="11" hidden="1">#REF!</definedName>
    <definedName name="BLPH45" localSheetId="12" hidden="1">#REF!</definedName>
    <definedName name="BLPH45" hidden="1">#REF!</definedName>
    <definedName name="BLPH46" localSheetId="2" hidden="1">#REF!</definedName>
    <definedName name="BLPH46" localSheetId="7" hidden="1">#REF!</definedName>
    <definedName name="BLPH46" localSheetId="3" hidden="1">#REF!</definedName>
    <definedName name="BLPH46" localSheetId="4" hidden="1">#REF!</definedName>
    <definedName name="BLPH46" localSheetId="5" hidden="1">#REF!</definedName>
    <definedName name="BLPH46" localSheetId="6" hidden="1">#REF!</definedName>
    <definedName name="BLPH46" localSheetId="1" hidden="1">#REF!</definedName>
    <definedName name="BLPH46" localSheetId="8" hidden="1">#REF!</definedName>
    <definedName name="BLPH46" localSheetId="9" hidden="1">#REF!</definedName>
    <definedName name="BLPH46" localSheetId="10" hidden="1">#REF!</definedName>
    <definedName name="BLPH46" localSheetId="11" hidden="1">#REF!</definedName>
    <definedName name="BLPH46" localSheetId="12" hidden="1">#REF!</definedName>
    <definedName name="BLPH46" hidden="1">#REF!</definedName>
    <definedName name="BLPH47" localSheetId="2" hidden="1">#REF!</definedName>
    <definedName name="BLPH47" localSheetId="7" hidden="1">#REF!</definedName>
    <definedName name="BLPH47" localSheetId="3" hidden="1">#REF!</definedName>
    <definedName name="BLPH47" localSheetId="4" hidden="1">#REF!</definedName>
    <definedName name="BLPH47" localSheetId="5" hidden="1">#REF!</definedName>
    <definedName name="BLPH47" localSheetId="6" hidden="1">#REF!</definedName>
    <definedName name="BLPH47" localSheetId="1" hidden="1">#REF!</definedName>
    <definedName name="BLPH47" localSheetId="8" hidden="1">#REF!</definedName>
    <definedName name="BLPH47" localSheetId="9" hidden="1">#REF!</definedName>
    <definedName name="BLPH47" localSheetId="10" hidden="1">#REF!</definedName>
    <definedName name="BLPH47" localSheetId="11" hidden="1">#REF!</definedName>
    <definedName name="BLPH47" localSheetId="12" hidden="1">#REF!</definedName>
    <definedName name="BLPH47" hidden="1">#REF!</definedName>
    <definedName name="BLPH48" localSheetId="2" hidden="1">#REF!</definedName>
    <definedName name="BLPH48" localSheetId="7" hidden="1">#REF!</definedName>
    <definedName name="BLPH48" localSheetId="3" hidden="1">#REF!</definedName>
    <definedName name="BLPH48" localSheetId="4" hidden="1">#REF!</definedName>
    <definedName name="BLPH48" localSheetId="5" hidden="1">#REF!</definedName>
    <definedName name="BLPH48" localSheetId="6" hidden="1">#REF!</definedName>
    <definedName name="BLPH48" localSheetId="1" hidden="1">#REF!</definedName>
    <definedName name="BLPH48" localSheetId="8" hidden="1">#REF!</definedName>
    <definedName name="BLPH48" localSheetId="9" hidden="1">#REF!</definedName>
    <definedName name="BLPH48" localSheetId="10" hidden="1">#REF!</definedName>
    <definedName name="BLPH48" localSheetId="11" hidden="1">#REF!</definedName>
    <definedName name="BLPH48" localSheetId="12" hidden="1">#REF!</definedName>
    <definedName name="BLPH48" hidden="1">#REF!</definedName>
    <definedName name="BLPH49" localSheetId="2" hidden="1">#REF!</definedName>
    <definedName name="BLPH49" localSheetId="7" hidden="1">#REF!</definedName>
    <definedName name="BLPH49" localSheetId="3" hidden="1">#REF!</definedName>
    <definedName name="BLPH49" localSheetId="4" hidden="1">#REF!</definedName>
    <definedName name="BLPH49" localSheetId="5" hidden="1">#REF!</definedName>
    <definedName name="BLPH49" localSheetId="6" hidden="1">#REF!</definedName>
    <definedName name="BLPH49" localSheetId="1" hidden="1">#REF!</definedName>
    <definedName name="BLPH49" localSheetId="8" hidden="1">#REF!</definedName>
    <definedName name="BLPH49" localSheetId="9" hidden="1">#REF!</definedName>
    <definedName name="BLPH49" localSheetId="10" hidden="1">#REF!</definedName>
    <definedName name="BLPH49" localSheetId="11" hidden="1">#REF!</definedName>
    <definedName name="BLPH49" localSheetId="12" hidden="1">#REF!</definedName>
    <definedName name="BLPH49" hidden="1">#REF!</definedName>
    <definedName name="BLPH5" hidden="1">#REF!</definedName>
    <definedName name="BLPH50" localSheetId="2" hidden="1">#REF!</definedName>
    <definedName name="BLPH50" localSheetId="7" hidden="1">#REF!</definedName>
    <definedName name="BLPH50" localSheetId="3" hidden="1">#REF!</definedName>
    <definedName name="BLPH50" localSheetId="4" hidden="1">#REF!</definedName>
    <definedName name="BLPH50" localSheetId="5" hidden="1">#REF!</definedName>
    <definedName name="BLPH50" localSheetId="6" hidden="1">#REF!</definedName>
    <definedName name="BLPH50" localSheetId="1" hidden="1">#REF!</definedName>
    <definedName name="BLPH50" localSheetId="8" hidden="1">#REF!</definedName>
    <definedName name="BLPH50" localSheetId="9" hidden="1">#REF!</definedName>
    <definedName name="BLPH50" localSheetId="10" hidden="1">#REF!</definedName>
    <definedName name="BLPH50" localSheetId="11" hidden="1">#REF!</definedName>
    <definedName name="BLPH50" localSheetId="12" hidden="1">#REF!</definedName>
    <definedName name="BLPH50" hidden="1">#REF!</definedName>
    <definedName name="BLPH51" localSheetId="2" hidden="1">#REF!</definedName>
    <definedName name="BLPH51" localSheetId="7" hidden="1">#REF!</definedName>
    <definedName name="BLPH51" localSheetId="3" hidden="1">#REF!</definedName>
    <definedName name="BLPH51" localSheetId="4" hidden="1">#REF!</definedName>
    <definedName name="BLPH51" localSheetId="5" hidden="1">#REF!</definedName>
    <definedName name="BLPH51" localSheetId="6" hidden="1">#REF!</definedName>
    <definedName name="BLPH51" localSheetId="1" hidden="1">#REF!</definedName>
    <definedName name="BLPH51" localSheetId="8" hidden="1">#REF!</definedName>
    <definedName name="BLPH51" localSheetId="9" hidden="1">#REF!</definedName>
    <definedName name="BLPH51" localSheetId="10" hidden="1">#REF!</definedName>
    <definedName name="BLPH51" localSheetId="11" hidden="1">#REF!</definedName>
    <definedName name="BLPH51" localSheetId="12" hidden="1">#REF!</definedName>
    <definedName name="BLPH51" hidden="1">#REF!</definedName>
    <definedName name="BLPH52" localSheetId="2" hidden="1">#REF!</definedName>
    <definedName name="BLPH52" localSheetId="7" hidden="1">#REF!</definedName>
    <definedName name="BLPH52" localSheetId="3" hidden="1">#REF!</definedName>
    <definedName name="BLPH52" localSheetId="4" hidden="1">#REF!</definedName>
    <definedName name="BLPH52" localSheetId="5" hidden="1">#REF!</definedName>
    <definedName name="BLPH52" localSheetId="6" hidden="1">#REF!</definedName>
    <definedName name="BLPH52" localSheetId="1" hidden="1">#REF!</definedName>
    <definedName name="BLPH52" localSheetId="8" hidden="1">#REF!</definedName>
    <definedName name="BLPH52" localSheetId="9" hidden="1">#REF!</definedName>
    <definedName name="BLPH52" localSheetId="10" hidden="1">#REF!</definedName>
    <definedName name="BLPH52" localSheetId="11" hidden="1">#REF!</definedName>
    <definedName name="BLPH52" localSheetId="12" hidden="1">#REF!</definedName>
    <definedName name="BLPH52" hidden="1">#REF!</definedName>
    <definedName name="BLPH53" localSheetId="2" hidden="1">#REF!</definedName>
    <definedName name="BLPH53" localSheetId="7" hidden="1">#REF!</definedName>
    <definedName name="BLPH53" localSheetId="3" hidden="1">#REF!</definedName>
    <definedName name="BLPH53" localSheetId="4" hidden="1">#REF!</definedName>
    <definedName name="BLPH53" localSheetId="5" hidden="1">#REF!</definedName>
    <definedName name="BLPH53" localSheetId="6" hidden="1">#REF!</definedName>
    <definedName name="BLPH53" localSheetId="1" hidden="1">#REF!</definedName>
    <definedName name="BLPH53" localSheetId="8" hidden="1">#REF!</definedName>
    <definedName name="BLPH53" localSheetId="9" hidden="1">#REF!</definedName>
    <definedName name="BLPH53" localSheetId="10" hidden="1">#REF!</definedName>
    <definedName name="BLPH53" localSheetId="11" hidden="1">#REF!</definedName>
    <definedName name="BLPH53" localSheetId="12" hidden="1">#REF!</definedName>
    <definedName name="BLPH53" hidden="1">#REF!</definedName>
    <definedName name="BLPH54" localSheetId="2" hidden="1">#REF!</definedName>
    <definedName name="BLPH54" localSheetId="7" hidden="1">#REF!</definedName>
    <definedName name="BLPH54" localSheetId="3" hidden="1">#REF!</definedName>
    <definedName name="BLPH54" localSheetId="4" hidden="1">#REF!</definedName>
    <definedName name="BLPH54" localSheetId="5" hidden="1">#REF!</definedName>
    <definedName name="BLPH54" localSheetId="6" hidden="1">#REF!</definedName>
    <definedName name="BLPH54" localSheetId="1" hidden="1">#REF!</definedName>
    <definedName name="BLPH54" localSheetId="8" hidden="1">#REF!</definedName>
    <definedName name="BLPH54" localSheetId="9" hidden="1">#REF!</definedName>
    <definedName name="BLPH54" localSheetId="10" hidden="1">#REF!</definedName>
    <definedName name="BLPH54" localSheetId="11" hidden="1">#REF!</definedName>
    <definedName name="BLPH54" localSheetId="12" hidden="1">#REF!</definedName>
    <definedName name="BLPH54" hidden="1">#REF!</definedName>
    <definedName name="BLPH55" localSheetId="2" hidden="1">#REF!</definedName>
    <definedName name="BLPH55" localSheetId="7" hidden="1">#REF!</definedName>
    <definedName name="BLPH55" localSheetId="3" hidden="1">#REF!</definedName>
    <definedName name="BLPH55" localSheetId="4" hidden="1">#REF!</definedName>
    <definedName name="BLPH55" localSheetId="5" hidden="1">#REF!</definedName>
    <definedName name="BLPH55" localSheetId="6" hidden="1">#REF!</definedName>
    <definedName name="BLPH55" localSheetId="1" hidden="1">#REF!</definedName>
    <definedName name="BLPH55" localSheetId="8" hidden="1">#REF!</definedName>
    <definedName name="BLPH55" localSheetId="9" hidden="1">#REF!</definedName>
    <definedName name="BLPH55" localSheetId="10" hidden="1">#REF!</definedName>
    <definedName name="BLPH55" localSheetId="11" hidden="1">#REF!</definedName>
    <definedName name="BLPH55" localSheetId="12" hidden="1">#REF!</definedName>
    <definedName name="BLPH55" hidden="1">#REF!</definedName>
    <definedName name="BLPH56" localSheetId="2" hidden="1">#REF!</definedName>
    <definedName name="BLPH56" localSheetId="7" hidden="1">#REF!</definedName>
    <definedName name="BLPH56" localSheetId="3" hidden="1">#REF!</definedName>
    <definedName name="BLPH56" localSheetId="4" hidden="1">#REF!</definedName>
    <definedName name="BLPH56" localSheetId="5" hidden="1">#REF!</definedName>
    <definedName name="BLPH56" localSheetId="6" hidden="1">#REF!</definedName>
    <definedName name="BLPH56" localSheetId="1" hidden="1">#REF!</definedName>
    <definedName name="BLPH56" localSheetId="8" hidden="1">#REF!</definedName>
    <definedName name="BLPH56" localSheetId="9" hidden="1">#REF!</definedName>
    <definedName name="BLPH56" localSheetId="10" hidden="1">#REF!</definedName>
    <definedName name="BLPH56" localSheetId="11" hidden="1">#REF!</definedName>
    <definedName name="BLPH56" localSheetId="12" hidden="1">#REF!</definedName>
    <definedName name="BLPH56" hidden="1">#REF!</definedName>
    <definedName name="BLPH57" localSheetId="2" hidden="1">#REF!</definedName>
    <definedName name="BLPH57" localSheetId="7" hidden="1">#REF!</definedName>
    <definedName name="BLPH57" localSheetId="3" hidden="1">#REF!</definedName>
    <definedName name="BLPH57" localSheetId="4" hidden="1">#REF!</definedName>
    <definedName name="BLPH57" localSheetId="5" hidden="1">#REF!</definedName>
    <definedName name="BLPH57" localSheetId="6" hidden="1">#REF!</definedName>
    <definedName name="BLPH57" localSheetId="1" hidden="1">#REF!</definedName>
    <definedName name="BLPH57" localSheetId="8" hidden="1">#REF!</definedName>
    <definedName name="BLPH57" localSheetId="9" hidden="1">#REF!</definedName>
    <definedName name="BLPH57" localSheetId="10" hidden="1">#REF!</definedName>
    <definedName name="BLPH57" localSheetId="11" hidden="1">#REF!</definedName>
    <definedName name="BLPH57" localSheetId="12" hidden="1">#REF!</definedName>
    <definedName name="BLPH57" hidden="1">#REF!</definedName>
    <definedName name="BLPH58" localSheetId="2" hidden="1">#REF!</definedName>
    <definedName name="BLPH58" localSheetId="7" hidden="1">#REF!</definedName>
    <definedName name="BLPH58" localSheetId="3" hidden="1">#REF!</definedName>
    <definedName name="BLPH58" localSheetId="4" hidden="1">#REF!</definedName>
    <definedName name="BLPH58" localSheetId="5" hidden="1">#REF!</definedName>
    <definedName name="BLPH58" localSheetId="6" hidden="1">#REF!</definedName>
    <definedName name="BLPH58" localSheetId="1" hidden="1">#REF!</definedName>
    <definedName name="BLPH58" localSheetId="8" hidden="1">#REF!</definedName>
    <definedName name="BLPH58" localSheetId="9" hidden="1">#REF!</definedName>
    <definedName name="BLPH58" localSheetId="10" hidden="1">#REF!</definedName>
    <definedName name="BLPH58" localSheetId="11" hidden="1">#REF!</definedName>
    <definedName name="BLPH58" localSheetId="12" hidden="1">#REF!</definedName>
    <definedName name="BLPH58" hidden="1">#REF!</definedName>
    <definedName name="BLPH59" localSheetId="2" hidden="1">#REF!</definedName>
    <definedName name="BLPH59" localSheetId="7" hidden="1">#REF!</definedName>
    <definedName name="BLPH59" localSheetId="3" hidden="1">#REF!</definedName>
    <definedName name="BLPH59" localSheetId="4" hidden="1">#REF!</definedName>
    <definedName name="BLPH59" localSheetId="5" hidden="1">#REF!</definedName>
    <definedName name="BLPH59" localSheetId="6" hidden="1">#REF!</definedName>
    <definedName name="BLPH59" localSheetId="1" hidden="1">#REF!</definedName>
    <definedName name="BLPH59" localSheetId="8" hidden="1">#REF!</definedName>
    <definedName name="BLPH59" localSheetId="9" hidden="1">#REF!</definedName>
    <definedName name="BLPH59" localSheetId="10" hidden="1">#REF!</definedName>
    <definedName name="BLPH59" localSheetId="11" hidden="1">#REF!</definedName>
    <definedName name="BLPH59" localSheetId="12" hidden="1">#REF!</definedName>
    <definedName name="BLPH59" hidden="1">#REF!</definedName>
    <definedName name="BLPH6" hidden="1">#REF!</definedName>
    <definedName name="BLPH60" localSheetId="2" hidden="1">#REF!</definedName>
    <definedName name="BLPH60" localSheetId="7" hidden="1">#REF!</definedName>
    <definedName name="BLPH60" localSheetId="3" hidden="1">#REF!</definedName>
    <definedName name="BLPH60" localSheetId="4" hidden="1">#REF!</definedName>
    <definedName name="BLPH60" localSheetId="5" hidden="1">#REF!</definedName>
    <definedName name="BLPH60" localSheetId="6" hidden="1">#REF!</definedName>
    <definedName name="BLPH60" localSheetId="1" hidden="1">#REF!</definedName>
    <definedName name="BLPH60" localSheetId="8" hidden="1">#REF!</definedName>
    <definedName name="BLPH60" localSheetId="9" hidden="1">#REF!</definedName>
    <definedName name="BLPH60" localSheetId="10" hidden="1">#REF!</definedName>
    <definedName name="BLPH60" localSheetId="11" hidden="1">#REF!</definedName>
    <definedName name="BLPH60" localSheetId="12" hidden="1">#REF!</definedName>
    <definedName name="BLPH60" hidden="1">#REF!</definedName>
    <definedName name="BLPH7" hidden="1">'[33]Stock Analysis'!#REF!</definedName>
    <definedName name="BLPH8" hidden="1">'[33]Stock Analysis'!#REF!</definedName>
    <definedName name="BLPH9" hidden="1">'[33]Stock Analysis'!#REF!</definedName>
    <definedName name="bn" localSheetId="7" hidden="1">{#N/A,#N/A,FALSE,"OffAdvance";#N/A,#N/A,FALSE,"OffExpRprt";#N/A,#N/A,FALSE,"Entertmnt";#N/A,#N/A,FALSE,"Promotion";#N/A,#N/A,FALSE,"Travelling"}</definedName>
    <definedName name="bn" localSheetId="5" hidden="1">{#N/A,#N/A,FALSE,"OffAdvance";#N/A,#N/A,FALSE,"OffExpRprt";#N/A,#N/A,FALSE,"Entertmnt";#N/A,#N/A,FALSE,"Promotion";#N/A,#N/A,FALSE,"Travelling"}</definedName>
    <definedName name="bn" localSheetId="6" hidden="1">{#N/A,#N/A,FALSE,"OffAdvance";#N/A,#N/A,FALSE,"OffExpRprt";#N/A,#N/A,FALSE,"Entertmnt";#N/A,#N/A,FALSE,"Promotion";#N/A,#N/A,FALSE,"Travelling"}</definedName>
    <definedName name="bn" localSheetId="11" hidden="1">{#N/A,#N/A,FALSE,"OffAdvance";#N/A,#N/A,FALSE,"OffExpRprt";#N/A,#N/A,FALSE,"Entertmnt";#N/A,#N/A,FALSE,"Promotion";#N/A,#N/A,FALSE,"Travelling"}</definedName>
    <definedName name="bn" localSheetId="12" hidden="1">{#N/A,#N/A,FALSE,"OffAdvance";#N/A,#N/A,FALSE,"OffExpRprt";#N/A,#N/A,FALSE,"Entertmnt";#N/A,#N/A,FALSE,"Promotion";#N/A,#N/A,FALSE,"Travelling"}</definedName>
    <definedName name="bn" hidden="1">{#N/A,#N/A,FALSE,"OffAdvance";#N/A,#N/A,FALSE,"OffExpRprt";#N/A,#N/A,FALSE,"Entertmnt";#N/A,#N/A,FALSE,"Promotion";#N/A,#N/A,FALSE,"Travelling"}</definedName>
    <definedName name="bnb" hidden="1">{#N/A,#N/A,FALSE,"Gateway";#N/A,#N/A,FALSE,"NewYork";#N/A,#N/A,FALSE,"Ocean";#N/A,#N/A,FALSE,"GVH";#N/A,#N/A,FALSE,"GVM";#N/A,#N/A,FALSE,"GVT"}</definedName>
    <definedName name="bnnn" hidden="1">{"mgmt forecast",#N/A,FALSE,"Mgmt Forecast";"dcf table",#N/A,FALSE,"Mgmt Forecast";"sensitivity",#N/A,FALSE,"Mgmt Forecast";"table inputs",#N/A,FALSE,"Mgmt Forecast";"calculations",#N/A,FALSE,"Mgmt Forecast"}</definedName>
    <definedName name="bnnnnn" hidden="1">{#N/A,#N/A,FALSE,"3410599";#N/A,#N/A,FALSE,"34106";#N/A,#N/A,FALSE,"34903";#N/A,#N/A,FALSE,"4450999";#N/A,#N/A,FALSE,"44901"}</definedName>
    <definedName name="bnspifpsr" localSheetId="7" hidden="1">{#N/A,#N/A,FALSE,"TAXC.INDEX";#N/A,#N/A,FALSE,"Schedule I";#N/A,#N/A,FALSE,"Schedule  II";#N/A,#N/A,FALSE,"Schedule III";#N/A,#N/A,FALSE,"Schedule IV";#N/A,#N/A,FALSE,"Schedule IV (Cont'd)";#N/A,#N/A,FALSE,"Schedule V";#N/A,#N/A,FALSE,"Schedule VI";#N/A,#N/A,FALSE,"Schedule VII"}</definedName>
    <definedName name="bnspifpsr" localSheetId="5" hidden="1">{#N/A,#N/A,FALSE,"TAXC.INDEX";#N/A,#N/A,FALSE,"Schedule I";#N/A,#N/A,FALSE,"Schedule  II";#N/A,#N/A,FALSE,"Schedule III";#N/A,#N/A,FALSE,"Schedule IV";#N/A,#N/A,FALSE,"Schedule IV (Cont'd)";#N/A,#N/A,FALSE,"Schedule V";#N/A,#N/A,FALSE,"Schedule VI";#N/A,#N/A,FALSE,"Schedule VII"}</definedName>
    <definedName name="bnspifpsr" localSheetId="6" hidden="1">{#N/A,#N/A,FALSE,"TAXC.INDEX";#N/A,#N/A,FALSE,"Schedule I";#N/A,#N/A,FALSE,"Schedule  II";#N/A,#N/A,FALSE,"Schedule III";#N/A,#N/A,FALSE,"Schedule IV";#N/A,#N/A,FALSE,"Schedule IV (Cont'd)";#N/A,#N/A,FALSE,"Schedule V";#N/A,#N/A,FALSE,"Schedule VI";#N/A,#N/A,FALSE,"Schedule VII"}</definedName>
    <definedName name="bnspifpsr" localSheetId="11" hidden="1">{#N/A,#N/A,FALSE,"TAXC.INDEX";#N/A,#N/A,FALSE,"Schedule I";#N/A,#N/A,FALSE,"Schedule  II";#N/A,#N/A,FALSE,"Schedule III";#N/A,#N/A,FALSE,"Schedule IV";#N/A,#N/A,FALSE,"Schedule IV (Cont'd)";#N/A,#N/A,FALSE,"Schedule V";#N/A,#N/A,FALSE,"Schedule VI";#N/A,#N/A,FALSE,"Schedule VII"}</definedName>
    <definedName name="bnspifpsr" localSheetId="12" hidden="1">{#N/A,#N/A,FALSE,"TAXC.INDEX";#N/A,#N/A,FALSE,"Schedule I";#N/A,#N/A,FALSE,"Schedule  II";#N/A,#N/A,FALSE,"Schedule III";#N/A,#N/A,FALSE,"Schedule IV";#N/A,#N/A,FALSE,"Schedule IV (Cont'd)";#N/A,#N/A,FALSE,"Schedule V";#N/A,#N/A,FALSE,"Schedule VI";#N/A,#N/A,FALSE,"Schedule VII"}</definedName>
    <definedName name="bnspifpsr" hidden="1">{#N/A,#N/A,FALSE,"TAXC.INDEX";#N/A,#N/A,FALSE,"Schedule I";#N/A,#N/A,FALSE,"Schedule  II";#N/A,#N/A,FALSE,"Schedule III";#N/A,#N/A,FALSE,"Schedule IV";#N/A,#N/A,FALSE,"Schedule IV (Cont'd)";#N/A,#N/A,FALSE,"Schedule V";#N/A,#N/A,FALSE,"Schedule VI";#N/A,#N/A,FALSE,"Schedule VII"}</definedName>
    <definedName name="boel" localSheetId="7" hidden="1">{#N/A,#N/A,FALSE,"TB";#N/A,#N/A,FALSE,"DR";#N/A,#N/A,FALSE,"AR";#N/A,#N/A,FALSE,"PL";#N/A,#N/A,FALSE,"BS";#N/A,#N/A,FALSE,"NOTES";#N/A,#N/A,FALSE,"NOTES (2)";#N/A,#N/A,FALSE,"NOTES (3)";#N/A,#N/A,FALSE,"DPL";#N/A,#N/A,FALSE,"TAXC.INDEX";#N/A,#N/A,FALSE,"Schedule I";#N/A,#N/A,FALSE,"Adjustments"}</definedName>
    <definedName name="boel" localSheetId="5" hidden="1">{#N/A,#N/A,FALSE,"TB";#N/A,#N/A,FALSE,"DR";#N/A,#N/A,FALSE,"AR";#N/A,#N/A,FALSE,"PL";#N/A,#N/A,FALSE,"BS";#N/A,#N/A,FALSE,"NOTES";#N/A,#N/A,FALSE,"NOTES (2)";#N/A,#N/A,FALSE,"NOTES (3)";#N/A,#N/A,FALSE,"DPL";#N/A,#N/A,FALSE,"TAXC.INDEX";#N/A,#N/A,FALSE,"Schedule I";#N/A,#N/A,FALSE,"Adjustments"}</definedName>
    <definedName name="boel" localSheetId="6" hidden="1">{#N/A,#N/A,FALSE,"TB";#N/A,#N/A,FALSE,"DR";#N/A,#N/A,FALSE,"AR";#N/A,#N/A,FALSE,"PL";#N/A,#N/A,FALSE,"BS";#N/A,#N/A,FALSE,"NOTES";#N/A,#N/A,FALSE,"NOTES (2)";#N/A,#N/A,FALSE,"NOTES (3)";#N/A,#N/A,FALSE,"DPL";#N/A,#N/A,FALSE,"TAXC.INDEX";#N/A,#N/A,FALSE,"Schedule I";#N/A,#N/A,FALSE,"Adjustments"}</definedName>
    <definedName name="boel" localSheetId="11" hidden="1">{#N/A,#N/A,FALSE,"TB";#N/A,#N/A,FALSE,"DR";#N/A,#N/A,FALSE,"AR";#N/A,#N/A,FALSE,"PL";#N/A,#N/A,FALSE,"BS";#N/A,#N/A,FALSE,"NOTES";#N/A,#N/A,FALSE,"NOTES (2)";#N/A,#N/A,FALSE,"NOTES (3)";#N/A,#N/A,FALSE,"DPL";#N/A,#N/A,FALSE,"TAXC.INDEX";#N/A,#N/A,FALSE,"Schedule I";#N/A,#N/A,FALSE,"Adjustments"}</definedName>
    <definedName name="boel" localSheetId="12" hidden="1">{#N/A,#N/A,FALSE,"TB";#N/A,#N/A,FALSE,"DR";#N/A,#N/A,FALSE,"AR";#N/A,#N/A,FALSE,"PL";#N/A,#N/A,FALSE,"BS";#N/A,#N/A,FALSE,"NOTES";#N/A,#N/A,FALSE,"NOTES (2)";#N/A,#N/A,FALSE,"NOTES (3)";#N/A,#N/A,FALSE,"DPL";#N/A,#N/A,FALSE,"TAXC.INDEX";#N/A,#N/A,FALSE,"Schedule I";#N/A,#N/A,FALSE,"Adjustments"}</definedName>
    <definedName name="boel" hidden="1">{#N/A,#N/A,FALSE,"TB";#N/A,#N/A,FALSE,"DR";#N/A,#N/A,FALSE,"AR";#N/A,#N/A,FALSE,"PL";#N/A,#N/A,FALSE,"BS";#N/A,#N/A,FALSE,"NOTES";#N/A,#N/A,FALSE,"NOTES (2)";#N/A,#N/A,FALSE,"NOTES (3)";#N/A,#N/A,FALSE,"DPL";#N/A,#N/A,FALSE,"TAXC.INDEX";#N/A,#N/A,FALSE,"Schedule I";#N/A,#N/A,FALSE,"Adjustments"}</definedName>
    <definedName name="bos" localSheetId="7" hidden="1">{#N/A,#N/A,FALSE,"TB";#N/A,#N/A,FALSE,"AR";#N/A,#N/A,FALSE,"BS";#N/A,#N/A,FALSE,"PL";#N/A,#N/A,FALSE,"NOTES";#N/A,#N/A,FALSE,"NOTES (2)";#N/A,#N/A,FALSE,"NOTES (3)";#N/A,#N/A,FALSE,"TAXC.INDEX";#N/A,#N/A,FALSE,"Schedule I";#N/A,#N/A,FALSE,"DPL";#N/A,#N/A,FALSE,"Schedule IV";#N/A,#N/A,FALSE,"Adjustments"}</definedName>
    <definedName name="bos" localSheetId="5" hidden="1">{#N/A,#N/A,FALSE,"TB";#N/A,#N/A,FALSE,"AR";#N/A,#N/A,FALSE,"BS";#N/A,#N/A,FALSE,"PL";#N/A,#N/A,FALSE,"NOTES";#N/A,#N/A,FALSE,"NOTES (2)";#N/A,#N/A,FALSE,"NOTES (3)";#N/A,#N/A,FALSE,"TAXC.INDEX";#N/A,#N/A,FALSE,"Schedule I";#N/A,#N/A,FALSE,"DPL";#N/A,#N/A,FALSE,"Schedule IV";#N/A,#N/A,FALSE,"Adjustments"}</definedName>
    <definedName name="bos" localSheetId="6" hidden="1">{#N/A,#N/A,FALSE,"TB";#N/A,#N/A,FALSE,"AR";#N/A,#N/A,FALSE,"BS";#N/A,#N/A,FALSE,"PL";#N/A,#N/A,FALSE,"NOTES";#N/A,#N/A,FALSE,"NOTES (2)";#N/A,#N/A,FALSE,"NOTES (3)";#N/A,#N/A,FALSE,"TAXC.INDEX";#N/A,#N/A,FALSE,"Schedule I";#N/A,#N/A,FALSE,"DPL";#N/A,#N/A,FALSE,"Schedule IV";#N/A,#N/A,FALSE,"Adjustments"}</definedName>
    <definedName name="bos" localSheetId="11" hidden="1">{#N/A,#N/A,FALSE,"TB";#N/A,#N/A,FALSE,"AR";#N/A,#N/A,FALSE,"BS";#N/A,#N/A,FALSE,"PL";#N/A,#N/A,FALSE,"NOTES";#N/A,#N/A,FALSE,"NOTES (2)";#N/A,#N/A,FALSE,"NOTES (3)";#N/A,#N/A,FALSE,"TAXC.INDEX";#N/A,#N/A,FALSE,"Schedule I";#N/A,#N/A,FALSE,"DPL";#N/A,#N/A,FALSE,"Schedule IV";#N/A,#N/A,FALSE,"Adjustments"}</definedName>
    <definedName name="bos" localSheetId="12" hidden="1">{#N/A,#N/A,FALSE,"TB";#N/A,#N/A,FALSE,"AR";#N/A,#N/A,FALSE,"BS";#N/A,#N/A,FALSE,"PL";#N/A,#N/A,FALSE,"NOTES";#N/A,#N/A,FALSE,"NOTES (2)";#N/A,#N/A,FALSE,"NOTES (3)";#N/A,#N/A,FALSE,"TAXC.INDEX";#N/A,#N/A,FALSE,"Schedule I";#N/A,#N/A,FALSE,"DPL";#N/A,#N/A,FALSE,"Schedule IV";#N/A,#N/A,FALSE,"Adjustments"}</definedName>
    <definedName name="bos" hidden="1">{#N/A,#N/A,FALSE,"TB";#N/A,#N/A,FALSE,"AR";#N/A,#N/A,FALSE,"BS";#N/A,#N/A,FALSE,"PL";#N/A,#N/A,FALSE,"NOTES";#N/A,#N/A,FALSE,"NOTES (2)";#N/A,#N/A,FALSE,"NOTES (3)";#N/A,#N/A,FALSE,"TAXC.INDEX";#N/A,#N/A,FALSE,"Schedule I";#N/A,#N/A,FALSE,"DPL";#N/A,#N/A,FALSE,"Schedule IV";#N/A,#N/A,FALSE,"Adjustments"}</definedName>
    <definedName name="bowl" localSheetId="7" hidden="1">{#N/A,#N/A,FALSE,"DIR-REP";#N/A,#N/A,FALSE,"AUD-REPORT";#N/A,#N/A,FALSE,"P7L&amp;BS";#N/A,#N/A,FALSE,"NOTES";#N/A,#N/A,FALSE,"FA";#N/A,#N/A,FALSE,"NOTES (2)";#N/A,#N/A,FALSE,"Schedule  IV";#N/A,#N/A,FALSE,"Schedule V"}</definedName>
    <definedName name="bowl" localSheetId="5" hidden="1">{#N/A,#N/A,FALSE,"DIR-REP";#N/A,#N/A,FALSE,"AUD-REPORT";#N/A,#N/A,FALSE,"P7L&amp;BS";#N/A,#N/A,FALSE,"NOTES";#N/A,#N/A,FALSE,"FA";#N/A,#N/A,FALSE,"NOTES (2)";#N/A,#N/A,FALSE,"Schedule  IV";#N/A,#N/A,FALSE,"Schedule V"}</definedName>
    <definedName name="bowl" localSheetId="6" hidden="1">{#N/A,#N/A,FALSE,"DIR-REP";#N/A,#N/A,FALSE,"AUD-REPORT";#N/A,#N/A,FALSE,"P7L&amp;BS";#N/A,#N/A,FALSE,"NOTES";#N/A,#N/A,FALSE,"FA";#N/A,#N/A,FALSE,"NOTES (2)";#N/A,#N/A,FALSE,"Schedule  IV";#N/A,#N/A,FALSE,"Schedule V"}</definedName>
    <definedName name="bowl" localSheetId="11" hidden="1">{#N/A,#N/A,FALSE,"DIR-REP";#N/A,#N/A,FALSE,"AUD-REPORT";#N/A,#N/A,FALSE,"P7L&amp;BS";#N/A,#N/A,FALSE,"NOTES";#N/A,#N/A,FALSE,"FA";#N/A,#N/A,FALSE,"NOTES (2)";#N/A,#N/A,FALSE,"Schedule  IV";#N/A,#N/A,FALSE,"Schedule V"}</definedName>
    <definedName name="bowl" localSheetId="12" hidden="1">{#N/A,#N/A,FALSE,"DIR-REP";#N/A,#N/A,FALSE,"AUD-REPORT";#N/A,#N/A,FALSE,"P7L&amp;BS";#N/A,#N/A,FALSE,"NOTES";#N/A,#N/A,FALSE,"FA";#N/A,#N/A,FALSE,"NOTES (2)";#N/A,#N/A,FALSE,"Schedule  IV";#N/A,#N/A,FALSE,"Schedule V"}</definedName>
    <definedName name="bowl" hidden="1">{#N/A,#N/A,FALSE,"DIR-REP";#N/A,#N/A,FALSE,"AUD-REPORT";#N/A,#N/A,FALSE,"P7L&amp;BS";#N/A,#N/A,FALSE,"NOTES";#N/A,#N/A,FALSE,"FA";#N/A,#N/A,FALSE,"NOTES (2)";#N/A,#N/A,FALSE,"Schedule  IV";#N/A,#N/A,FALSE,"Schedule V"}</definedName>
    <definedName name="Budgetv2.4" hidden="1">'[34]9609추'!#REF!</definedName>
    <definedName name="buod" localSheetId="7" hidden="1">{#N/A,#N/A,FALSE,"TB";#N/A,#N/A,FALSE,"AR";#N/A,#N/A,FALSE,"BS";#N/A,#N/A,FALSE,"PL";#N/A,#N/A,FALSE,"NOTES";#N/A,#N/A,FALSE,"NOTES (2)";#N/A,#N/A,FALSE,"NOTES (3)";#N/A,#N/A,FALSE,"TAXC.INDEX";#N/A,#N/A,FALSE,"Schedule I";#N/A,#N/A,FALSE,"DPL";#N/A,#N/A,FALSE,"Schedule IV";#N/A,#N/A,FALSE,"Adjustments"}</definedName>
    <definedName name="buod" localSheetId="5" hidden="1">{#N/A,#N/A,FALSE,"TB";#N/A,#N/A,FALSE,"AR";#N/A,#N/A,FALSE,"BS";#N/A,#N/A,FALSE,"PL";#N/A,#N/A,FALSE,"NOTES";#N/A,#N/A,FALSE,"NOTES (2)";#N/A,#N/A,FALSE,"NOTES (3)";#N/A,#N/A,FALSE,"TAXC.INDEX";#N/A,#N/A,FALSE,"Schedule I";#N/A,#N/A,FALSE,"DPL";#N/A,#N/A,FALSE,"Schedule IV";#N/A,#N/A,FALSE,"Adjustments"}</definedName>
    <definedName name="buod" localSheetId="6" hidden="1">{#N/A,#N/A,FALSE,"TB";#N/A,#N/A,FALSE,"AR";#N/A,#N/A,FALSE,"BS";#N/A,#N/A,FALSE,"PL";#N/A,#N/A,FALSE,"NOTES";#N/A,#N/A,FALSE,"NOTES (2)";#N/A,#N/A,FALSE,"NOTES (3)";#N/A,#N/A,FALSE,"TAXC.INDEX";#N/A,#N/A,FALSE,"Schedule I";#N/A,#N/A,FALSE,"DPL";#N/A,#N/A,FALSE,"Schedule IV";#N/A,#N/A,FALSE,"Adjustments"}</definedName>
    <definedName name="buod" localSheetId="11" hidden="1">{#N/A,#N/A,FALSE,"TB";#N/A,#N/A,FALSE,"AR";#N/A,#N/A,FALSE,"BS";#N/A,#N/A,FALSE,"PL";#N/A,#N/A,FALSE,"NOTES";#N/A,#N/A,FALSE,"NOTES (2)";#N/A,#N/A,FALSE,"NOTES (3)";#N/A,#N/A,FALSE,"TAXC.INDEX";#N/A,#N/A,FALSE,"Schedule I";#N/A,#N/A,FALSE,"DPL";#N/A,#N/A,FALSE,"Schedule IV";#N/A,#N/A,FALSE,"Adjustments"}</definedName>
    <definedName name="buod" localSheetId="12" hidden="1">{#N/A,#N/A,FALSE,"TB";#N/A,#N/A,FALSE,"AR";#N/A,#N/A,FALSE,"BS";#N/A,#N/A,FALSE,"PL";#N/A,#N/A,FALSE,"NOTES";#N/A,#N/A,FALSE,"NOTES (2)";#N/A,#N/A,FALSE,"NOTES (3)";#N/A,#N/A,FALSE,"TAXC.INDEX";#N/A,#N/A,FALSE,"Schedule I";#N/A,#N/A,FALSE,"DPL";#N/A,#N/A,FALSE,"Schedule IV";#N/A,#N/A,FALSE,"Adjustments"}</definedName>
    <definedName name="buod" hidden="1">{#N/A,#N/A,FALSE,"TB";#N/A,#N/A,FALSE,"AR";#N/A,#N/A,FALSE,"BS";#N/A,#N/A,FALSE,"PL";#N/A,#N/A,FALSE,"NOTES";#N/A,#N/A,FALSE,"NOTES (2)";#N/A,#N/A,FALSE,"NOTES (3)";#N/A,#N/A,FALSE,"TAXC.INDEX";#N/A,#N/A,FALSE,"Schedule I";#N/A,#N/A,FALSE,"DPL";#N/A,#N/A,FALSE,"Schedule IV";#N/A,#N/A,FALSE,"Adjustments"}</definedName>
    <definedName name="bv" localSheetId="7" hidden="1">{#N/A,#N/A,FALSE,"TB";#N/A,#N/A,FALSE,"AR";#N/A,#N/A,FALSE,"BS";#N/A,#N/A,FALSE,"PL";#N/A,#N/A,FALSE,"NOTES";#N/A,#N/A,FALSE,"NOTES (2)";#N/A,#N/A,FALSE,"NOTES (3)";#N/A,#N/A,FALSE,"TAXC.INDEX";#N/A,#N/A,FALSE,"Schedule I";#N/A,#N/A,FALSE,"DPL";#N/A,#N/A,FALSE,"Schedule IV";#N/A,#N/A,FALSE,"Adjustments"}</definedName>
    <definedName name="bv" localSheetId="5" hidden="1">{#N/A,#N/A,FALSE,"TB";#N/A,#N/A,FALSE,"AR";#N/A,#N/A,FALSE,"BS";#N/A,#N/A,FALSE,"PL";#N/A,#N/A,FALSE,"NOTES";#N/A,#N/A,FALSE,"NOTES (2)";#N/A,#N/A,FALSE,"NOTES (3)";#N/A,#N/A,FALSE,"TAXC.INDEX";#N/A,#N/A,FALSE,"Schedule I";#N/A,#N/A,FALSE,"DPL";#N/A,#N/A,FALSE,"Schedule IV";#N/A,#N/A,FALSE,"Adjustments"}</definedName>
    <definedName name="bv" localSheetId="6" hidden="1">{#N/A,#N/A,FALSE,"TB";#N/A,#N/A,FALSE,"AR";#N/A,#N/A,FALSE,"BS";#N/A,#N/A,FALSE,"PL";#N/A,#N/A,FALSE,"NOTES";#N/A,#N/A,FALSE,"NOTES (2)";#N/A,#N/A,FALSE,"NOTES (3)";#N/A,#N/A,FALSE,"TAXC.INDEX";#N/A,#N/A,FALSE,"Schedule I";#N/A,#N/A,FALSE,"DPL";#N/A,#N/A,FALSE,"Schedule IV";#N/A,#N/A,FALSE,"Adjustments"}</definedName>
    <definedName name="bv" localSheetId="11" hidden="1">{#N/A,#N/A,FALSE,"TB";#N/A,#N/A,FALSE,"AR";#N/A,#N/A,FALSE,"BS";#N/A,#N/A,FALSE,"PL";#N/A,#N/A,FALSE,"NOTES";#N/A,#N/A,FALSE,"NOTES (2)";#N/A,#N/A,FALSE,"NOTES (3)";#N/A,#N/A,FALSE,"TAXC.INDEX";#N/A,#N/A,FALSE,"Schedule I";#N/A,#N/A,FALSE,"DPL";#N/A,#N/A,FALSE,"Schedule IV";#N/A,#N/A,FALSE,"Adjustments"}</definedName>
    <definedName name="bv" localSheetId="12" hidden="1">{#N/A,#N/A,FALSE,"TB";#N/A,#N/A,FALSE,"AR";#N/A,#N/A,FALSE,"BS";#N/A,#N/A,FALSE,"PL";#N/A,#N/A,FALSE,"NOTES";#N/A,#N/A,FALSE,"NOTES (2)";#N/A,#N/A,FALSE,"NOTES (3)";#N/A,#N/A,FALSE,"TAXC.INDEX";#N/A,#N/A,FALSE,"Schedule I";#N/A,#N/A,FALSE,"DPL";#N/A,#N/A,FALSE,"Schedule IV";#N/A,#N/A,FALSE,"Adjustments"}</definedName>
    <definedName name="bv" hidden="1">{#N/A,#N/A,FALSE,"TB";#N/A,#N/A,FALSE,"AR";#N/A,#N/A,FALSE,"BS";#N/A,#N/A,FALSE,"PL";#N/A,#N/A,FALSE,"NOTES";#N/A,#N/A,FALSE,"NOTES (2)";#N/A,#N/A,FALSE,"NOTES (3)";#N/A,#N/A,FALSE,"TAXC.INDEX";#N/A,#N/A,FALSE,"Schedule I";#N/A,#N/A,FALSE,"DPL";#N/A,#N/A,FALSE,"Schedule IV";#N/A,#N/A,FALSE,"Adjustments"}</definedName>
    <definedName name="C_">#N/A</definedName>
    <definedName name="cadvsfghgjk" localSheetId="7" hidden="1">{#N/A,#N/A,FALSE,"TB";#N/A,#N/A,FALSE,"AR";#N/A,#N/A,FALSE,"BS";#N/A,#N/A,FALSE,"PL";#N/A,#N/A,FALSE,"NOTES";#N/A,#N/A,FALSE,"NOTES (2)";#N/A,#N/A,FALSE,"NOTES (3)";#N/A,#N/A,FALSE,"TAXC.INDEX";#N/A,#N/A,FALSE,"Schedule I";#N/A,#N/A,FALSE,"DPL";#N/A,#N/A,FALSE,"Schedule IV";#N/A,#N/A,FALSE,"Adjustments"}</definedName>
    <definedName name="cadvsfghgjk" localSheetId="5" hidden="1">{#N/A,#N/A,FALSE,"TB";#N/A,#N/A,FALSE,"AR";#N/A,#N/A,FALSE,"BS";#N/A,#N/A,FALSE,"PL";#N/A,#N/A,FALSE,"NOTES";#N/A,#N/A,FALSE,"NOTES (2)";#N/A,#N/A,FALSE,"NOTES (3)";#N/A,#N/A,FALSE,"TAXC.INDEX";#N/A,#N/A,FALSE,"Schedule I";#N/A,#N/A,FALSE,"DPL";#N/A,#N/A,FALSE,"Schedule IV";#N/A,#N/A,FALSE,"Adjustments"}</definedName>
    <definedName name="cadvsfghgjk" localSheetId="6" hidden="1">{#N/A,#N/A,FALSE,"TB";#N/A,#N/A,FALSE,"AR";#N/A,#N/A,FALSE,"BS";#N/A,#N/A,FALSE,"PL";#N/A,#N/A,FALSE,"NOTES";#N/A,#N/A,FALSE,"NOTES (2)";#N/A,#N/A,FALSE,"NOTES (3)";#N/A,#N/A,FALSE,"TAXC.INDEX";#N/A,#N/A,FALSE,"Schedule I";#N/A,#N/A,FALSE,"DPL";#N/A,#N/A,FALSE,"Schedule IV";#N/A,#N/A,FALSE,"Adjustments"}</definedName>
    <definedName name="cadvsfghgjk" localSheetId="11" hidden="1">{#N/A,#N/A,FALSE,"TB";#N/A,#N/A,FALSE,"AR";#N/A,#N/A,FALSE,"BS";#N/A,#N/A,FALSE,"PL";#N/A,#N/A,FALSE,"NOTES";#N/A,#N/A,FALSE,"NOTES (2)";#N/A,#N/A,FALSE,"NOTES (3)";#N/A,#N/A,FALSE,"TAXC.INDEX";#N/A,#N/A,FALSE,"Schedule I";#N/A,#N/A,FALSE,"DPL";#N/A,#N/A,FALSE,"Schedule IV";#N/A,#N/A,FALSE,"Adjustments"}</definedName>
    <definedName name="cadvsfghgjk" localSheetId="12" hidden="1">{#N/A,#N/A,FALSE,"TB";#N/A,#N/A,FALSE,"AR";#N/A,#N/A,FALSE,"BS";#N/A,#N/A,FALSE,"PL";#N/A,#N/A,FALSE,"NOTES";#N/A,#N/A,FALSE,"NOTES (2)";#N/A,#N/A,FALSE,"NOTES (3)";#N/A,#N/A,FALSE,"TAXC.INDEX";#N/A,#N/A,FALSE,"Schedule I";#N/A,#N/A,FALSE,"DPL";#N/A,#N/A,FALSE,"Schedule IV";#N/A,#N/A,FALSE,"Adjustments"}</definedName>
    <definedName name="cadvsfghgjk" hidden="1">{#N/A,#N/A,FALSE,"TB";#N/A,#N/A,FALSE,"AR";#N/A,#N/A,FALSE,"BS";#N/A,#N/A,FALSE,"PL";#N/A,#N/A,FALSE,"NOTES";#N/A,#N/A,FALSE,"NOTES (2)";#N/A,#N/A,FALSE,"NOTES (3)";#N/A,#N/A,FALSE,"TAXC.INDEX";#N/A,#N/A,FALSE,"Schedule I";#N/A,#N/A,FALSE,"DPL";#N/A,#N/A,FALSE,"Schedule IV";#N/A,#N/A,FALSE,"Adjustments"}</definedName>
    <definedName name="Capital" comment="Contributed Capital" localSheetId="3">#REF!</definedName>
    <definedName name="Capital" comment="Contributed Capital" localSheetId="4">#REF!</definedName>
    <definedName name="Capital" comment="Contributed Capital" localSheetId="10">#REF!</definedName>
    <definedName name="Capital" comment="Contributed Capital">#REF!</definedName>
    <definedName name="Cash_Bank" comment="Cash at Bank" localSheetId="3">#REF!</definedName>
    <definedName name="Cash_Bank" comment="Cash at Bank" localSheetId="4">#REF!</definedName>
    <definedName name="Cash_Bank" comment="Cash at Bank" localSheetId="10">#REF!</definedName>
    <definedName name="Cash_Bank" comment="Cash at Bank">#REF!</definedName>
    <definedName name="Cash_P.Cash" comment="Petty Cash" localSheetId="4">#REF!</definedName>
    <definedName name="Cash_P.Cash" comment="Petty Cash" localSheetId="10">#REF!</definedName>
    <definedName name="Cash_P.Cash" comment="Petty Cash">#REF!</definedName>
    <definedName name="CBWorkbookPriority" hidden="1">-1306763243</definedName>
    <definedName name="cc" localSheetId="7" hidden="1">{#N/A,#N/A,TRUE,"COVER";#N/A,#N/A,TRUE,"DIR";#N/A,#N/A,TRUE,"AUDIT"}</definedName>
    <definedName name="cc" localSheetId="5" hidden="1">{#N/A,#N/A,TRUE,"COVER";#N/A,#N/A,TRUE,"DIR";#N/A,#N/A,TRUE,"AUDIT"}</definedName>
    <definedName name="cc" localSheetId="6" hidden="1">{#N/A,#N/A,TRUE,"COVER";#N/A,#N/A,TRUE,"DIR";#N/A,#N/A,TRUE,"AUDIT"}</definedName>
    <definedName name="cc" localSheetId="11" hidden="1">{#N/A,#N/A,TRUE,"COVER";#N/A,#N/A,TRUE,"DIR";#N/A,#N/A,TRUE,"AUDIT"}</definedName>
    <definedName name="cc" localSheetId="12" hidden="1">{#N/A,#N/A,TRUE,"COVER";#N/A,#N/A,TRUE,"DIR";#N/A,#N/A,TRUE,"AUDIT"}</definedName>
    <definedName name="cc"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ccb" localSheetId="7" hidden="1">{#N/A,#N/A,FALSE,"TAXC.INDEX";#N/A,#N/A,FALSE,"Schedule I";#N/A,#N/A,FALSE,"Schedule  II";#N/A,#N/A,FALSE,"Schedule III"}</definedName>
    <definedName name="ccb" localSheetId="5" hidden="1">{#N/A,#N/A,FALSE,"TAXC.INDEX";#N/A,#N/A,FALSE,"Schedule I";#N/A,#N/A,FALSE,"Schedule  II";#N/A,#N/A,FALSE,"Schedule III"}</definedName>
    <definedName name="ccb" localSheetId="6" hidden="1">{#N/A,#N/A,FALSE,"TAXC.INDEX";#N/A,#N/A,FALSE,"Schedule I";#N/A,#N/A,FALSE,"Schedule  II";#N/A,#N/A,FALSE,"Schedule III"}</definedName>
    <definedName name="ccb" localSheetId="11" hidden="1">{#N/A,#N/A,FALSE,"TAXC.INDEX";#N/A,#N/A,FALSE,"Schedule I";#N/A,#N/A,FALSE,"Schedule  II";#N/A,#N/A,FALSE,"Schedule III"}</definedName>
    <definedName name="ccb" localSheetId="12" hidden="1">{#N/A,#N/A,FALSE,"TAXC.INDEX";#N/A,#N/A,FALSE,"Schedule I";#N/A,#N/A,FALSE,"Schedule  II";#N/A,#N/A,FALSE,"Schedule III"}</definedName>
    <definedName name="ccb" hidden="1">{#N/A,#N/A,FALSE,"TAXC.INDEX";#N/A,#N/A,FALSE,"Schedule I";#N/A,#N/A,FALSE,"Schedule  II";#N/A,#N/A,FALSE,"Schedule III"}</definedName>
    <definedName name="ccc" localSheetId="7" hidden="1">{#N/A,#N/A,FALSE,"DIR-REP";#N/A,#N/A,FALSE,"AUD-REPORT";#N/A,#N/A,FALSE,"P7L&amp;BS";#N/A,#N/A,FALSE,"NOTES";#N/A,#N/A,FALSE,"FA";#N/A,#N/A,FALSE,"NOTES (2)";#N/A,#N/A,FALSE,"Schedule  IV";#N/A,#N/A,FALSE,"Schedule V"}</definedName>
    <definedName name="ccc" localSheetId="5" hidden="1">{#N/A,#N/A,FALSE,"DIR-REP";#N/A,#N/A,FALSE,"AUD-REPORT";#N/A,#N/A,FALSE,"P7L&amp;BS";#N/A,#N/A,FALSE,"NOTES";#N/A,#N/A,FALSE,"FA";#N/A,#N/A,FALSE,"NOTES (2)";#N/A,#N/A,FALSE,"Schedule  IV";#N/A,#N/A,FALSE,"Schedule V"}</definedName>
    <definedName name="ccc" localSheetId="6" hidden="1">{#N/A,#N/A,FALSE,"DIR-REP";#N/A,#N/A,FALSE,"AUD-REPORT";#N/A,#N/A,FALSE,"P7L&amp;BS";#N/A,#N/A,FALSE,"NOTES";#N/A,#N/A,FALSE,"FA";#N/A,#N/A,FALSE,"NOTES (2)";#N/A,#N/A,FALSE,"Schedule  IV";#N/A,#N/A,FALSE,"Schedule V"}</definedName>
    <definedName name="ccc" localSheetId="11" hidden="1">{#N/A,#N/A,FALSE,"DIR-REP";#N/A,#N/A,FALSE,"AUD-REPORT";#N/A,#N/A,FALSE,"P7L&amp;BS";#N/A,#N/A,FALSE,"NOTES";#N/A,#N/A,FALSE,"FA";#N/A,#N/A,FALSE,"NOTES (2)";#N/A,#N/A,FALSE,"Schedule  IV";#N/A,#N/A,FALSE,"Schedule V"}</definedName>
    <definedName name="ccc" localSheetId="12" hidden="1">{#N/A,#N/A,FALSE,"DIR-REP";#N/A,#N/A,FALSE,"AUD-REPORT";#N/A,#N/A,FALSE,"P7L&amp;BS";#N/A,#N/A,FALSE,"NOTES";#N/A,#N/A,FALSE,"FA";#N/A,#N/A,FALSE,"NOTES (2)";#N/A,#N/A,FALSE,"Schedule  IV";#N/A,#N/A,FALSE,"Schedule V"}</definedName>
    <definedName name="ccc" hidden="1">{"cred comp",#N/A,FALSE,"Comparable Credit Analysis";"IS",#N/A,FALSE,"IS";"Sensitivity",#N/A,FALSE,"Sensitivity";"BS",#N/A,FALSE,"BS";"Bond Summary",#N/A,FALSE,"B Summary";"AD",#N/A,FALSE,"Accretion";"NAV",#N/A,FALSE,"NAV";"SU",#N/A,FALSE,"S&amp;U";"acq. study",#N/A,FALSE,"Acq. Study";"F Charges",#N/A,FALSE,"Fixed Charges"}</definedName>
    <definedName name="ccc_1" hidden="1">{"cred comp",#N/A,FALSE,"Comparable Credit Analysis";"IS",#N/A,FALSE,"IS";"Sensitivity",#N/A,FALSE,"Sensitivity";"BS",#N/A,FALSE,"BS";"Bond Summary",#N/A,FALSE,"B Summary";"AD",#N/A,FALSE,"Accretion";"NAV",#N/A,FALSE,"NAV";"SU",#N/A,FALSE,"S&amp;U";"acq. study",#N/A,FALSE,"Acq. Study";"F Charges",#N/A,FALSE,"Fixed Charges"}</definedName>
    <definedName name="ccc_2" hidden="1">{"cred comp",#N/A,FALSE,"Comparable Credit Analysis";"IS",#N/A,FALSE,"IS";"Sensitivity",#N/A,FALSE,"Sensitivity";"BS",#N/A,FALSE,"BS";"Bond Summary",#N/A,FALSE,"B Summary";"AD",#N/A,FALSE,"Accretion";"NAV",#N/A,FALSE,"NAV";"SU",#N/A,FALSE,"S&amp;U";"acq. study",#N/A,FALSE,"Acq. Study";"F Charges",#N/A,FALSE,"Fixed Charges"}</definedName>
    <definedName name="ccc_3" hidden="1">{"cred comp",#N/A,FALSE,"Comparable Credit Analysis";"IS",#N/A,FALSE,"IS";"Sensitivity",#N/A,FALSE,"Sensitivity";"BS",#N/A,FALSE,"BS";"Bond Summary",#N/A,FALSE,"B Summary";"AD",#N/A,FALSE,"Accretion";"NAV",#N/A,FALSE,"NAV";"SU",#N/A,FALSE,"S&amp;U";"acq. study",#N/A,FALSE,"Acq. Study";"F Charges",#N/A,FALSE,"Fixed Charges"}</definedName>
    <definedName name="ccc_4" hidden="1">{"cred comp",#N/A,FALSE,"Comparable Credit Analysis";"IS",#N/A,FALSE,"IS";"Sensitivity",#N/A,FALSE,"Sensitivity";"BS",#N/A,FALSE,"BS";"Bond Summary",#N/A,FALSE,"B Summary";"AD",#N/A,FALSE,"Accretion";"NAV",#N/A,FALSE,"NAV";"SU",#N/A,FALSE,"S&amp;U";"acq. study",#N/A,FALSE,"Acq. Study";"F Charges",#N/A,FALSE,"Fixed Charges"}</definedName>
    <definedName name="ccc_5" hidden="1">{"cred comp",#N/A,FALSE,"Comparable Credit Analysis";"IS",#N/A,FALSE,"IS";"Sensitivity",#N/A,FALSE,"Sensitivity";"BS",#N/A,FALSE,"BS";"Bond Summary",#N/A,FALSE,"B Summary";"AD",#N/A,FALSE,"Accretion";"NAV",#N/A,FALSE,"NAV";"SU",#N/A,FALSE,"S&amp;U";"acq. study",#N/A,FALSE,"Acq. Study";"F Charges",#N/A,FALSE,"Fixed Charges"}</definedName>
    <definedName name="cccc" localSheetId="7" hidden="1">{#N/A,#N/A,FALSE,"970301";#N/A,#N/A,FALSE,"970302";#N/A,#N/A,FALSE,"970303";#N/A,#N/A,FALSE,"970304";#N/A,#N/A,FALSE,"COM1";#N/A,#N/A,FALSE,"COM2"}</definedName>
    <definedName name="cccc" localSheetId="5" hidden="1">{#N/A,#N/A,FALSE,"970301";#N/A,#N/A,FALSE,"970302";#N/A,#N/A,FALSE,"970303";#N/A,#N/A,FALSE,"970304";#N/A,#N/A,FALSE,"COM1";#N/A,#N/A,FALSE,"COM2"}</definedName>
    <definedName name="cccc" localSheetId="6" hidden="1">{#N/A,#N/A,FALSE,"970301";#N/A,#N/A,FALSE,"970302";#N/A,#N/A,FALSE,"970303";#N/A,#N/A,FALSE,"970304";#N/A,#N/A,FALSE,"COM1";#N/A,#N/A,FALSE,"COM2"}</definedName>
    <definedName name="cccc" localSheetId="11" hidden="1">{#N/A,#N/A,FALSE,"970301";#N/A,#N/A,FALSE,"970302";#N/A,#N/A,FALSE,"970303";#N/A,#N/A,FALSE,"970304";#N/A,#N/A,FALSE,"COM1";#N/A,#N/A,FALSE,"COM2"}</definedName>
    <definedName name="cccc" localSheetId="12" hidden="1">{#N/A,#N/A,FALSE,"970301";#N/A,#N/A,FALSE,"970302";#N/A,#N/A,FALSE,"970303";#N/A,#N/A,FALSE,"970304";#N/A,#N/A,FALSE,"COM1";#N/A,#N/A,FALSE,"COM2"}</definedName>
    <definedName name="cccc" hidden="1">{#N/A,#N/A,FALSE,"SUM";#N/A,#N/A,FALSE,"Holding Cost ";#N/A,#N/A,FALSE,"2000 &amp; C3D";#N/A,#N/A,FALSE,"Disposal Costs";#N/A,#N/A,FALSE,"WIP";#N/A,#N/A,FALSE,"Fin Goods"}</definedName>
    <definedName name="cccc_1" hidden="1">{#N/A,#N/A,FALSE,"SUM";#N/A,#N/A,FALSE,"Holding Cost ";#N/A,#N/A,FALSE,"2000 &amp; C3D";#N/A,#N/A,FALSE,"Disposal Costs";#N/A,#N/A,FALSE,"WIP";#N/A,#N/A,FALSE,"Fin Goods"}</definedName>
    <definedName name="cccc_2" hidden="1">{#N/A,#N/A,FALSE,"SUM";#N/A,#N/A,FALSE,"Holding Cost ";#N/A,#N/A,FALSE,"2000 &amp; C3D";#N/A,#N/A,FALSE,"Disposal Costs";#N/A,#N/A,FALSE,"WIP";#N/A,#N/A,FALSE,"Fin Goods"}</definedName>
    <definedName name="cccc_3" hidden="1">{#N/A,#N/A,FALSE,"SUM";#N/A,#N/A,FALSE,"Holding Cost ";#N/A,#N/A,FALSE,"2000 &amp; C3D";#N/A,#N/A,FALSE,"Disposal Costs";#N/A,#N/A,FALSE,"WIP";#N/A,#N/A,FALSE,"Fin Goods"}</definedName>
    <definedName name="cccc_4" hidden="1">{#N/A,#N/A,FALSE,"SUM";#N/A,#N/A,FALSE,"Holding Cost ";#N/A,#N/A,FALSE,"2000 &amp; C3D";#N/A,#N/A,FALSE,"Disposal Costs";#N/A,#N/A,FALSE,"WIP";#N/A,#N/A,FALSE,"Fin Goods"}</definedName>
    <definedName name="cccc_5" hidden="1">{#N/A,#N/A,FALSE,"SUM";#N/A,#N/A,FALSE,"Holding Cost ";#N/A,#N/A,FALSE,"2000 &amp; C3D";#N/A,#N/A,FALSE,"Disposal Costs";#N/A,#N/A,FALSE,"WIP";#N/A,#N/A,FALSE,"Fin Goods"}</definedName>
    <definedName name="ccccc" hidden="1">{"revenue detail 1",#N/A,FALSE,"Revenue Detail";"revenue detail 2",#N/A,FALSE,"Revenue Detail";"revenue detail 3",#N/A,FALSE,"Revenue Detail";"revenue detail 4",#N/A,FALSE,"Revenue Detail"}</definedName>
    <definedName name="ccccc_1" hidden="1">{"revenue detail 1",#N/A,FALSE,"Revenue Detail";"revenue detail 2",#N/A,FALSE,"Revenue Detail";"revenue detail 3",#N/A,FALSE,"Revenue Detail";"revenue detail 4",#N/A,FALSE,"Revenue Detail"}</definedName>
    <definedName name="ccccc_2" hidden="1">{"revenue detail 1",#N/A,FALSE,"Revenue Detail";"revenue detail 2",#N/A,FALSE,"Revenue Detail";"revenue detail 3",#N/A,FALSE,"Revenue Detail";"revenue detail 4",#N/A,FALSE,"Revenue Detail"}</definedName>
    <definedName name="ccccc_3" hidden="1">{"revenue detail 1",#N/A,FALSE,"Revenue Detail";"revenue detail 2",#N/A,FALSE,"Revenue Detail";"revenue detail 3",#N/A,FALSE,"Revenue Detail";"revenue detail 4",#N/A,FALSE,"Revenue Detail"}</definedName>
    <definedName name="ccccc_4" hidden="1">{"revenue detail 1",#N/A,FALSE,"Revenue Detail";"revenue detail 2",#N/A,FALSE,"Revenue Detail";"revenue detail 3",#N/A,FALSE,"Revenue Detail";"revenue detail 4",#N/A,FALSE,"Revenue Detail"}</definedName>
    <definedName name="ccccc_5" hidden="1">{"revenue detail 1",#N/A,FALSE,"Revenue Detail";"revenue detail 2",#N/A,FALSE,"Revenue Detail";"revenue detail 3",#N/A,FALSE,"Revenue Detail";"revenue detail 4",#N/A,FALSE,"Revenue Detail"}</definedName>
    <definedName name="cccccc" hidden="1">{#N/A,#N/A,TRUE,"Falcons_Standalone";#N/A,#N/A,TRUE,"Target_Input";#N/A,#N/A,TRUE,"Target_Calendarized"}</definedName>
    <definedName name="cccccc_1" hidden="1">{#N/A,#N/A,TRUE,"Falcons_Standalone";#N/A,#N/A,TRUE,"Target_Input";#N/A,#N/A,TRUE,"Target_Calendarized"}</definedName>
    <definedName name="cccccc_2" hidden="1">{#N/A,#N/A,TRUE,"Falcons_Standalone";#N/A,#N/A,TRUE,"Target_Input";#N/A,#N/A,TRUE,"Target_Calendarized"}</definedName>
    <definedName name="cccccc_3" hidden="1">{#N/A,#N/A,TRUE,"Falcons_Standalone";#N/A,#N/A,TRUE,"Target_Input";#N/A,#N/A,TRUE,"Target_Calendarized"}</definedName>
    <definedName name="cccccc_4" hidden="1">{#N/A,#N/A,TRUE,"Falcons_Standalone";#N/A,#N/A,TRUE,"Target_Input";#N/A,#N/A,TRUE,"Target_Calendarized"}</definedName>
    <definedName name="cccccc_5" hidden="1">{#N/A,#N/A,TRUE,"Falcons_Standalone";#N/A,#N/A,TRUE,"Target_Input";#N/A,#N/A,TRUE,"Target_Calendarized"}</definedName>
    <definedName name="ccccccc" hidden="1">{"revenue graph",#N/A,FALSE,"Revenue Graph"}</definedName>
    <definedName name="ccccccc_1" hidden="1">{"revenue graph",#N/A,FALSE,"Revenue Graph"}</definedName>
    <definedName name="ccccccc_2" hidden="1">{"revenue graph",#N/A,FALSE,"Revenue Graph"}</definedName>
    <definedName name="ccccccc_3" hidden="1">{"revenue graph",#N/A,FALSE,"Revenue Graph"}</definedName>
    <definedName name="ccccccc_4" hidden="1">{"revenue graph",#N/A,FALSE,"Revenue Graph"}</definedName>
    <definedName name="ccccccc_5" hidden="1">{"revenue graph",#N/A,FALSE,"Revenue Graph"}</definedName>
    <definedName name="cccccccc" hidden="1">{"Total",#N/A,FALSE,"Six Fields";"PDP",#N/A,FALSE,"Six Fields";"PNP",#N/A,FALSE,"Six Fields";"PUD",#N/A,FALSE,"Six Fields";"Prob",#N/A,FALSE,"Six Fields"}</definedName>
    <definedName name="cccccccc_1" hidden="1">{"Total",#N/A,FALSE,"Six Fields";"PDP",#N/A,FALSE,"Six Fields";"PNP",#N/A,FALSE,"Six Fields";"PUD",#N/A,FALSE,"Six Fields";"Prob",#N/A,FALSE,"Six Fields"}</definedName>
    <definedName name="cccccccc_2" hidden="1">{"Total",#N/A,FALSE,"Six Fields";"PDP",#N/A,FALSE,"Six Fields";"PNP",#N/A,FALSE,"Six Fields";"PUD",#N/A,FALSE,"Six Fields";"Prob",#N/A,FALSE,"Six Fields"}</definedName>
    <definedName name="cccccccc_3" hidden="1">{"Total",#N/A,FALSE,"Six Fields";"PDP",#N/A,FALSE,"Six Fields";"PNP",#N/A,FALSE,"Six Fields";"PUD",#N/A,FALSE,"Six Fields";"Prob",#N/A,FALSE,"Six Fields"}</definedName>
    <definedName name="cccccccc_4" hidden="1">{"Total",#N/A,FALSE,"Six Fields";"PDP",#N/A,FALSE,"Six Fields";"PNP",#N/A,FALSE,"Six Fields";"PUD",#N/A,FALSE,"Six Fields";"Prob",#N/A,FALSE,"Six Fields"}</definedName>
    <definedName name="cccccccc_5" hidden="1">{"Total",#N/A,FALSE,"Six Fields";"PDP",#N/A,FALSE,"Six Fields";"PNP",#N/A,FALSE,"Six Fields";"PUD",#N/A,FALSE,"Six Fields";"Prob",#N/A,FALSE,"Six Fields"}</definedName>
    <definedName name="ccccccccc" hidden="1">{"Sum1",#N/A,FALSE,"Reserve Report";"Sum2",#N/A,FALSE,"Reserve Report";"Sum3",#N/A,FALSE,"Reserve Report";"Sum4",#N/A,FALSE,"Reserve Report"}</definedName>
    <definedName name="ccccccccc_1" hidden="1">{"Sum1",#N/A,FALSE,"Reserve Report";"Sum2",#N/A,FALSE,"Reserve Report";"Sum3",#N/A,FALSE,"Reserve Report";"Sum4",#N/A,FALSE,"Reserve Report"}</definedName>
    <definedName name="ccccccccc_2" hidden="1">{"Sum1",#N/A,FALSE,"Reserve Report";"Sum2",#N/A,FALSE,"Reserve Report";"Sum3",#N/A,FALSE,"Reserve Report";"Sum4",#N/A,FALSE,"Reserve Report"}</definedName>
    <definedName name="ccccccccc_3" hidden="1">{"Sum1",#N/A,FALSE,"Reserve Report";"Sum2",#N/A,FALSE,"Reserve Report";"Sum3",#N/A,FALSE,"Reserve Report";"Sum4",#N/A,FALSE,"Reserve Report"}</definedName>
    <definedName name="ccccccccc_4" hidden="1">{"Sum1",#N/A,FALSE,"Reserve Report";"Sum2",#N/A,FALSE,"Reserve Report";"Sum3",#N/A,FALSE,"Reserve Report";"Sum4",#N/A,FALSE,"Reserve Report"}</definedName>
    <definedName name="ccccccccc_5" hidden="1">{"Sum1",#N/A,FALSE,"Reserve Report";"Sum2",#N/A,FALSE,"Reserve Report";"Sum3",#N/A,FALSE,"Reserve Report";"Sum4",#N/A,FALSE,"Reserve Report"}</definedName>
    <definedName name="ccsc" hidden="1">{"FIX ASSETS PAGE 1",#N/A,TRUE,"FIXED ASSETS";"FIX ASSETS PAGE 2",#N/A,TRUE,"FIXED ASSETS";"FIX ASSETS PAGE 3",#N/A,TRUE,"FIXED ASSETS";"FIX ASSETS PAGE 4",#N/A,TRUE,"FIXED ASSETS";"FIX ASSETS PAGE 5",#N/A,TRUE,"FIXED ASSETS";"FIX ASSETS PAGE 6",#N/A,TRUE,"FIXED ASSETS";"FIX ASSETS PAGE 7",#N/A,TRUE,"FIXED ASSETS"}</definedName>
    <definedName name="ce" localSheetId="7" hidden="1">{#N/A,#N/A,FALSE,"TB";#N/A,#N/A,FALSE,"AR";#N/A,#N/A,FALSE,"BS";#N/A,#N/A,FALSE,"PL";#N/A,#N/A,FALSE,"NOTES";#N/A,#N/A,FALSE,"NOTES (2)";#N/A,#N/A,FALSE,"NOTES (3)";#N/A,#N/A,FALSE,"TAXC.INDEX";#N/A,#N/A,FALSE,"Schedule I";#N/A,#N/A,FALSE,"DPL";#N/A,#N/A,FALSE,"Schedule IV";#N/A,#N/A,FALSE,"Adjustments"}</definedName>
    <definedName name="ce" localSheetId="5" hidden="1">{#N/A,#N/A,FALSE,"TB";#N/A,#N/A,FALSE,"AR";#N/A,#N/A,FALSE,"BS";#N/A,#N/A,FALSE,"PL";#N/A,#N/A,FALSE,"NOTES";#N/A,#N/A,FALSE,"NOTES (2)";#N/A,#N/A,FALSE,"NOTES (3)";#N/A,#N/A,FALSE,"TAXC.INDEX";#N/A,#N/A,FALSE,"Schedule I";#N/A,#N/A,FALSE,"DPL";#N/A,#N/A,FALSE,"Schedule IV";#N/A,#N/A,FALSE,"Adjustments"}</definedName>
    <definedName name="ce" localSheetId="6" hidden="1">{#N/A,#N/A,FALSE,"TB";#N/A,#N/A,FALSE,"AR";#N/A,#N/A,FALSE,"BS";#N/A,#N/A,FALSE,"PL";#N/A,#N/A,FALSE,"NOTES";#N/A,#N/A,FALSE,"NOTES (2)";#N/A,#N/A,FALSE,"NOTES (3)";#N/A,#N/A,FALSE,"TAXC.INDEX";#N/A,#N/A,FALSE,"Schedule I";#N/A,#N/A,FALSE,"DPL";#N/A,#N/A,FALSE,"Schedule IV";#N/A,#N/A,FALSE,"Adjustments"}</definedName>
    <definedName name="ce" localSheetId="11" hidden="1">{#N/A,#N/A,FALSE,"TB";#N/A,#N/A,FALSE,"AR";#N/A,#N/A,FALSE,"BS";#N/A,#N/A,FALSE,"PL";#N/A,#N/A,FALSE,"NOTES";#N/A,#N/A,FALSE,"NOTES (2)";#N/A,#N/A,FALSE,"NOTES (3)";#N/A,#N/A,FALSE,"TAXC.INDEX";#N/A,#N/A,FALSE,"Schedule I";#N/A,#N/A,FALSE,"DPL";#N/A,#N/A,FALSE,"Schedule IV";#N/A,#N/A,FALSE,"Adjustments"}</definedName>
    <definedName name="ce" localSheetId="12" hidden="1">{#N/A,#N/A,FALSE,"TB";#N/A,#N/A,FALSE,"AR";#N/A,#N/A,FALSE,"BS";#N/A,#N/A,FALSE,"PL";#N/A,#N/A,FALSE,"NOTES";#N/A,#N/A,FALSE,"NOTES (2)";#N/A,#N/A,FALSE,"NOTES (3)";#N/A,#N/A,FALSE,"TAXC.INDEX";#N/A,#N/A,FALSE,"Schedule I";#N/A,#N/A,FALSE,"DPL";#N/A,#N/A,FALSE,"Schedule IV";#N/A,#N/A,FALSE,"Adjustments"}</definedName>
    <definedName name="ce" hidden="1">{#N/A,#N/A,FALSE,"TB";#N/A,#N/A,FALSE,"AR";#N/A,#N/A,FALSE,"BS";#N/A,#N/A,FALSE,"PL";#N/A,#N/A,FALSE,"NOTES";#N/A,#N/A,FALSE,"NOTES (2)";#N/A,#N/A,FALSE,"NOTES (3)";#N/A,#N/A,FALSE,"TAXC.INDEX";#N/A,#N/A,FALSE,"Schedule I";#N/A,#N/A,FALSE,"DPL";#N/A,#N/A,FALSE,"Schedule IV";#N/A,#N/A,FALSE,"Adjustments"}</definedName>
    <definedName name="cedt" localSheetId="7" hidden="1">{#N/A,#N/A,FALSE,"DIR-REP";#N/A,#N/A,FALSE,"AUD-REPORT";#N/A,#N/A,FALSE,"P7L&amp;BS";#N/A,#N/A,FALSE,"NOTES";#N/A,#N/A,FALSE,"FA";#N/A,#N/A,FALSE,"NOTES (2)";#N/A,#N/A,FALSE,"Schedule  IV";#N/A,#N/A,FALSE,"Schedule V"}</definedName>
    <definedName name="cedt" localSheetId="5" hidden="1">{#N/A,#N/A,FALSE,"DIR-REP";#N/A,#N/A,FALSE,"AUD-REPORT";#N/A,#N/A,FALSE,"P7L&amp;BS";#N/A,#N/A,FALSE,"NOTES";#N/A,#N/A,FALSE,"FA";#N/A,#N/A,FALSE,"NOTES (2)";#N/A,#N/A,FALSE,"Schedule  IV";#N/A,#N/A,FALSE,"Schedule V"}</definedName>
    <definedName name="cedt" localSheetId="6" hidden="1">{#N/A,#N/A,FALSE,"DIR-REP";#N/A,#N/A,FALSE,"AUD-REPORT";#N/A,#N/A,FALSE,"P7L&amp;BS";#N/A,#N/A,FALSE,"NOTES";#N/A,#N/A,FALSE,"FA";#N/A,#N/A,FALSE,"NOTES (2)";#N/A,#N/A,FALSE,"Schedule  IV";#N/A,#N/A,FALSE,"Schedule V"}</definedName>
    <definedName name="cedt" localSheetId="11" hidden="1">{#N/A,#N/A,FALSE,"DIR-REP";#N/A,#N/A,FALSE,"AUD-REPORT";#N/A,#N/A,FALSE,"P7L&amp;BS";#N/A,#N/A,FALSE,"NOTES";#N/A,#N/A,FALSE,"FA";#N/A,#N/A,FALSE,"NOTES (2)";#N/A,#N/A,FALSE,"Schedule  IV";#N/A,#N/A,FALSE,"Schedule V"}</definedName>
    <definedName name="cedt" localSheetId="12" hidden="1">{#N/A,#N/A,FALSE,"DIR-REP";#N/A,#N/A,FALSE,"AUD-REPORT";#N/A,#N/A,FALSE,"P7L&amp;BS";#N/A,#N/A,FALSE,"NOTES";#N/A,#N/A,FALSE,"FA";#N/A,#N/A,FALSE,"NOTES (2)";#N/A,#N/A,FALSE,"Schedule  IV";#N/A,#N/A,FALSE,"Schedule V"}</definedName>
    <definedName name="cedt" hidden="1">{#N/A,#N/A,FALSE,"DIR-REP";#N/A,#N/A,FALSE,"AUD-REPORT";#N/A,#N/A,FALSE,"P7L&amp;BS";#N/A,#N/A,FALSE,"NOTES";#N/A,#N/A,FALSE,"FA";#N/A,#N/A,FALSE,"NOTES (2)";#N/A,#N/A,FALSE,"Schedule  IV";#N/A,#N/A,FALSE,"Schedule V"}</definedName>
    <definedName name="cgtat" localSheetId="7" hidden="1">{#N/A,#N/A,FALSE,"TB";#N/A,#N/A,FALSE,"DR";#N/A,#N/A,FALSE,"AR";#N/A,#N/A,FALSE,"BS";#N/A,#N/A,FALSE,"PL";#N/A,#N/A,FALSE,"NOTES";#N/A,#N/A,FALSE,"NOTES (2)";#N/A,#N/A,FALSE,"NOTES (3)";#N/A,#N/A,FALSE,"DPL";#N/A,#N/A,FALSE,"DPL"}</definedName>
    <definedName name="cgtat" localSheetId="5" hidden="1">{#N/A,#N/A,FALSE,"TB";#N/A,#N/A,FALSE,"DR";#N/A,#N/A,FALSE,"AR";#N/A,#N/A,FALSE,"BS";#N/A,#N/A,FALSE,"PL";#N/A,#N/A,FALSE,"NOTES";#N/A,#N/A,FALSE,"NOTES (2)";#N/A,#N/A,FALSE,"NOTES (3)";#N/A,#N/A,FALSE,"DPL";#N/A,#N/A,FALSE,"DPL"}</definedName>
    <definedName name="cgtat" localSheetId="6" hidden="1">{#N/A,#N/A,FALSE,"TB";#N/A,#N/A,FALSE,"DR";#N/A,#N/A,FALSE,"AR";#N/A,#N/A,FALSE,"BS";#N/A,#N/A,FALSE,"PL";#N/A,#N/A,FALSE,"NOTES";#N/A,#N/A,FALSE,"NOTES (2)";#N/A,#N/A,FALSE,"NOTES (3)";#N/A,#N/A,FALSE,"DPL";#N/A,#N/A,FALSE,"DPL"}</definedName>
    <definedName name="cgtat" localSheetId="11" hidden="1">{#N/A,#N/A,FALSE,"TB";#N/A,#N/A,FALSE,"DR";#N/A,#N/A,FALSE,"AR";#N/A,#N/A,FALSE,"BS";#N/A,#N/A,FALSE,"PL";#N/A,#N/A,FALSE,"NOTES";#N/A,#N/A,FALSE,"NOTES (2)";#N/A,#N/A,FALSE,"NOTES (3)";#N/A,#N/A,FALSE,"DPL";#N/A,#N/A,FALSE,"DPL"}</definedName>
    <definedName name="cgtat" localSheetId="12" hidden="1">{#N/A,#N/A,FALSE,"TB";#N/A,#N/A,FALSE,"DR";#N/A,#N/A,FALSE,"AR";#N/A,#N/A,FALSE,"BS";#N/A,#N/A,FALSE,"PL";#N/A,#N/A,FALSE,"NOTES";#N/A,#N/A,FALSE,"NOTES (2)";#N/A,#N/A,FALSE,"NOTES (3)";#N/A,#N/A,FALSE,"DPL";#N/A,#N/A,FALSE,"DPL"}</definedName>
    <definedName name="cgtat" hidden="1">{#N/A,#N/A,FALSE,"TB";#N/A,#N/A,FALSE,"DR";#N/A,#N/A,FALSE,"AR";#N/A,#N/A,FALSE,"BS";#N/A,#N/A,FALSE,"PL";#N/A,#N/A,FALSE,"NOTES";#N/A,#N/A,FALSE,"NOTES (2)";#N/A,#N/A,FALSE,"NOTES (3)";#N/A,#N/A,FALSE,"DPL";#N/A,#N/A,FALSE,"DPL"}</definedName>
    <definedName name="cgtg" localSheetId="7" hidden="1">{#N/A,#N/A,FALSE,"TB";#N/A,#N/A,FALSE,"DR";#N/A,#N/A,FALSE,"AR";#N/A,#N/A,FALSE,"PL";#N/A,#N/A,FALSE,"BS";#N/A,#N/A,FALSE,"NOTES";#N/A,#N/A,FALSE,"NOTES (2)";#N/A,#N/A,FALSE,"NOTES (3)";#N/A,#N/A,FALSE,"DPL";#N/A,#N/A,FALSE,"TAXC.INDEX";#N/A,#N/A,FALSE,"Schedule I";#N/A,#N/A,FALSE,"Adjustments"}</definedName>
    <definedName name="cgtg" localSheetId="5" hidden="1">{#N/A,#N/A,FALSE,"TB";#N/A,#N/A,FALSE,"DR";#N/A,#N/A,FALSE,"AR";#N/A,#N/A,FALSE,"PL";#N/A,#N/A,FALSE,"BS";#N/A,#N/A,FALSE,"NOTES";#N/A,#N/A,FALSE,"NOTES (2)";#N/A,#N/A,FALSE,"NOTES (3)";#N/A,#N/A,FALSE,"DPL";#N/A,#N/A,FALSE,"TAXC.INDEX";#N/A,#N/A,FALSE,"Schedule I";#N/A,#N/A,FALSE,"Adjustments"}</definedName>
    <definedName name="cgtg" localSheetId="6" hidden="1">{#N/A,#N/A,FALSE,"TB";#N/A,#N/A,FALSE,"DR";#N/A,#N/A,FALSE,"AR";#N/A,#N/A,FALSE,"PL";#N/A,#N/A,FALSE,"BS";#N/A,#N/A,FALSE,"NOTES";#N/A,#N/A,FALSE,"NOTES (2)";#N/A,#N/A,FALSE,"NOTES (3)";#N/A,#N/A,FALSE,"DPL";#N/A,#N/A,FALSE,"TAXC.INDEX";#N/A,#N/A,FALSE,"Schedule I";#N/A,#N/A,FALSE,"Adjustments"}</definedName>
    <definedName name="cgtg" localSheetId="11" hidden="1">{#N/A,#N/A,FALSE,"TB";#N/A,#N/A,FALSE,"DR";#N/A,#N/A,FALSE,"AR";#N/A,#N/A,FALSE,"PL";#N/A,#N/A,FALSE,"BS";#N/A,#N/A,FALSE,"NOTES";#N/A,#N/A,FALSE,"NOTES (2)";#N/A,#N/A,FALSE,"NOTES (3)";#N/A,#N/A,FALSE,"DPL";#N/A,#N/A,FALSE,"TAXC.INDEX";#N/A,#N/A,FALSE,"Schedule I";#N/A,#N/A,FALSE,"Adjustments"}</definedName>
    <definedName name="cgtg" localSheetId="12" hidden="1">{#N/A,#N/A,FALSE,"TB";#N/A,#N/A,FALSE,"DR";#N/A,#N/A,FALSE,"AR";#N/A,#N/A,FALSE,"PL";#N/A,#N/A,FALSE,"BS";#N/A,#N/A,FALSE,"NOTES";#N/A,#N/A,FALSE,"NOTES (2)";#N/A,#N/A,FALSE,"NOTES (3)";#N/A,#N/A,FALSE,"DPL";#N/A,#N/A,FALSE,"TAXC.INDEX";#N/A,#N/A,FALSE,"Schedule I";#N/A,#N/A,FALSE,"Adjustments"}</definedName>
    <definedName name="cgtg" hidden="1">{#N/A,#N/A,FALSE,"TB";#N/A,#N/A,FALSE,"DR";#N/A,#N/A,FALSE,"AR";#N/A,#N/A,FALSE,"PL";#N/A,#N/A,FALSE,"BS";#N/A,#N/A,FALSE,"NOTES";#N/A,#N/A,FALSE,"NOTES (2)";#N/A,#N/A,FALSE,"NOTES (3)";#N/A,#N/A,FALSE,"DPL";#N/A,#N/A,FALSE,"TAXC.INDEX";#N/A,#N/A,FALSE,"Schedule I";#N/A,#N/A,FALSE,"Adjustments"}</definedName>
    <definedName name="cgtjot" localSheetId="7" hidden="1">{#N/A,#N/A,FALSE,"TAXC.INDEX";#N/A,#N/A,FALSE,"Schedule I";#N/A,#N/A,FALSE,"Schedule  II";#N/A,#N/A,FALSE,"Schedule III"}</definedName>
    <definedName name="cgtjot" localSheetId="5" hidden="1">{#N/A,#N/A,FALSE,"TAXC.INDEX";#N/A,#N/A,FALSE,"Schedule I";#N/A,#N/A,FALSE,"Schedule  II";#N/A,#N/A,FALSE,"Schedule III"}</definedName>
    <definedName name="cgtjot" localSheetId="6" hidden="1">{#N/A,#N/A,FALSE,"TAXC.INDEX";#N/A,#N/A,FALSE,"Schedule I";#N/A,#N/A,FALSE,"Schedule  II";#N/A,#N/A,FALSE,"Schedule III"}</definedName>
    <definedName name="cgtjot" localSheetId="11" hidden="1">{#N/A,#N/A,FALSE,"TAXC.INDEX";#N/A,#N/A,FALSE,"Schedule I";#N/A,#N/A,FALSE,"Schedule  II";#N/A,#N/A,FALSE,"Schedule III"}</definedName>
    <definedName name="cgtjot" localSheetId="12" hidden="1">{#N/A,#N/A,FALSE,"TAXC.INDEX";#N/A,#N/A,FALSE,"Schedule I";#N/A,#N/A,FALSE,"Schedule  II";#N/A,#N/A,FALSE,"Schedule III"}</definedName>
    <definedName name="cgtjot" hidden="1">{#N/A,#N/A,FALSE,"TAXC.INDEX";#N/A,#N/A,FALSE,"Schedule I";#N/A,#N/A,FALSE,"Schedule  II";#N/A,#N/A,FALSE,"Schedule III"}</definedName>
    <definedName name="change" hidden="1">{#N/A,#N/A,FALSE,"COVER";#N/A,#N/A,FALSE,"0";#N/A,#N/A,FALSE,"1";#N/A,#N/A,FALSE,"2";#N/A,#N/A,FALSE,"3";#N/A,#N/A,FALSE,"4";#N/A,#N/A,FALSE,"5";#N/A,#N/A,FALSE,"6";#N/A,#N/A,FALSE,"7";#N/A,#N/A,FALSE,"8";#N/A,#N/A,FALSE,"9";#N/A,#N/A,FALSE,"10";#N/A,#N/A,FALSE,"11"}</definedName>
    <definedName name="changed" hidden="1">{#N/A,#N/A,FALSE,"COVER";#N/A,#N/A,FALSE,"0";#N/A,#N/A,FALSE,"1";#N/A,#N/A,FALSE,"2";#N/A,#N/A,FALSE,"3";#N/A,#N/A,FALSE,"4";#N/A,#N/A,FALSE,"5";#N/A,#N/A,FALSE,"6";#N/A,#N/A,FALSE,"7";#N/A,#N/A,FALSE,"8";#N/A,#N/A,FALSE,"9";#N/A,#N/A,FALSE,"10";#N/A,#N/A,FALSE,"11"}</definedName>
    <definedName name="CIQWBGuid" hidden="1">"2ab56e46-80f9-45c3-805e-9be7c5e8945f"</definedName>
    <definedName name="Cities_or_tracks_with_fee" localSheetId="4">#REF!</definedName>
    <definedName name="Cities_or_tracks_with_fee" localSheetId="10">#REF!</definedName>
    <definedName name="Cities_or_tracks_with_fee">#REF!</definedName>
    <definedName name="cjbao" localSheetId="7" hidden="1">{#N/A,#N/A,FALSE,"TAXC.INDEX";#N/A,#N/A,FALSE,"Schedule I";#N/A,#N/A,FALSE,"Schedule  II";#N/A,#N/A,FALSE,"Schedule III"}</definedName>
    <definedName name="cjbao" localSheetId="5" hidden="1">{#N/A,#N/A,FALSE,"TAXC.INDEX";#N/A,#N/A,FALSE,"Schedule I";#N/A,#N/A,FALSE,"Schedule  II";#N/A,#N/A,FALSE,"Schedule III"}</definedName>
    <definedName name="cjbao" localSheetId="6" hidden="1">{#N/A,#N/A,FALSE,"TAXC.INDEX";#N/A,#N/A,FALSE,"Schedule I";#N/A,#N/A,FALSE,"Schedule  II";#N/A,#N/A,FALSE,"Schedule III"}</definedName>
    <definedName name="cjbao" localSheetId="11" hidden="1">{#N/A,#N/A,FALSE,"TAXC.INDEX";#N/A,#N/A,FALSE,"Schedule I";#N/A,#N/A,FALSE,"Schedule  II";#N/A,#N/A,FALSE,"Schedule III"}</definedName>
    <definedName name="cjbao" localSheetId="12" hidden="1">{#N/A,#N/A,FALSE,"TAXC.INDEX";#N/A,#N/A,FALSE,"Schedule I";#N/A,#N/A,FALSE,"Schedule  II";#N/A,#N/A,FALSE,"Schedule III"}</definedName>
    <definedName name="cjbao" hidden="1">{#N/A,#N/A,FALSE,"TAXC.INDEX";#N/A,#N/A,FALSE,"Schedule I";#N/A,#N/A,FALSE,"Schedule  II";#N/A,#N/A,FALSE,"Schedule III"}</definedName>
    <definedName name="cjbg" localSheetId="7" hidden="1">{#N/A,#N/A,FALSE,"TB";#N/A,#N/A,FALSE,"DR";#N/A,#N/A,FALSE,"AR";#N/A,#N/A,FALSE,"BS";#N/A,#N/A,FALSE,"PL";#N/A,#N/A,FALSE,"NOTES";#N/A,#N/A,FALSE,"NOTES (2)";#N/A,#N/A,FALSE,"NOTES (3)";#N/A,#N/A,FALSE,"DPL";#N/A,#N/A,FALSE,"DPL"}</definedName>
    <definedName name="cjbg" localSheetId="5" hidden="1">{#N/A,#N/A,FALSE,"TB";#N/A,#N/A,FALSE,"DR";#N/A,#N/A,FALSE,"AR";#N/A,#N/A,FALSE,"BS";#N/A,#N/A,FALSE,"PL";#N/A,#N/A,FALSE,"NOTES";#N/A,#N/A,FALSE,"NOTES (2)";#N/A,#N/A,FALSE,"NOTES (3)";#N/A,#N/A,FALSE,"DPL";#N/A,#N/A,FALSE,"DPL"}</definedName>
    <definedName name="cjbg" localSheetId="6" hidden="1">{#N/A,#N/A,FALSE,"TB";#N/A,#N/A,FALSE,"DR";#N/A,#N/A,FALSE,"AR";#N/A,#N/A,FALSE,"BS";#N/A,#N/A,FALSE,"PL";#N/A,#N/A,FALSE,"NOTES";#N/A,#N/A,FALSE,"NOTES (2)";#N/A,#N/A,FALSE,"NOTES (3)";#N/A,#N/A,FALSE,"DPL";#N/A,#N/A,FALSE,"DPL"}</definedName>
    <definedName name="cjbg" localSheetId="11" hidden="1">{#N/A,#N/A,FALSE,"TB";#N/A,#N/A,FALSE,"DR";#N/A,#N/A,FALSE,"AR";#N/A,#N/A,FALSE,"BS";#N/A,#N/A,FALSE,"PL";#N/A,#N/A,FALSE,"NOTES";#N/A,#N/A,FALSE,"NOTES (2)";#N/A,#N/A,FALSE,"NOTES (3)";#N/A,#N/A,FALSE,"DPL";#N/A,#N/A,FALSE,"DPL"}</definedName>
    <definedName name="cjbg" localSheetId="12" hidden="1">{#N/A,#N/A,FALSE,"TB";#N/A,#N/A,FALSE,"DR";#N/A,#N/A,FALSE,"AR";#N/A,#N/A,FALSE,"BS";#N/A,#N/A,FALSE,"PL";#N/A,#N/A,FALSE,"NOTES";#N/A,#N/A,FALSE,"NOTES (2)";#N/A,#N/A,FALSE,"NOTES (3)";#N/A,#N/A,FALSE,"DPL";#N/A,#N/A,FALSE,"DPL"}</definedName>
    <definedName name="cjbg" hidden="1">{#N/A,#N/A,FALSE,"TB";#N/A,#N/A,FALSE,"DR";#N/A,#N/A,FALSE,"AR";#N/A,#N/A,FALSE,"BS";#N/A,#N/A,FALSE,"PL";#N/A,#N/A,FALSE,"NOTES";#N/A,#N/A,FALSE,"NOTES (2)";#N/A,#N/A,FALSE,"NOTES (3)";#N/A,#N/A,FALSE,"DPL";#N/A,#N/A,FALSE,"DPL"}</definedName>
    <definedName name="cjboag" localSheetId="7" hidden="1">{#N/A,#N/A,FALSE,"TB";#N/A,#N/A,FALSE,"AR";#N/A,#N/A,FALSE,"BS";#N/A,#N/A,FALSE,"PL";#N/A,#N/A,FALSE,"NOTES";#N/A,#N/A,FALSE,"NOTES (2)";#N/A,#N/A,FALSE,"NOTES (3)";#N/A,#N/A,FALSE,"TAXC.INDEX";#N/A,#N/A,FALSE,"Schedule I";#N/A,#N/A,FALSE,"DPL";#N/A,#N/A,FALSE,"Schedule IV";#N/A,#N/A,FALSE,"Adjustments"}</definedName>
    <definedName name="cjboag" localSheetId="5" hidden="1">{#N/A,#N/A,FALSE,"TB";#N/A,#N/A,FALSE,"AR";#N/A,#N/A,FALSE,"BS";#N/A,#N/A,FALSE,"PL";#N/A,#N/A,FALSE,"NOTES";#N/A,#N/A,FALSE,"NOTES (2)";#N/A,#N/A,FALSE,"NOTES (3)";#N/A,#N/A,FALSE,"TAXC.INDEX";#N/A,#N/A,FALSE,"Schedule I";#N/A,#N/A,FALSE,"DPL";#N/A,#N/A,FALSE,"Schedule IV";#N/A,#N/A,FALSE,"Adjustments"}</definedName>
    <definedName name="cjboag" localSheetId="6" hidden="1">{#N/A,#N/A,FALSE,"TB";#N/A,#N/A,FALSE,"AR";#N/A,#N/A,FALSE,"BS";#N/A,#N/A,FALSE,"PL";#N/A,#N/A,FALSE,"NOTES";#N/A,#N/A,FALSE,"NOTES (2)";#N/A,#N/A,FALSE,"NOTES (3)";#N/A,#N/A,FALSE,"TAXC.INDEX";#N/A,#N/A,FALSE,"Schedule I";#N/A,#N/A,FALSE,"DPL";#N/A,#N/A,FALSE,"Schedule IV";#N/A,#N/A,FALSE,"Adjustments"}</definedName>
    <definedName name="cjboag" localSheetId="11" hidden="1">{#N/A,#N/A,FALSE,"TB";#N/A,#N/A,FALSE,"AR";#N/A,#N/A,FALSE,"BS";#N/A,#N/A,FALSE,"PL";#N/A,#N/A,FALSE,"NOTES";#N/A,#N/A,FALSE,"NOTES (2)";#N/A,#N/A,FALSE,"NOTES (3)";#N/A,#N/A,FALSE,"TAXC.INDEX";#N/A,#N/A,FALSE,"Schedule I";#N/A,#N/A,FALSE,"DPL";#N/A,#N/A,FALSE,"Schedule IV";#N/A,#N/A,FALSE,"Adjustments"}</definedName>
    <definedName name="cjboag" localSheetId="12" hidden="1">{#N/A,#N/A,FALSE,"TB";#N/A,#N/A,FALSE,"AR";#N/A,#N/A,FALSE,"BS";#N/A,#N/A,FALSE,"PL";#N/A,#N/A,FALSE,"NOTES";#N/A,#N/A,FALSE,"NOTES (2)";#N/A,#N/A,FALSE,"NOTES (3)";#N/A,#N/A,FALSE,"TAXC.INDEX";#N/A,#N/A,FALSE,"Schedule I";#N/A,#N/A,FALSE,"DPL";#N/A,#N/A,FALSE,"Schedule IV";#N/A,#N/A,FALSE,"Adjustments"}</definedName>
    <definedName name="cjboag" hidden="1">{#N/A,#N/A,FALSE,"TB";#N/A,#N/A,FALSE,"AR";#N/A,#N/A,FALSE,"BS";#N/A,#N/A,FALSE,"PL";#N/A,#N/A,FALSE,"NOTES";#N/A,#N/A,FALSE,"NOTES (2)";#N/A,#N/A,FALSE,"NOTES (3)";#N/A,#N/A,FALSE,"TAXC.INDEX";#N/A,#N/A,FALSE,"Schedule I";#N/A,#N/A,FALSE,"DPL";#N/A,#N/A,FALSE,"Schedule IV";#N/A,#N/A,FALSE,"Adjustments"}</definedName>
    <definedName name="cjgboat" localSheetId="7" hidden="1">{#N/A,#N/A,FALSE,"TAXC.INDEX";#N/A,#N/A,FALSE,"Schedule I";#N/A,#N/A,FALSE,"Schedule  II";#N/A,#N/A,FALSE,"Schedule III"}</definedName>
    <definedName name="cjgboat" localSheetId="5" hidden="1">{#N/A,#N/A,FALSE,"TAXC.INDEX";#N/A,#N/A,FALSE,"Schedule I";#N/A,#N/A,FALSE,"Schedule  II";#N/A,#N/A,FALSE,"Schedule III"}</definedName>
    <definedName name="cjgboat" localSheetId="6" hidden="1">{#N/A,#N/A,FALSE,"TAXC.INDEX";#N/A,#N/A,FALSE,"Schedule I";#N/A,#N/A,FALSE,"Schedule  II";#N/A,#N/A,FALSE,"Schedule III"}</definedName>
    <definedName name="cjgboat" localSheetId="11" hidden="1">{#N/A,#N/A,FALSE,"TAXC.INDEX";#N/A,#N/A,FALSE,"Schedule I";#N/A,#N/A,FALSE,"Schedule  II";#N/A,#N/A,FALSE,"Schedule III"}</definedName>
    <definedName name="cjgboat" localSheetId="12" hidden="1">{#N/A,#N/A,FALSE,"TAXC.INDEX";#N/A,#N/A,FALSE,"Schedule I";#N/A,#N/A,FALSE,"Schedule  II";#N/A,#N/A,FALSE,"Schedule III"}</definedName>
    <definedName name="cjgboat" hidden="1">{#N/A,#N/A,FALSE,"TAXC.INDEX";#N/A,#N/A,FALSE,"Schedule I";#N/A,#N/A,FALSE,"Schedule  II";#N/A,#N/A,FALSE,"Schedule III"}</definedName>
    <definedName name="cjjg" localSheetId="7" hidden="1">{#N/A,#N/A,FALSE,"DIR-REP";#N/A,#N/A,FALSE,"AUD-REPORT";#N/A,#N/A,FALSE,"P7L&amp;BS";#N/A,#N/A,FALSE,"NOTES";#N/A,#N/A,FALSE,"FA";#N/A,#N/A,FALSE,"NOTES (2)";#N/A,#N/A,FALSE,"Schedule  IV";#N/A,#N/A,FALSE,"Schedule V"}</definedName>
    <definedName name="cjjg" localSheetId="5" hidden="1">{#N/A,#N/A,FALSE,"DIR-REP";#N/A,#N/A,FALSE,"AUD-REPORT";#N/A,#N/A,FALSE,"P7L&amp;BS";#N/A,#N/A,FALSE,"NOTES";#N/A,#N/A,FALSE,"FA";#N/A,#N/A,FALSE,"NOTES (2)";#N/A,#N/A,FALSE,"Schedule  IV";#N/A,#N/A,FALSE,"Schedule V"}</definedName>
    <definedName name="cjjg" localSheetId="6" hidden="1">{#N/A,#N/A,FALSE,"DIR-REP";#N/A,#N/A,FALSE,"AUD-REPORT";#N/A,#N/A,FALSE,"P7L&amp;BS";#N/A,#N/A,FALSE,"NOTES";#N/A,#N/A,FALSE,"FA";#N/A,#N/A,FALSE,"NOTES (2)";#N/A,#N/A,FALSE,"Schedule  IV";#N/A,#N/A,FALSE,"Schedule V"}</definedName>
    <definedName name="cjjg" localSheetId="11" hidden="1">{#N/A,#N/A,FALSE,"DIR-REP";#N/A,#N/A,FALSE,"AUD-REPORT";#N/A,#N/A,FALSE,"P7L&amp;BS";#N/A,#N/A,FALSE,"NOTES";#N/A,#N/A,FALSE,"FA";#N/A,#N/A,FALSE,"NOTES (2)";#N/A,#N/A,FALSE,"Schedule  IV";#N/A,#N/A,FALSE,"Schedule V"}</definedName>
    <definedName name="cjjg" localSheetId="12" hidden="1">{#N/A,#N/A,FALSE,"DIR-REP";#N/A,#N/A,FALSE,"AUD-REPORT";#N/A,#N/A,FALSE,"P7L&amp;BS";#N/A,#N/A,FALSE,"NOTES";#N/A,#N/A,FALSE,"FA";#N/A,#N/A,FALSE,"NOTES (2)";#N/A,#N/A,FALSE,"Schedule  IV";#N/A,#N/A,FALSE,"Schedule V"}</definedName>
    <definedName name="cjjg" hidden="1">{#N/A,#N/A,FALSE,"DIR-REP";#N/A,#N/A,FALSE,"AUD-REPORT";#N/A,#N/A,FALSE,"P7L&amp;BS";#N/A,#N/A,FALSE,"NOTES";#N/A,#N/A,FALSE,"FA";#N/A,#N/A,FALSE,"NOTES (2)";#N/A,#N/A,FALSE,"Schedule  IV";#N/A,#N/A,FALSE,"Schedule V"}</definedName>
    <definedName name="cjlds" localSheetId="7" hidden="1">{#N/A,#N/A,FALSE,"CONTENTS";#N/A,#N/A,FALSE,"DR";#N/A,#N/A,FALSE,"PL";#N/A,#N/A,FALSE,"BS";#N/A,#N/A,FALSE,"Cash Flow";#N/A,#N/A,FALSE,"NOTES";#N/A,#N/A,FALSE,"NOTES (FA)";#N/A,#N/A,FALSE,"Notes(3)";#N/A,#N/A,FALSE,"NOTES (4)";#N/A,#N/A,FALSE,"DP&amp;L";#N/A,#N/A,FALSE,"EXPENSES";#N/A,#N/A,FALSE,"EXPENSES-1"}</definedName>
    <definedName name="cjlds" localSheetId="5" hidden="1">{#N/A,#N/A,FALSE,"CONTENTS";#N/A,#N/A,FALSE,"DR";#N/A,#N/A,FALSE,"PL";#N/A,#N/A,FALSE,"BS";#N/A,#N/A,FALSE,"Cash Flow";#N/A,#N/A,FALSE,"NOTES";#N/A,#N/A,FALSE,"NOTES (FA)";#N/A,#N/A,FALSE,"Notes(3)";#N/A,#N/A,FALSE,"NOTES (4)";#N/A,#N/A,FALSE,"DP&amp;L";#N/A,#N/A,FALSE,"EXPENSES";#N/A,#N/A,FALSE,"EXPENSES-1"}</definedName>
    <definedName name="cjlds" localSheetId="6" hidden="1">{#N/A,#N/A,FALSE,"CONTENTS";#N/A,#N/A,FALSE,"DR";#N/A,#N/A,FALSE,"PL";#N/A,#N/A,FALSE,"BS";#N/A,#N/A,FALSE,"Cash Flow";#N/A,#N/A,FALSE,"NOTES";#N/A,#N/A,FALSE,"NOTES (FA)";#N/A,#N/A,FALSE,"Notes(3)";#N/A,#N/A,FALSE,"NOTES (4)";#N/A,#N/A,FALSE,"DP&amp;L";#N/A,#N/A,FALSE,"EXPENSES";#N/A,#N/A,FALSE,"EXPENSES-1"}</definedName>
    <definedName name="cjlds" localSheetId="11" hidden="1">{#N/A,#N/A,FALSE,"CONTENTS";#N/A,#N/A,FALSE,"DR";#N/A,#N/A,FALSE,"PL";#N/A,#N/A,FALSE,"BS";#N/A,#N/A,FALSE,"Cash Flow";#N/A,#N/A,FALSE,"NOTES";#N/A,#N/A,FALSE,"NOTES (FA)";#N/A,#N/A,FALSE,"Notes(3)";#N/A,#N/A,FALSE,"NOTES (4)";#N/A,#N/A,FALSE,"DP&amp;L";#N/A,#N/A,FALSE,"EXPENSES";#N/A,#N/A,FALSE,"EXPENSES-1"}</definedName>
    <definedName name="cjlds" localSheetId="12" hidden="1">{#N/A,#N/A,FALSE,"CONTENTS";#N/A,#N/A,FALSE,"DR";#N/A,#N/A,FALSE,"PL";#N/A,#N/A,FALSE,"BS";#N/A,#N/A,FALSE,"Cash Flow";#N/A,#N/A,FALSE,"NOTES";#N/A,#N/A,FALSE,"NOTES (FA)";#N/A,#N/A,FALSE,"Notes(3)";#N/A,#N/A,FALSE,"NOTES (4)";#N/A,#N/A,FALSE,"DP&amp;L";#N/A,#N/A,FALSE,"EXPENSES";#N/A,#N/A,FALSE,"EXPENSES-1"}</definedName>
    <definedName name="cjlds" hidden="1">{#N/A,#N/A,FALSE,"CONTENTS";#N/A,#N/A,FALSE,"DR";#N/A,#N/A,FALSE,"PL";#N/A,#N/A,FALSE,"BS";#N/A,#N/A,FALSE,"Cash Flow";#N/A,#N/A,FALSE,"NOTES";#N/A,#N/A,FALSE,"NOTES (FA)";#N/A,#N/A,FALSE,"Notes(3)";#N/A,#N/A,FALSE,"NOTES (4)";#N/A,#N/A,FALSE,"DP&amp;L";#N/A,#N/A,FALSE,"EXPENSES";#N/A,#N/A,FALSE,"EXPENSES-1"}</definedName>
    <definedName name="cjlg" localSheetId="7" hidden="1">{#N/A,#N/A,FALSE,"DIR-REP";#N/A,#N/A,FALSE,"AUD-REPORT";#N/A,#N/A,FALSE,"P7L&amp;BS";#N/A,#N/A,FALSE,"NOTES";#N/A,#N/A,FALSE,"FA";#N/A,#N/A,FALSE,"NOTES (2)";#N/A,#N/A,FALSE,"Schedule  IV";#N/A,#N/A,FALSE,"Schedule V"}</definedName>
    <definedName name="cjlg" localSheetId="5" hidden="1">{#N/A,#N/A,FALSE,"DIR-REP";#N/A,#N/A,FALSE,"AUD-REPORT";#N/A,#N/A,FALSE,"P7L&amp;BS";#N/A,#N/A,FALSE,"NOTES";#N/A,#N/A,FALSE,"FA";#N/A,#N/A,FALSE,"NOTES (2)";#N/A,#N/A,FALSE,"Schedule  IV";#N/A,#N/A,FALSE,"Schedule V"}</definedName>
    <definedName name="cjlg" localSheetId="6" hidden="1">{#N/A,#N/A,FALSE,"DIR-REP";#N/A,#N/A,FALSE,"AUD-REPORT";#N/A,#N/A,FALSE,"P7L&amp;BS";#N/A,#N/A,FALSE,"NOTES";#N/A,#N/A,FALSE,"FA";#N/A,#N/A,FALSE,"NOTES (2)";#N/A,#N/A,FALSE,"Schedule  IV";#N/A,#N/A,FALSE,"Schedule V"}</definedName>
    <definedName name="cjlg" localSheetId="11" hidden="1">{#N/A,#N/A,FALSE,"DIR-REP";#N/A,#N/A,FALSE,"AUD-REPORT";#N/A,#N/A,FALSE,"P7L&amp;BS";#N/A,#N/A,FALSE,"NOTES";#N/A,#N/A,FALSE,"FA";#N/A,#N/A,FALSE,"NOTES (2)";#N/A,#N/A,FALSE,"Schedule  IV";#N/A,#N/A,FALSE,"Schedule V"}</definedName>
    <definedName name="cjlg" localSheetId="12" hidden="1">{#N/A,#N/A,FALSE,"DIR-REP";#N/A,#N/A,FALSE,"AUD-REPORT";#N/A,#N/A,FALSE,"P7L&amp;BS";#N/A,#N/A,FALSE,"NOTES";#N/A,#N/A,FALSE,"FA";#N/A,#N/A,FALSE,"NOTES (2)";#N/A,#N/A,FALSE,"Schedule  IV";#N/A,#N/A,FALSE,"Schedule V"}</definedName>
    <definedName name="cjlg" hidden="1">{#N/A,#N/A,FALSE,"DIR-REP";#N/A,#N/A,FALSE,"AUD-REPORT";#N/A,#N/A,FALSE,"P7L&amp;BS";#N/A,#N/A,FALSE,"NOTES";#N/A,#N/A,FALSE,"FA";#N/A,#N/A,FALSE,"NOTES (2)";#N/A,#N/A,FALSE,"Schedule  IV";#N/A,#N/A,FALSE,"Schedule V"}</definedName>
    <definedName name="cjoga" localSheetId="7" hidden="1">{#N/A,#N/A,FALSE,"TAXC.INDEX";#N/A,#N/A,FALSE,"Schedule I";#N/A,#N/A,FALSE,"Schedule  II";#N/A,#N/A,FALSE,"Schedule III";#N/A,#N/A,FALSE,"Schedule IV";#N/A,#N/A,FALSE,"Schedule IV (Cont'd)";#N/A,#N/A,FALSE,"Schedule V";#N/A,#N/A,FALSE,"Schedule VI";#N/A,#N/A,FALSE,"Schedule VII"}</definedName>
    <definedName name="cjoga" localSheetId="5" hidden="1">{#N/A,#N/A,FALSE,"TAXC.INDEX";#N/A,#N/A,FALSE,"Schedule I";#N/A,#N/A,FALSE,"Schedule  II";#N/A,#N/A,FALSE,"Schedule III";#N/A,#N/A,FALSE,"Schedule IV";#N/A,#N/A,FALSE,"Schedule IV (Cont'd)";#N/A,#N/A,FALSE,"Schedule V";#N/A,#N/A,FALSE,"Schedule VI";#N/A,#N/A,FALSE,"Schedule VII"}</definedName>
    <definedName name="cjoga" localSheetId="6" hidden="1">{#N/A,#N/A,FALSE,"TAXC.INDEX";#N/A,#N/A,FALSE,"Schedule I";#N/A,#N/A,FALSE,"Schedule  II";#N/A,#N/A,FALSE,"Schedule III";#N/A,#N/A,FALSE,"Schedule IV";#N/A,#N/A,FALSE,"Schedule IV (Cont'd)";#N/A,#N/A,FALSE,"Schedule V";#N/A,#N/A,FALSE,"Schedule VI";#N/A,#N/A,FALSE,"Schedule VII"}</definedName>
    <definedName name="cjoga" localSheetId="11" hidden="1">{#N/A,#N/A,FALSE,"TAXC.INDEX";#N/A,#N/A,FALSE,"Schedule I";#N/A,#N/A,FALSE,"Schedule  II";#N/A,#N/A,FALSE,"Schedule III";#N/A,#N/A,FALSE,"Schedule IV";#N/A,#N/A,FALSE,"Schedule IV (Cont'd)";#N/A,#N/A,FALSE,"Schedule V";#N/A,#N/A,FALSE,"Schedule VI";#N/A,#N/A,FALSE,"Schedule VII"}</definedName>
    <definedName name="cjoga" localSheetId="12" hidden="1">{#N/A,#N/A,FALSE,"TAXC.INDEX";#N/A,#N/A,FALSE,"Schedule I";#N/A,#N/A,FALSE,"Schedule  II";#N/A,#N/A,FALSE,"Schedule III";#N/A,#N/A,FALSE,"Schedule IV";#N/A,#N/A,FALSE,"Schedule IV (Cont'd)";#N/A,#N/A,FALSE,"Schedule V";#N/A,#N/A,FALSE,"Schedule VI";#N/A,#N/A,FALSE,"Schedule VII"}</definedName>
    <definedName name="cjoga" hidden="1">{#N/A,#N/A,FALSE,"TAXC.INDEX";#N/A,#N/A,FALSE,"Schedule I";#N/A,#N/A,FALSE,"Schedule  II";#N/A,#N/A,FALSE,"Schedule III";#N/A,#N/A,FALSE,"Schedule IV";#N/A,#N/A,FALSE,"Schedule IV (Cont'd)";#N/A,#N/A,FALSE,"Schedule V";#N/A,#N/A,FALSE,"Schedule VI";#N/A,#N/A,FALSE,"Schedule VII"}</definedName>
    <definedName name="cjtoat" localSheetId="7" hidden="1">{#N/A,#N/A,FALSE,"TB";#N/A,#N/A,FALSE,"AR";#N/A,#N/A,FALSE,"BS";#N/A,#N/A,FALSE,"PL";#N/A,#N/A,FALSE,"NOTES";#N/A,#N/A,FALSE,"NOTES (2)";#N/A,#N/A,FALSE,"NOTES (3)";#N/A,#N/A,FALSE,"TAXC.INDEX";#N/A,#N/A,FALSE,"Schedule I";#N/A,#N/A,FALSE,"DPL";#N/A,#N/A,FALSE,"Schedule IV";#N/A,#N/A,FALSE,"Adjustments"}</definedName>
    <definedName name="cjtoat" localSheetId="5" hidden="1">{#N/A,#N/A,FALSE,"TB";#N/A,#N/A,FALSE,"AR";#N/A,#N/A,FALSE,"BS";#N/A,#N/A,FALSE,"PL";#N/A,#N/A,FALSE,"NOTES";#N/A,#N/A,FALSE,"NOTES (2)";#N/A,#N/A,FALSE,"NOTES (3)";#N/A,#N/A,FALSE,"TAXC.INDEX";#N/A,#N/A,FALSE,"Schedule I";#N/A,#N/A,FALSE,"DPL";#N/A,#N/A,FALSE,"Schedule IV";#N/A,#N/A,FALSE,"Adjustments"}</definedName>
    <definedName name="cjtoat" localSheetId="6" hidden="1">{#N/A,#N/A,FALSE,"TB";#N/A,#N/A,FALSE,"AR";#N/A,#N/A,FALSE,"BS";#N/A,#N/A,FALSE,"PL";#N/A,#N/A,FALSE,"NOTES";#N/A,#N/A,FALSE,"NOTES (2)";#N/A,#N/A,FALSE,"NOTES (3)";#N/A,#N/A,FALSE,"TAXC.INDEX";#N/A,#N/A,FALSE,"Schedule I";#N/A,#N/A,FALSE,"DPL";#N/A,#N/A,FALSE,"Schedule IV";#N/A,#N/A,FALSE,"Adjustments"}</definedName>
    <definedName name="cjtoat" localSheetId="11" hidden="1">{#N/A,#N/A,FALSE,"TB";#N/A,#N/A,FALSE,"AR";#N/A,#N/A,FALSE,"BS";#N/A,#N/A,FALSE,"PL";#N/A,#N/A,FALSE,"NOTES";#N/A,#N/A,FALSE,"NOTES (2)";#N/A,#N/A,FALSE,"NOTES (3)";#N/A,#N/A,FALSE,"TAXC.INDEX";#N/A,#N/A,FALSE,"Schedule I";#N/A,#N/A,FALSE,"DPL";#N/A,#N/A,FALSE,"Schedule IV";#N/A,#N/A,FALSE,"Adjustments"}</definedName>
    <definedName name="cjtoat" localSheetId="12" hidden="1">{#N/A,#N/A,FALSE,"TB";#N/A,#N/A,FALSE,"AR";#N/A,#N/A,FALSE,"BS";#N/A,#N/A,FALSE,"PL";#N/A,#N/A,FALSE,"NOTES";#N/A,#N/A,FALSE,"NOTES (2)";#N/A,#N/A,FALSE,"NOTES (3)";#N/A,#N/A,FALSE,"TAXC.INDEX";#N/A,#N/A,FALSE,"Schedule I";#N/A,#N/A,FALSE,"DPL";#N/A,#N/A,FALSE,"Schedule IV";#N/A,#N/A,FALSE,"Adjustments"}</definedName>
    <definedName name="cjtoat" hidden="1">{#N/A,#N/A,FALSE,"TB";#N/A,#N/A,FALSE,"AR";#N/A,#N/A,FALSE,"BS";#N/A,#N/A,FALSE,"PL";#N/A,#N/A,FALSE,"NOTES";#N/A,#N/A,FALSE,"NOTES (2)";#N/A,#N/A,FALSE,"NOTES (3)";#N/A,#N/A,FALSE,"TAXC.INDEX";#N/A,#N/A,FALSE,"Schedule I";#N/A,#N/A,FALSE,"DPL";#N/A,#N/A,FALSE,"Schedule IV";#N/A,#N/A,FALSE,"Adjustments"}</definedName>
    <definedName name="ckde" localSheetId="7" hidden="1">{#N/A,#N/A,FALSE,"TB";#N/A,#N/A,FALSE,"DR";#N/A,#N/A,FALSE,"AR";#N/A,#N/A,FALSE,"PL";#N/A,#N/A,FALSE,"BS";#N/A,#N/A,FALSE,"NOTES";#N/A,#N/A,FALSE,"NOTES (2)";#N/A,#N/A,FALSE,"NOTES (3)";#N/A,#N/A,FALSE,"DPL";#N/A,#N/A,FALSE,"TAXC.INDEX";#N/A,#N/A,FALSE,"Schedule I";#N/A,#N/A,FALSE,"Adjustments"}</definedName>
    <definedName name="ckde" localSheetId="5" hidden="1">{#N/A,#N/A,FALSE,"TB";#N/A,#N/A,FALSE,"DR";#N/A,#N/A,FALSE,"AR";#N/A,#N/A,FALSE,"PL";#N/A,#N/A,FALSE,"BS";#N/A,#N/A,FALSE,"NOTES";#N/A,#N/A,FALSE,"NOTES (2)";#N/A,#N/A,FALSE,"NOTES (3)";#N/A,#N/A,FALSE,"DPL";#N/A,#N/A,FALSE,"TAXC.INDEX";#N/A,#N/A,FALSE,"Schedule I";#N/A,#N/A,FALSE,"Adjustments"}</definedName>
    <definedName name="ckde" localSheetId="6" hidden="1">{#N/A,#N/A,FALSE,"TB";#N/A,#N/A,FALSE,"DR";#N/A,#N/A,FALSE,"AR";#N/A,#N/A,FALSE,"PL";#N/A,#N/A,FALSE,"BS";#N/A,#N/A,FALSE,"NOTES";#N/A,#N/A,FALSE,"NOTES (2)";#N/A,#N/A,FALSE,"NOTES (3)";#N/A,#N/A,FALSE,"DPL";#N/A,#N/A,FALSE,"TAXC.INDEX";#N/A,#N/A,FALSE,"Schedule I";#N/A,#N/A,FALSE,"Adjustments"}</definedName>
    <definedName name="ckde" localSheetId="11" hidden="1">{#N/A,#N/A,FALSE,"TB";#N/A,#N/A,FALSE,"DR";#N/A,#N/A,FALSE,"AR";#N/A,#N/A,FALSE,"PL";#N/A,#N/A,FALSE,"BS";#N/A,#N/A,FALSE,"NOTES";#N/A,#N/A,FALSE,"NOTES (2)";#N/A,#N/A,FALSE,"NOTES (3)";#N/A,#N/A,FALSE,"DPL";#N/A,#N/A,FALSE,"TAXC.INDEX";#N/A,#N/A,FALSE,"Schedule I";#N/A,#N/A,FALSE,"Adjustments"}</definedName>
    <definedName name="ckde" localSheetId="12" hidden="1">{#N/A,#N/A,FALSE,"TB";#N/A,#N/A,FALSE,"DR";#N/A,#N/A,FALSE,"AR";#N/A,#N/A,FALSE,"PL";#N/A,#N/A,FALSE,"BS";#N/A,#N/A,FALSE,"NOTES";#N/A,#N/A,FALSE,"NOTES (2)";#N/A,#N/A,FALSE,"NOTES (3)";#N/A,#N/A,FALSE,"DPL";#N/A,#N/A,FALSE,"TAXC.INDEX";#N/A,#N/A,FALSE,"Schedule I";#N/A,#N/A,FALSE,"Adjustments"}</definedName>
    <definedName name="ckde" hidden="1">{#N/A,#N/A,FALSE,"TB";#N/A,#N/A,FALSE,"DR";#N/A,#N/A,FALSE,"AR";#N/A,#N/A,FALSE,"PL";#N/A,#N/A,FALSE,"BS";#N/A,#N/A,FALSE,"NOTES";#N/A,#N/A,FALSE,"NOTES (2)";#N/A,#N/A,FALSE,"NOTES (3)";#N/A,#N/A,FALSE,"DPL";#N/A,#N/A,FALSE,"TAXC.INDEX";#N/A,#N/A,FALSE,"Schedule I";#N/A,#N/A,FALSE,"Adjustments"}</definedName>
    <definedName name="Client" localSheetId="2">[35]Summary!$B$1</definedName>
    <definedName name="Client" localSheetId="7">[36]Cover!$B$1</definedName>
    <definedName name="Client" localSheetId="5">[37]Cover!$B$1</definedName>
    <definedName name="Client" localSheetId="6">[38]Cover!$B$1</definedName>
    <definedName name="Client" localSheetId="1">[31]Cover!$B$1</definedName>
    <definedName name="Client" localSheetId="9">[35]Summary!$B$1</definedName>
    <definedName name="Client" localSheetId="11">#REF!</definedName>
    <definedName name="Client" localSheetId="12">[36]Cover!$B$1</definedName>
    <definedName name="Client">[39]Cover!$B$1</definedName>
    <definedName name="cls." localSheetId="7" hidden="1">{#N/A,#N/A,TRUE,"COVER";#N/A,#N/A,TRUE,"DIR";#N/A,#N/A,TRUE,"AUDIT"}</definedName>
    <definedName name="cls." localSheetId="5" hidden="1">{#N/A,#N/A,TRUE,"COVER";#N/A,#N/A,TRUE,"DIR";#N/A,#N/A,TRUE,"AUDIT"}</definedName>
    <definedName name="cls." localSheetId="6" hidden="1">{#N/A,#N/A,TRUE,"COVER";#N/A,#N/A,TRUE,"DIR";#N/A,#N/A,TRUE,"AUDIT"}</definedName>
    <definedName name="cls." localSheetId="11" hidden="1">{#N/A,#N/A,TRUE,"COVER";#N/A,#N/A,TRUE,"DIR";#N/A,#N/A,TRUE,"AUDIT"}</definedName>
    <definedName name="cls." localSheetId="12" hidden="1">{#N/A,#N/A,TRUE,"COVER";#N/A,#N/A,TRUE,"DIR";#N/A,#N/A,TRUE,"AUDIT"}</definedName>
    <definedName name="cls." hidden="1">{#N/A,#N/A,TRUE,"COVER";#N/A,#N/A,TRUE,"DIR";#N/A,#N/A,TRUE,"AUDIT"}</definedName>
    <definedName name="CNYRate0117">#REF!</definedName>
    <definedName name="CNYRate0616">#REF!</definedName>
    <definedName name="CNYRate0716">#REF!</definedName>
    <definedName name="CNYRate0816">#REF!</definedName>
    <definedName name="CNYRate0916">#REF!</definedName>
    <definedName name="CNYRate1016">#REF!</definedName>
    <definedName name="CNYRate1116">#REF!</definedName>
    <definedName name="CNYRate1216">#REF!</definedName>
    <definedName name="cococo" localSheetId="7" hidden="1">{#N/A,#N/A,FALSE,"TAXC.INDEX";#N/A,#N/A,FALSE,"Schedule I";#N/A,#N/A,FALSE,"Schedule  II";#N/A,#N/A,FALSE,"Schedule III"}</definedName>
    <definedName name="cococo" localSheetId="5" hidden="1">{#N/A,#N/A,FALSE,"TAXC.INDEX";#N/A,#N/A,FALSE,"Schedule I";#N/A,#N/A,FALSE,"Schedule  II";#N/A,#N/A,FALSE,"Schedule III"}</definedName>
    <definedName name="cococo" localSheetId="6" hidden="1">{#N/A,#N/A,FALSE,"TAXC.INDEX";#N/A,#N/A,FALSE,"Schedule I";#N/A,#N/A,FALSE,"Schedule  II";#N/A,#N/A,FALSE,"Schedule III"}</definedName>
    <definedName name="cococo" localSheetId="11" hidden="1">{#N/A,#N/A,FALSE,"TAXC.INDEX";#N/A,#N/A,FALSE,"Schedule I";#N/A,#N/A,FALSE,"Schedule  II";#N/A,#N/A,FALSE,"Schedule III"}</definedName>
    <definedName name="cococo" localSheetId="12" hidden="1">{#N/A,#N/A,FALSE,"TAXC.INDEX";#N/A,#N/A,FALSE,"Schedule I";#N/A,#N/A,FALSE,"Schedule  II";#N/A,#N/A,FALSE,"Schedule III"}</definedName>
    <definedName name="cococo" hidden="1">{#N/A,#N/A,FALSE,"TAXC.INDEX";#N/A,#N/A,FALSE,"Schedule I";#N/A,#N/A,FALSE,"Schedule  II";#N/A,#N/A,FALSE,"Schedule III"}</definedName>
    <definedName name="Code" localSheetId="4">#REF!</definedName>
    <definedName name="Code" localSheetId="10">#REF!</definedName>
    <definedName name="Code">#REF!</definedName>
    <definedName name="cogl" localSheetId="7" hidden="1">{#N/A,#N/A,FALSE,"TB";#N/A,#N/A,FALSE,"DR";#N/A,#N/A,FALSE,"AR";#N/A,#N/A,FALSE,"BS";#N/A,#N/A,FALSE,"PL";#N/A,#N/A,FALSE,"NOTES";#N/A,#N/A,FALSE,"NOTES (2)";#N/A,#N/A,FALSE,"NOTES (3)";#N/A,#N/A,FALSE,"DPL";#N/A,#N/A,FALSE,"DPL"}</definedName>
    <definedName name="cogl" localSheetId="5" hidden="1">{#N/A,#N/A,FALSE,"TB";#N/A,#N/A,FALSE,"DR";#N/A,#N/A,FALSE,"AR";#N/A,#N/A,FALSE,"BS";#N/A,#N/A,FALSE,"PL";#N/A,#N/A,FALSE,"NOTES";#N/A,#N/A,FALSE,"NOTES (2)";#N/A,#N/A,FALSE,"NOTES (3)";#N/A,#N/A,FALSE,"DPL";#N/A,#N/A,FALSE,"DPL"}</definedName>
    <definedName name="cogl" localSheetId="6" hidden="1">{#N/A,#N/A,FALSE,"TB";#N/A,#N/A,FALSE,"DR";#N/A,#N/A,FALSE,"AR";#N/A,#N/A,FALSE,"BS";#N/A,#N/A,FALSE,"PL";#N/A,#N/A,FALSE,"NOTES";#N/A,#N/A,FALSE,"NOTES (2)";#N/A,#N/A,FALSE,"NOTES (3)";#N/A,#N/A,FALSE,"DPL";#N/A,#N/A,FALSE,"DPL"}</definedName>
    <definedName name="cogl" localSheetId="11" hidden="1">{#N/A,#N/A,FALSE,"TB";#N/A,#N/A,FALSE,"DR";#N/A,#N/A,FALSE,"AR";#N/A,#N/A,FALSE,"BS";#N/A,#N/A,FALSE,"PL";#N/A,#N/A,FALSE,"NOTES";#N/A,#N/A,FALSE,"NOTES (2)";#N/A,#N/A,FALSE,"NOTES (3)";#N/A,#N/A,FALSE,"DPL";#N/A,#N/A,FALSE,"DPL"}</definedName>
    <definedName name="cogl" localSheetId="12" hidden="1">{#N/A,#N/A,FALSE,"TB";#N/A,#N/A,FALSE,"DR";#N/A,#N/A,FALSE,"AR";#N/A,#N/A,FALSE,"BS";#N/A,#N/A,FALSE,"PL";#N/A,#N/A,FALSE,"NOTES";#N/A,#N/A,FALSE,"NOTES (2)";#N/A,#N/A,FALSE,"NOTES (3)";#N/A,#N/A,FALSE,"DPL";#N/A,#N/A,FALSE,"DPL"}</definedName>
    <definedName name="cogl" hidden="1">{#N/A,#N/A,FALSE,"TB";#N/A,#N/A,FALSE,"DR";#N/A,#N/A,FALSE,"AR";#N/A,#N/A,FALSE,"BS";#N/A,#N/A,FALSE,"PL";#N/A,#N/A,FALSE,"NOTES";#N/A,#N/A,FALSE,"NOTES (2)";#N/A,#N/A,FALSE,"NOTES (3)";#N/A,#N/A,FALSE,"DPL";#N/A,#N/A,FALSE,"DPL"}</definedName>
    <definedName name="Coll" localSheetId="7" hidden="1">{#N/A,#N/A,FALSE,"970301";#N/A,#N/A,FALSE,"970302";#N/A,#N/A,FALSE,"970303";#N/A,#N/A,FALSE,"970304";#N/A,#N/A,FALSE,"COM1";#N/A,#N/A,FALSE,"COM2"}</definedName>
    <definedName name="Coll" localSheetId="5" hidden="1">{#N/A,#N/A,FALSE,"970301";#N/A,#N/A,FALSE,"970302";#N/A,#N/A,FALSE,"970303";#N/A,#N/A,FALSE,"970304";#N/A,#N/A,FALSE,"COM1";#N/A,#N/A,FALSE,"COM2"}</definedName>
    <definedName name="Coll" localSheetId="6" hidden="1">{#N/A,#N/A,FALSE,"970301";#N/A,#N/A,FALSE,"970302";#N/A,#N/A,FALSE,"970303";#N/A,#N/A,FALSE,"970304";#N/A,#N/A,FALSE,"COM1";#N/A,#N/A,FALSE,"COM2"}</definedName>
    <definedName name="Coll" localSheetId="1" hidden="1">{#N/A,#N/A,FALSE,"970301";#N/A,#N/A,FALSE,"970302";#N/A,#N/A,FALSE,"970303";#N/A,#N/A,FALSE,"970304";#N/A,#N/A,FALSE,"COM1";#N/A,#N/A,FALSE,"COM2"}</definedName>
    <definedName name="Coll" localSheetId="11" hidden="1">{#N/A,#N/A,FALSE,"970301";#N/A,#N/A,FALSE,"970302";#N/A,#N/A,FALSE,"970303";#N/A,#N/A,FALSE,"970304";#N/A,#N/A,FALSE,"COM1";#N/A,#N/A,FALSE,"COM2"}</definedName>
    <definedName name="Coll" localSheetId="12" hidden="1">{#N/A,#N/A,FALSE,"970301";#N/A,#N/A,FALSE,"970302";#N/A,#N/A,FALSE,"970303";#N/A,#N/A,FALSE,"970304";#N/A,#N/A,FALSE,"COM1";#N/A,#N/A,FALSE,"COM2"}</definedName>
    <definedName name="Coll" hidden="1">{#N/A,#N/A,FALSE,"970301";#N/A,#N/A,FALSE,"970302";#N/A,#N/A,FALSE,"970303";#N/A,#N/A,FALSE,"970304";#N/A,#N/A,FALSE,"COM1";#N/A,#N/A,FALSE,"COM2"}</definedName>
    <definedName name="CompanyCode" localSheetId="4">#REF!</definedName>
    <definedName name="CompanyCode" localSheetId="10">#REF!</definedName>
    <definedName name="CompanyCode">#REF!</definedName>
    <definedName name="CompList" localSheetId="4">#REF!</definedName>
    <definedName name="CompList" localSheetId="10">#REF!</definedName>
    <definedName name="CompList">#REF!</definedName>
    <definedName name="CON">#REF!</definedName>
    <definedName name="CON_RE">#REF!</definedName>
    <definedName name="Consol" hidden="1">{#N/A,#N/A,FALSE,"AP-MEHK1 ";#N/A,#N/A,FALSE,"MEGBJ";#N/A,#N/A,FALSE,"MEGSH";#N/A,#N/A,FALSE,"MEGGZ "}</definedName>
    <definedName name="coocl" localSheetId="7" hidden="1">{#N/A,#N/A,FALSE,"DIR-REP";#N/A,#N/A,FALSE,"AUD-REPORT";#N/A,#N/A,FALSE,"P7L&amp;BS";#N/A,#N/A,FALSE,"NOTES";#N/A,#N/A,FALSE,"FA";#N/A,#N/A,FALSE,"NOTES (2)";#N/A,#N/A,FALSE,"Schedule  IV";#N/A,#N/A,FALSE,"Schedule V"}</definedName>
    <definedName name="coocl" localSheetId="5" hidden="1">{#N/A,#N/A,FALSE,"DIR-REP";#N/A,#N/A,FALSE,"AUD-REPORT";#N/A,#N/A,FALSE,"P7L&amp;BS";#N/A,#N/A,FALSE,"NOTES";#N/A,#N/A,FALSE,"FA";#N/A,#N/A,FALSE,"NOTES (2)";#N/A,#N/A,FALSE,"Schedule  IV";#N/A,#N/A,FALSE,"Schedule V"}</definedName>
    <definedName name="coocl" localSheetId="6" hidden="1">{#N/A,#N/A,FALSE,"DIR-REP";#N/A,#N/A,FALSE,"AUD-REPORT";#N/A,#N/A,FALSE,"P7L&amp;BS";#N/A,#N/A,FALSE,"NOTES";#N/A,#N/A,FALSE,"FA";#N/A,#N/A,FALSE,"NOTES (2)";#N/A,#N/A,FALSE,"Schedule  IV";#N/A,#N/A,FALSE,"Schedule V"}</definedName>
    <definedName name="coocl" localSheetId="11" hidden="1">{#N/A,#N/A,FALSE,"DIR-REP";#N/A,#N/A,FALSE,"AUD-REPORT";#N/A,#N/A,FALSE,"P7L&amp;BS";#N/A,#N/A,FALSE,"NOTES";#N/A,#N/A,FALSE,"FA";#N/A,#N/A,FALSE,"NOTES (2)";#N/A,#N/A,FALSE,"Schedule  IV";#N/A,#N/A,FALSE,"Schedule V"}</definedName>
    <definedName name="coocl" localSheetId="12" hidden="1">{#N/A,#N/A,FALSE,"DIR-REP";#N/A,#N/A,FALSE,"AUD-REPORT";#N/A,#N/A,FALSE,"P7L&amp;BS";#N/A,#N/A,FALSE,"NOTES";#N/A,#N/A,FALSE,"FA";#N/A,#N/A,FALSE,"NOTES (2)";#N/A,#N/A,FALSE,"Schedule  IV";#N/A,#N/A,FALSE,"Schedule V"}</definedName>
    <definedName name="coocl" hidden="1">{#N/A,#N/A,FALSE,"DIR-REP";#N/A,#N/A,FALSE,"AUD-REPORT";#N/A,#N/A,FALSE,"P7L&amp;BS";#N/A,#N/A,FALSE,"NOTES";#N/A,#N/A,FALSE,"FA";#N/A,#N/A,FALSE,"NOTES (2)";#N/A,#N/A,FALSE,"Schedule  IV";#N/A,#N/A,FALSE,"Schedule V"}</definedName>
    <definedName name="cooo" localSheetId="7" hidden="1">{#N/A,#N/A,FALSE,"CONTENTS";#N/A,#N/A,FALSE,"DR";#N/A,#N/A,FALSE,"PL";#N/A,#N/A,FALSE,"BS";#N/A,#N/A,FALSE,"Cash Flow";#N/A,#N/A,FALSE,"NOTES";#N/A,#N/A,FALSE,"NOTES (FA)";#N/A,#N/A,FALSE,"Notes(3)";#N/A,#N/A,FALSE,"NOTES (4)";#N/A,#N/A,FALSE,"DP&amp;L";#N/A,#N/A,FALSE,"EXPENSES";#N/A,#N/A,FALSE,"EXPENSES-1"}</definedName>
    <definedName name="cooo" localSheetId="5" hidden="1">{#N/A,#N/A,FALSE,"CONTENTS";#N/A,#N/A,FALSE,"DR";#N/A,#N/A,FALSE,"PL";#N/A,#N/A,FALSE,"BS";#N/A,#N/A,FALSE,"Cash Flow";#N/A,#N/A,FALSE,"NOTES";#N/A,#N/A,FALSE,"NOTES (FA)";#N/A,#N/A,FALSE,"Notes(3)";#N/A,#N/A,FALSE,"NOTES (4)";#N/A,#N/A,FALSE,"DP&amp;L";#N/A,#N/A,FALSE,"EXPENSES";#N/A,#N/A,FALSE,"EXPENSES-1"}</definedName>
    <definedName name="cooo" localSheetId="6" hidden="1">{#N/A,#N/A,FALSE,"CONTENTS";#N/A,#N/A,FALSE,"DR";#N/A,#N/A,FALSE,"PL";#N/A,#N/A,FALSE,"BS";#N/A,#N/A,FALSE,"Cash Flow";#N/A,#N/A,FALSE,"NOTES";#N/A,#N/A,FALSE,"NOTES (FA)";#N/A,#N/A,FALSE,"Notes(3)";#N/A,#N/A,FALSE,"NOTES (4)";#N/A,#N/A,FALSE,"DP&amp;L";#N/A,#N/A,FALSE,"EXPENSES";#N/A,#N/A,FALSE,"EXPENSES-1"}</definedName>
    <definedName name="cooo" localSheetId="11" hidden="1">{#N/A,#N/A,FALSE,"CONTENTS";#N/A,#N/A,FALSE,"DR";#N/A,#N/A,FALSE,"PL";#N/A,#N/A,FALSE,"BS";#N/A,#N/A,FALSE,"Cash Flow";#N/A,#N/A,FALSE,"NOTES";#N/A,#N/A,FALSE,"NOTES (FA)";#N/A,#N/A,FALSE,"Notes(3)";#N/A,#N/A,FALSE,"NOTES (4)";#N/A,#N/A,FALSE,"DP&amp;L";#N/A,#N/A,FALSE,"EXPENSES";#N/A,#N/A,FALSE,"EXPENSES-1"}</definedName>
    <definedName name="cooo" localSheetId="12" hidden="1">{#N/A,#N/A,FALSE,"CONTENTS";#N/A,#N/A,FALSE,"DR";#N/A,#N/A,FALSE,"PL";#N/A,#N/A,FALSE,"BS";#N/A,#N/A,FALSE,"Cash Flow";#N/A,#N/A,FALSE,"NOTES";#N/A,#N/A,FALSE,"NOTES (FA)";#N/A,#N/A,FALSE,"Notes(3)";#N/A,#N/A,FALSE,"NOTES (4)";#N/A,#N/A,FALSE,"DP&amp;L";#N/A,#N/A,FALSE,"EXPENSES";#N/A,#N/A,FALSE,"EXPENSES-1"}</definedName>
    <definedName name="cooo" hidden="1">{#N/A,#N/A,FALSE,"CONTENTS";#N/A,#N/A,FALSE,"DR";#N/A,#N/A,FALSE,"PL";#N/A,#N/A,FALSE,"BS";#N/A,#N/A,FALSE,"Cash Flow";#N/A,#N/A,FALSE,"NOTES";#N/A,#N/A,FALSE,"NOTES (FA)";#N/A,#N/A,FALSE,"Notes(3)";#N/A,#N/A,FALSE,"NOTES (4)";#N/A,#N/A,FALSE,"DP&amp;L";#N/A,#N/A,FALSE,"EXPENSES";#N/A,#N/A,FALSE,"EXPENSES-1"}</definedName>
    <definedName name="cosls" localSheetId="7" hidden="1">{#N/A,#N/A,FALSE,"TAXC.INDEX";#N/A,#N/A,FALSE,"Schedule I";#N/A,#N/A,FALSE,"Schedule  II";#N/A,#N/A,FALSE,"Schedule III";#N/A,#N/A,FALSE,"Schedule IV";#N/A,#N/A,FALSE,"Schedule IV (Cont'd)";#N/A,#N/A,FALSE,"Schedule V";#N/A,#N/A,FALSE,"Schedule VI";#N/A,#N/A,FALSE,"Schedule VII"}</definedName>
    <definedName name="cosls" localSheetId="5" hidden="1">{#N/A,#N/A,FALSE,"TAXC.INDEX";#N/A,#N/A,FALSE,"Schedule I";#N/A,#N/A,FALSE,"Schedule  II";#N/A,#N/A,FALSE,"Schedule III";#N/A,#N/A,FALSE,"Schedule IV";#N/A,#N/A,FALSE,"Schedule IV (Cont'd)";#N/A,#N/A,FALSE,"Schedule V";#N/A,#N/A,FALSE,"Schedule VI";#N/A,#N/A,FALSE,"Schedule VII"}</definedName>
    <definedName name="cosls" localSheetId="6" hidden="1">{#N/A,#N/A,FALSE,"TAXC.INDEX";#N/A,#N/A,FALSE,"Schedule I";#N/A,#N/A,FALSE,"Schedule  II";#N/A,#N/A,FALSE,"Schedule III";#N/A,#N/A,FALSE,"Schedule IV";#N/A,#N/A,FALSE,"Schedule IV (Cont'd)";#N/A,#N/A,FALSE,"Schedule V";#N/A,#N/A,FALSE,"Schedule VI";#N/A,#N/A,FALSE,"Schedule VII"}</definedName>
    <definedName name="cosls" localSheetId="11" hidden="1">{#N/A,#N/A,FALSE,"TAXC.INDEX";#N/A,#N/A,FALSE,"Schedule I";#N/A,#N/A,FALSE,"Schedule  II";#N/A,#N/A,FALSE,"Schedule III";#N/A,#N/A,FALSE,"Schedule IV";#N/A,#N/A,FALSE,"Schedule IV (Cont'd)";#N/A,#N/A,FALSE,"Schedule V";#N/A,#N/A,FALSE,"Schedule VI";#N/A,#N/A,FALSE,"Schedule VII"}</definedName>
    <definedName name="cosls" localSheetId="12" hidden="1">{#N/A,#N/A,FALSE,"TAXC.INDEX";#N/A,#N/A,FALSE,"Schedule I";#N/A,#N/A,FALSE,"Schedule  II";#N/A,#N/A,FALSE,"Schedule III";#N/A,#N/A,FALSE,"Schedule IV";#N/A,#N/A,FALSE,"Schedule IV (Cont'd)";#N/A,#N/A,FALSE,"Schedule V";#N/A,#N/A,FALSE,"Schedule VI";#N/A,#N/A,FALSE,"Schedule VII"}</definedName>
    <definedName name="cosls" hidden="1">{#N/A,#N/A,FALSE,"TAXC.INDEX";#N/A,#N/A,FALSE,"Schedule I";#N/A,#N/A,FALSE,"Schedule  II";#N/A,#N/A,FALSE,"Schedule III";#N/A,#N/A,FALSE,"Schedule IV";#N/A,#N/A,FALSE,"Schedule IV (Cont'd)";#N/A,#N/A,FALSE,"Schedule V";#N/A,#N/A,FALSE,"Schedule VI";#N/A,#N/A,FALSE,"Schedule VII"}</definedName>
    <definedName name="coslt" localSheetId="7" hidden="1">{#N/A,#N/A,FALSE,"TB";#N/A,#N/A,FALSE,"DR";#N/A,#N/A,FALSE,"AR";#N/A,#N/A,FALSE,"PL";#N/A,#N/A,FALSE,"BS";#N/A,#N/A,FALSE,"NOTES";#N/A,#N/A,FALSE,"NOTES (2)";#N/A,#N/A,FALSE,"NOTES (3)";#N/A,#N/A,FALSE,"DPL";#N/A,#N/A,FALSE,"TAXC.INDEX";#N/A,#N/A,FALSE,"Schedule I";#N/A,#N/A,FALSE,"Adjustments"}</definedName>
    <definedName name="coslt" localSheetId="5" hidden="1">{#N/A,#N/A,FALSE,"TB";#N/A,#N/A,FALSE,"DR";#N/A,#N/A,FALSE,"AR";#N/A,#N/A,FALSE,"PL";#N/A,#N/A,FALSE,"BS";#N/A,#N/A,FALSE,"NOTES";#N/A,#N/A,FALSE,"NOTES (2)";#N/A,#N/A,FALSE,"NOTES (3)";#N/A,#N/A,FALSE,"DPL";#N/A,#N/A,FALSE,"TAXC.INDEX";#N/A,#N/A,FALSE,"Schedule I";#N/A,#N/A,FALSE,"Adjustments"}</definedName>
    <definedName name="coslt" localSheetId="6" hidden="1">{#N/A,#N/A,FALSE,"TB";#N/A,#N/A,FALSE,"DR";#N/A,#N/A,FALSE,"AR";#N/A,#N/A,FALSE,"PL";#N/A,#N/A,FALSE,"BS";#N/A,#N/A,FALSE,"NOTES";#N/A,#N/A,FALSE,"NOTES (2)";#N/A,#N/A,FALSE,"NOTES (3)";#N/A,#N/A,FALSE,"DPL";#N/A,#N/A,FALSE,"TAXC.INDEX";#N/A,#N/A,FALSE,"Schedule I";#N/A,#N/A,FALSE,"Adjustments"}</definedName>
    <definedName name="coslt" localSheetId="11" hidden="1">{#N/A,#N/A,FALSE,"TB";#N/A,#N/A,FALSE,"DR";#N/A,#N/A,FALSE,"AR";#N/A,#N/A,FALSE,"PL";#N/A,#N/A,FALSE,"BS";#N/A,#N/A,FALSE,"NOTES";#N/A,#N/A,FALSE,"NOTES (2)";#N/A,#N/A,FALSE,"NOTES (3)";#N/A,#N/A,FALSE,"DPL";#N/A,#N/A,FALSE,"TAXC.INDEX";#N/A,#N/A,FALSE,"Schedule I";#N/A,#N/A,FALSE,"Adjustments"}</definedName>
    <definedName name="coslt" localSheetId="12" hidden="1">{#N/A,#N/A,FALSE,"TB";#N/A,#N/A,FALSE,"DR";#N/A,#N/A,FALSE,"AR";#N/A,#N/A,FALSE,"PL";#N/A,#N/A,FALSE,"BS";#N/A,#N/A,FALSE,"NOTES";#N/A,#N/A,FALSE,"NOTES (2)";#N/A,#N/A,FALSE,"NOTES (3)";#N/A,#N/A,FALSE,"DPL";#N/A,#N/A,FALSE,"TAXC.INDEX";#N/A,#N/A,FALSE,"Schedule I";#N/A,#N/A,FALSE,"Adjustments"}</definedName>
    <definedName name="coslt" hidden="1">{#N/A,#N/A,FALSE,"TB";#N/A,#N/A,FALSE,"DR";#N/A,#N/A,FALSE,"AR";#N/A,#N/A,FALSE,"PL";#N/A,#N/A,FALSE,"BS";#N/A,#N/A,FALSE,"NOTES";#N/A,#N/A,FALSE,"NOTES (2)";#N/A,#N/A,FALSE,"NOTES (3)";#N/A,#N/A,FALSE,"DPL";#N/A,#N/A,FALSE,"TAXC.INDEX";#N/A,#N/A,FALSE,"Schedule I";#N/A,#N/A,FALSE,"Adjustments"}</definedName>
    <definedName name="costa" localSheetId="7" hidden="1">{#N/A,#N/A,FALSE,"TAXC.INDEX";#N/A,#N/A,FALSE,"Schedule I";#N/A,#N/A,FALSE,"Schedule  II";#N/A,#N/A,FALSE,"Schedule III";#N/A,#N/A,FALSE,"Schedule IV";#N/A,#N/A,FALSE,"Schedule IV (Cont'd)";#N/A,#N/A,FALSE,"Schedule V";#N/A,#N/A,FALSE,"Schedule VI";#N/A,#N/A,FALSE,"Schedule VII"}</definedName>
    <definedName name="costa" localSheetId="5" hidden="1">{#N/A,#N/A,FALSE,"TAXC.INDEX";#N/A,#N/A,FALSE,"Schedule I";#N/A,#N/A,FALSE,"Schedule  II";#N/A,#N/A,FALSE,"Schedule III";#N/A,#N/A,FALSE,"Schedule IV";#N/A,#N/A,FALSE,"Schedule IV (Cont'd)";#N/A,#N/A,FALSE,"Schedule V";#N/A,#N/A,FALSE,"Schedule VI";#N/A,#N/A,FALSE,"Schedule VII"}</definedName>
    <definedName name="costa" localSheetId="6" hidden="1">{#N/A,#N/A,FALSE,"TAXC.INDEX";#N/A,#N/A,FALSE,"Schedule I";#N/A,#N/A,FALSE,"Schedule  II";#N/A,#N/A,FALSE,"Schedule III";#N/A,#N/A,FALSE,"Schedule IV";#N/A,#N/A,FALSE,"Schedule IV (Cont'd)";#N/A,#N/A,FALSE,"Schedule V";#N/A,#N/A,FALSE,"Schedule VI";#N/A,#N/A,FALSE,"Schedule VII"}</definedName>
    <definedName name="costa" localSheetId="11" hidden="1">{#N/A,#N/A,FALSE,"TAXC.INDEX";#N/A,#N/A,FALSE,"Schedule I";#N/A,#N/A,FALSE,"Schedule  II";#N/A,#N/A,FALSE,"Schedule III";#N/A,#N/A,FALSE,"Schedule IV";#N/A,#N/A,FALSE,"Schedule IV (Cont'd)";#N/A,#N/A,FALSE,"Schedule V";#N/A,#N/A,FALSE,"Schedule VI";#N/A,#N/A,FALSE,"Schedule VII"}</definedName>
    <definedName name="costa" localSheetId="12" hidden="1">{#N/A,#N/A,FALSE,"TAXC.INDEX";#N/A,#N/A,FALSE,"Schedule I";#N/A,#N/A,FALSE,"Schedule  II";#N/A,#N/A,FALSE,"Schedule III";#N/A,#N/A,FALSE,"Schedule IV";#N/A,#N/A,FALSE,"Schedule IV (Cont'd)";#N/A,#N/A,FALSE,"Schedule V";#N/A,#N/A,FALSE,"Schedule VI";#N/A,#N/A,FALSE,"Schedule VII"}</definedName>
    <definedName name="costa" hidden="1">{#N/A,#N/A,FALSE,"TAXC.INDEX";#N/A,#N/A,FALSE,"Schedule I";#N/A,#N/A,FALSE,"Schedule  II";#N/A,#N/A,FALSE,"Schedule III";#N/A,#N/A,FALSE,"Schedule IV";#N/A,#N/A,FALSE,"Schedule IV (Cont'd)";#N/A,#N/A,FALSE,"Schedule V";#N/A,#N/A,FALSE,"Schedule VI";#N/A,#N/A,FALSE,"Schedule VII"}</definedName>
    <definedName name="cotalta" localSheetId="7" hidden="1">{#N/A,#N/A,FALSE,"DIR-REP";#N/A,#N/A,FALSE,"AUD-REPORT";#N/A,#N/A,FALSE,"P7L&amp;BS";#N/A,#N/A,FALSE,"NOTES";#N/A,#N/A,FALSE,"FA";#N/A,#N/A,FALSE,"NOTES (2)";#N/A,#N/A,FALSE,"Schedule  IV";#N/A,#N/A,FALSE,"Schedule V"}</definedName>
    <definedName name="cotalta" localSheetId="5" hidden="1">{#N/A,#N/A,FALSE,"DIR-REP";#N/A,#N/A,FALSE,"AUD-REPORT";#N/A,#N/A,FALSE,"P7L&amp;BS";#N/A,#N/A,FALSE,"NOTES";#N/A,#N/A,FALSE,"FA";#N/A,#N/A,FALSE,"NOTES (2)";#N/A,#N/A,FALSE,"Schedule  IV";#N/A,#N/A,FALSE,"Schedule V"}</definedName>
    <definedName name="cotalta" localSheetId="6" hidden="1">{#N/A,#N/A,FALSE,"DIR-REP";#N/A,#N/A,FALSE,"AUD-REPORT";#N/A,#N/A,FALSE,"P7L&amp;BS";#N/A,#N/A,FALSE,"NOTES";#N/A,#N/A,FALSE,"FA";#N/A,#N/A,FALSE,"NOTES (2)";#N/A,#N/A,FALSE,"Schedule  IV";#N/A,#N/A,FALSE,"Schedule V"}</definedName>
    <definedName name="cotalta" localSheetId="11" hidden="1">{#N/A,#N/A,FALSE,"DIR-REP";#N/A,#N/A,FALSE,"AUD-REPORT";#N/A,#N/A,FALSE,"P7L&amp;BS";#N/A,#N/A,FALSE,"NOTES";#N/A,#N/A,FALSE,"FA";#N/A,#N/A,FALSE,"NOTES (2)";#N/A,#N/A,FALSE,"Schedule  IV";#N/A,#N/A,FALSE,"Schedule V"}</definedName>
    <definedName name="cotalta" localSheetId="12" hidden="1">{#N/A,#N/A,FALSE,"DIR-REP";#N/A,#N/A,FALSE,"AUD-REPORT";#N/A,#N/A,FALSE,"P7L&amp;BS";#N/A,#N/A,FALSE,"NOTES";#N/A,#N/A,FALSE,"FA";#N/A,#N/A,FALSE,"NOTES (2)";#N/A,#N/A,FALSE,"Schedule  IV";#N/A,#N/A,FALSE,"Schedule V"}</definedName>
    <definedName name="cotalta" hidden="1">{#N/A,#N/A,FALSE,"DIR-REP";#N/A,#N/A,FALSE,"AUD-REPORT";#N/A,#N/A,FALSE,"P7L&amp;BS";#N/A,#N/A,FALSE,"NOTES";#N/A,#N/A,FALSE,"FA";#N/A,#N/A,FALSE,"NOTES (2)";#N/A,#N/A,FALSE,"Schedule  IV";#N/A,#N/A,FALSE,"Schedule V"}</definedName>
    <definedName name="cotalta." localSheetId="7" hidden="1">{#N/A,#N/A,FALSE,"TB";#N/A,#N/A,FALSE,"DR";#N/A,#N/A,FALSE,"AR";#N/A,#N/A,FALSE,"PL";#N/A,#N/A,FALSE,"BS";#N/A,#N/A,FALSE,"NOTES";#N/A,#N/A,FALSE,"NOTES (2)";#N/A,#N/A,FALSE,"NOTES (3)";#N/A,#N/A,FALSE,"DPL";#N/A,#N/A,FALSE,"TAXC.INDEX";#N/A,#N/A,FALSE,"Schedule I";#N/A,#N/A,FALSE,"Adjustments"}</definedName>
    <definedName name="cotalta." localSheetId="5" hidden="1">{#N/A,#N/A,FALSE,"TB";#N/A,#N/A,FALSE,"DR";#N/A,#N/A,FALSE,"AR";#N/A,#N/A,FALSE,"PL";#N/A,#N/A,FALSE,"BS";#N/A,#N/A,FALSE,"NOTES";#N/A,#N/A,FALSE,"NOTES (2)";#N/A,#N/A,FALSE,"NOTES (3)";#N/A,#N/A,FALSE,"DPL";#N/A,#N/A,FALSE,"TAXC.INDEX";#N/A,#N/A,FALSE,"Schedule I";#N/A,#N/A,FALSE,"Adjustments"}</definedName>
    <definedName name="cotalta." localSheetId="6" hidden="1">{#N/A,#N/A,FALSE,"TB";#N/A,#N/A,FALSE,"DR";#N/A,#N/A,FALSE,"AR";#N/A,#N/A,FALSE,"PL";#N/A,#N/A,FALSE,"BS";#N/A,#N/A,FALSE,"NOTES";#N/A,#N/A,FALSE,"NOTES (2)";#N/A,#N/A,FALSE,"NOTES (3)";#N/A,#N/A,FALSE,"DPL";#N/A,#N/A,FALSE,"TAXC.INDEX";#N/A,#N/A,FALSE,"Schedule I";#N/A,#N/A,FALSE,"Adjustments"}</definedName>
    <definedName name="cotalta." localSheetId="11" hidden="1">{#N/A,#N/A,FALSE,"TB";#N/A,#N/A,FALSE,"DR";#N/A,#N/A,FALSE,"AR";#N/A,#N/A,FALSE,"PL";#N/A,#N/A,FALSE,"BS";#N/A,#N/A,FALSE,"NOTES";#N/A,#N/A,FALSE,"NOTES (2)";#N/A,#N/A,FALSE,"NOTES (3)";#N/A,#N/A,FALSE,"DPL";#N/A,#N/A,FALSE,"TAXC.INDEX";#N/A,#N/A,FALSE,"Schedule I";#N/A,#N/A,FALSE,"Adjustments"}</definedName>
    <definedName name="cotalta." localSheetId="12" hidden="1">{#N/A,#N/A,FALSE,"TB";#N/A,#N/A,FALSE,"DR";#N/A,#N/A,FALSE,"AR";#N/A,#N/A,FALSE,"PL";#N/A,#N/A,FALSE,"BS";#N/A,#N/A,FALSE,"NOTES";#N/A,#N/A,FALSE,"NOTES (2)";#N/A,#N/A,FALSE,"NOTES (3)";#N/A,#N/A,FALSE,"DPL";#N/A,#N/A,FALSE,"TAXC.INDEX";#N/A,#N/A,FALSE,"Schedule I";#N/A,#N/A,FALSE,"Adjustments"}</definedName>
    <definedName name="cotalta." hidden="1">{#N/A,#N/A,FALSE,"TB";#N/A,#N/A,FALSE,"DR";#N/A,#N/A,FALSE,"AR";#N/A,#N/A,FALSE,"PL";#N/A,#N/A,FALSE,"BS";#N/A,#N/A,FALSE,"NOTES";#N/A,#N/A,FALSE,"NOTES (2)";#N/A,#N/A,FALSE,"NOTES (3)";#N/A,#N/A,FALSE,"DPL";#N/A,#N/A,FALSE,"TAXC.INDEX";#N/A,#N/A,FALSE,"Schedule I";#N/A,#N/A,FALSE,"Adjustments"}</definedName>
    <definedName name="cotl" localSheetId="7" hidden="1">{#N/A,#N/A,FALSE,"TAXC.INDEX";#N/A,#N/A,FALSE,"Schedule I";#N/A,#N/A,FALSE,"Schedule  II";#N/A,#N/A,FALSE,"Schedule III";#N/A,#N/A,FALSE,"Schedule IV";#N/A,#N/A,FALSE,"Schedule IV (Cont'd)";#N/A,#N/A,FALSE,"Schedule V";#N/A,#N/A,FALSE,"Schedule VI";#N/A,#N/A,FALSE,"Schedule VII"}</definedName>
    <definedName name="cotl" localSheetId="5" hidden="1">{#N/A,#N/A,FALSE,"TAXC.INDEX";#N/A,#N/A,FALSE,"Schedule I";#N/A,#N/A,FALSE,"Schedule  II";#N/A,#N/A,FALSE,"Schedule III";#N/A,#N/A,FALSE,"Schedule IV";#N/A,#N/A,FALSE,"Schedule IV (Cont'd)";#N/A,#N/A,FALSE,"Schedule V";#N/A,#N/A,FALSE,"Schedule VI";#N/A,#N/A,FALSE,"Schedule VII"}</definedName>
    <definedName name="cotl" localSheetId="6" hidden="1">{#N/A,#N/A,FALSE,"TAXC.INDEX";#N/A,#N/A,FALSE,"Schedule I";#N/A,#N/A,FALSE,"Schedule  II";#N/A,#N/A,FALSE,"Schedule III";#N/A,#N/A,FALSE,"Schedule IV";#N/A,#N/A,FALSE,"Schedule IV (Cont'd)";#N/A,#N/A,FALSE,"Schedule V";#N/A,#N/A,FALSE,"Schedule VI";#N/A,#N/A,FALSE,"Schedule VII"}</definedName>
    <definedName name="cotl" localSheetId="11" hidden="1">{#N/A,#N/A,FALSE,"TAXC.INDEX";#N/A,#N/A,FALSE,"Schedule I";#N/A,#N/A,FALSE,"Schedule  II";#N/A,#N/A,FALSE,"Schedule III";#N/A,#N/A,FALSE,"Schedule IV";#N/A,#N/A,FALSE,"Schedule IV (Cont'd)";#N/A,#N/A,FALSE,"Schedule V";#N/A,#N/A,FALSE,"Schedule VI";#N/A,#N/A,FALSE,"Schedule VII"}</definedName>
    <definedName name="cotl" localSheetId="12" hidden="1">{#N/A,#N/A,FALSE,"TAXC.INDEX";#N/A,#N/A,FALSE,"Schedule I";#N/A,#N/A,FALSE,"Schedule  II";#N/A,#N/A,FALSE,"Schedule III";#N/A,#N/A,FALSE,"Schedule IV";#N/A,#N/A,FALSE,"Schedule IV (Cont'd)";#N/A,#N/A,FALSE,"Schedule V";#N/A,#N/A,FALSE,"Schedule VI";#N/A,#N/A,FALSE,"Schedule VII"}</definedName>
    <definedName name="cotl" hidden="1">{#N/A,#N/A,FALSE,"TAXC.INDEX";#N/A,#N/A,FALSE,"Schedule I";#N/A,#N/A,FALSE,"Schedule  II";#N/A,#N/A,FALSE,"Schedule III";#N/A,#N/A,FALSE,"Schedule IV";#N/A,#N/A,FALSE,"Schedule IV (Cont'd)";#N/A,#N/A,FALSE,"Schedule V";#N/A,#N/A,FALSE,"Schedule VI";#N/A,#N/A,FALSE,"Schedule VII"}</definedName>
    <definedName name="cotlam" localSheetId="7" hidden="1">{#N/A,#N/A,FALSE,"DIR-REP";#N/A,#N/A,FALSE,"AUD-REPORT";#N/A,#N/A,FALSE,"P7L&amp;BS";#N/A,#N/A,FALSE,"NOTES";#N/A,#N/A,FALSE,"FA";#N/A,#N/A,FALSE,"NOTES (2)";#N/A,#N/A,FALSE,"Schedule  IV";#N/A,#N/A,FALSE,"Schedule V"}</definedName>
    <definedName name="cotlam" localSheetId="5" hidden="1">{#N/A,#N/A,FALSE,"DIR-REP";#N/A,#N/A,FALSE,"AUD-REPORT";#N/A,#N/A,FALSE,"P7L&amp;BS";#N/A,#N/A,FALSE,"NOTES";#N/A,#N/A,FALSE,"FA";#N/A,#N/A,FALSE,"NOTES (2)";#N/A,#N/A,FALSE,"Schedule  IV";#N/A,#N/A,FALSE,"Schedule V"}</definedName>
    <definedName name="cotlam" localSheetId="6" hidden="1">{#N/A,#N/A,FALSE,"DIR-REP";#N/A,#N/A,FALSE,"AUD-REPORT";#N/A,#N/A,FALSE,"P7L&amp;BS";#N/A,#N/A,FALSE,"NOTES";#N/A,#N/A,FALSE,"FA";#N/A,#N/A,FALSE,"NOTES (2)";#N/A,#N/A,FALSE,"Schedule  IV";#N/A,#N/A,FALSE,"Schedule V"}</definedName>
    <definedName name="cotlam" localSheetId="11" hidden="1">{#N/A,#N/A,FALSE,"DIR-REP";#N/A,#N/A,FALSE,"AUD-REPORT";#N/A,#N/A,FALSE,"P7L&amp;BS";#N/A,#N/A,FALSE,"NOTES";#N/A,#N/A,FALSE,"FA";#N/A,#N/A,FALSE,"NOTES (2)";#N/A,#N/A,FALSE,"Schedule  IV";#N/A,#N/A,FALSE,"Schedule V"}</definedName>
    <definedName name="cotlam" localSheetId="12" hidden="1">{#N/A,#N/A,FALSE,"DIR-REP";#N/A,#N/A,FALSE,"AUD-REPORT";#N/A,#N/A,FALSE,"P7L&amp;BS";#N/A,#N/A,FALSE,"NOTES";#N/A,#N/A,FALSE,"FA";#N/A,#N/A,FALSE,"NOTES (2)";#N/A,#N/A,FALSE,"Schedule  IV";#N/A,#N/A,FALSE,"Schedule V"}</definedName>
    <definedName name="cotlam" hidden="1">{#N/A,#N/A,FALSE,"DIR-REP";#N/A,#N/A,FALSE,"AUD-REPORT";#N/A,#N/A,FALSE,"P7L&amp;BS";#N/A,#N/A,FALSE,"NOTES";#N/A,#N/A,FALSE,"FA";#N/A,#N/A,FALSE,"NOTES (2)";#N/A,#N/A,FALSE,"Schedule  IV";#N/A,#N/A,FALSE,"Schedule V"}</definedName>
    <definedName name="cotlat" localSheetId="7" hidden="1">{#N/A,#N/A,FALSE,"DIR-REP";#N/A,#N/A,FALSE,"AUD-REPORT";#N/A,#N/A,FALSE,"P7L&amp;BS";#N/A,#N/A,FALSE,"NOTES";#N/A,#N/A,FALSE,"FA";#N/A,#N/A,FALSE,"NOTES (2)";#N/A,#N/A,FALSE,"Schedule  IV";#N/A,#N/A,FALSE,"Schedule V"}</definedName>
    <definedName name="cotlat" localSheetId="5" hidden="1">{#N/A,#N/A,FALSE,"DIR-REP";#N/A,#N/A,FALSE,"AUD-REPORT";#N/A,#N/A,FALSE,"P7L&amp;BS";#N/A,#N/A,FALSE,"NOTES";#N/A,#N/A,FALSE,"FA";#N/A,#N/A,FALSE,"NOTES (2)";#N/A,#N/A,FALSE,"Schedule  IV";#N/A,#N/A,FALSE,"Schedule V"}</definedName>
    <definedName name="cotlat" localSheetId="6" hidden="1">{#N/A,#N/A,FALSE,"DIR-REP";#N/A,#N/A,FALSE,"AUD-REPORT";#N/A,#N/A,FALSE,"P7L&amp;BS";#N/A,#N/A,FALSE,"NOTES";#N/A,#N/A,FALSE,"FA";#N/A,#N/A,FALSE,"NOTES (2)";#N/A,#N/A,FALSE,"Schedule  IV";#N/A,#N/A,FALSE,"Schedule V"}</definedName>
    <definedName name="cotlat" localSheetId="11" hidden="1">{#N/A,#N/A,FALSE,"DIR-REP";#N/A,#N/A,FALSE,"AUD-REPORT";#N/A,#N/A,FALSE,"P7L&amp;BS";#N/A,#N/A,FALSE,"NOTES";#N/A,#N/A,FALSE,"FA";#N/A,#N/A,FALSE,"NOTES (2)";#N/A,#N/A,FALSE,"Schedule  IV";#N/A,#N/A,FALSE,"Schedule V"}</definedName>
    <definedName name="cotlat" localSheetId="12" hidden="1">{#N/A,#N/A,FALSE,"DIR-REP";#N/A,#N/A,FALSE,"AUD-REPORT";#N/A,#N/A,FALSE,"P7L&amp;BS";#N/A,#N/A,FALSE,"NOTES";#N/A,#N/A,FALSE,"FA";#N/A,#N/A,FALSE,"NOTES (2)";#N/A,#N/A,FALSE,"Schedule  IV";#N/A,#N/A,FALSE,"Schedule V"}</definedName>
    <definedName name="cotlat" hidden="1">{#N/A,#N/A,FALSE,"DIR-REP";#N/A,#N/A,FALSE,"AUD-REPORT";#N/A,#N/A,FALSE,"P7L&amp;BS";#N/A,#N/A,FALSE,"NOTES";#N/A,#N/A,FALSE,"FA";#N/A,#N/A,FALSE,"NOTES (2)";#N/A,#N/A,FALSE,"Schedule  IV";#N/A,#N/A,FALSE,"Schedule V"}</definedName>
    <definedName name="cotls" localSheetId="7" hidden="1">{#N/A,#N/A,TRUE,"COVER";#N/A,#N/A,TRUE,"DIR";#N/A,#N/A,TRUE,"AUDIT"}</definedName>
    <definedName name="cotls" localSheetId="5" hidden="1">{#N/A,#N/A,TRUE,"COVER";#N/A,#N/A,TRUE,"DIR";#N/A,#N/A,TRUE,"AUDIT"}</definedName>
    <definedName name="cotls" localSheetId="6" hidden="1">{#N/A,#N/A,TRUE,"COVER";#N/A,#N/A,TRUE,"DIR";#N/A,#N/A,TRUE,"AUDIT"}</definedName>
    <definedName name="cotls" localSheetId="11" hidden="1">{#N/A,#N/A,TRUE,"COVER";#N/A,#N/A,TRUE,"DIR";#N/A,#N/A,TRUE,"AUDIT"}</definedName>
    <definedName name="cotls" localSheetId="12" hidden="1">{#N/A,#N/A,TRUE,"COVER";#N/A,#N/A,TRUE,"DIR";#N/A,#N/A,TRUE,"AUDIT"}</definedName>
    <definedName name="cotls" hidden="1">{#N/A,#N/A,TRUE,"COVER";#N/A,#N/A,TRUE,"DIR";#N/A,#N/A,TRUE,"AUDIT"}</definedName>
    <definedName name="cotlsot" localSheetId="7" hidden="1">{#N/A,#N/A,FALSE,"CONTENTS";#N/A,#N/A,FALSE,"DR";#N/A,#N/A,FALSE,"PL";#N/A,#N/A,FALSE,"BS";#N/A,#N/A,FALSE,"Cash Flow";#N/A,#N/A,FALSE,"NOTES";#N/A,#N/A,FALSE,"NOTES (FA)";#N/A,#N/A,FALSE,"Notes(3)";#N/A,#N/A,FALSE,"NOTES (4)";#N/A,#N/A,FALSE,"DP&amp;L";#N/A,#N/A,FALSE,"EXPENSES";#N/A,#N/A,FALSE,"EXPENSES-1"}</definedName>
    <definedName name="cotlsot" localSheetId="5" hidden="1">{#N/A,#N/A,FALSE,"CONTENTS";#N/A,#N/A,FALSE,"DR";#N/A,#N/A,FALSE,"PL";#N/A,#N/A,FALSE,"BS";#N/A,#N/A,FALSE,"Cash Flow";#N/A,#N/A,FALSE,"NOTES";#N/A,#N/A,FALSE,"NOTES (FA)";#N/A,#N/A,FALSE,"Notes(3)";#N/A,#N/A,FALSE,"NOTES (4)";#N/A,#N/A,FALSE,"DP&amp;L";#N/A,#N/A,FALSE,"EXPENSES";#N/A,#N/A,FALSE,"EXPENSES-1"}</definedName>
    <definedName name="cotlsot" localSheetId="6" hidden="1">{#N/A,#N/A,FALSE,"CONTENTS";#N/A,#N/A,FALSE,"DR";#N/A,#N/A,FALSE,"PL";#N/A,#N/A,FALSE,"BS";#N/A,#N/A,FALSE,"Cash Flow";#N/A,#N/A,FALSE,"NOTES";#N/A,#N/A,FALSE,"NOTES (FA)";#N/A,#N/A,FALSE,"Notes(3)";#N/A,#N/A,FALSE,"NOTES (4)";#N/A,#N/A,FALSE,"DP&amp;L";#N/A,#N/A,FALSE,"EXPENSES";#N/A,#N/A,FALSE,"EXPENSES-1"}</definedName>
    <definedName name="cotlsot" localSheetId="11" hidden="1">{#N/A,#N/A,FALSE,"CONTENTS";#N/A,#N/A,FALSE,"DR";#N/A,#N/A,FALSE,"PL";#N/A,#N/A,FALSE,"BS";#N/A,#N/A,FALSE,"Cash Flow";#N/A,#N/A,FALSE,"NOTES";#N/A,#N/A,FALSE,"NOTES (FA)";#N/A,#N/A,FALSE,"Notes(3)";#N/A,#N/A,FALSE,"NOTES (4)";#N/A,#N/A,FALSE,"DP&amp;L";#N/A,#N/A,FALSE,"EXPENSES";#N/A,#N/A,FALSE,"EXPENSES-1"}</definedName>
    <definedName name="cotlsot" localSheetId="12" hidden="1">{#N/A,#N/A,FALSE,"CONTENTS";#N/A,#N/A,FALSE,"DR";#N/A,#N/A,FALSE,"PL";#N/A,#N/A,FALSE,"BS";#N/A,#N/A,FALSE,"Cash Flow";#N/A,#N/A,FALSE,"NOTES";#N/A,#N/A,FALSE,"NOTES (FA)";#N/A,#N/A,FALSE,"Notes(3)";#N/A,#N/A,FALSE,"NOTES (4)";#N/A,#N/A,FALSE,"DP&amp;L";#N/A,#N/A,FALSE,"EXPENSES";#N/A,#N/A,FALSE,"EXPENSES-1"}</definedName>
    <definedName name="cotlsot" hidden="1">{#N/A,#N/A,FALSE,"CONTENTS";#N/A,#N/A,FALSE,"DR";#N/A,#N/A,FALSE,"PL";#N/A,#N/A,FALSE,"BS";#N/A,#N/A,FALSE,"Cash Flow";#N/A,#N/A,FALSE,"NOTES";#N/A,#N/A,FALSE,"NOTES (FA)";#N/A,#N/A,FALSE,"Notes(3)";#N/A,#N/A,FALSE,"NOTES (4)";#N/A,#N/A,FALSE,"DP&amp;L";#N/A,#N/A,FALSE,"EXPENSES";#N/A,#N/A,FALSE,"EXPENSES-1"}</definedName>
    <definedName name="cotlt" localSheetId="7" hidden="1">{#N/A,#N/A,FALSE,"TB";#N/A,#N/A,FALSE,"AR";#N/A,#N/A,FALSE,"BS";#N/A,#N/A,FALSE,"PL";#N/A,#N/A,FALSE,"NOTES";#N/A,#N/A,FALSE,"NOTES (2)";#N/A,#N/A,FALSE,"NOTES (3)";#N/A,#N/A,FALSE,"TAXC.INDEX";#N/A,#N/A,FALSE,"Schedule I";#N/A,#N/A,FALSE,"DPL";#N/A,#N/A,FALSE,"Schedule IV";#N/A,#N/A,FALSE,"Adjustments"}</definedName>
    <definedName name="cotlt" localSheetId="5" hidden="1">{#N/A,#N/A,FALSE,"TB";#N/A,#N/A,FALSE,"AR";#N/A,#N/A,FALSE,"BS";#N/A,#N/A,FALSE,"PL";#N/A,#N/A,FALSE,"NOTES";#N/A,#N/A,FALSE,"NOTES (2)";#N/A,#N/A,FALSE,"NOTES (3)";#N/A,#N/A,FALSE,"TAXC.INDEX";#N/A,#N/A,FALSE,"Schedule I";#N/A,#N/A,FALSE,"DPL";#N/A,#N/A,FALSE,"Schedule IV";#N/A,#N/A,FALSE,"Adjustments"}</definedName>
    <definedName name="cotlt" localSheetId="6" hidden="1">{#N/A,#N/A,FALSE,"TB";#N/A,#N/A,FALSE,"AR";#N/A,#N/A,FALSE,"BS";#N/A,#N/A,FALSE,"PL";#N/A,#N/A,FALSE,"NOTES";#N/A,#N/A,FALSE,"NOTES (2)";#N/A,#N/A,FALSE,"NOTES (3)";#N/A,#N/A,FALSE,"TAXC.INDEX";#N/A,#N/A,FALSE,"Schedule I";#N/A,#N/A,FALSE,"DPL";#N/A,#N/A,FALSE,"Schedule IV";#N/A,#N/A,FALSE,"Adjustments"}</definedName>
    <definedName name="cotlt" localSheetId="11" hidden="1">{#N/A,#N/A,FALSE,"TB";#N/A,#N/A,FALSE,"AR";#N/A,#N/A,FALSE,"BS";#N/A,#N/A,FALSE,"PL";#N/A,#N/A,FALSE,"NOTES";#N/A,#N/A,FALSE,"NOTES (2)";#N/A,#N/A,FALSE,"NOTES (3)";#N/A,#N/A,FALSE,"TAXC.INDEX";#N/A,#N/A,FALSE,"Schedule I";#N/A,#N/A,FALSE,"DPL";#N/A,#N/A,FALSE,"Schedule IV";#N/A,#N/A,FALSE,"Adjustments"}</definedName>
    <definedName name="cotlt" localSheetId="12" hidden="1">{#N/A,#N/A,FALSE,"TB";#N/A,#N/A,FALSE,"AR";#N/A,#N/A,FALSE,"BS";#N/A,#N/A,FALSE,"PL";#N/A,#N/A,FALSE,"NOTES";#N/A,#N/A,FALSE,"NOTES (2)";#N/A,#N/A,FALSE,"NOTES (3)";#N/A,#N/A,FALSE,"TAXC.INDEX";#N/A,#N/A,FALSE,"Schedule I";#N/A,#N/A,FALSE,"DPL";#N/A,#N/A,FALSE,"Schedule IV";#N/A,#N/A,FALSE,"Adjustments"}</definedName>
    <definedName name="cotlt" hidden="1">{#N/A,#N/A,FALSE,"TB";#N/A,#N/A,FALSE,"AR";#N/A,#N/A,FALSE,"BS";#N/A,#N/A,FALSE,"PL";#N/A,#N/A,FALSE,"NOTES";#N/A,#N/A,FALSE,"NOTES (2)";#N/A,#N/A,FALSE,"NOTES (3)";#N/A,#N/A,FALSE,"TAXC.INDEX";#N/A,#N/A,FALSE,"Schedule I";#N/A,#N/A,FALSE,"DPL";#N/A,#N/A,FALSE,"Schedule IV";#N/A,#N/A,FALSE,"Adjustments"}</definedName>
    <definedName name="cots" localSheetId="7" hidden="1">{#N/A,#N/A,FALSE,"TB";#N/A,#N/A,FALSE,"DR";#N/A,#N/A,FALSE,"AR";#N/A,#N/A,FALSE,"BS";#N/A,#N/A,FALSE,"PL";#N/A,#N/A,FALSE,"NOTES";#N/A,#N/A,FALSE,"NOTES (2)";#N/A,#N/A,FALSE,"NOTES (3)";#N/A,#N/A,FALSE,"DPL";#N/A,#N/A,FALSE,"DPL"}</definedName>
    <definedName name="cots" localSheetId="5" hidden="1">{#N/A,#N/A,FALSE,"TB";#N/A,#N/A,FALSE,"DR";#N/A,#N/A,FALSE,"AR";#N/A,#N/A,FALSE,"BS";#N/A,#N/A,FALSE,"PL";#N/A,#N/A,FALSE,"NOTES";#N/A,#N/A,FALSE,"NOTES (2)";#N/A,#N/A,FALSE,"NOTES (3)";#N/A,#N/A,FALSE,"DPL";#N/A,#N/A,FALSE,"DPL"}</definedName>
    <definedName name="cots" localSheetId="6" hidden="1">{#N/A,#N/A,FALSE,"TB";#N/A,#N/A,FALSE,"DR";#N/A,#N/A,FALSE,"AR";#N/A,#N/A,FALSE,"BS";#N/A,#N/A,FALSE,"PL";#N/A,#N/A,FALSE,"NOTES";#N/A,#N/A,FALSE,"NOTES (2)";#N/A,#N/A,FALSE,"NOTES (3)";#N/A,#N/A,FALSE,"DPL";#N/A,#N/A,FALSE,"DPL"}</definedName>
    <definedName name="cots" localSheetId="11" hidden="1">{#N/A,#N/A,FALSE,"TB";#N/A,#N/A,FALSE,"DR";#N/A,#N/A,FALSE,"AR";#N/A,#N/A,FALSE,"BS";#N/A,#N/A,FALSE,"PL";#N/A,#N/A,FALSE,"NOTES";#N/A,#N/A,FALSE,"NOTES (2)";#N/A,#N/A,FALSE,"NOTES (3)";#N/A,#N/A,FALSE,"DPL";#N/A,#N/A,FALSE,"DPL"}</definedName>
    <definedName name="cots" localSheetId="12" hidden="1">{#N/A,#N/A,FALSE,"TB";#N/A,#N/A,FALSE,"DR";#N/A,#N/A,FALSE,"AR";#N/A,#N/A,FALSE,"BS";#N/A,#N/A,FALSE,"PL";#N/A,#N/A,FALSE,"NOTES";#N/A,#N/A,FALSE,"NOTES (2)";#N/A,#N/A,FALSE,"NOTES (3)";#N/A,#N/A,FALSE,"DPL";#N/A,#N/A,FALSE,"DPL"}</definedName>
    <definedName name="cots" hidden="1">{#N/A,#N/A,FALSE,"TB";#N/A,#N/A,FALSE,"DR";#N/A,#N/A,FALSE,"AR";#N/A,#N/A,FALSE,"BS";#N/A,#N/A,FALSE,"PL";#N/A,#N/A,FALSE,"NOTES";#N/A,#N/A,FALSE,"NOTES (2)";#N/A,#N/A,FALSE,"NOTES (3)";#N/A,#N/A,FALSE,"DPL";#N/A,#N/A,FALSE,"DPL"}</definedName>
    <definedName name="cotsl" localSheetId="7" hidden="1">{#N/A,#N/A,FALSE,"TB";#N/A,#N/A,FALSE,"AR";#N/A,#N/A,FALSE,"BS";#N/A,#N/A,FALSE,"PL";#N/A,#N/A,FALSE,"NOTES";#N/A,#N/A,FALSE,"NOTES (2)";#N/A,#N/A,FALSE,"NOTES (3)";#N/A,#N/A,FALSE,"TAXC.INDEX";#N/A,#N/A,FALSE,"Schedule I";#N/A,#N/A,FALSE,"DPL";#N/A,#N/A,FALSE,"Schedule IV";#N/A,#N/A,FALSE,"Adjustments"}</definedName>
    <definedName name="cotsl" localSheetId="5" hidden="1">{#N/A,#N/A,FALSE,"TB";#N/A,#N/A,FALSE,"AR";#N/A,#N/A,FALSE,"BS";#N/A,#N/A,FALSE,"PL";#N/A,#N/A,FALSE,"NOTES";#N/A,#N/A,FALSE,"NOTES (2)";#N/A,#N/A,FALSE,"NOTES (3)";#N/A,#N/A,FALSE,"TAXC.INDEX";#N/A,#N/A,FALSE,"Schedule I";#N/A,#N/A,FALSE,"DPL";#N/A,#N/A,FALSE,"Schedule IV";#N/A,#N/A,FALSE,"Adjustments"}</definedName>
    <definedName name="cotsl" localSheetId="6" hidden="1">{#N/A,#N/A,FALSE,"TB";#N/A,#N/A,FALSE,"AR";#N/A,#N/A,FALSE,"BS";#N/A,#N/A,FALSE,"PL";#N/A,#N/A,FALSE,"NOTES";#N/A,#N/A,FALSE,"NOTES (2)";#N/A,#N/A,FALSE,"NOTES (3)";#N/A,#N/A,FALSE,"TAXC.INDEX";#N/A,#N/A,FALSE,"Schedule I";#N/A,#N/A,FALSE,"DPL";#N/A,#N/A,FALSE,"Schedule IV";#N/A,#N/A,FALSE,"Adjustments"}</definedName>
    <definedName name="cotsl" localSheetId="11" hidden="1">{#N/A,#N/A,FALSE,"TB";#N/A,#N/A,FALSE,"AR";#N/A,#N/A,FALSE,"BS";#N/A,#N/A,FALSE,"PL";#N/A,#N/A,FALSE,"NOTES";#N/A,#N/A,FALSE,"NOTES (2)";#N/A,#N/A,FALSE,"NOTES (3)";#N/A,#N/A,FALSE,"TAXC.INDEX";#N/A,#N/A,FALSE,"Schedule I";#N/A,#N/A,FALSE,"DPL";#N/A,#N/A,FALSE,"Schedule IV";#N/A,#N/A,FALSE,"Adjustments"}</definedName>
    <definedName name="cotsl" localSheetId="12" hidden="1">{#N/A,#N/A,FALSE,"TB";#N/A,#N/A,FALSE,"AR";#N/A,#N/A,FALSE,"BS";#N/A,#N/A,FALSE,"PL";#N/A,#N/A,FALSE,"NOTES";#N/A,#N/A,FALSE,"NOTES (2)";#N/A,#N/A,FALSE,"NOTES (3)";#N/A,#N/A,FALSE,"TAXC.INDEX";#N/A,#N/A,FALSE,"Schedule I";#N/A,#N/A,FALSE,"DPL";#N/A,#N/A,FALSE,"Schedule IV";#N/A,#N/A,FALSE,"Adjustments"}</definedName>
    <definedName name="cotsl" hidden="1">{#N/A,#N/A,FALSE,"TB";#N/A,#N/A,FALSE,"AR";#N/A,#N/A,FALSE,"BS";#N/A,#N/A,FALSE,"PL";#N/A,#N/A,FALSE,"NOTES";#N/A,#N/A,FALSE,"NOTES (2)";#N/A,#N/A,FALSE,"NOTES (3)";#N/A,#N/A,FALSE,"TAXC.INDEX";#N/A,#N/A,FALSE,"Schedule I";#N/A,#N/A,FALSE,"DPL";#N/A,#N/A,FALSE,"Schedule IV";#N/A,#N/A,FALSE,"Adjustments"}</definedName>
    <definedName name="ctatatat" localSheetId="7" hidden="1">{#N/A,#N/A,FALSE,"DIR-REP";#N/A,#N/A,FALSE,"AUD-REPORT";#N/A,#N/A,FALSE,"P7L&amp;BS";#N/A,#N/A,FALSE,"NOTES";#N/A,#N/A,FALSE,"FA";#N/A,#N/A,FALSE,"NOTES (2)";#N/A,#N/A,FALSE,"Schedule  IV";#N/A,#N/A,FALSE,"Schedule V"}</definedName>
    <definedName name="ctatatat" localSheetId="5" hidden="1">{#N/A,#N/A,FALSE,"DIR-REP";#N/A,#N/A,FALSE,"AUD-REPORT";#N/A,#N/A,FALSE,"P7L&amp;BS";#N/A,#N/A,FALSE,"NOTES";#N/A,#N/A,FALSE,"FA";#N/A,#N/A,FALSE,"NOTES (2)";#N/A,#N/A,FALSE,"Schedule  IV";#N/A,#N/A,FALSE,"Schedule V"}</definedName>
    <definedName name="ctatatat" localSheetId="6" hidden="1">{#N/A,#N/A,FALSE,"DIR-REP";#N/A,#N/A,FALSE,"AUD-REPORT";#N/A,#N/A,FALSE,"P7L&amp;BS";#N/A,#N/A,FALSE,"NOTES";#N/A,#N/A,FALSE,"FA";#N/A,#N/A,FALSE,"NOTES (2)";#N/A,#N/A,FALSE,"Schedule  IV";#N/A,#N/A,FALSE,"Schedule V"}</definedName>
    <definedName name="ctatatat" localSheetId="11" hidden="1">{#N/A,#N/A,FALSE,"DIR-REP";#N/A,#N/A,FALSE,"AUD-REPORT";#N/A,#N/A,FALSE,"P7L&amp;BS";#N/A,#N/A,FALSE,"NOTES";#N/A,#N/A,FALSE,"FA";#N/A,#N/A,FALSE,"NOTES (2)";#N/A,#N/A,FALSE,"Schedule  IV";#N/A,#N/A,FALSE,"Schedule V"}</definedName>
    <definedName name="ctatatat" localSheetId="12" hidden="1">{#N/A,#N/A,FALSE,"DIR-REP";#N/A,#N/A,FALSE,"AUD-REPORT";#N/A,#N/A,FALSE,"P7L&amp;BS";#N/A,#N/A,FALSE,"NOTES";#N/A,#N/A,FALSE,"FA";#N/A,#N/A,FALSE,"NOTES (2)";#N/A,#N/A,FALSE,"Schedule  IV";#N/A,#N/A,FALSE,"Schedule V"}</definedName>
    <definedName name="ctatatat" hidden="1">{#N/A,#N/A,FALSE,"DIR-REP";#N/A,#N/A,FALSE,"AUD-REPORT";#N/A,#N/A,FALSE,"P7L&amp;BS";#N/A,#N/A,FALSE,"NOTES";#N/A,#N/A,FALSE,"FA";#N/A,#N/A,FALSE,"NOTES (2)";#N/A,#N/A,FALSE,"Schedule  IV";#N/A,#N/A,FALSE,"Schedule V"}</definedName>
    <definedName name="ctgtt" localSheetId="7" hidden="1">{#N/A,#N/A,TRUE,"COVER";#N/A,#N/A,TRUE,"DIR";#N/A,#N/A,TRUE,"AUDIT"}</definedName>
    <definedName name="ctgtt" localSheetId="5" hidden="1">{#N/A,#N/A,TRUE,"COVER";#N/A,#N/A,TRUE,"DIR";#N/A,#N/A,TRUE,"AUDIT"}</definedName>
    <definedName name="ctgtt" localSheetId="6" hidden="1">{#N/A,#N/A,TRUE,"COVER";#N/A,#N/A,TRUE,"DIR";#N/A,#N/A,TRUE,"AUDIT"}</definedName>
    <definedName name="ctgtt" localSheetId="11" hidden="1">{#N/A,#N/A,TRUE,"COVER";#N/A,#N/A,TRUE,"DIR";#N/A,#N/A,TRUE,"AUDIT"}</definedName>
    <definedName name="ctgtt" localSheetId="12" hidden="1">{#N/A,#N/A,TRUE,"COVER";#N/A,#N/A,TRUE,"DIR";#N/A,#N/A,TRUE,"AUDIT"}</definedName>
    <definedName name="ctgtt" hidden="1">{#N/A,#N/A,TRUE,"COVER";#N/A,#N/A,TRUE,"DIR";#N/A,#N/A,TRUE,"AUDIT"}</definedName>
    <definedName name="ctlllo" localSheetId="7" hidden="1">{#N/A,#N/A,FALSE,"TB";#N/A,#N/A,FALSE,"DR";#N/A,#N/A,FALSE,"AR";#N/A,#N/A,FALSE,"PL";#N/A,#N/A,FALSE,"BS";#N/A,#N/A,FALSE,"NOTES";#N/A,#N/A,FALSE,"NOTES (2)";#N/A,#N/A,FALSE,"NOTES (3)";#N/A,#N/A,FALSE,"DPL";#N/A,#N/A,FALSE,"TAXC.INDEX";#N/A,#N/A,FALSE,"Schedule I";#N/A,#N/A,FALSE,"Adjustments"}</definedName>
    <definedName name="ctlllo" localSheetId="5" hidden="1">{#N/A,#N/A,FALSE,"TB";#N/A,#N/A,FALSE,"DR";#N/A,#N/A,FALSE,"AR";#N/A,#N/A,FALSE,"PL";#N/A,#N/A,FALSE,"BS";#N/A,#N/A,FALSE,"NOTES";#N/A,#N/A,FALSE,"NOTES (2)";#N/A,#N/A,FALSE,"NOTES (3)";#N/A,#N/A,FALSE,"DPL";#N/A,#N/A,FALSE,"TAXC.INDEX";#N/A,#N/A,FALSE,"Schedule I";#N/A,#N/A,FALSE,"Adjustments"}</definedName>
    <definedName name="ctlllo" localSheetId="6" hidden="1">{#N/A,#N/A,FALSE,"TB";#N/A,#N/A,FALSE,"DR";#N/A,#N/A,FALSE,"AR";#N/A,#N/A,FALSE,"PL";#N/A,#N/A,FALSE,"BS";#N/A,#N/A,FALSE,"NOTES";#N/A,#N/A,FALSE,"NOTES (2)";#N/A,#N/A,FALSE,"NOTES (3)";#N/A,#N/A,FALSE,"DPL";#N/A,#N/A,FALSE,"TAXC.INDEX";#N/A,#N/A,FALSE,"Schedule I";#N/A,#N/A,FALSE,"Adjustments"}</definedName>
    <definedName name="ctlllo" localSheetId="11" hidden="1">{#N/A,#N/A,FALSE,"TB";#N/A,#N/A,FALSE,"DR";#N/A,#N/A,FALSE,"AR";#N/A,#N/A,FALSE,"PL";#N/A,#N/A,FALSE,"BS";#N/A,#N/A,FALSE,"NOTES";#N/A,#N/A,FALSE,"NOTES (2)";#N/A,#N/A,FALSE,"NOTES (3)";#N/A,#N/A,FALSE,"DPL";#N/A,#N/A,FALSE,"TAXC.INDEX";#N/A,#N/A,FALSE,"Schedule I";#N/A,#N/A,FALSE,"Adjustments"}</definedName>
    <definedName name="ctlllo" localSheetId="12" hidden="1">{#N/A,#N/A,FALSE,"TB";#N/A,#N/A,FALSE,"DR";#N/A,#N/A,FALSE,"AR";#N/A,#N/A,FALSE,"PL";#N/A,#N/A,FALSE,"BS";#N/A,#N/A,FALSE,"NOTES";#N/A,#N/A,FALSE,"NOTES (2)";#N/A,#N/A,FALSE,"NOTES (3)";#N/A,#N/A,FALSE,"DPL";#N/A,#N/A,FALSE,"TAXC.INDEX";#N/A,#N/A,FALSE,"Schedule I";#N/A,#N/A,FALSE,"Adjustments"}</definedName>
    <definedName name="ctlllo" hidden="1">{#N/A,#N/A,FALSE,"TB";#N/A,#N/A,FALSE,"DR";#N/A,#N/A,FALSE,"AR";#N/A,#N/A,FALSE,"PL";#N/A,#N/A,FALSE,"BS";#N/A,#N/A,FALSE,"NOTES";#N/A,#N/A,FALSE,"NOTES (2)";#N/A,#N/A,FALSE,"NOTES (3)";#N/A,#N/A,FALSE,"DPL";#N/A,#N/A,FALSE,"TAXC.INDEX";#N/A,#N/A,FALSE,"Schedule I";#N/A,#N/A,FALSE,"Adjustments"}</definedName>
    <definedName name="cv" localSheetId="7" hidden="1">{#N/A,#N/A,FALSE,"TB";#N/A,#N/A,FALSE,"DR";#N/A,#N/A,FALSE,"AR";#N/A,#N/A,FALSE,"BS";#N/A,#N/A,FALSE,"PL";#N/A,#N/A,FALSE,"NOTES";#N/A,#N/A,FALSE,"NOTES (2)";#N/A,#N/A,FALSE,"NOTES (3)";#N/A,#N/A,FALSE,"DPL";#N/A,#N/A,FALSE,"DPL"}</definedName>
    <definedName name="cv" localSheetId="5" hidden="1">{#N/A,#N/A,FALSE,"TB";#N/A,#N/A,FALSE,"DR";#N/A,#N/A,FALSE,"AR";#N/A,#N/A,FALSE,"BS";#N/A,#N/A,FALSE,"PL";#N/A,#N/A,FALSE,"NOTES";#N/A,#N/A,FALSE,"NOTES (2)";#N/A,#N/A,FALSE,"NOTES (3)";#N/A,#N/A,FALSE,"DPL";#N/A,#N/A,FALSE,"DPL"}</definedName>
    <definedName name="cv" localSheetId="6" hidden="1">{#N/A,#N/A,FALSE,"TB";#N/A,#N/A,FALSE,"DR";#N/A,#N/A,FALSE,"AR";#N/A,#N/A,FALSE,"BS";#N/A,#N/A,FALSE,"PL";#N/A,#N/A,FALSE,"NOTES";#N/A,#N/A,FALSE,"NOTES (2)";#N/A,#N/A,FALSE,"NOTES (3)";#N/A,#N/A,FALSE,"DPL";#N/A,#N/A,FALSE,"DPL"}</definedName>
    <definedName name="cv" localSheetId="11" hidden="1">{#N/A,#N/A,FALSE,"TB";#N/A,#N/A,FALSE,"DR";#N/A,#N/A,FALSE,"AR";#N/A,#N/A,FALSE,"BS";#N/A,#N/A,FALSE,"PL";#N/A,#N/A,FALSE,"NOTES";#N/A,#N/A,FALSE,"NOTES (2)";#N/A,#N/A,FALSE,"NOTES (3)";#N/A,#N/A,FALSE,"DPL";#N/A,#N/A,FALSE,"DPL"}</definedName>
    <definedName name="cv" localSheetId="12" hidden="1">{#N/A,#N/A,FALSE,"TB";#N/A,#N/A,FALSE,"DR";#N/A,#N/A,FALSE,"AR";#N/A,#N/A,FALSE,"BS";#N/A,#N/A,FALSE,"PL";#N/A,#N/A,FALSE,"NOTES";#N/A,#N/A,FALSE,"NOTES (2)";#N/A,#N/A,FALSE,"NOTES (3)";#N/A,#N/A,FALSE,"DPL";#N/A,#N/A,FALSE,"DPL"}</definedName>
    <definedName name="cv" hidden="1">{#N/A,#N/A,FALSE,"TB";#N/A,#N/A,FALSE,"DR";#N/A,#N/A,FALSE,"AR";#N/A,#N/A,FALSE,"BS";#N/A,#N/A,FALSE,"PL";#N/A,#N/A,FALSE,"NOTES";#N/A,#N/A,FALSE,"NOTES (2)";#N/A,#N/A,FALSE,"NOTES (3)";#N/A,#N/A,FALSE,"DPL";#N/A,#N/A,FALSE,"DPL"}</definedName>
    <definedName name="CVCV" localSheetId="1" hidden="1">{#N/A,#N/A,FALSE,"Sheet1"}</definedName>
    <definedName name="CVCV" hidden="1">{#N/A,#N/A,FALSE,"Sheet1"}</definedName>
    <definedName name="cvssdfgs" localSheetId="7" hidden="1">{#N/A,#N/A,FALSE,"TB";#N/A,#N/A,FALSE,"AR";#N/A,#N/A,FALSE,"BS";#N/A,#N/A,FALSE,"PL";#N/A,#N/A,FALSE,"NOTES";#N/A,#N/A,FALSE,"NOTES (2)";#N/A,#N/A,FALSE,"NOTES (3)";#N/A,#N/A,FALSE,"TAXC.INDEX";#N/A,#N/A,FALSE,"Schedule I";#N/A,#N/A,FALSE,"DPL";#N/A,#N/A,FALSE,"Schedule IV";#N/A,#N/A,FALSE,"Adjustments"}</definedName>
    <definedName name="cvssdfgs" localSheetId="5" hidden="1">{#N/A,#N/A,FALSE,"TB";#N/A,#N/A,FALSE,"AR";#N/A,#N/A,FALSE,"BS";#N/A,#N/A,FALSE,"PL";#N/A,#N/A,FALSE,"NOTES";#N/A,#N/A,FALSE,"NOTES (2)";#N/A,#N/A,FALSE,"NOTES (3)";#N/A,#N/A,FALSE,"TAXC.INDEX";#N/A,#N/A,FALSE,"Schedule I";#N/A,#N/A,FALSE,"DPL";#N/A,#N/A,FALSE,"Schedule IV";#N/A,#N/A,FALSE,"Adjustments"}</definedName>
    <definedName name="cvssdfgs" localSheetId="6" hidden="1">{#N/A,#N/A,FALSE,"TB";#N/A,#N/A,FALSE,"AR";#N/A,#N/A,FALSE,"BS";#N/A,#N/A,FALSE,"PL";#N/A,#N/A,FALSE,"NOTES";#N/A,#N/A,FALSE,"NOTES (2)";#N/A,#N/A,FALSE,"NOTES (3)";#N/A,#N/A,FALSE,"TAXC.INDEX";#N/A,#N/A,FALSE,"Schedule I";#N/A,#N/A,FALSE,"DPL";#N/A,#N/A,FALSE,"Schedule IV";#N/A,#N/A,FALSE,"Adjustments"}</definedName>
    <definedName name="cvssdfgs" localSheetId="11" hidden="1">{#N/A,#N/A,FALSE,"TB";#N/A,#N/A,FALSE,"AR";#N/A,#N/A,FALSE,"BS";#N/A,#N/A,FALSE,"PL";#N/A,#N/A,FALSE,"NOTES";#N/A,#N/A,FALSE,"NOTES (2)";#N/A,#N/A,FALSE,"NOTES (3)";#N/A,#N/A,FALSE,"TAXC.INDEX";#N/A,#N/A,FALSE,"Schedule I";#N/A,#N/A,FALSE,"DPL";#N/A,#N/A,FALSE,"Schedule IV";#N/A,#N/A,FALSE,"Adjustments"}</definedName>
    <definedName name="cvssdfgs" localSheetId="12" hidden="1">{#N/A,#N/A,FALSE,"TB";#N/A,#N/A,FALSE,"AR";#N/A,#N/A,FALSE,"BS";#N/A,#N/A,FALSE,"PL";#N/A,#N/A,FALSE,"NOTES";#N/A,#N/A,FALSE,"NOTES (2)";#N/A,#N/A,FALSE,"NOTES (3)";#N/A,#N/A,FALSE,"TAXC.INDEX";#N/A,#N/A,FALSE,"Schedule I";#N/A,#N/A,FALSE,"DPL";#N/A,#N/A,FALSE,"Schedule IV";#N/A,#N/A,FALSE,"Adjustments"}</definedName>
    <definedName name="cvssdfgs" hidden="1">{#N/A,#N/A,FALSE,"TB";#N/A,#N/A,FALSE,"AR";#N/A,#N/A,FALSE,"BS";#N/A,#N/A,FALSE,"PL";#N/A,#N/A,FALSE,"NOTES";#N/A,#N/A,FALSE,"NOTES (2)";#N/A,#N/A,FALSE,"NOTES (3)";#N/A,#N/A,FALSE,"TAXC.INDEX";#N/A,#N/A,FALSE,"Schedule I";#N/A,#N/A,FALSE,"DPL";#N/A,#N/A,FALSE,"Schedule IV";#N/A,#N/A,FALSE,"Adjustments"}</definedName>
    <definedName name="cx" localSheetId="7" hidden="1">{#N/A,#N/A,FALSE,"970301";#N/A,#N/A,FALSE,"970302";#N/A,#N/A,FALSE,"970303";#N/A,#N/A,FALSE,"970304";#N/A,#N/A,FALSE,"COM1";#N/A,#N/A,FALSE,"COM2"}</definedName>
    <definedName name="cx" localSheetId="5" hidden="1">{#N/A,#N/A,FALSE,"970301";#N/A,#N/A,FALSE,"970302";#N/A,#N/A,FALSE,"970303";#N/A,#N/A,FALSE,"970304";#N/A,#N/A,FALSE,"COM1";#N/A,#N/A,FALSE,"COM2"}</definedName>
    <definedName name="cx" localSheetId="6" hidden="1">{#N/A,#N/A,FALSE,"970301";#N/A,#N/A,FALSE,"970302";#N/A,#N/A,FALSE,"970303";#N/A,#N/A,FALSE,"970304";#N/A,#N/A,FALSE,"COM1";#N/A,#N/A,FALSE,"COM2"}</definedName>
    <definedName name="cx" localSheetId="1" hidden="1">{#N/A,#N/A,FALSE,"Ocean";#N/A,#N/A,FALSE,"NewYork";#N/A,#N/A,FALSE,"Gateway";#N/A,#N/A,FALSE,"GVH";#N/A,#N/A,FALSE,"GVM";#N/A,#N/A,FALSE,"GVT"}</definedName>
    <definedName name="cx" localSheetId="11" hidden="1">{#N/A,#N/A,FALSE,"970301";#N/A,#N/A,FALSE,"970302";#N/A,#N/A,FALSE,"970303";#N/A,#N/A,FALSE,"970304";#N/A,#N/A,FALSE,"COM1";#N/A,#N/A,FALSE,"COM2"}</definedName>
    <definedName name="cx" localSheetId="12" hidden="1">{#N/A,#N/A,FALSE,"970301";#N/A,#N/A,FALSE,"970302";#N/A,#N/A,FALSE,"970303";#N/A,#N/A,FALSE,"970304";#N/A,#N/A,FALSE,"COM1";#N/A,#N/A,FALSE,"COM2"}</definedName>
    <definedName name="cx" hidden="1">{#N/A,#N/A,FALSE,"970301";#N/A,#N/A,FALSE,"970302";#N/A,#N/A,FALSE,"970303";#N/A,#N/A,FALSE,"970304";#N/A,#N/A,FALSE,"COM1";#N/A,#N/A,FALSE,"COM2"}</definedName>
    <definedName name="cxftae" localSheetId="7" hidden="1">{#N/A,#N/A,FALSE,"TB";#N/A,#N/A,FALSE,"AR";#N/A,#N/A,FALSE,"BS";#N/A,#N/A,FALSE,"PL";#N/A,#N/A,FALSE,"NOTES";#N/A,#N/A,FALSE,"NOTES (2)";#N/A,#N/A,FALSE,"NOTES (3)";#N/A,#N/A,FALSE,"TAXC.INDEX";#N/A,#N/A,FALSE,"Schedule I";#N/A,#N/A,FALSE,"DPL";#N/A,#N/A,FALSE,"Schedule IV";#N/A,#N/A,FALSE,"Adjustments"}</definedName>
    <definedName name="cxftae" localSheetId="5" hidden="1">{#N/A,#N/A,FALSE,"TB";#N/A,#N/A,FALSE,"AR";#N/A,#N/A,FALSE,"BS";#N/A,#N/A,FALSE,"PL";#N/A,#N/A,FALSE,"NOTES";#N/A,#N/A,FALSE,"NOTES (2)";#N/A,#N/A,FALSE,"NOTES (3)";#N/A,#N/A,FALSE,"TAXC.INDEX";#N/A,#N/A,FALSE,"Schedule I";#N/A,#N/A,FALSE,"DPL";#N/A,#N/A,FALSE,"Schedule IV";#N/A,#N/A,FALSE,"Adjustments"}</definedName>
    <definedName name="cxftae" localSheetId="6" hidden="1">{#N/A,#N/A,FALSE,"TB";#N/A,#N/A,FALSE,"AR";#N/A,#N/A,FALSE,"BS";#N/A,#N/A,FALSE,"PL";#N/A,#N/A,FALSE,"NOTES";#N/A,#N/A,FALSE,"NOTES (2)";#N/A,#N/A,FALSE,"NOTES (3)";#N/A,#N/A,FALSE,"TAXC.INDEX";#N/A,#N/A,FALSE,"Schedule I";#N/A,#N/A,FALSE,"DPL";#N/A,#N/A,FALSE,"Schedule IV";#N/A,#N/A,FALSE,"Adjustments"}</definedName>
    <definedName name="cxftae" localSheetId="11" hidden="1">{#N/A,#N/A,FALSE,"TB";#N/A,#N/A,FALSE,"AR";#N/A,#N/A,FALSE,"BS";#N/A,#N/A,FALSE,"PL";#N/A,#N/A,FALSE,"NOTES";#N/A,#N/A,FALSE,"NOTES (2)";#N/A,#N/A,FALSE,"NOTES (3)";#N/A,#N/A,FALSE,"TAXC.INDEX";#N/A,#N/A,FALSE,"Schedule I";#N/A,#N/A,FALSE,"DPL";#N/A,#N/A,FALSE,"Schedule IV";#N/A,#N/A,FALSE,"Adjustments"}</definedName>
    <definedName name="cxftae" localSheetId="12" hidden="1">{#N/A,#N/A,FALSE,"TB";#N/A,#N/A,FALSE,"AR";#N/A,#N/A,FALSE,"BS";#N/A,#N/A,FALSE,"PL";#N/A,#N/A,FALSE,"NOTES";#N/A,#N/A,FALSE,"NOTES (2)";#N/A,#N/A,FALSE,"NOTES (3)";#N/A,#N/A,FALSE,"TAXC.INDEX";#N/A,#N/A,FALSE,"Schedule I";#N/A,#N/A,FALSE,"DPL";#N/A,#N/A,FALSE,"Schedule IV";#N/A,#N/A,FALSE,"Adjustments"}</definedName>
    <definedName name="cxftae" hidden="1">{#N/A,#N/A,FALSE,"TB";#N/A,#N/A,FALSE,"AR";#N/A,#N/A,FALSE,"BS";#N/A,#N/A,FALSE,"PL";#N/A,#N/A,FALSE,"NOTES";#N/A,#N/A,FALSE,"NOTES (2)";#N/A,#N/A,FALSE,"NOTES (3)";#N/A,#N/A,FALSE,"TAXC.INDEX";#N/A,#N/A,FALSE,"Schedule I";#N/A,#N/A,FALSE,"DPL";#N/A,#N/A,FALSE,"Schedule IV";#N/A,#N/A,FALSE,"Adjustments"}</definedName>
    <definedName name="d" hidden="1">{#N/A,#N/A,TRUE,"Acquirer_Cases_Input";#N/A,#N/A,TRUE,"Acquirer_Input";#N/A,#N/A,TRUE,"Acquirer"}</definedName>
    <definedName name="d_1" hidden="1">{#N/A,#N/A,FALSE,"Virgin Flightdeck"}</definedName>
    <definedName name="d_2" hidden="1">{#N/A,#N/A,FALSE,"Virgin Flightdeck"}</definedName>
    <definedName name="d_3" hidden="1">{#N/A,#N/A,FALSE,"Virgin Flightdeck"}</definedName>
    <definedName name="d_4" hidden="1">{#N/A,#N/A,FALSE,"Virgin Flightdeck"}</definedName>
    <definedName name="d_5" hidden="1">{#N/A,#N/A,FALSE,"Virgin Flightdeck"}</definedName>
    <definedName name="d100V" localSheetId="7" hidden="1">{#N/A,#N/A,FALSE,"TAXC.INDEX";#N/A,#N/A,FALSE,"Schedule I";#N/A,#N/A,FALSE,"Schedule  II";#N/A,#N/A,FALSE,"Schedule III"}</definedName>
    <definedName name="d100V" localSheetId="5" hidden="1">{#N/A,#N/A,FALSE,"TAXC.INDEX";#N/A,#N/A,FALSE,"Schedule I";#N/A,#N/A,FALSE,"Schedule  II";#N/A,#N/A,FALSE,"Schedule III"}</definedName>
    <definedName name="d100V" localSheetId="6" hidden="1">{#N/A,#N/A,FALSE,"TAXC.INDEX";#N/A,#N/A,FALSE,"Schedule I";#N/A,#N/A,FALSE,"Schedule  II";#N/A,#N/A,FALSE,"Schedule III"}</definedName>
    <definedName name="d100V" localSheetId="11" hidden="1">{#N/A,#N/A,FALSE,"TAXC.INDEX";#N/A,#N/A,FALSE,"Schedule I";#N/A,#N/A,FALSE,"Schedule  II";#N/A,#N/A,FALSE,"Schedule III"}</definedName>
    <definedName name="d100V" localSheetId="12" hidden="1">{#N/A,#N/A,FALSE,"TAXC.INDEX";#N/A,#N/A,FALSE,"Schedule I";#N/A,#N/A,FALSE,"Schedule  II";#N/A,#N/A,FALSE,"Schedule III"}</definedName>
    <definedName name="d100V" hidden="1">{#N/A,#N/A,FALSE,"TAXC.INDEX";#N/A,#N/A,FALSE,"Schedule I";#N/A,#N/A,FALSE,"Schedule  II";#N/A,#N/A,FALSE,"Schedule III"}</definedName>
    <definedName name="da" localSheetId="7" hidden="1">#REF!</definedName>
    <definedName name="da" localSheetId="5" hidden="1">#REF!</definedName>
    <definedName name="da" localSheetId="6" hidden="1">#REF!</definedName>
    <definedName name="da" localSheetId="11" hidden="1">#REF!</definedName>
    <definedName name="da" localSheetId="12" hidden="1">#REF!</definedName>
    <definedName name="da" hidden="1">#REF!</definedName>
    <definedName name="DA_1648175349100000216" localSheetId="2" hidden="1">#REF!</definedName>
    <definedName name="DA_1648175349100000216" localSheetId="7" hidden="1">#REF!</definedName>
    <definedName name="DA_1648175349100000216" localSheetId="3" hidden="1">#REF!</definedName>
    <definedName name="DA_1648175349100000216" localSheetId="4" hidden="1">#REF!</definedName>
    <definedName name="DA_1648175349100000216" localSheetId="5" hidden="1">#REF!</definedName>
    <definedName name="DA_1648175349100000216" localSheetId="6" hidden="1">#REF!</definedName>
    <definedName name="DA_1648175349100000216" localSheetId="1" hidden="1">#REF!</definedName>
    <definedName name="DA_1648175349100000216" localSheetId="8" hidden="1">#REF!</definedName>
    <definedName name="DA_1648175349100000216" localSheetId="9" hidden="1">#REF!</definedName>
    <definedName name="DA_1648175349100000216" localSheetId="10" hidden="1">#REF!</definedName>
    <definedName name="DA_1648175349100000216" localSheetId="11" hidden="1">#REF!</definedName>
    <definedName name="DA_1648175349100000216" localSheetId="12" hidden="1">#REF!</definedName>
    <definedName name="DA_1648175349100000216" hidden="1">#REF!</definedName>
    <definedName name="DA_1648175349100000221" localSheetId="2" hidden="1">#REF!</definedName>
    <definedName name="DA_1648175349100000221" localSheetId="7" hidden="1">#REF!</definedName>
    <definedName name="DA_1648175349100000221" localSheetId="3" hidden="1">#REF!</definedName>
    <definedName name="DA_1648175349100000221" localSheetId="4" hidden="1">#REF!</definedName>
    <definedName name="DA_1648175349100000221" localSheetId="5" hidden="1">#REF!</definedName>
    <definedName name="DA_1648175349100000221" localSheetId="6" hidden="1">#REF!</definedName>
    <definedName name="DA_1648175349100000221" localSheetId="1" hidden="1">#REF!</definedName>
    <definedName name="DA_1648175349100000221" localSheetId="8" hidden="1">#REF!</definedName>
    <definedName name="DA_1648175349100000221" localSheetId="9" hidden="1">#REF!</definedName>
    <definedName name="DA_1648175349100000221" localSheetId="10" hidden="1">#REF!</definedName>
    <definedName name="DA_1648175349100000221" localSheetId="11" hidden="1">#REF!</definedName>
    <definedName name="DA_1648175349100000221" localSheetId="12" hidden="1">#REF!</definedName>
    <definedName name="DA_1648175349100000221" hidden="1">#REF!</definedName>
    <definedName name="DA_1648175349100000223" localSheetId="2" hidden="1">#REF!</definedName>
    <definedName name="DA_1648175349100000223" localSheetId="7" hidden="1">#REF!</definedName>
    <definedName name="DA_1648175349100000223" localSheetId="3" hidden="1">#REF!</definedName>
    <definedName name="DA_1648175349100000223" localSheetId="4" hidden="1">#REF!</definedName>
    <definedName name="DA_1648175349100000223" localSheetId="5" hidden="1">#REF!</definedName>
    <definedName name="DA_1648175349100000223" localSheetId="6" hidden="1">#REF!</definedName>
    <definedName name="DA_1648175349100000223" localSheetId="1" hidden="1">#REF!</definedName>
    <definedName name="DA_1648175349100000223" localSheetId="8" hidden="1">#REF!</definedName>
    <definedName name="DA_1648175349100000223" localSheetId="9" hidden="1">#REF!</definedName>
    <definedName name="DA_1648175349100000223" localSheetId="10" hidden="1">#REF!</definedName>
    <definedName name="DA_1648175349100000223" localSheetId="11" hidden="1">#REF!</definedName>
    <definedName name="DA_1648175349100000223" localSheetId="12" hidden="1">#REF!</definedName>
    <definedName name="DA_1648175349100000223" hidden="1">#REF!</definedName>
    <definedName name="DA_1648175349100000227" localSheetId="2" hidden="1">#REF!</definedName>
    <definedName name="DA_1648175349100000227" localSheetId="7" hidden="1">#REF!</definedName>
    <definedName name="DA_1648175349100000227" localSheetId="3" hidden="1">#REF!</definedName>
    <definedName name="DA_1648175349100000227" localSheetId="4" hidden="1">#REF!</definedName>
    <definedName name="DA_1648175349100000227" localSheetId="5" hidden="1">#REF!</definedName>
    <definedName name="DA_1648175349100000227" localSheetId="6" hidden="1">#REF!</definedName>
    <definedName name="DA_1648175349100000227" localSheetId="1" hidden="1">#REF!</definedName>
    <definedName name="DA_1648175349100000227" localSheetId="8" hidden="1">#REF!</definedName>
    <definedName name="DA_1648175349100000227" localSheetId="9" hidden="1">#REF!</definedName>
    <definedName name="DA_1648175349100000227" localSheetId="10" hidden="1">#REF!</definedName>
    <definedName name="DA_1648175349100000227" localSheetId="11" hidden="1">#REF!</definedName>
    <definedName name="DA_1648175349100000227" localSheetId="12" hidden="1">#REF!</definedName>
    <definedName name="DA_1648175349100000227" hidden="1">#REF!</definedName>
    <definedName name="DA_1648175349100000228" localSheetId="2" hidden="1">#REF!</definedName>
    <definedName name="DA_1648175349100000228" localSheetId="7" hidden="1">#REF!</definedName>
    <definedName name="DA_1648175349100000228" localSheetId="3" hidden="1">#REF!</definedName>
    <definedName name="DA_1648175349100000228" localSheetId="4" hidden="1">#REF!</definedName>
    <definedName name="DA_1648175349100000228" localSheetId="5" hidden="1">#REF!</definedName>
    <definedName name="DA_1648175349100000228" localSheetId="6" hidden="1">#REF!</definedName>
    <definedName name="DA_1648175349100000228" localSheetId="1" hidden="1">#REF!</definedName>
    <definedName name="DA_1648175349100000228" localSheetId="8" hidden="1">#REF!</definedName>
    <definedName name="DA_1648175349100000228" localSheetId="9" hidden="1">#REF!</definedName>
    <definedName name="DA_1648175349100000228" localSheetId="10" hidden="1">#REF!</definedName>
    <definedName name="DA_1648175349100000228" localSheetId="11" hidden="1">#REF!</definedName>
    <definedName name="DA_1648175349100000228" localSheetId="12" hidden="1">#REF!</definedName>
    <definedName name="DA_1648175349100000228" hidden="1">#REF!</definedName>
    <definedName name="DA_1668380676400000247" hidden="1">'[40]Consol PL'!#REF!</definedName>
    <definedName name="DA_1668380676400000252" hidden="1">'[40]Consol PL'!#REF!</definedName>
    <definedName name="DA_1770866480400000079" localSheetId="2" hidden="1">#REF!</definedName>
    <definedName name="DA_1770866480400000079" localSheetId="7" hidden="1">#REF!</definedName>
    <definedName name="DA_1770866480400000079" localSheetId="3" hidden="1">#REF!</definedName>
    <definedName name="DA_1770866480400000079" localSheetId="4" hidden="1">#REF!</definedName>
    <definedName name="DA_1770866480400000079" localSheetId="5" hidden="1">#REF!</definedName>
    <definedName name="DA_1770866480400000079" localSheetId="6" hidden="1">#REF!</definedName>
    <definedName name="DA_1770866480400000079" localSheetId="1" hidden="1">#REF!</definedName>
    <definedName name="DA_1770866480400000079" localSheetId="8" hidden="1">#REF!</definedName>
    <definedName name="DA_1770866480400000079" localSheetId="9" hidden="1">#REF!</definedName>
    <definedName name="DA_1770866480400000079" localSheetId="10" hidden="1">#REF!</definedName>
    <definedName name="DA_1770866480400000079" localSheetId="11" hidden="1">#REF!</definedName>
    <definedName name="DA_1770866480400000079" localSheetId="12" hidden="1">#REF!</definedName>
    <definedName name="DA_1770866480400000079" hidden="1">#REF!</definedName>
    <definedName name="DA_1770866480400000080" localSheetId="2" hidden="1">#REF!</definedName>
    <definedName name="DA_1770866480400000080" localSheetId="7" hidden="1">#REF!</definedName>
    <definedName name="DA_1770866480400000080" localSheetId="3" hidden="1">#REF!</definedName>
    <definedName name="DA_1770866480400000080" localSheetId="4" hidden="1">#REF!</definedName>
    <definedName name="DA_1770866480400000080" localSheetId="5" hidden="1">#REF!</definedName>
    <definedName name="DA_1770866480400000080" localSheetId="6" hidden="1">#REF!</definedName>
    <definedName name="DA_1770866480400000080" localSheetId="1" hidden="1">#REF!</definedName>
    <definedName name="DA_1770866480400000080" localSheetId="8" hidden="1">#REF!</definedName>
    <definedName name="DA_1770866480400000080" localSheetId="9" hidden="1">#REF!</definedName>
    <definedName name="DA_1770866480400000080" localSheetId="10" hidden="1">#REF!</definedName>
    <definedName name="DA_1770866480400000080" localSheetId="11" hidden="1">#REF!</definedName>
    <definedName name="DA_1770866480400000080" localSheetId="12" hidden="1">#REF!</definedName>
    <definedName name="DA_1770866480400000080" hidden="1">#REF!</definedName>
    <definedName name="DA_1770866480400000084" localSheetId="2" hidden="1">#REF!</definedName>
    <definedName name="DA_1770866480400000084" localSheetId="7" hidden="1">#REF!</definedName>
    <definedName name="DA_1770866480400000084" localSheetId="3" hidden="1">#REF!</definedName>
    <definedName name="DA_1770866480400000084" localSheetId="4" hidden="1">#REF!</definedName>
    <definedName name="DA_1770866480400000084" localSheetId="5" hidden="1">#REF!</definedName>
    <definedName name="DA_1770866480400000084" localSheetId="6" hidden="1">#REF!</definedName>
    <definedName name="DA_1770866480400000084" localSheetId="1" hidden="1">#REF!</definedName>
    <definedName name="DA_1770866480400000084" localSheetId="8" hidden="1">#REF!</definedName>
    <definedName name="DA_1770866480400000084" localSheetId="9" hidden="1">#REF!</definedName>
    <definedName name="DA_1770866480400000084" localSheetId="10" hidden="1">#REF!</definedName>
    <definedName name="DA_1770866480400000084" localSheetId="11" hidden="1">#REF!</definedName>
    <definedName name="DA_1770866480400000084" localSheetId="12" hidden="1">#REF!</definedName>
    <definedName name="DA_1770866480400000084" hidden="1">#REF!</definedName>
    <definedName name="DA_1770866480400000085" localSheetId="2" hidden="1">#REF!</definedName>
    <definedName name="DA_1770866480400000085" localSheetId="7" hidden="1">#REF!</definedName>
    <definedName name="DA_1770866480400000085" localSheetId="3" hidden="1">#REF!</definedName>
    <definedName name="DA_1770866480400000085" localSheetId="4" hidden="1">#REF!</definedName>
    <definedName name="DA_1770866480400000085" localSheetId="5" hidden="1">#REF!</definedName>
    <definedName name="DA_1770866480400000085" localSheetId="6" hidden="1">#REF!</definedName>
    <definedName name="DA_1770866480400000085" localSheetId="1" hidden="1">#REF!</definedName>
    <definedName name="DA_1770866480400000085" localSheetId="8" hidden="1">#REF!</definedName>
    <definedName name="DA_1770866480400000085" localSheetId="9" hidden="1">#REF!</definedName>
    <definedName name="DA_1770866480400000085" localSheetId="10" hidden="1">#REF!</definedName>
    <definedName name="DA_1770866480400000085" localSheetId="11" hidden="1">#REF!</definedName>
    <definedName name="DA_1770866480400000085" localSheetId="12" hidden="1">#REF!</definedName>
    <definedName name="DA_1770866480400000085" hidden="1">#REF!</definedName>
    <definedName name="DA_2001781321300002483" localSheetId="2" hidden="1">#REF!</definedName>
    <definedName name="DA_2001781321300002483" localSheetId="7" hidden="1">#REF!</definedName>
    <definedName name="DA_2001781321300002483" localSheetId="3" hidden="1">#REF!</definedName>
    <definedName name="DA_2001781321300002483" localSheetId="4" hidden="1">#REF!</definedName>
    <definedName name="DA_2001781321300002483" localSheetId="5" hidden="1">#REF!</definedName>
    <definedName name="DA_2001781321300002483" localSheetId="6" hidden="1">#REF!</definedName>
    <definedName name="DA_2001781321300002483" localSheetId="1" hidden="1">#REF!</definedName>
    <definedName name="DA_2001781321300002483" localSheetId="8" hidden="1">#REF!</definedName>
    <definedName name="DA_2001781321300002483" localSheetId="9" hidden="1">#REF!</definedName>
    <definedName name="DA_2001781321300002483" localSheetId="10" hidden="1">#REF!</definedName>
    <definedName name="DA_2001781321300002483" localSheetId="11" hidden="1">#REF!</definedName>
    <definedName name="DA_2001781321300002483" localSheetId="12" hidden="1">#REF!</definedName>
    <definedName name="DA_2001781321300002483" hidden="1">#REF!</definedName>
    <definedName name="DA_2001781321300002686" localSheetId="2" hidden="1">#REF!</definedName>
    <definedName name="DA_2001781321300002686" localSheetId="7" hidden="1">#REF!</definedName>
    <definedName name="DA_2001781321300002686" localSheetId="3" hidden="1">#REF!</definedName>
    <definedName name="DA_2001781321300002686" localSheetId="4" hidden="1">#REF!</definedName>
    <definedName name="DA_2001781321300002686" localSheetId="5" hidden="1">#REF!</definedName>
    <definedName name="DA_2001781321300002686" localSheetId="6" hidden="1">#REF!</definedName>
    <definedName name="DA_2001781321300002686" localSheetId="1" hidden="1">#REF!</definedName>
    <definedName name="DA_2001781321300002686" localSheetId="8" hidden="1">#REF!</definedName>
    <definedName name="DA_2001781321300002686" localSheetId="9" hidden="1">#REF!</definedName>
    <definedName name="DA_2001781321300002686" localSheetId="10" hidden="1">#REF!</definedName>
    <definedName name="DA_2001781321300002686" localSheetId="11" hidden="1">#REF!</definedName>
    <definedName name="DA_2001781321300002686" localSheetId="12" hidden="1">#REF!</definedName>
    <definedName name="DA_2001781321300002686" hidden="1">#REF!</definedName>
    <definedName name="DA_2001781321300002777" localSheetId="2" hidden="1">#REF!</definedName>
    <definedName name="DA_2001781321300002777" localSheetId="7" hidden="1">#REF!</definedName>
    <definedName name="DA_2001781321300002777" localSheetId="3" hidden="1">#REF!</definedName>
    <definedName name="DA_2001781321300002777" localSheetId="4" hidden="1">#REF!</definedName>
    <definedName name="DA_2001781321300002777" localSheetId="5" hidden="1">#REF!</definedName>
    <definedName name="DA_2001781321300002777" localSheetId="6" hidden="1">#REF!</definedName>
    <definedName name="DA_2001781321300002777" localSheetId="1" hidden="1">#REF!</definedName>
    <definedName name="DA_2001781321300002777" localSheetId="8" hidden="1">#REF!</definedName>
    <definedName name="DA_2001781321300002777" localSheetId="9" hidden="1">#REF!</definedName>
    <definedName name="DA_2001781321300002777" localSheetId="10" hidden="1">#REF!</definedName>
    <definedName name="DA_2001781321300002777" localSheetId="11" hidden="1">#REF!</definedName>
    <definedName name="DA_2001781321300002777" localSheetId="12" hidden="1">#REF!</definedName>
    <definedName name="DA_2001781321300002777" hidden="1">#REF!</definedName>
    <definedName name="DA_2001781321300002783" localSheetId="2" hidden="1">#REF!</definedName>
    <definedName name="DA_2001781321300002783" localSheetId="7" hidden="1">#REF!</definedName>
    <definedName name="DA_2001781321300002783" localSheetId="3" hidden="1">#REF!</definedName>
    <definedName name="DA_2001781321300002783" localSheetId="4" hidden="1">#REF!</definedName>
    <definedName name="DA_2001781321300002783" localSheetId="5" hidden="1">#REF!</definedName>
    <definedName name="DA_2001781321300002783" localSheetId="6" hidden="1">#REF!</definedName>
    <definedName name="DA_2001781321300002783" localSheetId="1" hidden="1">#REF!</definedName>
    <definedName name="DA_2001781321300002783" localSheetId="8" hidden="1">#REF!</definedName>
    <definedName name="DA_2001781321300002783" localSheetId="9" hidden="1">#REF!</definedName>
    <definedName name="DA_2001781321300002783" localSheetId="10" hidden="1">#REF!</definedName>
    <definedName name="DA_2001781321300002783" localSheetId="11" hidden="1">#REF!</definedName>
    <definedName name="DA_2001781321300002783" localSheetId="12" hidden="1">#REF!</definedName>
    <definedName name="DA_2001781321300002783" hidden="1">#REF!</definedName>
    <definedName name="DA_2001781321300002787" localSheetId="2" hidden="1">#REF!</definedName>
    <definedName name="DA_2001781321300002787" localSheetId="7" hidden="1">#REF!</definedName>
    <definedName name="DA_2001781321300002787" localSheetId="3" hidden="1">#REF!</definedName>
    <definedName name="DA_2001781321300002787" localSheetId="4" hidden="1">#REF!</definedName>
    <definedName name="DA_2001781321300002787" localSheetId="5" hidden="1">#REF!</definedName>
    <definedName name="DA_2001781321300002787" localSheetId="6" hidden="1">#REF!</definedName>
    <definedName name="DA_2001781321300002787" localSheetId="1" hidden="1">#REF!</definedName>
    <definedName name="DA_2001781321300002787" localSheetId="8" hidden="1">#REF!</definedName>
    <definedName name="DA_2001781321300002787" localSheetId="9" hidden="1">#REF!</definedName>
    <definedName name="DA_2001781321300002787" localSheetId="10" hidden="1">#REF!</definedName>
    <definedName name="DA_2001781321300002787" localSheetId="11" hidden="1">#REF!</definedName>
    <definedName name="DA_2001781321300002787" localSheetId="12" hidden="1">#REF!</definedName>
    <definedName name="DA_2001781321300002787" hidden="1">#REF!</definedName>
    <definedName name="DA_2001781321300002793" localSheetId="2" hidden="1">#REF!</definedName>
    <definedName name="DA_2001781321300002793" localSheetId="7" hidden="1">#REF!</definedName>
    <definedName name="DA_2001781321300002793" localSheetId="3" hidden="1">#REF!</definedName>
    <definedName name="DA_2001781321300002793" localSheetId="4" hidden="1">#REF!</definedName>
    <definedName name="DA_2001781321300002793" localSheetId="5" hidden="1">#REF!</definedName>
    <definedName name="DA_2001781321300002793" localSheetId="6" hidden="1">#REF!</definedName>
    <definedName name="DA_2001781321300002793" localSheetId="1" hidden="1">#REF!</definedName>
    <definedName name="DA_2001781321300002793" localSheetId="8" hidden="1">#REF!</definedName>
    <definedName name="DA_2001781321300002793" localSheetId="9" hidden="1">#REF!</definedName>
    <definedName name="DA_2001781321300002793" localSheetId="10" hidden="1">#REF!</definedName>
    <definedName name="DA_2001781321300002793" localSheetId="11" hidden="1">#REF!</definedName>
    <definedName name="DA_2001781321300002793" localSheetId="12" hidden="1">#REF!</definedName>
    <definedName name="DA_2001781321300002793" hidden="1">#REF!</definedName>
    <definedName name="DA_2001781321300002798" localSheetId="2" hidden="1">#REF!</definedName>
    <definedName name="DA_2001781321300002798" localSheetId="7" hidden="1">#REF!</definedName>
    <definedName name="DA_2001781321300002798" localSheetId="3" hidden="1">#REF!</definedName>
    <definedName name="DA_2001781321300002798" localSheetId="4" hidden="1">#REF!</definedName>
    <definedName name="DA_2001781321300002798" localSheetId="5" hidden="1">#REF!</definedName>
    <definedName name="DA_2001781321300002798" localSheetId="6" hidden="1">#REF!</definedName>
    <definedName name="DA_2001781321300002798" localSheetId="1" hidden="1">#REF!</definedName>
    <definedName name="DA_2001781321300002798" localSheetId="8" hidden="1">#REF!</definedName>
    <definedName name="DA_2001781321300002798" localSheetId="9" hidden="1">#REF!</definedName>
    <definedName name="DA_2001781321300002798" localSheetId="10" hidden="1">#REF!</definedName>
    <definedName name="DA_2001781321300002798" localSheetId="11" hidden="1">#REF!</definedName>
    <definedName name="DA_2001781321300002798" localSheetId="12" hidden="1">#REF!</definedName>
    <definedName name="DA_2001781321300002798" hidden="1">#REF!</definedName>
    <definedName name="DA_2001781321300002803" localSheetId="2" hidden="1">#REF!</definedName>
    <definedName name="DA_2001781321300002803" localSheetId="7" hidden="1">#REF!</definedName>
    <definedName name="DA_2001781321300002803" localSheetId="3" hidden="1">#REF!</definedName>
    <definedName name="DA_2001781321300002803" localSheetId="4" hidden="1">#REF!</definedName>
    <definedName name="DA_2001781321300002803" localSheetId="5" hidden="1">#REF!</definedName>
    <definedName name="DA_2001781321300002803" localSheetId="6" hidden="1">#REF!</definedName>
    <definedName name="DA_2001781321300002803" localSheetId="1" hidden="1">#REF!</definedName>
    <definedName name="DA_2001781321300002803" localSheetId="8" hidden="1">#REF!</definedName>
    <definedName name="DA_2001781321300002803" localSheetId="9" hidden="1">#REF!</definedName>
    <definedName name="DA_2001781321300002803" localSheetId="10" hidden="1">#REF!</definedName>
    <definedName name="DA_2001781321300002803" localSheetId="11" hidden="1">#REF!</definedName>
    <definedName name="DA_2001781321300002803" localSheetId="12" hidden="1">#REF!</definedName>
    <definedName name="DA_2001781321300002803" hidden="1">#REF!</definedName>
    <definedName name="DA_2001781321300002852" localSheetId="2" hidden="1">#REF!</definedName>
    <definedName name="DA_2001781321300002852" localSheetId="7" hidden="1">#REF!</definedName>
    <definedName name="DA_2001781321300002852" localSheetId="3" hidden="1">#REF!</definedName>
    <definedName name="DA_2001781321300002852" localSheetId="4" hidden="1">#REF!</definedName>
    <definedName name="DA_2001781321300002852" localSheetId="5" hidden="1">#REF!</definedName>
    <definedName name="DA_2001781321300002852" localSheetId="6" hidden="1">#REF!</definedName>
    <definedName name="DA_2001781321300002852" localSheetId="1" hidden="1">#REF!</definedName>
    <definedName name="DA_2001781321300002852" localSheetId="8" hidden="1">#REF!</definedName>
    <definedName name="DA_2001781321300002852" localSheetId="9" hidden="1">#REF!</definedName>
    <definedName name="DA_2001781321300002852" localSheetId="10" hidden="1">#REF!</definedName>
    <definedName name="DA_2001781321300002852" localSheetId="11" hidden="1">#REF!</definedName>
    <definedName name="DA_2001781321300002852" localSheetId="12" hidden="1">#REF!</definedName>
    <definedName name="DA_2001781321300002852" hidden="1">#REF!</definedName>
    <definedName name="DA_2001781321300003030" localSheetId="2" hidden="1">#REF!</definedName>
    <definedName name="DA_2001781321300003030" localSheetId="7" hidden="1">#REF!</definedName>
    <definedName name="DA_2001781321300003030" localSheetId="3" hidden="1">#REF!</definedName>
    <definedName name="DA_2001781321300003030" localSheetId="4" hidden="1">#REF!</definedName>
    <definedName name="DA_2001781321300003030" localSheetId="5" hidden="1">#REF!</definedName>
    <definedName name="DA_2001781321300003030" localSheetId="6" hidden="1">#REF!</definedName>
    <definedName name="DA_2001781321300003030" localSheetId="1" hidden="1">#REF!</definedName>
    <definedName name="DA_2001781321300003030" localSheetId="8" hidden="1">#REF!</definedName>
    <definedName name="DA_2001781321300003030" localSheetId="9" hidden="1">#REF!</definedName>
    <definedName name="DA_2001781321300003030" localSheetId="10" hidden="1">#REF!</definedName>
    <definedName name="DA_2001781321300003030" localSheetId="11" hidden="1">#REF!</definedName>
    <definedName name="DA_2001781321300003030" localSheetId="12" hidden="1">#REF!</definedName>
    <definedName name="DA_2001781321300003030" hidden="1">#REF!</definedName>
    <definedName name="DA_2001781321300003034" localSheetId="2" hidden="1">#REF!</definedName>
    <definedName name="DA_2001781321300003034" localSheetId="7" hidden="1">#REF!</definedName>
    <definedName name="DA_2001781321300003034" localSheetId="3" hidden="1">#REF!</definedName>
    <definedName name="DA_2001781321300003034" localSheetId="4" hidden="1">#REF!</definedName>
    <definedName name="DA_2001781321300003034" localSheetId="5" hidden="1">#REF!</definedName>
    <definedName name="DA_2001781321300003034" localSheetId="6" hidden="1">#REF!</definedName>
    <definedName name="DA_2001781321300003034" localSheetId="1" hidden="1">#REF!</definedName>
    <definedName name="DA_2001781321300003034" localSheetId="8" hidden="1">#REF!</definedName>
    <definedName name="DA_2001781321300003034" localSheetId="9" hidden="1">#REF!</definedName>
    <definedName name="DA_2001781321300003034" localSheetId="10" hidden="1">#REF!</definedName>
    <definedName name="DA_2001781321300003034" localSheetId="11" hidden="1">#REF!</definedName>
    <definedName name="DA_2001781321300003034" localSheetId="12" hidden="1">#REF!</definedName>
    <definedName name="DA_2001781321300003034" hidden="1">#REF!</definedName>
    <definedName name="DA_2001781321300003040" localSheetId="2" hidden="1">#REF!</definedName>
    <definedName name="DA_2001781321300003040" localSheetId="7" hidden="1">#REF!</definedName>
    <definedName name="DA_2001781321300003040" localSheetId="3" hidden="1">#REF!</definedName>
    <definedName name="DA_2001781321300003040" localSheetId="4" hidden="1">#REF!</definedName>
    <definedName name="DA_2001781321300003040" localSheetId="5" hidden="1">#REF!</definedName>
    <definedName name="DA_2001781321300003040" localSheetId="6" hidden="1">#REF!</definedName>
    <definedName name="DA_2001781321300003040" localSheetId="1" hidden="1">#REF!</definedName>
    <definedName name="DA_2001781321300003040" localSheetId="8" hidden="1">#REF!</definedName>
    <definedName name="DA_2001781321300003040" localSheetId="9" hidden="1">#REF!</definedName>
    <definedName name="DA_2001781321300003040" localSheetId="10" hidden="1">#REF!</definedName>
    <definedName name="DA_2001781321300003040" localSheetId="11" hidden="1">#REF!</definedName>
    <definedName name="DA_2001781321300003040" localSheetId="12" hidden="1">#REF!</definedName>
    <definedName name="DA_2001781321300003040" hidden="1">#REF!</definedName>
    <definedName name="DA_2001781321300003045" localSheetId="2" hidden="1">#REF!</definedName>
    <definedName name="DA_2001781321300003045" localSheetId="7" hidden="1">#REF!</definedName>
    <definedName name="DA_2001781321300003045" localSheetId="3" hidden="1">#REF!</definedName>
    <definedName name="DA_2001781321300003045" localSheetId="4" hidden="1">#REF!</definedName>
    <definedName name="DA_2001781321300003045" localSheetId="5" hidden="1">#REF!</definedName>
    <definedName name="DA_2001781321300003045" localSheetId="6" hidden="1">#REF!</definedName>
    <definedName name="DA_2001781321300003045" localSheetId="1" hidden="1">#REF!</definedName>
    <definedName name="DA_2001781321300003045" localSheetId="8" hidden="1">#REF!</definedName>
    <definedName name="DA_2001781321300003045" localSheetId="9" hidden="1">#REF!</definedName>
    <definedName name="DA_2001781321300003045" localSheetId="10" hidden="1">#REF!</definedName>
    <definedName name="DA_2001781321300003045" localSheetId="11" hidden="1">#REF!</definedName>
    <definedName name="DA_2001781321300003045" localSheetId="12" hidden="1">#REF!</definedName>
    <definedName name="DA_2001781321300003045" hidden="1">#REF!</definedName>
    <definedName name="DA_2170395922600002927" localSheetId="2" hidden="1">#REF!</definedName>
    <definedName name="DA_2170395922600002927" localSheetId="7" hidden="1">#REF!</definedName>
    <definedName name="DA_2170395922600002927" localSheetId="3" hidden="1">#REF!</definedName>
    <definedName name="DA_2170395922600002927" localSheetId="4" hidden="1">#REF!</definedName>
    <definedName name="DA_2170395922600002927" localSheetId="5" hidden="1">#REF!</definedName>
    <definedName name="DA_2170395922600002927" localSheetId="6" hidden="1">#REF!</definedName>
    <definedName name="DA_2170395922600002927" localSheetId="1" hidden="1">#REF!</definedName>
    <definedName name="DA_2170395922600002927" localSheetId="8" hidden="1">#REF!</definedName>
    <definedName name="DA_2170395922600002927" localSheetId="9" hidden="1">#REF!</definedName>
    <definedName name="DA_2170395922600002927" localSheetId="10" hidden="1">#REF!</definedName>
    <definedName name="DA_2170395922600002927" localSheetId="11" hidden="1">#REF!</definedName>
    <definedName name="DA_2170395922600002927" localSheetId="12" hidden="1">#REF!</definedName>
    <definedName name="DA_2170395922600002927" hidden="1">#REF!</definedName>
    <definedName name="DA_2170395922600003302" localSheetId="2" hidden="1">#REF!</definedName>
    <definedName name="DA_2170395922600003302" localSheetId="7" hidden="1">#REF!</definedName>
    <definedName name="DA_2170395922600003302" localSheetId="3" hidden="1">#REF!</definedName>
    <definedName name="DA_2170395922600003302" localSheetId="4" hidden="1">#REF!</definedName>
    <definedName name="DA_2170395922600003302" localSheetId="5" hidden="1">#REF!</definedName>
    <definedName name="DA_2170395922600003302" localSheetId="6" hidden="1">#REF!</definedName>
    <definedName name="DA_2170395922600003302" localSheetId="1" hidden="1">#REF!</definedName>
    <definedName name="DA_2170395922600003302" localSheetId="8" hidden="1">#REF!</definedName>
    <definedName name="DA_2170395922600003302" localSheetId="9" hidden="1">#REF!</definedName>
    <definedName name="DA_2170395922600003302" localSheetId="10" hidden="1">#REF!</definedName>
    <definedName name="DA_2170395922600003302" localSheetId="11" hidden="1">#REF!</definedName>
    <definedName name="DA_2170395922600003302" localSheetId="12" hidden="1">#REF!</definedName>
    <definedName name="DA_2170395922600003302" hidden="1">#REF!</definedName>
    <definedName name="DA_2170395922600003309" localSheetId="2" hidden="1">#REF!</definedName>
    <definedName name="DA_2170395922600003309" localSheetId="7" hidden="1">#REF!</definedName>
    <definedName name="DA_2170395922600003309" localSheetId="3" hidden="1">#REF!</definedName>
    <definedName name="DA_2170395922600003309" localSheetId="4" hidden="1">#REF!</definedName>
    <definedName name="DA_2170395922600003309" localSheetId="5" hidden="1">#REF!</definedName>
    <definedName name="DA_2170395922600003309" localSheetId="6" hidden="1">#REF!</definedName>
    <definedName name="DA_2170395922600003309" localSheetId="1" hidden="1">#REF!</definedName>
    <definedName name="DA_2170395922600003309" localSheetId="8" hidden="1">#REF!</definedName>
    <definedName name="DA_2170395922600003309" localSheetId="9" hidden="1">#REF!</definedName>
    <definedName name="DA_2170395922600003309" localSheetId="10" hidden="1">#REF!</definedName>
    <definedName name="DA_2170395922600003309" localSheetId="11" hidden="1">#REF!</definedName>
    <definedName name="DA_2170395922600003309" localSheetId="12" hidden="1">#REF!</definedName>
    <definedName name="DA_2170395922600003309" hidden="1">#REF!</definedName>
    <definedName name="DA_2170395922600003317" localSheetId="2" hidden="1">#REF!</definedName>
    <definedName name="DA_2170395922600003317" localSheetId="7" hidden="1">#REF!</definedName>
    <definedName name="DA_2170395922600003317" localSheetId="3" hidden="1">#REF!</definedName>
    <definedName name="DA_2170395922600003317" localSheetId="4" hidden="1">#REF!</definedName>
    <definedName name="DA_2170395922600003317" localSheetId="5" hidden="1">#REF!</definedName>
    <definedName name="DA_2170395922600003317" localSheetId="6" hidden="1">#REF!</definedName>
    <definedName name="DA_2170395922600003317" localSheetId="1" hidden="1">#REF!</definedName>
    <definedName name="DA_2170395922600003317" localSheetId="8" hidden="1">#REF!</definedName>
    <definedName name="DA_2170395922600003317" localSheetId="9" hidden="1">#REF!</definedName>
    <definedName name="DA_2170395922600003317" localSheetId="10" hidden="1">#REF!</definedName>
    <definedName name="DA_2170395922600003317" localSheetId="11" hidden="1">#REF!</definedName>
    <definedName name="DA_2170395922600003317" localSheetId="12" hidden="1">#REF!</definedName>
    <definedName name="DA_2170395922600003317" hidden="1">#REF!</definedName>
    <definedName name="DA_2170870989100000106" localSheetId="2" hidden="1">#REF!</definedName>
    <definedName name="DA_2170870989100000106" localSheetId="7" hidden="1">#REF!</definedName>
    <definedName name="DA_2170870989100000106" localSheetId="3" hidden="1">#REF!</definedName>
    <definedName name="DA_2170870989100000106" localSheetId="4" hidden="1">#REF!</definedName>
    <definedName name="DA_2170870989100000106" localSheetId="5" hidden="1">#REF!</definedName>
    <definedName name="DA_2170870989100000106" localSheetId="6" hidden="1">#REF!</definedName>
    <definedName name="DA_2170870989100000106" localSheetId="1" hidden="1">#REF!</definedName>
    <definedName name="DA_2170870989100000106" localSheetId="8" hidden="1">#REF!</definedName>
    <definedName name="DA_2170870989100000106" localSheetId="9" hidden="1">#REF!</definedName>
    <definedName name="DA_2170870989100000106" localSheetId="10" hidden="1">#REF!</definedName>
    <definedName name="DA_2170870989100000106" localSheetId="11" hidden="1">#REF!</definedName>
    <definedName name="DA_2170870989100000106" localSheetId="12" hidden="1">#REF!</definedName>
    <definedName name="DA_2170870989100000106" hidden="1">#REF!</definedName>
    <definedName name="DA_2170870989100000173" localSheetId="2" hidden="1">#REF!</definedName>
    <definedName name="DA_2170870989100000173" localSheetId="7" hidden="1">#REF!</definedName>
    <definedName name="DA_2170870989100000173" localSheetId="3" hidden="1">#REF!</definedName>
    <definedName name="DA_2170870989100000173" localSheetId="4" hidden="1">#REF!</definedName>
    <definedName name="DA_2170870989100000173" localSheetId="5" hidden="1">#REF!</definedName>
    <definedName name="DA_2170870989100000173" localSheetId="6" hidden="1">#REF!</definedName>
    <definedName name="DA_2170870989100000173" localSheetId="1" hidden="1">#REF!</definedName>
    <definedName name="DA_2170870989100000173" localSheetId="8" hidden="1">#REF!</definedName>
    <definedName name="DA_2170870989100000173" localSheetId="9" hidden="1">#REF!</definedName>
    <definedName name="DA_2170870989100000173" localSheetId="10" hidden="1">#REF!</definedName>
    <definedName name="DA_2170870989100000173" localSheetId="11" hidden="1">#REF!</definedName>
    <definedName name="DA_2170870989100000173" localSheetId="12" hidden="1">#REF!</definedName>
    <definedName name="DA_2170870989100000173" hidden="1">#REF!</definedName>
    <definedName name="DA_2170870989100000220" localSheetId="2" hidden="1">#REF!</definedName>
    <definedName name="DA_2170870989100000220" localSheetId="7" hidden="1">#REF!</definedName>
    <definedName name="DA_2170870989100000220" localSheetId="3" hidden="1">#REF!</definedName>
    <definedName name="DA_2170870989100000220" localSheetId="4" hidden="1">#REF!</definedName>
    <definedName name="DA_2170870989100000220" localSheetId="5" hidden="1">#REF!</definedName>
    <definedName name="DA_2170870989100000220" localSheetId="6" hidden="1">#REF!</definedName>
    <definedName name="DA_2170870989100000220" localSheetId="1" hidden="1">#REF!</definedName>
    <definedName name="DA_2170870989100000220" localSheetId="8" hidden="1">#REF!</definedName>
    <definedName name="DA_2170870989100000220" localSheetId="9" hidden="1">#REF!</definedName>
    <definedName name="DA_2170870989100000220" localSheetId="10" hidden="1">#REF!</definedName>
    <definedName name="DA_2170870989100000220" localSheetId="11" hidden="1">#REF!</definedName>
    <definedName name="DA_2170870989100000220" localSheetId="12" hidden="1">#REF!</definedName>
    <definedName name="DA_2170870989100000220" hidden="1">#REF!</definedName>
    <definedName name="DA_2170870989100000271" localSheetId="2" hidden="1">#REF!</definedName>
    <definedName name="DA_2170870989100000271" localSheetId="7" hidden="1">#REF!</definedName>
    <definedName name="DA_2170870989100000271" localSheetId="3" hidden="1">#REF!</definedName>
    <definedName name="DA_2170870989100000271" localSheetId="4" hidden="1">#REF!</definedName>
    <definedName name="DA_2170870989100000271" localSheetId="5" hidden="1">#REF!</definedName>
    <definedName name="DA_2170870989100000271" localSheetId="6" hidden="1">#REF!</definedName>
    <definedName name="DA_2170870989100000271" localSheetId="1" hidden="1">#REF!</definedName>
    <definedName name="DA_2170870989100000271" localSheetId="8" hidden="1">#REF!</definedName>
    <definedName name="DA_2170870989100000271" localSheetId="9" hidden="1">#REF!</definedName>
    <definedName name="DA_2170870989100000271" localSheetId="10" hidden="1">#REF!</definedName>
    <definedName name="DA_2170870989100000271" localSheetId="11" hidden="1">#REF!</definedName>
    <definedName name="DA_2170870989100000271" localSheetId="12" hidden="1">#REF!</definedName>
    <definedName name="DA_2170870989100000271" hidden="1">#REF!</definedName>
    <definedName name="DA_2170870989100001767" localSheetId="2" hidden="1">#REF!</definedName>
    <definedName name="DA_2170870989100001767" localSheetId="7" hidden="1">#REF!</definedName>
    <definedName name="DA_2170870989100001767" localSheetId="3" hidden="1">#REF!</definedName>
    <definedName name="DA_2170870989100001767" localSheetId="4" hidden="1">#REF!</definedName>
    <definedName name="DA_2170870989100001767" localSheetId="5" hidden="1">#REF!</definedName>
    <definedName name="DA_2170870989100001767" localSheetId="6" hidden="1">#REF!</definedName>
    <definedName name="DA_2170870989100001767" localSheetId="1" hidden="1">#REF!</definedName>
    <definedName name="DA_2170870989100001767" localSheetId="8" hidden="1">#REF!</definedName>
    <definedName name="DA_2170870989100001767" localSheetId="9" hidden="1">#REF!</definedName>
    <definedName name="DA_2170870989100001767" localSheetId="10" hidden="1">#REF!</definedName>
    <definedName name="DA_2170870989100001767" localSheetId="11" hidden="1">#REF!</definedName>
    <definedName name="DA_2170870989100001767" localSheetId="12" hidden="1">#REF!</definedName>
    <definedName name="DA_2170870989100001767" hidden="1">#REF!</definedName>
    <definedName name="DA_2170870989100001772" localSheetId="2" hidden="1">#REF!</definedName>
    <definedName name="DA_2170870989100001772" localSheetId="7" hidden="1">#REF!</definedName>
    <definedName name="DA_2170870989100001772" localSheetId="3" hidden="1">#REF!</definedName>
    <definedName name="DA_2170870989100001772" localSheetId="4" hidden="1">#REF!</definedName>
    <definedName name="DA_2170870989100001772" localSheetId="5" hidden="1">#REF!</definedName>
    <definedName name="DA_2170870989100001772" localSheetId="6" hidden="1">#REF!</definedName>
    <definedName name="DA_2170870989100001772" localSheetId="1" hidden="1">#REF!</definedName>
    <definedName name="DA_2170870989100001772" localSheetId="8" hidden="1">#REF!</definedName>
    <definedName name="DA_2170870989100001772" localSheetId="9" hidden="1">#REF!</definedName>
    <definedName name="DA_2170870989100001772" localSheetId="10" hidden="1">#REF!</definedName>
    <definedName name="DA_2170870989100001772" localSheetId="11" hidden="1">#REF!</definedName>
    <definedName name="DA_2170870989100001772" localSheetId="12" hidden="1">#REF!</definedName>
    <definedName name="DA_2170870989100001772" hidden="1">#REF!</definedName>
    <definedName name="DA_2170870989100001777" localSheetId="2" hidden="1">#REF!</definedName>
    <definedName name="DA_2170870989100001777" localSheetId="7" hidden="1">#REF!</definedName>
    <definedName name="DA_2170870989100001777" localSheetId="3" hidden="1">#REF!</definedName>
    <definedName name="DA_2170870989100001777" localSheetId="4" hidden="1">#REF!</definedName>
    <definedName name="DA_2170870989100001777" localSheetId="5" hidden="1">#REF!</definedName>
    <definedName name="DA_2170870989100001777" localSheetId="6" hidden="1">#REF!</definedName>
    <definedName name="DA_2170870989100001777" localSheetId="1" hidden="1">#REF!</definedName>
    <definedName name="DA_2170870989100001777" localSheetId="8" hidden="1">#REF!</definedName>
    <definedName name="DA_2170870989100001777" localSheetId="9" hidden="1">#REF!</definedName>
    <definedName name="DA_2170870989100001777" localSheetId="10" hidden="1">#REF!</definedName>
    <definedName name="DA_2170870989100001777" localSheetId="11" hidden="1">#REF!</definedName>
    <definedName name="DA_2170870989100001777" localSheetId="12" hidden="1">#REF!</definedName>
    <definedName name="DA_2170870989100001777" hidden="1">#REF!</definedName>
    <definedName name="DA_2170870989100001782" localSheetId="2" hidden="1">#REF!</definedName>
    <definedName name="DA_2170870989100001782" localSheetId="7" hidden="1">#REF!</definedName>
    <definedName name="DA_2170870989100001782" localSheetId="3" hidden="1">#REF!</definedName>
    <definedName name="DA_2170870989100001782" localSheetId="4" hidden="1">#REF!</definedName>
    <definedName name="DA_2170870989100001782" localSheetId="5" hidden="1">#REF!</definedName>
    <definedName name="DA_2170870989100001782" localSheetId="6" hidden="1">#REF!</definedName>
    <definedName name="DA_2170870989100001782" localSheetId="1" hidden="1">#REF!</definedName>
    <definedName name="DA_2170870989100001782" localSheetId="8" hidden="1">#REF!</definedName>
    <definedName name="DA_2170870989100001782" localSheetId="9" hidden="1">#REF!</definedName>
    <definedName name="DA_2170870989100001782" localSheetId="10" hidden="1">#REF!</definedName>
    <definedName name="DA_2170870989100001782" localSheetId="11" hidden="1">#REF!</definedName>
    <definedName name="DA_2170870989100001782" localSheetId="12" hidden="1">#REF!</definedName>
    <definedName name="DA_2170870989100001782" hidden="1">#REF!</definedName>
    <definedName name="DA_2170870989100001787" localSheetId="2" hidden="1">#REF!</definedName>
    <definedName name="DA_2170870989100001787" localSheetId="7" hidden="1">#REF!</definedName>
    <definedName name="DA_2170870989100001787" localSheetId="3" hidden="1">#REF!</definedName>
    <definedName name="DA_2170870989100001787" localSheetId="4" hidden="1">#REF!</definedName>
    <definedName name="DA_2170870989100001787" localSheetId="5" hidden="1">#REF!</definedName>
    <definedName name="DA_2170870989100001787" localSheetId="6" hidden="1">#REF!</definedName>
    <definedName name="DA_2170870989100001787" localSheetId="1" hidden="1">#REF!</definedName>
    <definedName name="DA_2170870989100001787" localSheetId="8" hidden="1">#REF!</definedName>
    <definedName name="DA_2170870989100001787" localSheetId="9" hidden="1">#REF!</definedName>
    <definedName name="DA_2170870989100001787" localSheetId="10" hidden="1">#REF!</definedName>
    <definedName name="DA_2170870989100001787" localSheetId="11" hidden="1">#REF!</definedName>
    <definedName name="DA_2170870989100001787" localSheetId="12" hidden="1">#REF!</definedName>
    <definedName name="DA_2170870989100001787" hidden="1">#REF!</definedName>
    <definedName name="DA_2170870989100001987" localSheetId="2" hidden="1">#REF!</definedName>
    <definedName name="DA_2170870989100001987" localSheetId="7" hidden="1">#REF!</definedName>
    <definedName name="DA_2170870989100001987" localSheetId="3" hidden="1">#REF!</definedName>
    <definedName name="DA_2170870989100001987" localSheetId="4" hidden="1">#REF!</definedName>
    <definedName name="DA_2170870989100001987" localSheetId="5" hidden="1">#REF!</definedName>
    <definedName name="DA_2170870989100001987" localSheetId="6" hidden="1">#REF!</definedName>
    <definedName name="DA_2170870989100001987" localSheetId="1" hidden="1">#REF!</definedName>
    <definedName name="DA_2170870989100001987" localSheetId="8" hidden="1">#REF!</definedName>
    <definedName name="DA_2170870989100001987" localSheetId="9" hidden="1">#REF!</definedName>
    <definedName name="DA_2170870989100001987" localSheetId="10" hidden="1">#REF!</definedName>
    <definedName name="DA_2170870989100001987" localSheetId="11" hidden="1">#REF!</definedName>
    <definedName name="DA_2170870989100001987" localSheetId="12" hidden="1">#REF!</definedName>
    <definedName name="DA_2170870989100001987" hidden="1">#REF!</definedName>
    <definedName name="DA_2170870989100001991" localSheetId="2" hidden="1">#REF!</definedName>
    <definedName name="DA_2170870989100001991" localSheetId="7" hidden="1">#REF!</definedName>
    <definedName name="DA_2170870989100001991" localSheetId="3" hidden="1">#REF!</definedName>
    <definedName name="DA_2170870989100001991" localSheetId="4" hidden="1">#REF!</definedName>
    <definedName name="DA_2170870989100001991" localSheetId="5" hidden="1">#REF!</definedName>
    <definedName name="DA_2170870989100001991" localSheetId="6" hidden="1">#REF!</definedName>
    <definedName name="DA_2170870989100001991" localSheetId="1" hidden="1">#REF!</definedName>
    <definedName name="DA_2170870989100001991" localSheetId="8" hidden="1">#REF!</definedName>
    <definedName name="DA_2170870989100001991" localSheetId="9" hidden="1">#REF!</definedName>
    <definedName name="DA_2170870989100001991" localSheetId="10" hidden="1">#REF!</definedName>
    <definedName name="DA_2170870989100001991" localSheetId="11" hidden="1">#REF!</definedName>
    <definedName name="DA_2170870989100001991" localSheetId="12" hidden="1">#REF!</definedName>
    <definedName name="DA_2170870989100001991" hidden="1">#REF!</definedName>
    <definedName name="DA_2170870989100001997" localSheetId="2" hidden="1">#REF!</definedName>
    <definedName name="DA_2170870989100001997" localSheetId="7" hidden="1">#REF!</definedName>
    <definedName name="DA_2170870989100001997" localSheetId="3" hidden="1">#REF!</definedName>
    <definedName name="DA_2170870989100001997" localSheetId="4" hidden="1">#REF!</definedName>
    <definedName name="DA_2170870989100001997" localSheetId="5" hidden="1">#REF!</definedName>
    <definedName name="DA_2170870989100001997" localSheetId="6" hidden="1">#REF!</definedName>
    <definedName name="DA_2170870989100001997" localSheetId="1" hidden="1">#REF!</definedName>
    <definedName name="DA_2170870989100001997" localSheetId="8" hidden="1">#REF!</definedName>
    <definedName name="DA_2170870989100001997" localSheetId="9" hidden="1">#REF!</definedName>
    <definedName name="DA_2170870989100001997" localSheetId="10" hidden="1">#REF!</definedName>
    <definedName name="DA_2170870989100001997" localSheetId="11" hidden="1">#REF!</definedName>
    <definedName name="DA_2170870989100001997" localSheetId="12" hidden="1">#REF!</definedName>
    <definedName name="DA_2170870989100001997" hidden="1">#REF!</definedName>
    <definedName name="DA_2170870989100002061" localSheetId="2" hidden="1">#REF!</definedName>
    <definedName name="DA_2170870989100002061" localSheetId="7" hidden="1">#REF!</definedName>
    <definedName name="DA_2170870989100002061" localSheetId="3" hidden="1">#REF!</definedName>
    <definedName name="DA_2170870989100002061" localSheetId="4" hidden="1">#REF!</definedName>
    <definedName name="DA_2170870989100002061" localSheetId="5" hidden="1">#REF!</definedName>
    <definedName name="DA_2170870989100002061" localSheetId="6" hidden="1">#REF!</definedName>
    <definedName name="DA_2170870989100002061" localSheetId="1" hidden="1">#REF!</definedName>
    <definedName name="DA_2170870989100002061" localSheetId="8" hidden="1">#REF!</definedName>
    <definedName name="DA_2170870989100002061" localSheetId="9" hidden="1">#REF!</definedName>
    <definedName name="DA_2170870989100002061" localSheetId="10" hidden="1">#REF!</definedName>
    <definedName name="DA_2170870989100002061" localSheetId="11" hidden="1">#REF!</definedName>
    <definedName name="DA_2170870989100002061" localSheetId="12" hidden="1">#REF!</definedName>
    <definedName name="DA_2170870989100002061" hidden="1">#REF!</definedName>
    <definedName name="DA_2170870989100002103" localSheetId="2" hidden="1">#REF!</definedName>
    <definedName name="DA_2170870989100002103" localSheetId="7" hidden="1">#REF!</definedName>
    <definedName name="DA_2170870989100002103" localSheetId="3" hidden="1">#REF!</definedName>
    <definedName name="DA_2170870989100002103" localSheetId="4" hidden="1">#REF!</definedName>
    <definedName name="DA_2170870989100002103" localSheetId="5" hidden="1">#REF!</definedName>
    <definedName name="DA_2170870989100002103" localSheetId="6" hidden="1">#REF!</definedName>
    <definedName name="DA_2170870989100002103" localSheetId="1" hidden="1">#REF!</definedName>
    <definedName name="DA_2170870989100002103" localSheetId="8" hidden="1">#REF!</definedName>
    <definedName name="DA_2170870989100002103" localSheetId="9" hidden="1">#REF!</definedName>
    <definedName name="DA_2170870989100002103" localSheetId="10" hidden="1">#REF!</definedName>
    <definedName name="DA_2170870989100002103" localSheetId="11" hidden="1">#REF!</definedName>
    <definedName name="DA_2170870989100002103" localSheetId="12" hidden="1">#REF!</definedName>
    <definedName name="DA_2170870989100002103" hidden="1">#REF!</definedName>
    <definedName name="DA_2170870989100002186" localSheetId="2" hidden="1">#REF!</definedName>
    <definedName name="DA_2170870989100002186" localSheetId="7" hidden="1">#REF!</definedName>
    <definedName name="DA_2170870989100002186" localSheetId="3" hidden="1">#REF!</definedName>
    <definedName name="DA_2170870989100002186" localSheetId="4" hidden="1">#REF!</definedName>
    <definedName name="DA_2170870989100002186" localSheetId="5" hidden="1">#REF!</definedName>
    <definedName name="DA_2170870989100002186" localSheetId="6" hidden="1">#REF!</definedName>
    <definedName name="DA_2170870989100002186" localSheetId="1" hidden="1">#REF!</definedName>
    <definedName name="DA_2170870989100002186" localSheetId="8" hidden="1">#REF!</definedName>
    <definedName name="DA_2170870989100002186" localSheetId="9" hidden="1">#REF!</definedName>
    <definedName name="DA_2170870989100002186" localSheetId="10" hidden="1">#REF!</definedName>
    <definedName name="DA_2170870989100002186" localSheetId="11" hidden="1">#REF!</definedName>
    <definedName name="DA_2170870989100002186" localSheetId="12" hidden="1">#REF!</definedName>
    <definedName name="DA_2170870989100002186" hidden="1">#REF!</definedName>
    <definedName name="DA_2176171442400000569" localSheetId="2" hidden="1">#REF!</definedName>
    <definedName name="DA_2176171442400000569" localSheetId="7" hidden="1">#REF!</definedName>
    <definedName name="DA_2176171442400000569" localSheetId="3" hidden="1">#REF!</definedName>
    <definedName name="DA_2176171442400000569" localSheetId="4" hidden="1">#REF!</definedName>
    <definedName name="DA_2176171442400000569" localSheetId="5" hidden="1">#REF!</definedName>
    <definedName name="DA_2176171442400000569" localSheetId="6" hidden="1">#REF!</definedName>
    <definedName name="DA_2176171442400000569" localSheetId="1" hidden="1">#REF!</definedName>
    <definedName name="DA_2176171442400000569" localSheetId="8" hidden="1">#REF!</definedName>
    <definedName name="DA_2176171442400000569" localSheetId="9" hidden="1">#REF!</definedName>
    <definedName name="DA_2176171442400000569" localSheetId="10" hidden="1">#REF!</definedName>
    <definedName name="DA_2176171442400000569" localSheetId="11" hidden="1">#REF!</definedName>
    <definedName name="DA_2176171442400000569" localSheetId="12" hidden="1">#REF!</definedName>
    <definedName name="DA_2176171442400000569" hidden="1">#REF!</definedName>
    <definedName name="DA_2176171442400000574" localSheetId="2" hidden="1">#REF!</definedName>
    <definedName name="DA_2176171442400000574" localSheetId="7" hidden="1">#REF!</definedName>
    <definedName name="DA_2176171442400000574" localSheetId="3" hidden="1">#REF!</definedName>
    <definedName name="DA_2176171442400000574" localSheetId="4" hidden="1">#REF!</definedName>
    <definedName name="DA_2176171442400000574" localSheetId="5" hidden="1">#REF!</definedName>
    <definedName name="DA_2176171442400000574" localSheetId="6" hidden="1">#REF!</definedName>
    <definedName name="DA_2176171442400000574" localSheetId="1" hidden="1">#REF!</definedName>
    <definedName name="DA_2176171442400000574" localSheetId="8" hidden="1">#REF!</definedName>
    <definedName name="DA_2176171442400000574" localSheetId="9" hidden="1">#REF!</definedName>
    <definedName name="DA_2176171442400000574" localSheetId="10" hidden="1">#REF!</definedName>
    <definedName name="DA_2176171442400000574" localSheetId="11" hidden="1">#REF!</definedName>
    <definedName name="DA_2176171442400000574" localSheetId="12" hidden="1">#REF!</definedName>
    <definedName name="DA_2176171442400000574" hidden="1">#REF!</definedName>
    <definedName name="DA_2176171442400001245" localSheetId="2" hidden="1">#REF!</definedName>
    <definedName name="DA_2176171442400001245" localSheetId="7" hidden="1">#REF!</definedName>
    <definedName name="DA_2176171442400001245" localSheetId="3" hidden="1">#REF!</definedName>
    <definedName name="DA_2176171442400001245" localSheetId="4" hidden="1">#REF!</definedName>
    <definedName name="DA_2176171442400001245" localSheetId="5" hidden="1">#REF!</definedName>
    <definedName name="DA_2176171442400001245" localSheetId="6" hidden="1">#REF!</definedName>
    <definedName name="DA_2176171442400001245" localSheetId="1" hidden="1">#REF!</definedName>
    <definedName name="DA_2176171442400001245" localSheetId="8" hidden="1">#REF!</definedName>
    <definedName name="DA_2176171442400001245" localSheetId="9" hidden="1">#REF!</definedName>
    <definedName name="DA_2176171442400001245" localSheetId="10" hidden="1">#REF!</definedName>
    <definedName name="DA_2176171442400001245" localSheetId="11" hidden="1">#REF!</definedName>
    <definedName name="DA_2176171442400001245" localSheetId="12" hidden="1">#REF!</definedName>
    <definedName name="DA_2176171442400001245" hidden="1">#REF!</definedName>
    <definedName name="DA_2176171442400001250" localSheetId="2" hidden="1">#REF!</definedName>
    <definedName name="DA_2176171442400001250" localSheetId="7" hidden="1">#REF!</definedName>
    <definedName name="DA_2176171442400001250" localSheetId="3" hidden="1">#REF!</definedName>
    <definedName name="DA_2176171442400001250" localSheetId="4" hidden="1">#REF!</definedName>
    <definedName name="DA_2176171442400001250" localSheetId="5" hidden="1">#REF!</definedName>
    <definedName name="DA_2176171442400001250" localSheetId="6" hidden="1">#REF!</definedName>
    <definedName name="DA_2176171442400001250" localSheetId="1" hidden="1">#REF!</definedName>
    <definedName name="DA_2176171442400001250" localSheetId="8" hidden="1">#REF!</definedName>
    <definedName name="DA_2176171442400001250" localSheetId="9" hidden="1">#REF!</definedName>
    <definedName name="DA_2176171442400001250" localSheetId="10" hidden="1">#REF!</definedName>
    <definedName name="DA_2176171442400001250" localSheetId="11" hidden="1">#REF!</definedName>
    <definedName name="DA_2176171442400001250" localSheetId="12" hidden="1">#REF!</definedName>
    <definedName name="DA_2176171442400001250" hidden="1">#REF!</definedName>
    <definedName name="DA_2176171442400001255" localSheetId="2" hidden="1">#REF!</definedName>
    <definedName name="DA_2176171442400001255" localSheetId="7" hidden="1">#REF!</definedName>
    <definedName name="DA_2176171442400001255" localSheetId="3" hidden="1">#REF!</definedName>
    <definedName name="DA_2176171442400001255" localSheetId="4" hidden="1">#REF!</definedName>
    <definedName name="DA_2176171442400001255" localSheetId="5" hidden="1">#REF!</definedName>
    <definedName name="DA_2176171442400001255" localSheetId="6" hidden="1">#REF!</definedName>
    <definedName name="DA_2176171442400001255" localSheetId="1" hidden="1">#REF!</definedName>
    <definedName name="DA_2176171442400001255" localSheetId="8" hidden="1">#REF!</definedName>
    <definedName name="DA_2176171442400001255" localSheetId="9" hidden="1">#REF!</definedName>
    <definedName name="DA_2176171442400001255" localSheetId="10" hidden="1">#REF!</definedName>
    <definedName name="DA_2176171442400001255" localSheetId="11" hidden="1">#REF!</definedName>
    <definedName name="DA_2176171442400001255" localSheetId="12" hidden="1">#REF!</definedName>
    <definedName name="DA_2176171442400001255" hidden="1">#REF!</definedName>
    <definedName name="DA_2184816595200001498" localSheetId="2" hidden="1">#REF!</definedName>
    <definedName name="DA_2184816595200001498" localSheetId="7" hidden="1">#REF!</definedName>
    <definedName name="DA_2184816595200001498" localSheetId="3" hidden="1">#REF!</definedName>
    <definedName name="DA_2184816595200001498" localSheetId="4" hidden="1">#REF!</definedName>
    <definedName name="DA_2184816595200001498" localSheetId="5" hidden="1">#REF!</definedName>
    <definedName name="DA_2184816595200001498" localSheetId="6" hidden="1">#REF!</definedName>
    <definedName name="DA_2184816595200001498" localSheetId="1" hidden="1">#REF!</definedName>
    <definedName name="DA_2184816595200001498" localSheetId="8" hidden="1">#REF!</definedName>
    <definedName name="DA_2184816595200001498" localSheetId="9" hidden="1">#REF!</definedName>
    <definedName name="DA_2184816595200001498" localSheetId="10" hidden="1">#REF!</definedName>
    <definedName name="DA_2184816595200001498" localSheetId="11" hidden="1">#REF!</definedName>
    <definedName name="DA_2184816595200001498" localSheetId="12" hidden="1">#REF!</definedName>
    <definedName name="DA_2184816595200001498" hidden="1">#REF!</definedName>
    <definedName name="DA_2184816595200001553" localSheetId="2" hidden="1">#REF!</definedName>
    <definedName name="DA_2184816595200001553" localSheetId="7" hidden="1">#REF!</definedName>
    <definedName name="DA_2184816595200001553" localSheetId="3" hidden="1">#REF!</definedName>
    <definedName name="DA_2184816595200001553" localSheetId="4" hidden="1">#REF!</definedName>
    <definedName name="DA_2184816595200001553" localSheetId="5" hidden="1">#REF!</definedName>
    <definedName name="DA_2184816595200001553" localSheetId="6" hidden="1">#REF!</definedName>
    <definedName name="DA_2184816595200001553" localSheetId="1" hidden="1">#REF!</definedName>
    <definedName name="DA_2184816595200001553" localSheetId="8" hidden="1">#REF!</definedName>
    <definedName name="DA_2184816595200001553" localSheetId="9" hidden="1">#REF!</definedName>
    <definedName name="DA_2184816595200001553" localSheetId="10" hidden="1">#REF!</definedName>
    <definedName name="DA_2184816595200001553" localSheetId="11" hidden="1">#REF!</definedName>
    <definedName name="DA_2184816595200001553" localSheetId="12" hidden="1">#REF!</definedName>
    <definedName name="DA_2184816595200001553" hidden="1">#REF!</definedName>
    <definedName name="DA_2184816595200001693" localSheetId="2" hidden="1">#REF!</definedName>
    <definedName name="DA_2184816595200001693" localSheetId="7" hidden="1">#REF!</definedName>
    <definedName name="DA_2184816595200001693" localSheetId="3" hidden="1">#REF!</definedName>
    <definedName name="DA_2184816595200001693" localSheetId="4" hidden="1">#REF!</definedName>
    <definedName name="DA_2184816595200001693" localSheetId="5" hidden="1">#REF!</definedName>
    <definedName name="DA_2184816595200001693" localSheetId="6" hidden="1">#REF!</definedName>
    <definedName name="DA_2184816595200001693" localSheetId="1" hidden="1">#REF!</definedName>
    <definedName name="DA_2184816595200001693" localSheetId="8" hidden="1">#REF!</definedName>
    <definedName name="DA_2184816595200001693" localSheetId="9" hidden="1">#REF!</definedName>
    <definedName name="DA_2184816595200001693" localSheetId="10" hidden="1">#REF!</definedName>
    <definedName name="DA_2184816595200001693" localSheetId="11" hidden="1">#REF!</definedName>
    <definedName name="DA_2184816595200001693" localSheetId="12" hidden="1">#REF!</definedName>
    <definedName name="DA_2184816595200001693" hidden="1">#REF!</definedName>
    <definedName name="DA_2184816595200001729" localSheetId="2" hidden="1">#REF!</definedName>
    <definedName name="DA_2184816595200001729" localSheetId="7" hidden="1">#REF!</definedName>
    <definedName name="DA_2184816595200001729" localSheetId="3" hidden="1">#REF!</definedName>
    <definedName name="DA_2184816595200001729" localSheetId="4" hidden="1">#REF!</definedName>
    <definedName name="DA_2184816595200001729" localSheetId="5" hidden="1">#REF!</definedName>
    <definedName name="DA_2184816595200001729" localSheetId="6" hidden="1">#REF!</definedName>
    <definedName name="DA_2184816595200001729" localSheetId="1" hidden="1">#REF!</definedName>
    <definedName name="DA_2184816595200001729" localSheetId="8" hidden="1">#REF!</definedName>
    <definedName name="DA_2184816595200001729" localSheetId="9" hidden="1">#REF!</definedName>
    <definedName name="DA_2184816595200001729" localSheetId="10" hidden="1">#REF!</definedName>
    <definedName name="DA_2184816595200001729" localSheetId="11" hidden="1">#REF!</definedName>
    <definedName name="DA_2184816595200001729" localSheetId="12" hidden="1">#REF!</definedName>
    <definedName name="DA_2184816595200001729" hidden="1">#REF!</definedName>
    <definedName name="DA_2184816595200001760" localSheetId="2" hidden="1">#REF!</definedName>
    <definedName name="DA_2184816595200001760" localSheetId="7" hidden="1">#REF!</definedName>
    <definedName name="DA_2184816595200001760" localSheetId="3" hidden="1">#REF!</definedName>
    <definedName name="DA_2184816595200001760" localSheetId="4" hidden="1">#REF!</definedName>
    <definedName name="DA_2184816595200001760" localSheetId="5" hidden="1">#REF!</definedName>
    <definedName name="DA_2184816595200001760" localSheetId="6" hidden="1">#REF!</definedName>
    <definedName name="DA_2184816595200001760" localSheetId="1" hidden="1">#REF!</definedName>
    <definedName name="DA_2184816595200001760" localSheetId="8" hidden="1">#REF!</definedName>
    <definedName name="DA_2184816595200001760" localSheetId="9" hidden="1">#REF!</definedName>
    <definedName name="DA_2184816595200001760" localSheetId="10" hidden="1">#REF!</definedName>
    <definedName name="DA_2184816595200001760" localSheetId="11" hidden="1">#REF!</definedName>
    <definedName name="DA_2184816595200001760" localSheetId="12" hidden="1">#REF!</definedName>
    <definedName name="DA_2184816595200001760" hidden="1">#REF!</definedName>
    <definedName name="DA_2184816595200001828" localSheetId="2" hidden="1">#REF!</definedName>
    <definedName name="DA_2184816595200001828" localSheetId="7" hidden="1">#REF!</definedName>
    <definedName name="DA_2184816595200001828" localSheetId="3" hidden="1">#REF!</definedName>
    <definedName name="DA_2184816595200001828" localSheetId="4" hidden="1">#REF!</definedName>
    <definedName name="DA_2184816595200001828" localSheetId="5" hidden="1">#REF!</definedName>
    <definedName name="DA_2184816595200001828" localSheetId="6" hidden="1">#REF!</definedName>
    <definedName name="DA_2184816595200001828" localSheetId="1" hidden="1">#REF!</definedName>
    <definedName name="DA_2184816595200001828" localSheetId="8" hidden="1">#REF!</definedName>
    <definedName name="DA_2184816595200001828" localSheetId="9" hidden="1">#REF!</definedName>
    <definedName name="DA_2184816595200001828" localSheetId="10" hidden="1">#REF!</definedName>
    <definedName name="DA_2184816595200001828" localSheetId="11" hidden="1">#REF!</definedName>
    <definedName name="DA_2184816595200001828" localSheetId="12" hidden="1">#REF!</definedName>
    <definedName name="DA_2184816595200001828" hidden="1">#REF!</definedName>
    <definedName name="DA_2184816595200001835" localSheetId="2" hidden="1">#REF!</definedName>
    <definedName name="DA_2184816595200001835" localSheetId="7" hidden="1">#REF!</definedName>
    <definedName name="DA_2184816595200001835" localSheetId="3" hidden="1">#REF!</definedName>
    <definedName name="DA_2184816595200001835" localSheetId="4" hidden="1">#REF!</definedName>
    <definedName name="DA_2184816595200001835" localSheetId="5" hidden="1">#REF!</definedName>
    <definedName name="DA_2184816595200001835" localSheetId="6" hidden="1">#REF!</definedName>
    <definedName name="DA_2184816595200001835" localSheetId="1" hidden="1">#REF!</definedName>
    <definedName name="DA_2184816595200001835" localSheetId="8" hidden="1">#REF!</definedName>
    <definedName name="DA_2184816595200001835" localSheetId="9" hidden="1">#REF!</definedName>
    <definedName name="DA_2184816595200001835" localSheetId="10" hidden="1">#REF!</definedName>
    <definedName name="DA_2184816595200001835" localSheetId="11" hidden="1">#REF!</definedName>
    <definedName name="DA_2184816595200001835" localSheetId="12" hidden="1">#REF!</definedName>
    <definedName name="DA_2184816595200001835" hidden="1">#REF!</definedName>
    <definedName name="DA_2184816595200002017" localSheetId="2" hidden="1">#REF!</definedName>
    <definedName name="DA_2184816595200002017" localSheetId="7" hidden="1">#REF!</definedName>
    <definedName name="DA_2184816595200002017" localSheetId="3" hidden="1">#REF!</definedName>
    <definedName name="DA_2184816595200002017" localSheetId="4" hidden="1">#REF!</definedName>
    <definedName name="DA_2184816595200002017" localSheetId="5" hidden="1">#REF!</definedName>
    <definedName name="DA_2184816595200002017" localSheetId="6" hidden="1">#REF!</definedName>
    <definedName name="DA_2184816595200002017" localSheetId="1" hidden="1">#REF!</definedName>
    <definedName name="DA_2184816595200002017" localSheetId="8" hidden="1">#REF!</definedName>
    <definedName name="DA_2184816595200002017" localSheetId="9" hidden="1">#REF!</definedName>
    <definedName name="DA_2184816595200002017" localSheetId="10" hidden="1">#REF!</definedName>
    <definedName name="DA_2184816595200002017" localSheetId="11" hidden="1">#REF!</definedName>
    <definedName name="DA_2184816595200002017" localSheetId="12" hidden="1">#REF!</definedName>
    <definedName name="DA_2184816595200002017" hidden="1">#REF!</definedName>
    <definedName name="_xlnm.Database" localSheetId="7" hidden="1">#REF!</definedName>
    <definedName name="_xlnm.Database" localSheetId="5" hidden="1">#REF!</definedName>
    <definedName name="_xlnm.Database" localSheetId="6" hidden="1">#REF!</definedName>
    <definedName name="_xlnm.Database" localSheetId="11" hidden="1">#REF!</definedName>
    <definedName name="_xlnm.Database" localSheetId="12" hidden="1">#REF!</definedName>
    <definedName name="_xlnm.Database" hidden="1">#REF!</definedName>
    <definedName name="datacutoff" localSheetId="7" hidden="1">{#N/A,#N/A,FALSE,"Ocean";#N/A,#N/A,FALSE,"NewYork";#N/A,#N/A,FALSE,"Gateway";#N/A,#N/A,FALSE,"GVH";#N/A,#N/A,FALSE,"GVM";#N/A,#N/A,FALSE,"GVT"}</definedName>
    <definedName name="datacutoff" localSheetId="5" hidden="1">{#N/A,#N/A,FALSE,"Ocean";#N/A,#N/A,FALSE,"NewYork";#N/A,#N/A,FALSE,"Gateway";#N/A,#N/A,FALSE,"GVH";#N/A,#N/A,FALSE,"GVM";#N/A,#N/A,FALSE,"GVT"}</definedName>
    <definedName name="datacutoff" localSheetId="6" hidden="1">{#N/A,#N/A,FALSE,"Ocean";#N/A,#N/A,FALSE,"NewYork";#N/A,#N/A,FALSE,"Gateway";#N/A,#N/A,FALSE,"GVH";#N/A,#N/A,FALSE,"GVM";#N/A,#N/A,FALSE,"GVT"}</definedName>
    <definedName name="datacutoff" localSheetId="1" hidden="1">{#N/A,#N/A,FALSE,"Ocean";#N/A,#N/A,FALSE,"NewYork";#N/A,#N/A,FALSE,"Gateway";#N/A,#N/A,FALSE,"GVH";#N/A,#N/A,FALSE,"GVM";#N/A,#N/A,FALSE,"GVT"}</definedName>
    <definedName name="datacutoff" localSheetId="11" hidden="1">{#N/A,#N/A,FALSE,"Ocean";#N/A,#N/A,FALSE,"NewYork";#N/A,#N/A,FALSE,"Gateway";#N/A,#N/A,FALSE,"GVH";#N/A,#N/A,FALSE,"GVM";#N/A,#N/A,FALSE,"GVT"}</definedName>
    <definedName name="datacutoff" localSheetId="12" hidden="1">{#N/A,#N/A,FALSE,"Ocean";#N/A,#N/A,FALSE,"NewYork";#N/A,#N/A,FALSE,"Gateway";#N/A,#N/A,FALSE,"GVH";#N/A,#N/A,FALSE,"GVM";#N/A,#N/A,FALSE,"GVT"}</definedName>
    <definedName name="datacutoff" hidden="1">{#N/A,#N/A,FALSE,"Ocean";#N/A,#N/A,FALSE,"NewYork";#N/A,#N/A,FALSE,"Gateway";#N/A,#N/A,FALSE,"GVH";#N/A,#N/A,FALSE,"GVM";#N/A,#N/A,FALSE,"GVT"}</definedName>
    <definedName name="DATE">#N/A</definedName>
    <definedName name="dawkk" hidden="1">{#N/A,#N/A,FALSE,"COVER";#N/A,#N/A,FALSE,"0";#N/A,#N/A,FALSE,"1";#N/A,#N/A,FALSE,"2";#N/A,#N/A,FALSE,"3";#N/A,#N/A,FALSE,"4";#N/A,#N/A,FALSE,"5";#N/A,#N/A,FALSE,"6";#N/A,#N/A,FALSE,"7";#N/A,#N/A,FALSE,"8";#N/A,#N/A,FALSE,"9";#N/A,#N/A,FALSE,"10";#N/A,#N/A,FALSE,"11"}</definedName>
    <definedName name="dd" localSheetId="7" hidden="1">#REF!</definedName>
    <definedName name="dd" localSheetId="3" hidden="1">{#N/A,#N/A,FALSE,"DIR-REP";#N/A,#N/A,FALSE,"AUD-REPORT";#N/A,#N/A,FALSE,"P7L&amp;BS";#N/A,#N/A,FALSE,"NOTES";#N/A,#N/A,FALSE,"FA";#N/A,#N/A,FALSE,"NOTES (2)";#N/A,#N/A,FALSE,"Schedule  IV";#N/A,#N/A,FALSE,"Schedule V"}</definedName>
    <definedName name="dd" localSheetId="4" hidden="1">{#N/A,#N/A,FALSE,"DIR-REP";#N/A,#N/A,FALSE,"AUD-REPORT";#N/A,#N/A,FALSE,"P7L&amp;BS";#N/A,#N/A,FALSE,"NOTES";#N/A,#N/A,FALSE,"FA";#N/A,#N/A,FALSE,"NOTES (2)";#N/A,#N/A,FALSE,"Schedule  IV";#N/A,#N/A,FALSE,"Schedule V"}</definedName>
    <definedName name="dd" localSheetId="5" hidden="1">#REF!</definedName>
    <definedName name="dd" localSheetId="6" hidden="1">#REF!</definedName>
    <definedName name="dd" localSheetId="1" hidden="1">#REF!,#REF!,#REF!,#REF!,#REF!</definedName>
    <definedName name="dd" localSheetId="10" hidden="1">{#N/A,#N/A,FALSE,"DIR-REP";#N/A,#N/A,FALSE,"AUD-REPORT";#N/A,#N/A,FALSE,"P7L&amp;BS";#N/A,#N/A,FALSE,"NOTES";#N/A,#N/A,FALSE,"FA";#N/A,#N/A,FALSE,"NOTES (2)";#N/A,#N/A,FALSE,"Schedule  IV";#N/A,#N/A,FALSE,"Schedule V"}</definedName>
    <definedName name="dd" localSheetId="11" hidden="1">#REF!</definedName>
    <definedName name="dd" localSheetId="12" hidden="1">#REF!</definedName>
    <definedName name="dd" hidden="1">{#N/A,#N/A,FALSE,"AD_Purch";#N/A,#N/A,FALSE,"Projections";#N/A,#N/A,FALSE,"DCF";#N/A,#N/A,FALSE,"Mkt Val"}</definedName>
    <definedName name="DD_1" hidden="1">{#N/A,#N/A,FALSE,"Virgin Flightdeck"}</definedName>
    <definedName name="DD_2" hidden="1">{#N/A,#N/A,FALSE,"Virgin Flightdeck"}</definedName>
    <definedName name="DD_3" hidden="1">{#N/A,#N/A,FALSE,"Virgin Flightdeck"}</definedName>
    <definedName name="DD_4" hidden="1">{#N/A,#N/A,FALSE,"Virgin Flightdeck"}</definedName>
    <definedName name="DD_5" hidden="1">{#N/A,#N/A,FALSE,"Virgin Flightdeck"}</definedName>
    <definedName name="ddd" localSheetId="7" hidden="1">{#N/A,#N/A,FALSE,"TB";#N/A,#N/A,FALSE,"AR";#N/A,#N/A,FALSE,"BS";#N/A,#N/A,FALSE,"PL";#N/A,#N/A,FALSE,"NOTES";#N/A,#N/A,FALSE,"NOTES (2)";#N/A,#N/A,FALSE,"NOTES (3)";#N/A,#N/A,FALSE,"TAXC.INDEX";#N/A,#N/A,FALSE,"Schedule I";#N/A,#N/A,FALSE,"DPL";#N/A,#N/A,FALSE,"Schedule IV";#N/A,#N/A,FALSE,"Adjustments"}</definedName>
    <definedName name="ddd" localSheetId="3" hidden="1">{#N/A,#N/A,FALSE,"TAXC.INDEX";#N/A,#N/A,FALSE,"Schedule I";#N/A,#N/A,FALSE,"Schedule  II";#N/A,#N/A,FALSE,"Schedule III";#N/A,#N/A,FALSE,"Schedule IV";#N/A,#N/A,FALSE,"Schedule IV (Cont'd)";#N/A,#N/A,FALSE,"Schedule V";#N/A,#N/A,FALSE,"Schedule VI";#N/A,#N/A,FALSE,"Schedule VII"}</definedName>
    <definedName name="ddd" localSheetId="4" hidden="1">{#N/A,#N/A,FALSE,"TAXC.INDEX";#N/A,#N/A,FALSE,"Schedule I";#N/A,#N/A,FALSE,"Schedule  II";#N/A,#N/A,FALSE,"Schedule III";#N/A,#N/A,FALSE,"Schedule IV";#N/A,#N/A,FALSE,"Schedule IV (Cont'd)";#N/A,#N/A,FALSE,"Schedule V";#N/A,#N/A,FALSE,"Schedule VI";#N/A,#N/A,FALSE,"Schedule VII"}</definedName>
    <definedName name="ddd" localSheetId="5" hidden="1">{#N/A,#N/A,FALSE,"TB";#N/A,#N/A,FALSE,"AR";#N/A,#N/A,FALSE,"BS";#N/A,#N/A,FALSE,"PL";#N/A,#N/A,FALSE,"NOTES";#N/A,#N/A,FALSE,"NOTES (2)";#N/A,#N/A,FALSE,"NOTES (3)";#N/A,#N/A,FALSE,"TAXC.INDEX";#N/A,#N/A,FALSE,"Schedule I";#N/A,#N/A,FALSE,"DPL";#N/A,#N/A,FALSE,"Schedule IV";#N/A,#N/A,FALSE,"Adjustments"}</definedName>
    <definedName name="ddd" localSheetId="6" hidden="1">{#N/A,#N/A,FALSE,"TB";#N/A,#N/A,FALSE,"AR";#N/A,#N/A,FALSE,"BS";#N/A,#N/A,FALSE,"PL";#N/A,#N/A,FALSE,"NOTES";#N/A,#N/A,FALSE,"NOTES (2)";#N/A,#N/A,FALSE,"NOTES (3)";#N/A,#N/A,FALSE,"TAXC.INDEX";#N/A,#N/A,FALSE,"Schedule I";#N/A,#N/A,FALSE,"DPL";#N/A,#N/A,FALSE,"Schedule IV";#N/A,#N/A,FALSE,"Adjustments"}</definedName>
    <definedName name="ddd" localSheetId="10" hidden="1">{#N/A,#N/A,FALSE,"TAXC.INDEX";#N/A,#N/A,FALSE,"Schedule I";#N/A,#N/A,FALSE,"Schedule  II";#N/A,#N/A,FALSE,"Schedule III";#N/A,#N/A,FALSE,"Schedule IV";#N/A,#N/A,FALSE,"Schedule IV (Cont'd)";#N/A,#N/A,FALSE,"Schedule V";#N/A,#N/A,FALSE,"Schedule VI";#N/A,#N/A,FALSE,"Schedule VII"}</definedName>
    <definedName name="ddd" localSheetId="11" hidden="1">{#N/A,#N/A,FALSE,"TB";#N/A,#N/A,FALSE,"AR";#N/A,#N/A,FALSE,"BS";#N/A,#N/A,FALSE,"PL";#N/A,#N/A,FALSE,"NOTES";#N/A,#N/A,FALSE,"NOTES (2)";#N/A,#N/A,FALSE,"NOTES (3)";#N/A,#N/A,FALSE,"TAXC.INDEX";#N/A,#N/A,FALSE,"Schedule I";#N/A,#N/A,FALSE,"DPL";#N/A,#N/A,FALSE,"Schedule IV";#N/A,#N/A,FALSE,"Adjustments"}</definedName>
    <definedName name="ddd" localSheetId="12" hidden="1">{#N/A,#N/A,FALSE,"TB";#N/A,#N/A,FALSE,"AR";#N/A,#N/A,FALSE,"BS";#N/A,#N/A,FALSE,"PL";#N/A,#N/A,FALSE,"NOTES";#N/A,#N/A,FALSE,"NOTES (2)";#N/A,#N/A,FALSE,"NOTES (3)";#N/A,#N/A,FALSE,"TAXC.INDEX";#N/A,#N/A,FALSE,"Schedule I";#N/A,#N/A,FALSE,"DPL";#N/A,#N/A,FALSE,"Schedule IV";#N/A,#N/A,FALSE,"Adjustments"}</definedName>
    <definedName name="ddd" hidden="1">{#N/A,#N/A,FALSE,"TS";#N/A,#N/A,FALSE,"Combo";#N/A,#N/A,FALSE,"FAIR";#N/A,#N/A,FALSE,"RBC";#N/A,#N/A,FALSE,"xxxx";#N/A,#N/A,FALSE,"A_D";#N/A,#N/A,FALSE,"WACC";#N/A,#N/A,FALSE,"DCF";#N/A,#N/A,FALSE,"LBO";#N/A,#N/A,FALSE,"AcqMults";#N/A,#N/A,FALSE,"CompMults"}</definedName>
    <definedName name="dddd" hidden="1">{#N/A,#N/A,TRUE,"FOC_Product_Assumptions"}</definedName>
    <definedName name="DDDD_1" hidden="1">{#N/A,#N/A,FALSE,"Virgin Flightdeck"}</definedName>
    <definedName name="DDDD_2" hidden="1">{#N/A,#N/A,FALSE,"Virgin Flightdeck"}</definedName>
    <definedName name="DDDD_3" hidden="1">{#N/A,#N/A,FALSE,"Virgin Flightdeck"}</definedName>
    <definedName name="DDDD_4" hidden="1">{#N/A,#N/A,FALSE,"Virgin Flightdeck"}</definedName>
    <definedName name="DDDD_5" hidden="1">{#N/A,#N/A,FALSE,"Virgin Flightdeck"}</definedName>
    <definedName name="ddddd" hidden="1">{"'Check Request'!$A$1:$BF$37"}</definedName>
    <definedName name="dddddd" localSheetId="7" hidden="1">{#N/A,#N/A,FALSE,"OffAdvance";#N/A,#N/A,FALSE,"OffExpRprt";#N/A,#N/A,FALSE,"Entertmnt";#N/A,#N/A,FALSE,"Promotion";#N/A,#N/A,FALSE,"Travelling"}</definedName>
    <definedName name="dddddd" localSheetId="5" hidden="1">{#N/A,#N/A,FALSE,"OffAdvance";#N/A,#N/A,FALSE,"OffExpRprt";#N/A,#N/A,FALSE,"Entertmnt";#N/A,#N/A,FALSE,"Promotion";#N/A,#N/A,FALSE,"Travelling"}</definedName>
    <definedName name="dddddd" localSheetId="6" hidden="1">{#N/A,#N/A,FALSE,"OffAdvance";#N/A,#N/A,FALSE,"OffExpRprt";#N/A,#N/A,FALSE,"Entertmnt";#N/A,#N/A,FALSE,"Promotion";#N/A,#N/A,FALSE,"Travelling"}</definedName>
    <definedName name="dddddd" localSheetId="11" hidden="1">{#N/A,#N/A,FALSE,"OffAdvance";#N/A,#N/A,FALSE,"OffExpRprt";#N/A,#N/A,FALSE,"Entertmnt";#N/A,#N/A,FALSE,"Promotion";#N/A,#N/A,FALSE,"Travelling"}</definedName>
    <definedName name="dddddd" localSheetId="12" hidden="1">{#N/A,#N/A,FALSE,"OffAdvance";#N/A,#N/A,FALSE,"OffExpRprt";#N/A,#N/A,FALSE,"Entertmnt";#N/A,#N/A,FALSE,"Promotion";#N/A,#N/A,FALSE,"Travelling"}</definedName>
    <definedName name="DDDDDD" hidden="1">{#N/A,#N/A,FALSE,"Virgin Flightdeck"}</definedName>
    <definedName name="DDDDDD_1" hidden="1">{#N/A,#N/A,FALSE,"Virgin Flightdeck"}</definedName>
    <definedName name="DDDDDD_2" hidden="1">{#N/A,#N/A,FALSE,"Virgin Flightdeck"}</definedName>
    <definedName name="DDDDDD_3" hidden="1">{#N/A,#N/A,FALSE,"Virgin Flightdeck"}</definedName>
    <definedName name="DDDDDD_4" hidden="1">{#N/A,#N/A,FALSE,"Virgin Flightdeck"}</definedName>
    <definedName name="DDDDDD_5" hidden="1">{#N/A,#N/A,FALSE,"Virgin Flightdeck"}</definedName>
    <definedName name="dddddddddd" hidden="1">{#N/A,#N/A,FALSE,"COVER";#N/A,#N/A,FALSE,"0";#N/A,#N/A,FALSE,"1";#N/A,#N/A,FALSE,"2";#N/A,#N/A,FALSE,"3";#N/A,#N/A,FALSE,"4";#N/A,#N/A,FALSE,"5";#N/A,#N/A,FALSE,"6";#N/A,#N/A,FALSE,"7";#N/A,#N/A,FALSE,"8";#N/A,#N/A,FALSE,"9";#N/A,#N/A,FALSE,"10";#N/A,#N/A,FALSE,"11"}</definedName>
    <definedName name="DDDDDDDDDDDDDDDDDDDDD" localSheetId="2" hidden="1">{#N/A,#N/A,FALSE,"Aging Summary";#N/A,#N/A,FALSE,"Ratio Analysis";#N/A,#N/A,FALSE,"Test 120 Day Accts";#N/A,#N/A,FALSE,"Tickmarks"}</definedName>
    <definedName name="DDDDDDDDDDDDDDDDDDDDD" localSheetId="7" hidden="1">{#N/A,#N/A,FALSE,"Aging Summary";#N/A,#N/A,FALSE,"Ratio Analysis";#N/A,#N/A,FALSE,"Test 120 Day Accts";#N/A,#N/A,FALSE,"Tickmarks"}</definedName>
    <definedName name="DDDDDDDDDDDDDDDDDDDDD" localSheetId="3" hidden="1">{#N/A,#N/A,FALSE,"Aging Summary";#N/A,#N/A,FALSE,"Ratio Analysis";#N/A,#N/A,FALSE,"Test 120 Day Accts";#N/A,#N/A,FALSE,"Tickmarks"}</definedName>
    <definedName name="DDDDDDDDDDDDDDDDDDDDD" localSheetId="4" hidden="1">{#N/A,#N/A,FALSE,"Aging Summary";#N/A,#N/A,FALSE,"Ratio Analysis";#N/A,#N/A,FALSE,"Test 120 Day Accts";#N/A,#N/A,FALSE,"Tickmarks"}</definedName>
    <definedName name="DDDDDDDDDDDDDDDDDDDDD" localSheetId="5" hidden="1">{#N/A,#N/A,FALSE,"Aging Summary";#N/A,#N/A,FALSE,"Ratio Analysis";#N/A,#N/A,FALSE,"Test 120 Day Accts";#N/A,#N/A,FALSE,"Tickmarks"}</definedName>
    <definedName name="DDDDDDDDDDDDDDDDDDDDD" localSheetId="6" hidden="1">{#N/A,#N/A,FALSE,"Aging Summary";#N/A,#N/A,FALSE,"Ratio Analysis";#N/A,#N/A,FALSE,"Test 120 Day Accts";#N/A,#N/A,FALSE,"Tickmarks"}</definedName>
    <definedName name="DDDDDDDDDDDDDDDDDDDDD" localSheetId="1" hidden="1">{#N/A,#N/A,FALSE,"Aging Summary";#N/A,#N/A,FALSE,"Ratio Analysis";#N/A,#N/A,FALSE,"Test 120 Day Accts";#N/A,#N/A,FALSE,"Tickmarks"}</definedName>
    <definedName name="DDDDDDDDDDDDDDDDDDDDD" localSheetId="8" hidden="1">{#N/A,#N/A,FALSE,"Aging Summary";#N/A,#N/A,FALSE,"Ratio Analysis";#N/A,#N/A,FALSE,"Test 120 Day Accts";#N/A,#N/A,FALSE,"Tickmarks"}</definedName>
    <definedName name="DDDDDDDDDDDDDDDDDDDDD" localSheetId="9" hidden="1">{#N/A,#N/A,FALSE,"Aging Summary";#N/A,#N/A,FALSE,"Ratio Analysis";#N/A,#N/A,FALSE,"Test 120 Day Accts";#N/A,#N/A,FALSE,"Tickmarks"}</definedName>
    <definedName name="DDDDDDDDDDDDDDDDDDDDD" localSheetId="10" hidden="1">{#N/A,#N/A,FALSE,"Aging Summary";#N/A,#N/A,FALSE,"Ratio Analysis";#N/A,#N/A,FALSE,"Test 120 Day Accts";#N/A,#N/A,FALSE,"Tickmarks"}</definedName>
    <definedName name="DDDDDDDDDDDDDDDDDDDDD" localSheetId="11" hidden="1">{#N/A,#N/A,FALSE,"Aging Summary";#N/A,#N/A,FALSE,"Ratio Analysis";#N/A,#N/A,FALSE,"Test 120 Day Accts";#N/A,#N/A,FALSE,"Tickmarks"}</definedName>
    <definedName name="DDDDDDDDDDDDDDDDDDDDD" localSheetId="12" hidden="1">{#N/A,#N/A,FALSE,"Aging Summary";#N/A,#N/A,FALSE,"Ratio Analysis";#N/A,#N/A,FALSE,"Test 120 Day Accts";#N/A,#N/A,FALSE,"Tickmarks"}</definedName>
    <definedName name="DDDDDDDDDDDDDDDDDDDDD" hidden="1">{#N/A,#N/A,FALSE,"Aging Summary";#N/A,#N/A,FALSE,"Ratio Analysis";#N/A,#N/A,FALSE,"Test 120 Day Accts";#N/A,#N/A,FALSE,"Tickmarks"}</definedName>
    <definedName name="deeee" hidden="1">{#N/A,#N/A,FALSE,"3410599";#N/A,#N/A,FALSE,"34106";#N/A,#N/A,FALSE,"34903";#N/A,#N/A,FALSE,"4450999";#N/A,#N/A,FALSE,"44901"}</definedName>
    <definedName name="DEF" localSheetId="6">#REF!</definedName>
    <definedName name="def" localSheetId="1" hidden="1">{#N/A,#N/A,FALSE,"COVER";#N/A,#N/A,FALSE,"0";#N/A,#N/A,FALSE,"1";#N/A,#N/A,FALSE,"2";#N/A,#N/A,FALSE,"3";#N/A,#N/A,FALSE,"4";#N/A,#N/A,FALSE,"5";#N/A,#N/A,FALSE,"6";#N/A,#N/A,FALSE,"7";#N/A,#N/A,FALSE,"8";#N/A,#N/A,FALSE,"9";#N/A,#N/A,FALSE,"10";#N/A,#N/A,FALSE,"11"}</definedName>
    <definedName name="DEF">#REF!</definedName>
    <definedName name="DEFT">#N/A</definedName>
    <definedName name="DEMeXToEUR" hidden="1">1/EUReXToDEM</definedName>
    <definedName name="DEP" localSheetId="6">#REF!</definedName>
    <definedName name="DEP">#REF!</definedName>
    <definedName name="depcomputer" localSheetId="3">#REF!</definedName>
    <definedName name="depcomputer" localSheetId="4">#REF!</definedName>
    <definedName name="depcomputer" localSheetId="10">#REF!</definedName>
    <definedName name="depcomputer">#REF!</definedName>
    <definedName name="depf.f" localSheetId="3">#REF!</definedName>
    <definedName name="depf.f" localSheetId="4">#REF!</definedName>
    <definedName name="depf.f" localSheetId="10">#REF!</definedName>
    <definedName name="depf.f">#REF!</definedName>
    <definedName name="depo.equip" localSheetId="4">#REF!</definedName>
    <definedName name="depo.equip" localSheetId="10">#REF!</definedName>
    <definedName name="depo.equip">#REF!</definedName>
    <definedName name="DEPR">#N/A</definedName>
    <definedName name="df" localSheetId="3" hidden="1">{#N/A,#N/A,FALSE,"TB";#N/A,#N/A,FALSE,"AR";#N/A,#N/A,FALSE,"BS";#N/A,#N/A,FALSE,"PL";#N/A,#N/A,FALSE,"NOTES";#N/A,#N/A,FALSE,"NOTES (2)";#N/A,#N/A,FALSE,"NOTES (3)";#N/A,#N/A,FALSE,"TAXC.INDEX";#N/A,#N/A,FALSE,"Schedule I";#N/A,#N/A,FALSE,"DPL";#N/A,#N/A,FALSE,"Schedule IV";#N/A,#N/A,FALSE,"Adjustments"}</definedName>
    <definedName name="df" localSheetId="4" hidden="1">{#N/A,#N/A,FALSE,"TB";#N/A,#N/A,FALSE,"AR";#N/A,#N/A,FALSE,"BS";#N/A,#N/A,FALSE,"PL";#N/A,#N/A,FALSE,"NOTES";#N/A,#N/A,FALSE,"NOTES (2)";#N/A,#N/A,FALSE,"NOTES (3)";#N/A,#N/A,FALSE,"TAXC.INDEX";#N/A,#N/A,FALSE,"Schedule I";#N/A,#N/A,FALSE,"DPL";#N/A,#N/A,FALSE,"Schedule IV";#N/A,#N/A,FALSE,"Adjustments"}</definedName>
    <definedName name="DF" localSheetId="5">#REF!</definedName>
    <definedName name="DF" localSheetId="6">#REF!</definedName>
    <definedName name="df" localSheetId="1" hidden="1">{#N/A,#N/A,FALSE,"AP-MEHK1 ";#N/A,#N/A,FALSE,"MEGBJ";#N/A,#N/A,FALSE,"MEGSH";#N/A,#N/A,FALSE,"MEGGZ "}</definedName>
    <definedName name="df" localSheetId="10" hidden="1">{#N/A,#N/A,FALSE,"TB";#N/A,#N/A,FALSE,"AR";#N/A,#N/A,FALSE,"BS";#N/A,#N/A,FALSE,"PL";#N/A,#N/A,FALSE,"NOTES";#N/A,#N/A,FALSE,"NOTES (2)";#N/A,#N/A,FALSE,"NOTES (3)";#N/A,#N/A,FALSE,"TAXC.INDEX";#N/A,#N/A,FALSE,"Schedule I";#N/A,#N/A,FALSE,"DPL";#N/A,#N/A,FALSE,"Schedule IV";#N/A,#N/A,FALSE,"Adjustments"}</definedName>
    <definedName name="DF" localSheetId="11">#REF!</definedName>
    <definedName name="df" hidden="1">{#N/A,#N/A,FALSE,"TB";#N/A,#N/A,FALSE,"AR";#N/A,#N/A,FALSE,"BS";#N/A,#N/A,FALSE,"PL";#N/A,#N/A,FALSE,"NOTES";#N/A,#N/A,FALSE,"NOTES (2)";#N/A,#N/A,FALSE,"NOTES (3)";#N/A,#N/A,FALSE,"TAXC.INDEX";#N/A,#N/A,FALSE,"Schedule I";#N/A,#N/A,FALSE,"DPL";#N/A,#N/A,FALSE,"Schedule IV";#N/A,#N/A,FALSE,"Adjustments"}</definedName>
    <definedName name="dfafadf" hidden="1">#REF!</definedName>
    <definedName name="dfafas" localSheetId="7" hidden="1">{#N/A,#N/A,FALSE,"Aging Summary";#N/A,#N/A,FALSE,"Ratio Analysis";#N/A,#N/A,FALSE,"Test 120 Day Accts";#N/A,#N/A,FALSE,"Tickmarks"}</definedName>
    <definedName name="dfafas" localSheetId="5" hidden="1">{#N/A,#N/A,FALSE,"Aging Summary";#N/A,#N/A,FALSE,"Ratio Analysis";#N/A,#N/A,FALSE,"Test 120 Day Accts";#N/A,#N/A,FALSE,"Tickmarks"}</definedName>
    <definedName name="dfafas" localSheetId="6" hidden="1">{#N/A,#N/A,FALSE,"Aging Summary";#N/A,#N/A,FALSE,"Ratio Analysis";#N/A,#N/A,FALSE,"Test 120 Day Accts";#N/A,#N/A,FALSE,"Tickmarks"}</definedName>
    <definedName name="dfafas" localSheetId="11" hidden="1">{#N/A,#N/A,FALSE,"Aging Summary";#N/A,#N/A,FALSE,"Ratio Analysis";#N/A,#N/A,FALSE,"Test 120 Day Accts";#N/A,#N/A,FALSE,"Tickmarks"}</definedName>
    <definedName name="dfafas" localSheetId="12" hidden="1">{#N/A,#N/A,FALSE,"Aging Summary";#N/A,#N/A,FALSE,"Ratio Analysis";#N/A,#N/A,FALSE,"Test 120 Day Accts";#N/A,#N/A,FALSE,"Tickmarks"}</definedName>
    <definedName name="dfafas" hidden="1">{#N/A,#N/A,FALSE,"Aging Summary";#N/A,#N/A,FALSE,"Ratio Analysis";#N/A,#N/A,FALSE,"Test 120 Day Accts";#N/A,#N/A,FALSE,"Tickmarks"}</definedName>
    <definedName name="dfas" localSheetId="7" hidden="1">#REF!</definedName>
    <definedName name="dfas" localSheetId="5" hidden="1">#REF!</definedName>
    <definedName name="dfas" localSheetId="6" hidden="1">#REF!</definedName>
    <definedName name="dfas" localSheetId="11" hidden="1">#REF!</definedName>
    <definedName name="dfas" localSheetId="12" hidden="1">#REF!</definedName>
    <definedName name="dfas" hidden="1">#REF!</definedName>
    <definedName name="dfd" localSheetId="2" hidden="1">{"PrSch",#N/A,FALSE,"Sheet1"}</definedName>
    <definedName name="dfd" localSheetId="7" hidden="1">{"PrSch",#N/A,FALSE,"Sheet1"}</definedName>
    <definedName name="dfd" localSheetId="3" hidden="1">{"PrSch",#N/A,FALSE,"Sheet1"}</definedName>
    <definedName name="dfd" localSheetId="4" hidden="1">{"PrSch",#N/A,FALSE,"Sheet1"}</definedName>
    <definedName name="dfd" localSheetId="5" hidden="1">{"PrSch",#N/A,FALSE,"Sheet1"}</definedName>
    <definedName name="dfd" localSheetId="6" hidden="1">{"PrSch",#N/A,FALSE,"Sheet1"}</definedName>
    <definedName name="dfd" localSheetId="1" hidden="1">{"PrSch",#N/A,FALSE,"Sheet1"}</definedName>
    <definedName name="dfd" localSheetId="8" hidden="1">{"PrSch",#N/A,FALSE,"Sheet1"}</definedName>
    <definedName name="dfd" localSheetId="9" hidden="1">{"PrSch",#N/A,FALSE,"Sheet1"}</definedName>
    <definedName name="dfd" localSheetId="10" hidden="1">{"PrSch",#N/A,FALSE,"Sheet1"}</definedName>
    <definedName name="dfd" localSheetId="11" hidden="1">{"PrSch",#N/A,FALSE,"Sheet1"}</definedName>
    <definedName name="dfd" localSheetId="12" hidden="1">{"PrSch",#N/A,FALSE,"Sheet1"}</definedName>
    <definedName name="dfd" hidden="1">{"PrSch",#N/A,FALSE,"Sheet1"}</definedName>
    <definedName name="dfdddd" localSheetId="3" hidden="1">{#N/A,#N/A,FALSE,"TB";#N/A,#N/A,FALSE,"DR";#N/A,#N/A,FALSE,"AR";#N/A,#N/A,FALSE,"PL";#N/A,#N/A,FALSE,"BS";#N/A,#N/A,FALSE,"NOTES";#N/A,#N/A,FALSE,"NOTES (2)";#N/A,#N/A,FALSE,"NOTES (3)";#N/A,#N/A,FALSE,"DPL";#N/A,#N/A,FALSE,"TAXC.INDEX";#N/A,#N/A,FALSE,"Schedule I";#N/A,#N/A,FALSE,"Adjustments"}</definedName>
    <definedName name="dfdddd" localSheetId="4" hidden="1">{#N/A,#N/A,FALSE,"TB";#N/A,#N/A,FALSE,"DR";#N/A,#N/A,FALSE,"AR";#N/A,#N/A,FALSE,"PL";#N/A,#N/A,FALSE,"BS";#N/A,#N/A,FALSE,"NOTES";#N/A,#N/A,FALSE,"NOTES (2)";#N/A,#N/A,FALSE,"NOTES (3)";#N/A,#N/A,FALSE,"DPL";#N/A,#N/A,FALSE,"TAXC.INDEX";#N/A,#N/A,FALSE,"Schedule I";#N/A,#N/A,FALSE,"Adjustments"}</definedName>
    <definedName name="dfdddd" localSheetId="10" hidden="1">{#N/A,#N/A,FALSE,"TB";#N/A,#N/A,FALSE,"DR";#N/A,#N/A,FALSE,"AR";#N/A,#N/A,FALSE,"PL";#N/A,#N/A,FALSE,"BS";#N/A,#N/A,FALSE,"NOTES";#N/A,#N/A,FALSE,"NOTES (2)";#N/A,#N/A,FALSE,"NOTES (3)";#N/A,#N/A,FALSE,"DPL";#N/A,#N/A,FALSE,"TAXC.INDEX";#N/A,#N/A,FALSE,"Schedule I";#N/A,#N/A,FALSE,"Adjustments"}</definedName>
    <definedName name="dfdddd" hidden="1">{#N/A,#N/A,FALSE,"TB";#N/A,#N/A,FALSE,"DR";#N/A,#N/A,FALSE,"AR";#N/A,#N/A,FALSE,"PL";#N/A,#N/A,FALSE,"BS";#N/A,#N/A,FALSE,"NOTES";#N/A,#N/A,FALSE,"NOTES (2)";#N/A,#N/A,FALSE,"NOTES (3)";#N/A,#N/A,FALSE,"DPL";#N/A,#N/A,FALSE,"TAXC.INDEX";#N/A,#N/A,FALSE,"Schedule I";#N/A,#N/A,FALSE,"Adjustments"}</definedName>
    <definedName name="dfdfdfd" hidden="1">{#N/A,#N/A,FALSE,"AD_Purchase";#N/A,#N/A,FALSE,"Credit";#N/A,#N/A,FALSE,"PF Acquisition";#N/A,#N/A,FALSE,"PF Offering"}</definedName>
    <definedName name="dfdfdfd_1" hidden="1">{#N/A,#N/A,FALSE,"AD_Purchase";#N/A,#N/A,FALSE,"Credit";#N/A,#N/A,FALSE,"PF Acquisition";#N/A,#N/A,FALSE,"PF Offering"}</definedName>
    <definedName name="dfdfdfd_2" hidden="1">{#N/A,#N/A,FALSE,"AD_Purchase";#N/A,#N/A,FALSE,"Credit";#N/A,#N/A,FALSE,"PF Acquisition";#N/A,#N/A,FALSE,"PF Offering"}</definedName>
    <definedName name="dfdfdfd_3" hidden="1">{#N/A,#N/A,FALSE,"AD_Purchase";#N/A,#N/A,FALSE,"Credit";#N/A,#N/A,FALSE,"PF Acquisition";#N/A,#N/A,FALSE,"PF Offering"}</definedName>
    <definedName name="dfdfdfd_4" hidden="1">{#N/A,#N/A,FALSE,"AD_Purchase";#N/A,#N/A,FALSE,"Credit";#N/A,#N/A,FALSE,"PF Acquisition";#N/A,#N/A,FALSE,"PF Offering"}</definedName>
    <definedName name="dfdfdfd_5" hidden="1">{#N/A,#N/A,FALSE,"AD_Purchase";#N/A,#N/A,FALSE,"Credit";#N/A,#N/A,FALSE,"PF Acquisition";#N/A,#N/A,FALSE,"PF Offering"}</definedName>
    <definedName name="dfdffff" hidden="1">{#N/A,#N/A,FALSE,"Ocean";#N/A,#N/A,FALSE,"NewYork";#N/A,#N/A,FALSE,"Gateway";#N/A,#N/A,FALSE,"GVH";#N/A,#N/A,FALSE,"GVM";#N/A,#N/A,FALSE,"GVT"}</definedName>
    <definedName name="dfg" localSheetId="7" hidden="1">{#N/A,#N/A,FALSE,"CONTENTS";#N/A,#N/A,FALSE,"DR";#N/A,#N/A,FALSE,"PL";#N/A,#N/A,FALSE,"BS";#N/A,#N/A,FALSE,"Cash Flow";#N/A,#N/A,FALSE,"NOTES";#N/A,#N/A,FALSE,"NOTES (FA)";#N/A,#N/A,FALSE,"Notes(3)";#N/A,#N/A,FALSE,"NOTES (4)";#N/A,#N/A,FALSE,"DP&amp;L";#N/A,#N/A,FALSE,"EXPENSES";#N/A,#N/A,FALSE,"EXPENSES-1"}</definedName>
    <definedName name="dfg" localSheetId="5" hidden="1">{#N/A,#N/A,FALSE,"CONTENTS";#N/A,#N/A,FALSE,"DR";#N/A,#N/A,FALSE,"PL";#N/A,#N/A,FALSE,"BS";#N/A,#N/A,FALSE,"Cash Flow";#N/A,#N/A,FALSE,"NOTES";#N/A,#N/A,FALSE,"NOTES (FA)";#N/A,#N/A,FALSE,"Notes(3)";#N/A,#N/A,FALSE,"NOTES (4)";#N/A,#N/A,FALSE,"DP&amp;L";#N/A,#N/A,FALSE,"EXPENSES";#N/A,#N/A,FALSE,"EXPENSES-1"}</definedName>
    <definedName name="dfg" localSheetId="6" hidden="1">{#N/A,#N/A,FALSE,"CONTENTS";#N/A,#N/A,FALSE,"DR";#N/A,#N/A,FALSE,"PL";#N/A,#N/A,FALSE,"BS";#N/A,#N/A,FALSE,"Cash Flow";#N/A,#N/A,FALSE,"NOTES";#N/A,#N/A,FALSE,"NOTES (FA)";#N/A,#N/A,FALSE,"Notes(3)";#N/A,#N/A,FALSE,"NOTES (4)";#N/A,#N/A,FALSE,"DP&amp;L";#N/A,#N/A,FALSE,"EXPENSES";#N/A,#N/A,FALSE,"EXPENSES-1"}</definedName>
    <definedName name="dfg" localSheetId="11" hidden="1">{#N/A,#N/A,FALSE,"CONTENTS";#N/A,#N/A,FALSE,"DR";#N/A,#N/A,FALSE,"PL";#N/A,#N/A,FALSE,"BS";#N/A,#N/A,FALSE,"Cash Flow";#N/A,#N/A,FALSE,"NOTES";#N/A,#N/A,FALSE,"NOTES (FA)";#N/A,#N/A,FALSE,"Notes(3)";#N/A,#N/A,FALSE,"NOTES (4)";#N/A,#N/A,FALSE,"DP&amp;L";#N/A,#N/A,FALSE,"EXPENSES";#N/A,#N/A,FALSE,"EXPENSES-1"}</definedName>
    <definedName name="dfg" localSheetId="12" hidden="1">{#N/A,#N/A,FALSE,"CONTENTS";#N/A,#N/A,FALSE,"DR";#N/A,#N/A,FALSE,"PL";#N/A,#N/A,FALSE,"BS";#N/A,#N/A,FALSE,"Cash Flow";#N/A,#N/A,FALSE,"NOTES";#N/A,#N/A,FALSE,"NOTES (FA)";#N/A,#N/A,FALSE,"Notes(3)";#N/A,#N/A,FALSE,"NOTES (4)";#N/A,#N/A,FALSE,"DP&amp;L";#N/A,#N/A,FALSE,"EXPENSES";#N/A,#N/A,FALSE,"EXPENSES-1"}</definedName>
    <definedName name="dfg" hidden="1">{#N/A,#N/A,FALSE,"CONTENTS";#N/A,#N/A,FALSE,"DR";#N/A,#N/A,FALSE,"PL";#N/A,#N/A,FALSE,"BS";#N/A,#N/A,FALSE,"Cash Flow";#N/A,#N/A,FALSE,"NOTES";#N/A,#N/A,FALSE,"NOTES (FA)";#N/A,#N/A,FALSE,"Notes(3)";#N/A,#N/A,FALSE,"NOTES (4)";#N/A,#N/A,FALSE,"DP&amp;L";#N/A,#N/A,FALSE,"EXPENSES";#N/A,#N/A,FALSE,"EXPENSES-1"}</definedName>
    <definedName name="dfh" localSheetId="7" hidden="1">{#N/A,#N/A,FALSE,"TAXC.INDEX";#N/A,#N/A,FALSE,"Schedule I";#N/A,#N/A,FALSE,"Schedule  II";#N/A,#N/A,FALSE,"Schedule III";#N/A,#N/A,FALSE,"Schedule IV";#N/A,#N/A,FALSE,"Schedule IV (Cont'd)";#N/A,#N/A,FALSE,"Schedule V";#N/A,#N/A,FALSE,"Schedule VI";#N/A,#N/A,FALSE,"Schedule VII"}</definedName>
    <definedName name="dfh" localSheetId="5" hidden="1">{#N/A,#N/A,FALSE,"TAXC.INDEX";#N/A,#N/A,FALSE,"Schedule I";#N/A,#N/A,FALSE,"Schedule  II";#N/A,#N/A,FALSE,"Schedule III";#N/A,#N/A,FALSE,"Schedule IV";#N/A,#N/A,FALSE,"Schedule IV (Cont'd)";#N/A,#N/A,FALSE,"Schedule V";#N/A,#N/A,FALSE,"Schedule VI";#N/A,#N/A,FALSE,"Schedule VII"}</definedName>
    <definedName name="dfh" localSheetId="6" hidden="1">{#N/A,#N/A,FALSE,"TAXC.INDEX";#N/A,#N/A,FALSE,"Schedule I";#N/A,#N/A,FALSE,"Schedule  II";#N/A,#N/A,FALSE,"Schedule III";#N/A,#N/A,FALSE,"Schedule IV";#N/A,#N/A,FALSE,"Schedule IV (Cont'd)";#N/A,#N/A,FALSE,"Schedule V";#N/A,#N/A,FALSE,"Schedule VI";#N/A,#N/A,FALSE,"Schedule VII"}</definedName>
    <definedName name="dfh" localSheetId="11" hidden="1">{#N/A,#N/A,FALSE,"TAXC.INDEX";#N/A,#N/A,FALSE,"Schedule I";#N/A,#N/A,FALSE,"Schedule  II";#N/A,#N/A,FALSE,"Schedule III";#N/A,#N/A,FALSE,"Schedule IV";#N/A,#N/A,FALSE,"Schedule IV (Cont'd)";#N/A,#N/A,FALSE,"Schedule V";#N/A,#N/A,FALSE,"Schedule VI";#N/A,#N/A,FALSE,"Schedule VII"}</definedName>
    <definedName name="dfh" localSheetId="12" hidden="1">{#N/A,#N/A,FALSE,"TAXC.INDEX";#N/A,#N/A,FALSE,"Schedule I";#N/A,#N/A,FALSE,"Schedule  II";#N/A,#N/A,FALSE,"Schedule III";#N/A,#N/A,FALSE,"Schedule IV";#N/A,#N/A,FALSE,"Schedule IV (Cont'd)";#N/A,#N/A,FALSE,"Schedule V";#N/A,#N/A,FALSE,"Schedule VI";#N/A,#N/A,FALSE,"Schedule VII"}</definedName>
    <definedName name="dfh" hidden="1">{#N/A,#N/A,FALSE,"TAXC.INDEX";#N/A,#N/A,FALSE,"Schedule I";#N/A,#N/A,FALSE,"Schedule  II";#N/A,#N/A,FALSE,"Schedule III";#N/A,#N/A,FALSE,"Schedule IV";#N/A,#N/A,FALSE,"Schedule IV (Cont'd)";#N/A,#N/A,FALSE,"Schedule V";#N/A,#N/A,FALSE,"Schedule VI";#N/A,#N/A,FALSE,"Schedule VII"}</definedName>
    <definedName name="dfs" hidden="1">{#N/A,#N/A,FALSE,"COVER";#N/A,#N/A,FALSE,"0";#N/A,#N/A,FALSE,"1";#N/A,#N/A,FALSE,"2";#N/A,#N/A,FALSE,"3";#N/A,#N/A,FALSE,"4";#N/A,#N/A,FALSE,"5";#N/A,#N/A,FALSE,"6";#N/A,#N/A,FALSE,"7";#N/A,#N/A,FALSE,"8";#N/A,#N/A,FALSE,"9";#N/A,#N/A,FALSE,"10";#N/A,#N/A,FALSE,"11"}</definedName>
    <definedName name="dfsdf" hidden="1">#REF!,#REF!,#REF!,#REF!,#REF!</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_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_2"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_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_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_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gfhgf" hidden="1">{#N/A,#N/A,FALSE,"ORIX CSC"}</definedName>
    <definedName name="dgsgafa" localSheetId="7" hidden="1">{#N/A,#N/A,TRUE,"COVER";#N/A,#N/A,TRUE,"DIR";#N/A,#N/A,TRUE,"AUDIT"}</definedName>
    <definedName name="dgsgafa" localSheetId="5" hidden="1">{#N/A,#N/A,TRUE,"COVER";#N/A,#N/A,TRUE,"DIR";#N/A,#N/A,TRUE,"AUDIT"}</definedName>
    <definedName name="dgsgafa" localSheetId="6" hidden="1">{#N/A,#N/A,TRUE,"COVER";#N/A,#N/A,TRUE,"DIR";#N/A,#N/A,TRUE,"AUDIT"}</definedName>
    <definedName name="dgsgafa" localSheetId="11" hidden="1">{#N/A,#N/A,TRUE,"COVER";#N/A,#N/A,TRUE,"DIR";#N/A,#N/A,TRUE,"AUDIT"}</definedName>
    <definedName name="dgsgafa" localSheetId="12" hidden="1">{#N/A,#N/A,TRUE,"COVER";#N/A,#N/A,TRUE,"DIR";#N/A,#N/A,TRUE,"AUDIT"}</definedName>
    <definedName name="dgsgafa" hidden="1">{#N/A,#N/A,TRUE,"COVER";#N/A,#N/A,TRUE,"DIR";#N/A,#N/A,TRUE,"AUDIT"}</definedName>
    <definedName name="dhfjk" hidden="1">{#N/A,#N/A,FALSE,"Gateway";#N/A,#N/A,FALSE,"NewYork";#N/A,#N/A,FALSE,"Ocean";#N/A,#N/A,FALSE,"GVH";#N/A,#N/A,FALSE,"GVM";#N/A,#N/A,FALSE,"GVT"}</definedName>
    <definedName name="dhgdh" hidden="1">{"mgmt forecast",#N/A,FALSE,"Mgmt Forecast";"dcf table",#N/A,FALSE,"Mgmt Forecast";"sensitivity",#N/A,FALSE,"Mgmt Forecast";"table inputs",#N/A,FALSE,"Mgmt Forecast";"calculations",#N/A,FALSE,"Mgmt Forecast"}</definedName>
    <definedName name="Differences" hidden="1">{"Operating Data",#N/A,TRUE,"Sheet1";"Valuation Matrix",#N/A,TRUE,"Sheet1";"Sales Analysis",#N/A,TRUE,"Sheet1";"Closed Remodelled New",#N/A,TRUE,"Sheet1";"Competitive and FSP",#N/A,TRUE,"Sheet1";"Working Capital and Capex",#N/A,TRUE,"Sheet1";"depreciation",#N/A,TRUE,"Sheet1"}</definedName>
    <definedName name="dinf" localSheetId="7" hidden="1">{#N/A,#N/A,FALSE,"TB";#N/A,#N/A,FALSE,"DR";#N/A,#N/A,FALSE,"AR";#N/A,#N/A,FALSE,"PL";#N/A,#N/A,FALSE,"BS";#N/A,#N/A,FALSE,"NOTES";#N/A,#N/A,FALSE,"NOTES (2)";#N/A,#N/A,FALSE,"NOTES (3)";#N/A,#N/A,FALSE,"DPL";#N/A,#N/A,FALSE,"TAXC.INDEX";#N/A,#N/A,FALSE,"Schedule I";#N/A,#N/A,FALSE,"Adjustments"}</definedName>
    <definedName name="dinf" localSheetId="5" hidden="1">{#N/A,#N/A,FALSE,"TB";#N/A,#N/A,FALSE,"DR";#N/A,#N/A,FALSE,"AR";#N/A,#N/A,FALSE,"PL";#N/A,#N/A,FALSE,"BS";#N/A,#N/A,FALSE,"NOTES";#N/A,#N/A,FALSE,"NOTES (2)";#N/A,#N/A,FALSE,"NOTES (3)";#N/A,#N/A,FALSE,"DPL";#N/A,#N/A,FALSE,"TAXC.INDEX";#N/A,#N/A,FALSE,"Schedule I";#N/A,#N/A,FALSE,"Adjustments"}</definedName>
    <definedName name="dinf" localSheetId="6" hidden="1">{#N/A,#N/A,FALSE,"TB";#N/A,#N/A,FALSE,"DR";#N/A,#N/A,FALSE,"AR";#N/A,#N/A,FALSE,"PL";#N/A,#N/A,FALSE,"BS";#N/A,#N/A,FALSE,"NOTES";#N/A,#N/A,FALSE,"NOTES (2)";#N/A,#N/A,FALSE,"NOTES (3)";#N/A,#N/A,FALSE,"DPL";#N/A,#N/A,FALSE,"TAXC.INDEX";#N/A,#N/A,FALSE,"Schedule I";#N/A,#N/A,FALSE,"Adjustments"}</definedName>
    <definedName name="dinf" localSheetId="11" hidden="1">{#N/A,#N/A,FALSE,"TB";#N/A,#N/A,FALSE,"DR";#N/A,#N/A,FALSE,"AR";#N/A,#N/A,FALSE,"PL";#N/A,#N/A,FALSE,"BS";#N/A,#N/A,FALSE,"NOTES";#N/A,#N/A,FALSE,"NOTES (2)";#N/A,#N/A,FALSE,"NOTES (3)";#N/A,#N/A,FALSE,"DPL";#N/A,#N/A,FALSE,"TAXC.INDEX";#N/A,#N/A,FALSE,"Schedule I";#N/A,#N/A,FALSE,"Adjustments"}</definedName>
    <definedName name="dinf" localSheetId="12" hidden="1">{#N/A,#N/A,FALSE,"TB";#N/A,#N/A,FALSE,"DR";#N/A,#N/A,FALSE,"AR";#N/A,#N/A,FALSE,"PL";#N/A,#N/A,FALSE,"BS";#N/A,#N/A,FALSE,"NOTES";#N/A,#N/A,FALSE,"NOTES (2)";#N/A,#N/A,FALSE,"NOTES (3)";#N/A,#N/A,FALSE,"DPL";#N/A,#N/A,FALSE,"TAXC.INDEX";#N/A,#N/A,FALSE,"Schedule I";#N/A,#N/A,FALSE,"Adjustments"}</definedName>
    <definedName name="dinf" hidden="1">{#N/A,#N/A,FALSE,"TB";#N/A,#N/A,FALSE,"DR";#N/A,#N/A,FALSE,"AR";#N/A,#N/A,FALSE,"PL";#N/A,#N/A,FALSE,"BS";#N/A,#N/A,FALSE,"NOTES";#N/A,#N/A,FALSE,"NOTES (2)";#N/A,#N/A,FALSE,"NOTES (3)";#N/A,#N/A,FALSE,"DPL";#N/A,#N/A,FALSE,"TAXC.INDEX";#N/A,#N/A,FALSE,"Schedule I";#N/A,#N/A,FALSE,"Adjustments"}</definedName>
    <definedName name="DIR">'[2]#REF'!$C$368:$L$378</definedName>
    <definedName name="djfwejf" hidden="1">#REF!,#REF!,#REF!,#REF!,#REF!</definedName>
    <definedName name="djkkl" hidden="1">#N/A</definedName>
    <definedName name="djkvcirejfr4" hidden="1">{"FIX ASSETS PAGE 1",#N/A,TRUE,"FIXED ASSETS";"FIX ASSETS PAGE 2",#N/A,TRUE,"FIXED ASSETS";"FIX ASSETS PAGE 3",#N/A,TRUE,"FIXED ASSETS";"FIX ASSETS PAGE 4",#N/A,TRUE,"FIXED ASSETS";"FIX ASSETS PAGE 5",#N/A,TRUE,"FIXED ASSETS";"FIX ASSETS PAGE 6",#N/A,TRUE,"FIXED ASSETS";"FIX ASSETS PAGE 7",#N/A,TRUE,"FIXED ASSETS"}</definedName>
    <definedName name="dkls" hidden="1">{#N/A,#N/A,FALSE,"COVER";#N/A,#N/A,FALSE,"0";#N/A,#N/A,FALSE,"1";#N/A,#N/A,FALSE,"2";#N/A,#N/A,FALSE,"3";#N/A,#N/A,FALSE,"4";#N/A,#N/A,FALSE,"5";#N/A,#N/A,FALSE,"6";#N/A,#N/A,FALSE,"7";#N/A,#N/A,FALSE,"8";#N/A,#N/A,FALSE,"9";#N/A,#N/A,FALSE,"10";#N/A,#N/A,FALSE,"11"}</definedName>
    <definedName name="dkvnkefv" hidden="1">{"FIX ASSETS PAGE 1",#N/A,TRUE,"FIXED ASSETS";"FIX ASSETS PAGE 2",#N/A,TRUE,"FIXED ASSETS";"FIX ASSETS PAGE 3",#N/A,TRUE,"FIXED ASSETS";"FIX ASSETS PAGE 4",#N/A,TRUE,"FIXED ASSETS";"FIX ASSETS PAGE 5",#N/A,TRUE,"FIXED ASSETS";"FIX ASSETS PAGE 6",#N/A,TRUE,"FIXED ASSETS";"FIX ASSETS PAGE 7",#N/A,TRUE,"FIXED ASSETS"}</definedName>
    <definedName name="doatla" localSheetId="7" hidden="1">{#N/A,#N/A,FALSE,"TB";#N/A,#N/A,FALSE,"DR";#N/A,#N/A,FALSE,"AR";#N/A,#N/A,FALSE,"BS";#N/A,#N/A,FALSE,"PL";#N/A,#N/A,FALSE,"NOTES";#N/A,#N/A,FALSE,"NOTES (2)";#N/A,#N/A,FALSE,"NOTES (3)";#N/A,#N/A,FALSE,"DPL";#N/A,#N/A,FALSE,"DPL"}</definedName>
    <definedName name="doatla" localSheetId="5" hidden="1">{#N/A,#N/A,FALSE,"TB";#N/A,#N/A,FALSE,"DR";#N/A,#N/A,FALSE,"AR";#N/A,#N/A,FALSE,"BS";#N/A,#N/A,FALSE,"PL";#N/A,#N/A,FALSE,"NOTES";#N/A,#N/A,FALSE,"NOTES (2)";#N/A,#N/A,FALSE,"NOTES (3)";#N/A,#N/A,FALSE,"DPL";#N/A,#N/A,FALSE,"DPL"}</definedName>
    <definedName name="doatla" localSheetId="6" hidden="1">{#N/A,#N/A,FALSE,"TB";#N/A,#N/A,FALSE,"DR";#N/A,#N/A,FALSE,"AR";#N/A,#N/A,FALSE,"BS";#N/A,#N/A,FALSE,"PL";#N/A,#N/A,FALSE,"NOTES";#N/A,#N/A,FALSE,"NOTES (2)";#N/A,#N/A,FALSE,"NOTES (3)";#N/A,#N/A,FALSE,"DPL";#N/A,#N/A,FALSE,"DPL"}</definedName>
    <definedName name="doatla" localSheetId="11" hidden="1">{#N/A,#N/A,FALSE,"TB";#N/A,#N/A,FALSE,"DR";#N/A,#N/A,FALSE,"AR";#N/A,#N/A,FALSE,"BS";#N/A,#N/A,FALSE,"PL";#N/A,#N/A,FALSE,"NOTES";#N/A,#N/A,FALSE,"NOTES (2)";#N/A,#N/A,FALSE,"NOTES (3)";#N/A,#N/A,FALSE,"DPL";#N/A,#N/A,FALSE,"DPL"}</definedName>
    <definedName name="doatla" localSheetId="12" hidden="1">{#N/A,#N/A,FALSE,"TB";#N/A,#N/A,FALSE,"DR";#N/A,#N/A,FALSE,"AR";#N/A,#N/A,FALSE,"BS";#N/A,#N/A,FALSE,"PL";#N/A,#N/A,FALSE,"NOTES";#N/A,#N/A,FALSE,"NOTES (2)";#N/A,#N/A,FALSE,"NOTES (3)";#N/A,#N/A,FALSE,"DPL";#N/A,#N/A,FALSE,"DPL"}</definedName>
    <definedName name="doatla" hidden="1">{#N/A,#N/A,FALSE,"TB";#N/A,#N/A,FALSE,"DR";#N/A,#N/A,FALSE,"AR";#N/A,#N/A,FALSE,"BS";#N/A,#N/A,FALSE,"PL";#N/A,#N/A,FALSE,"NOTES";#N/A,#N/A,FALSE,"NOTES (2)";#N/A,#N/A,FALSE,"NOTES (3)";#N/A,#N/A,FALSE,"DPL";#N/A,#N/A,FALSE,"DPL"}</definedName>
    <definedName name="doh" hidden="1">{#N/A,#N/A,FALSE,"TS";#N/A,#N/A,FALSE,"Combo";#N/A,#N/A,FALSE,"FAIR";#N/A,#N/A,FALSE,"RBC";#N/A,#N/A,FALSE,"xxxx";#N/A,#N/A,FALSE,"A_D";#N/A,#N/A,FALSE,"WACC";#N/A,#N/A,FALSE,"DCF";#N/A,#N/A,FALSE,"LBO";#N/A,#N/A,FALSE,"AcqMults";#N/A,#N/A,FALSE,"CompMults"}</definedName>
    <definedName name="doh_1" hidden="1">{#N/A,#N/A,FALSE,"TS";#N/A,#N/A,FALSE,"Combo";#N/A,#N/A,FALSE,"FAIR";#N/A,#N/A,FALSE,"RBC";#N/A,#N/A,FALSE,"xxxx";#N/A,#N/A,FALSE,"A_D";#N/A,#N/A,FALSE,"WACC";#N/A,#N/A,FALSE,"DCF";#N/A,#N/A,FALSE,"LBO";#N/A,#N/A,FALSE,"AcqMults";#N/A,#N/A,FALSE,"CompMults"}</definedName>
    <definedName name="doh_2" hidden="1">{#N/A,#N/A,FALSE,"TS";#N/A,#N/A,FALSE,"Combo";#N/A,#N/A,FALSE,"FAIR";#N/A,#N/A,FALSE,"RBC";#N/A,#N/A,FALSE,"xxxx";#N/A,#N/A,FALSE,"A_D";#N/A,#N/A,FALSE,"WACC";#N/A,#N/A,FALSE,"DCF";#N/A,#N/A,FALSE,"LBO";#N/A,#N/A,FALSE,"AcqMults";#N/A,#N/A,FALSE,"CompMults"}</definedName>
    <definedName name="doh_3" hidden="1">{#N/A,#N/A,FALSE,"TS";#N/A,#N/A,FALSE,"Combo";#N/A,#N/A,FALSE,"FAIR";#N/A,#N/A,FALSE,"RBC";#N/A,#N/A,FALSE,"xxxx";#N/A,#N/A,FALSE,"A_D";#N/A,#N/A,FALSE,"WACC";#N/A,#N/A,FALSE,"DCF";#N/A,#N/A,FALSE,"LBO";#N/A,#N/A,FALSE,"AcqMults";#N/A,#N/A,FALSE,"CompMults"}</definedName>
    <definedName name="doh_4" hidden="1">{#N/A,#N/A,FALSE,"TS";#N/A,#N/A,FALSE,"Combo";#N/A,#N/A,FALSE,"FAIR";#N/A,#N/A,FALSE,"RBC";#N/A,#N/A,FALSE,"xxxx";#N/A,#N/A,FALSE,"A_D";#N/A,#N/A,FALSE,"WACC";#N/A,#N/A,FALSE,"DCF";#N/A,#N/A,FALSE,"LBO";#N/A,#N/A,FALSE,"AcqMults";#N/A,#N/A,FALSE,"CompMults"}</definedName>
    <definedName name="doh_5" hidden="1">{#N/A,#N/A,FALSE,"TS";#N/A,#N/A,FALSE,"Combo";#N/A,#N/A,FALSE,"FAIR";#N/A,#N/A,FALSE,"RBC";#N/A,#N/A,FALSE,"xxxx";#N/A,#N/A,FALSE,"A_D";#N/A,#N/A,FALSE,"WACC";#N/A,#N/A,FALSE,"DCF";#N/A,#N/A,FALSE,"LBO";#N/A,#N/A,FALSE,"AcqMults";#N/A,#N/A,FALSE,"CompMults"}</definedName>
    <definedName name="Domicile" localSheetId="2">[35]Summary!$B$9</definedName>
    <definedName name="Domicile" localSheetId="7">"Hong Kong"</definedName>
    <definedName name="Domicile" localSheetId="5">"Hong Kong"</definedName>
    <definedName name="Domicile" localSheetId="6">"Hong Kong"</definedName>
    <definedName name="Domicile" localSheetId="1">[31]Cover!$D$12</definedName>
    <definedName name="Domicile" localSheetId="9">[35]Summary!$B$9</definedName>
    <definedName name="Domicile" localSheetId="11">"Hong Kong"</definedName>
    <definedName name="Domicile" localSheetId="12">"Hong Kong"</definedName>
    <definedName name="Domicile">[39]Cover!$D$13</definedName>
    <definedName name="ds" localSheetId="2" hidden="1">[41]FxdChg!#REF!</definedName>
    <definedName name="ds" localSheetId="7" hidden="1">[41]FxdChg!#REF!</definedName>
    <definedName name="ds" localSheetId="3" hidden="1">[41]FxdChg!#REF!</definedName>
    <definedName name="ds" localSheetId="4" hidden="1">[41]FxdChg!#REF!</definedName>
    <definedName name="ds" localSheetId="5" hidden="1">[41]FxdChg!#REF!</definedName>
    <definedName name="ds" localSheetId="6" hidden="1">[41]FxdChg!#REF!</definedName>
    <definedName name="ds" localSheetId="1" hidden="1">[41]FxdChg!#REF!</definedName>
    <definedName name="ds" localSheetId="8" hidden="1">[41]FxdChg!#REF!</definedName>
    <definedName name="ds" localSheetId="9" hidden="1">[41]FxdChg!#REF!</definedName>
    <definedName name="ds" localSheetId="10" hidden="1">[41]FxdChg!#REF!</definedName>
    <definedName name="ds" localSheetId="11" hidden="1">[41]FxdChg!#REF!</definedName>
    <definedName name="ds" localSheetId="12" hidden="1">[41]FxdChg!#REF!</definedName>
    <definedName name="ds" hidden="1">[41]FxdChg!#REF!</definedName>
    <definedName name="dsaf" hidden="1">{"mgmt forecast",#N/A,FALSE,"Mgmt Forecast";"dcf table",#N/A,FALSE,"Mgmt Forecast";"sensitivity",#N/A,FALSE,"Mgmt Forecast";"table inputs",#N/A,FALSE,"Mgmt Forecast";"calculations",#N/A,FALSE,"Mgmt Forecast"}</definedName>
    <definedName name="dsdsfa" localSheetId="7" hidden="1">#REF!</definedName>
    <definedName name="dsdsfa" localSheetId="6" hidden="1">#REF!</definedName>
    <definedName name="dsdsfa" localSheetId="11" hidden="1">#REF!</definedName>
    <definedName name="dsdsfa" localSheetId="12" hidden="1">#REF!</definedName>
    <definedName name="dsdsfa" hidden="1">#REF!</definedName>
    <definedName name="dsf" localSheetId="7" hidden="1">{#N/A,#N/A,FALSE,"DIR-REP";#N/A,#N/A,FALSE,"AUD-REPORT";#N/A,#N/A,FALSE,"P7L&amp;BS";#N/A,#N/A,FALSE,"NOTES";#N/A,#N/A,FALSE,"FA";#N/A,#N/A,FALSE,"NOTES (2)";#N/A,#N/A,FALSE,"Schedule  IV";#N/A,#N/A,FALSE,"Schedule V"}</definedName>
    <definedName name="dsf" localSheetId="5" hidden="1">{#N/A,#N/A,FALSE,"DIR-REP";#N/A,#N/A,FALSE,"AUD-REPORT";#N/A,#N/A,FALSE,"P7L&amp;BS";#N/A,#N/A,FALSE,"NOTES";#N/A,#N/A,FALSE,"FA";#N/A,#N/A,FALSE,"NOTES (2)";#N/A,#N/A,FALSE,"Schedule  IV";#N/A,#N/A,FALSE,"Schedule V"}</definedName>
    <definedName name="dsf" localSheetId="6" hidden="1">{#N/A,#N/A,FALSE,"DIR-REP";#N/A,#N/A,FALSE,"AUD-REPORT";#N/A,#N/A,FALSE,"P7L&amp;BS";#N/A,#N/A,FALSE,"NOTES";#N/A,#N/A,FALSE,"FA";#N/A,#N/A,FALSE,"NOTES (2)";#N/A,#N/A,FALSE,"Schedule  IV";#N/A,#N/A,FALSE,"Schedule V"}</definedName>
    <definedName name="dsf" localSheetId="1" hidden="1">{#N/A,#N/A,FALSE,"Co_BalSht";#N/A,#N/A,FALSE,"Co_IncStmt";#N/A,#N/A,FALSE,"Cons_BalSht";#N/A,#N/A,FALSE,"Cons_IncStmt";#N/A,#N/A,FALSE,"Cashflow"}</definedName>
    <definedName name="dsf" localSheetId="11" hidden="1">{#N/A,#N/A,FALSE,"DIR-REP";#N/A,#N/A,FALSE,"AUD-REPORT";#N/A,#N/A,FALSE,"P7L&amp;BS";#N/A,#N/A,FALSE,"NOTES";#N/A,#N/A,FALSE,"FA";#N/A,#N/A,FALSE,"NOTES (2)";#N/A,#N/A,FALSE,"Schedule  IV";#N/A,#N/A,FALSE,"Schedule V"}</definedName>
    <definedName name="dsf" localSheetId="12" hidden="1">{#N/A,#N/A,FALSE,"DIR-REP";#N/A,#N/A,FALSE,"AUD-REPORT";#N/A,#N/A,FALSE,"P7L&amp;BS";#N/A,#N/A,FALSE,"NOTES";#N/A,#N/A,FALSE,"FA";#N/A,#N/A,FALSE,"NOTES (2)";#N/A,#N/A,FALSE,"Schedule  IV";#N/A,#N/A,FALSE,"Schedule V"}</definedName>
    <definedName name="dsf" hidden="1">{#N/A,#N/A,FALSE,"DIR-REP";#N/A,#N/A,FALSE,"AUD-REPORT";#N/A,#N/A,FALSE,"P7L&amp;BS";#N/A,#N/A,FALSE,"NOTES";#N/A,#N/A,FALSE,"FA";#N/A,#N/A,FALSE,"NOTES (2)";#N/A,#N/A,FALSE,"Schedule  IV";#N/A,#N/A,FALSE,"Schedule V"}</definedName>
    <definedName name="dsfas" localSheetId="7" hidden="1">#REF!</definedName>
    <definedName name="dsfas" localSheetId="5" hidden="1">#REF!</definedName>
    <definedName name="dsfas" localSheetId="6" hidden="1">#REF!</definedName>
    <definedName name="dsfas" localSheetId="11" hidden="1">#REF!</definedName>
    <definedName name="dsfas" localSheetId="12" hidden="1">#REF!</definedName>
    <definedName name="dsfas" hidden="1">#REF!</definedName>
    <definedName name="dsfasdf" localSheetId="7" hidden="1">{#N/A,#N/A,FALSE,"0195";#N/A,#N/A,FALSE,"0295";#N/A,#N/A,FALSE,"0395";#N/A,#N/A,FALSE,"0495";#N/A,#N/A,FALSE,"0595";#N/A,#N/A,FALSE,"0695"}</definedName>
    <definedName name="dsfasdf" localSheetId="5" hidden="1">{#N/A,#N/A,FALSE,"0195";#N/A,#N/A,FALSE,"0295";#N/A,#N/A,FALSE,"0395";#N/A,#N/A,FALSE,"0495";#N/A,#N/A,FALSE,"0595";#N/A,#N/A,FALSE,"0695"}</definedName>
    <definedName name="dsfasdf" localSheetId="6" hidden="1">{#N/A,#N/A,FALSE,"0195";#N/A,#N/A,FALSE,"0295";#N/A,#N/A,FALSE,"0395";#N/A,#N/A,FALSE,"0495";#N/A,#N/A,FALSE,"0595";#N/A,#N/A,FALSE,"0695"}</definedName>
    <definedName name="dsfasdf" localSheetId="11" hidden="1">{#N/A,#N/A,FALSE,"0195";#N/A,#N/A,FALSE,"0295";#N/A,#N/A,FALSE,"0395";#N/A,#N/A,FALSE,"0495";#N/A,#N/A,FALSE,"0595";#N/A,#N/A,FALSE,"0695"}</definedName>
    <definedName name="dsfasdf" localSheetId="12" hidden="1">{#N/A,#N/A,FALSE,"0195";#N/A,#N/A,FALSE,"0295";#N/A,#N/A,FALSE,"0395";#N/A,#N/A,FALSE,"0495";#N/A,#N/A,FALSE,"0595";#N/A,#N/A,FALSE,"0695"}</definedName>
    <definedName name="dsfasdf" hidden="1">{#N/A,#N/A,FALSE,"0195";#N/A,#N/A,FALSE,"0295";#N/A,#N/A,FALSE,"0395";#N/A,#N/A,FALSE,"0495";#N/A,#N/A,FALSE,"0595";#N/A,#N/A,FALSE,"0695"}</definedName>
    <definedName name="dsfdsafasaf" localSheetId="7" hidden="1">{#N/A,#N/A,FALSE,"HK_PL";#N/A,#N/A,FALSE,"CD1_PL";#N/A,#N/A,FALSE,"HK_OFFICE";#N/A,#N/A,FALSE,"CD2_PL";#N/A,#N/A,FALSE,"CD3_PL";#N/A,#N/A,FALSE,"CONSOLID"}</definedName>
    <definedName name="dsfdsafasaf" localSheetId="5" hidden="1">{#N/A,#N/A,FALSE,"HK_PL";#N/A,#N/A,FALSE,"CD1_PL";#N/A,#N/A,FALSE,"HK_OFFICE";#N/A,#N/A,FALSE,"CD2_PL";#N/A,#N/A,FALSE,"CD3_PL";#N/A,#N/A,FALSE,"CONSOLID"}</definedName>
    <definedName name="dsfdsafasaf" localSheetId="6" hidden="1">{#N/A,#N/A,FALSE,"HK_PL";#N/A,#N/A,FALSE,"CD1_PL";#N/A,#N/A,FALSE,"HK_OFFICE";#N/A,#N/A,FALSE,"CD2_PL";#N/A,#N/A,FALSE,"CD3_PL";#N/A,#N/A,FALSE,"CONSOLID"}</definedName>
    <definedName name="dsfdsafasaf" localSheetId="11" hidden="1">{#N/A,#N/A,FALSE,"HK_PL";#N/A,#N/A,FALSE,"CD1_PL";#N/A,#N/A,FALSE,"HK_OFFICE";#N/A,#N/A,FALSE,"CD2_PL";#N/A,#N/A,FALSE,"CD3_PL";#N/A,#N/A,FALSE,"CONSOLID"}</definedName>
    <definedName name="dsfdsafasaf" localSheetId="12" hidden="1">{#N/A,#N/A,FALSE,"HK_PL";#N/A,#N/A,FALSE,"CD1_PL";#N/A,#N/A,FALSE,"HK_OFFICE";#N/A,#N/A,FALSE,"CD2_PL";#N/A,#N/A,FALSE,"CD3_PL";#N/A,#N/A,FALSE,"CONSOLID"}</definedName>
    <definedName name="dsfdsafasaf" hidden="1">{#N/A,#N/A,FALSE,"HK_PL";#N/A,#N/A,FALSE,"CD1_PL";#N/A,#N/A,FALSE,"HK_OFFICE";#N/A,#N/A,FALSE,"CD2_PL";#N/A,#N/A,FALSE,"CD3_PL";#N/A,#N/A,FALSE,"CONSOLID"}</definedName>
    <definedName name="dskaj" localSheetId="7" hidden="1">#REF!</definedName>
    <definedName name="dskaj" localSheetId="5" hidden="1">#REF!</definedName>
    <definedName name="dskaj" localSheetId="6" hidden="1">#REF!</definedName>
    <definedName name="dskaj" localSheetId="11" hidden="1">#REF!</definedName>
    <definedName name="dskaj" localSheetId="12" hidden="1">#REF!</definedName>
    <definedName name="dskaj" hidden="1">#REF!</definedName>
    <definedName name="dsl" hidden="1">{#N/A,#N/A,FALSE,"COVER";#N/A,#N/A,FALSE,"0";#N/A,#N/A,FALSE,"1";#N/A,#N/A,FALSE,"2";#N/A,#N/A,FALSE,"3";#N/A,#N/A,FALSE,"4";#N/A,#N/A,FALSE,"5";#N/A,#N/A,FALSE,"6";#N/A,#N/A,FALSE,"7";#N/A,#N/A,FALSE,"8";#N/A,#N/A,FALSE,"9";#N/A,#N/A,FALSE,"10";#N/A,#N/A,FALSE,"11"}</definedName>
    <definedName name="dss" localSheetId="2" hidden="1">[41]FxdChg!#REF!</definedName>
    <definedName name="dss" localSheetId="5" hidden="1">[41]FxdChg!#REF!</definedName>
    <definedName name="dss" localSheetId="1" hidden="1">[41]FxdChg!#REF!</definedName>
    <definedName name="dss" localSheetId="9" hidden="1">[41]FxdChg!#REF!</definedName>
    <definedName name="dss" localSheetId="11" hidden="1">[41]FxdChg!#REF!</definedName>
    <definedName name="dss" hidden="1">[41]FxdChg!#REF!</definedName>
    <definedName name="dsvn" hidden="1">{#N/A,#N/A,FALSE,"Gateway";#N/A,#N/A,FALSE,"NewYork";#N/A,#N/A,FALSE,"Ocean";#N/A,#N/A,FALSE,"GVH";#N/A,#N/A,FALSE,"GVM";#N/A,#N/A,FALSE,"GVT"}</definedName>
    <definedName name="dtaot" localSheetId="7" hidden="1">{#N/A,#N/A,FALSE,"DIR-REP";#N/A,#N/A,FALSE,"AUD-REPORT";#N/A,#N/A,FALSE,"P7L&amp;BS";#N/A,#N/A,FALSE,"NOTES";#N/A,#N/A,FALSE,"FA";#N/A,#N/A,FALSE,"NOTES (2)";#N/A,#N/A,FALSE,"Schedule  IV";#N/A,#N/A,FALSE,"Schedule V"}</definedName>
    <definedName name="dtaot" localSheetId="5" hidden="1">{#N/A,#N/A,FALSE,"DIR-REP";#N/A,#N/A,FALSE,"AUD-REPORT";#N/A,#N/A,FALSE,"P7L&amp;BS";#N/A,#N/A,FALSE,"NOTES";#N/A,#N/A,FALSE,"FA";#N/A,#N/A,FALSE,"NOTES (2)";#N/A,#N/A,FALSE,"Schedule  IV";#N/A,#N/A,FALSE,"Schedule V"}</definedName>
    <definedName name="dtaot" localSheetId="6" hidden="1">{#N/A,#N/A,FALSE,"DIR-REP";#N/A,#N/A,FALSE,"AUD-REPORT";#N/A,#N/A,FALSE,"P7L&amp;BS";#N/A,#N/A,FALSE,"NOTES";#N/A,#N/A,FALSE,"FA";#N/A,#N/A,FALSE,"NOTES (2)";#N/A,#N/A,FALSE,"Schedule  IV";#N/A,#N/A,FALSE,"Schedule V"}</definedName>
    <definedName name="dtaot" localSheetId="11" hidden="1">{#N/A,#N/A,FALSE,"DIR-REP";#N/A,#N/A,FALSE,"AUD-REPORT";#N/A,#N/A,FALSE,"P7L&amp;BS";#N/A,#N/A,FALSE,"NOTES";#N/A,#N/A,FALSE,"FA";#N/A,#N/A,FALSE,"NOTES (2)";#N/A,#N/A,FALSE,"Schedule  IV";#N/A,#N/A,FALSE,"Schedule V"}</definedName>
    <definedName name="dtaot" localSheetId="12" hidden="1">{#N/A,#N/A,FALSE,"DIR-REP";#N/A,#N/A,FALSE,"AUD-REPORT";#N/A,#N/A,FALSE,"P7L&amp;BS";#N/A,#N/A,FALSE,"NOTES";#N/A,#N/A,FALSE,"FA";#N/A,#N/A,FALSE,"NOTES (2)";#N/A,#N/A,FALSE,"Schedule  IV";#N/A,#N/A,FALSE,"Schedule V"}</definedName>
    <definedName name="dtaot" hidden="1">{#N/A,#N/A,FALSE,"DIR-REP";#N/A,#N/A,FALSE,"AUD-REPORT";#N/A,#N/A,FALSE,"P7L&amp;BS";#N/A,#N/A,FALSE,"NOTES";#N/A,#N/A,FALSE,"FA";#N/A,#N/A,FALSE,"NOTES (2)";#N/A,#N/A,FALSE,"Schedule  IV";#N/A,#N/A,FALSE,"Schedule V"}</definedName>
    <definedName name="dw" hidden="1">{#N/A,#N/A,FALSE,"COVER";#N/A,#N/A,FALSE,"0";#N/A,#N/A,FALSE,"1";#N/A,#N/A,FALSE,"2";#N/A,#N/A,FALSE,"3";#N/A,#N/A,FALSE,"4";#N/A,#N/A,FALSE,"5";#N/A,#N/A,FALSE,"6";#N/A,#N/A,FALSE,"7";#N/A,#N/A,FALSE,"8";#N/A,#N/A,FALSE,"9";#N/A,#N/A,FALSE,"10";#N/A,#N/A,FALSE,"11"}</definedName>
    <definedName name="dzfsdf" hidden="1">{#N/A,#N/A,TRUE,"FOC_Product_Assumptions"}</definedName>
    <definedName name="dzfsdf_1" hidden="1">{#N/A,#N/A,TRUE,"FOC_Product_Assumptions"}</definedName>
    <definedName name="dzfsdf_2" hidden="1">{#N/A,#N/A,TRUE,"FOC_Product_Assumptions"}</definedName>
    <definedName name="dzfsdf_3" hidden="1">{#N/A,#N/A,TRUE,"FOC_Product_Assumptions"}</definedName>
    <definedName name="dzfsdf_4" hidden="1">{#N/A,#N/A,TRUE,"FOC_Product_Assumptions"}</definedName>
    <definedName name="dzfsdf_5" hidden="1">{#N/A,#N/A,TRUE,"FOC_Product_Assumptions"}</definedName>
    <definedName name="e" localSheetId="2" hidden="1">{#N/A,#N/A,FALSE,"Def SF Recd"}</definedName>
    <definedName name="e" localSheetId="7" hidden="1">{#N/A,#N/A,FALSE,"Def SF Recd"}</definedName>
    <definedName name="e" localSheetId="3" hidden="1">{#N/A,#N/A,FALSE,"Def SF Recd"}</definedName>
    <definedName name="e" localSheetId="4" hidden="1">{#N/A,#N/A,FALSE,"Def SF Recd"}</definedName>
    <definedName name="e" localSheetId="5" hidden="1">{#N/A,#N/A,FALSE,"Def SF Recd"}</definedName>
    <definedName name="e" localSheetId="6" hidden="1">{#N/A,#N/A,FALSE,"TAXC.INDEX";#N/A,#N/A,FALSE,"Schedule I";#N/A,#N/A,FALSE,"Schedule  II";#N/A,#N/A,FALSE,"Schedule III"}</definedName>
    <definedName name="e" localSheetId="1" hidden="1">{#N/A,#N/A,FALSE,"Def SF Recd"}</definedName>
    <definedName name="e" localSheetId="8" hidden="1">{#N/A,#N/A,FALSE,"Def SF Recd"}</definedName>
    <definedName name="e" localSheetId="9" hidden="1">{#N/A,#N/A,FALSE,"Def SF Recd"}</definedName>
    <definedName name="e" localSheetId="10" hidden="1">{#N/A,#N/A,FALSE,"Def SF Recd"}</definedName>
    <definedName name="e" localSheetId="11" hidden="1">{#N/A,#N/A,FALSE,"TAXC.INDEX";#N/A,#N/A,FALSE,"Schedule I";#N/A,#N/A,FALSE,"Schedule  II";#N/A,#N/A,FALSE,"Schedule III"}</definedName>
    <definedName name="e" localSheetId="12" hidden="1">{#N/A,#N/A,FALSE,"Def SF Recd"}</definedName>
    <definedName name="e" hidden="1">{#N/A,#N/A,FALSE,"Def SF Recd"}</definedName>
    <definedName name="e2w2q" hidden="1">{#N/A,#N/A,FALSE,"Ocean";#N/A,#N/A,FALSE,"NewYork";#N/A,#N/A,FALSE,"Gateway";#N/A,#N/A,FALSE,"GVH";#N/A,#N/A,FALSE,"GVM";#N/A,#N/A,FALSE,"GVT"}</definedName>
    <definedName name="Ea" hidden="1">{"Act Vs Fcst YTD",#N/A,TRUE,"Monthly PL"}</definedName>
    <definedName name="eaifioeahfianefiharf" localSheetId="7" hidden="1">{#N/A,#N/A,FALSE,"DIR-REP";#N/A,#N/A,FALSE,"AUD-REPORT";#N/A,#N/A,FALSE,"P7L&amp;BS";#N/A,#N/A,FALSE,"NOTES";#N/A,#N/A,FALSE,"FA";#N/A,#N/A,FALSE,"NOTES (2)";#N/A,#N/A,FALSE,"Schedule  IV";#N/A,#N/A,FALSE,"Schedule V"}</definedName>
    <definedName name="eaifioeahfianefiharf" localSheetId="5" hidden="1">{#N/A,#N/A,FALSE,"DIR-REP";#N/A,#N/A,FALSE,"AUD-REPORT";#N/A,#N/A,FALSE,"P7L&amp;BS";#N/A,#N/A,FALSE,"NOTES";#N/A,#N/A,FALSE,"FA";#N/A,#N/A,FALSE,"NOTES (2)";#N/A,#N/A,FALSE,"Schedule  IV";#N/A,#N/A,FALSE,"Schedule V"}</definedName>
    <definedName name="eaifioeahfianefiharf" localSheetId="6" hidden="1">{#N/A,#N/A,FALSE,"DIR-REP";#N/A,#N/A,FALSE,"AUD-REPORT";#N/A,#N/A,FALSE,"P7L&amp;BS";#N/A,#N/A,FALSE,"NOTES";#N/A,#N/A,FALSE,"FA";#N/A,#N/A,FALSE,"NOTES (2)";#N/A,#N/A,FALSE,"Schedule  IV";#N/A,#N/A,FALSE,"Schedule V"}</definedName>
    <definedName name="eaifioeahfianefiharf" localSheetId="11" hidden="1">{#N/A,#N/A,FALSE,"DIR-REP";#N/A,#N/A,FALSE,"AUD-REPORT";#N/A,#N/A,FALSE,"P7L&amp;BS";#N/A,#N/A,FALSE,"NOTES";#N/A,#N/A,FALSE,"FA";#N/A,#N/A,FALSE,"NOTES (2)";#N/A,#N/A,FALSE,"Schedule  IV";#N/A,#N/A,FALSE,"Schedule V"}</definedName>
    <definedName name="eaifioeahfianefiharf" localSheetId="12" hidden="1">{#N/A,#N/A,FALSE,"DIR-REP";#N/A,#N/A,FALSE,"AUD-REPORT";#N/A,#N/A,FALSE,"P7L&amp;BS";#N/A,#N/A,FALSE,"NOTES";#N/A,#N/A,FALSE,"FA";#N/A,#N/A,FALSE,"NOTES (2)";#N/A,#N/A,FALSE,"Schedule  IV";#N/A,#N/A,FALSE,"Schedule V"}</definedName>
    <definedName name="eaifioeahfianefiharf" hidden="1">{#N/A,#N/A,FALSE,"DIR-REP";#N/A,#N/A,FALSE,"AUD-REPORT";#N/A,#N/A,FALSE,"P7L&amp;BS";#N/A,#N/A,FALSE,"NOTES";#N/A,#N/A,FALSE,"FA";#N/A,#N/A,FALSE,"NOTES (2)";#N/A,#N/A,FALSE,"Schedule  IV";#N/A,#N/A,FALSE,"Schedule V"}</definedName>
    <definedName name="ean" hidden="1">{"'Feb 99'!$A$1:$G$30"}</definedName>
    <definedName name="ed" localSheetId="7" hidden="1">{#N/A,#N/A,FALSE,"DIR-REP";#N/A,#N/A,FALSE,"AUD-REPORT";#N/A,#N/A,FALSE,"P7L&amp;BS";#N/A,#N/A,FALSE,"NOTES";#N/A,#N/A,FALSE,"FA";#N/A,#N/A,FALSE,"NOTES (2)";#N/A,#N/A,FALSE,"Schedule  IV";#N/A,#N/A,FALSE,"Schedule V"}</definedName>
    <definedName name="ed" localSheetId="5" hidden="1">{#N/A,#N/A,FALSE,"DIR-REP";#N/A,#N/A,FALSE,"AUD-REPORT";#N/A,#N/A,FALSE,"P7L&amp;BS";#N/A,#N/A,FALSE,"NOTES";#N/A,#N/A,FALSE,"FA";#N/A,#N/A,FALSE,"NOTES (2)";#N/A,#N/A,FALSE,"Schedule  IV";#N/A,#N/A,FALSE,"Schedule V"}</definedName>
    <definedName name="ed" localSheetId="6" hidden="1">{#N/A,#N/A,FALSE,"DIR-REP";#N/A,#N/A,FALSE,"AUD-REPORT";#N/A,#N/A,FALSE,"P7L&amp;BS";#N/A,#N/A,FALSE,"NOTES";#N/A,#N/A,FALSE,"FA";#N/A,#N/A,FALSE,"NOTES (2)";#N/A,#N/A,FALSE,"Schedule  IV";#N/A,#N/A,FALSE,"Schedule V"}</definedName>
    <definedName name="ed" localSheetId="11" hidden="1">{#N/A,#N/A,FALSE,"DIR-REP";#N/A,#N/A,FALSE,"AUD-REPORT";#N/A,#N/A,FALSE,"P7L&amp;BS";#N/A,#N/A,FALSE,"NOTES";#N/A,#N/A,FALSE,"FA";#N/A,#N/A,FALSE,"NOTES (2)";#N/A,#N/A,FALSE,"Schedule  IV";#N/A,#N/A,FALSE,"Schedule V"}</definedName>
    <definedName name="ed" localSheetId="12" hidden="1">{#N/A,#N/A,FALSE,"DIR-REP";#N/A,#N/A,FALSE,"AUD-REPORT";#N/A,#N/A,FALSE,"P7L&amp;BS";#N/A,#N/A,FALSE,"NOTES";#N/A,#N/A,FALSE,"FA";#N/A,#N/A,FALSE,"NOTES (2)";#N/A,#N/A,FALSE,"Schedule  IV";#N/A,#N/A,FALSE,"Schedule V"}</definedName>
    <definedName name="ed" hidden="1">{#N/A,#N/A,FALSE,"DIR-REP";#N/A,#N/A,FALSE,"AUD-REPORT";#N/A,#N/A,FALSE,"P7L&amp;BS";#N/A,#N/A,FALSE,"NOTES";#N/A,#N/A,FALSE,"FA";#N/A,#N/A,FALSE,"NOTES (2)";#N/A,#N/A,FALSE,"Schedule  IV";#N/A,#N/A,FALSE,"Schedule V"}</definedName>
    <definedName name="edfa" hidden="1">{#N/A,#N/A,FALSE,"COVER";#N/A,#N/A,FALSE,"0";#N/A,#N/A,FALSE,"1";#N/A,#N/A,FALSE,"2";#N/A,#N/A,FALSE,"3";#N/A,#N/A,FALSE,"4";#N/A,#N/A,FALSE,"5";#N/A,#N/A,FALSE,"6";#N/A,#N/A,FALSE,"7";#N/A,#N/A,FALSE,"8";#N/A,#N/A,FALSE,"9";#N/A,#N/A,FALSE,"10";#N/A,#N/A,FALSE,"11"}</definedName>
    <definedName name="ee" localSheetId="7" hidden="1">{#N/A,#N/A,FALSE,"TAXC.INDEX";#N/A,#N/A,FALSE,"Schedule I";#N/A,#N/A,FALSE,"Schedule  II";#N/A,#N/A,FALSE,"Schedule III"}</definedName>
    <definedName name="ee" localSheetId="5" hidden="1">{#N/A,#N/A,FALSE,"TAXC.INDEX";#N/A,#N/A,FALSE,"Schedule I";#N/A,#N/A,FALSE,"Schedule  II";#N/A,#N/A,FALSE,"Schedule III"}</definedName>
    <definedName name="ee" localSheetId="6" hidden="1">{#N/A,#N/A,FALSE,"TAXC.INDEX";#N/A,#N/A,FALSE,"Schedule I";#N/A,#N/A,FALSE,"Schedule  II";#N/A,#N/A,FALSE,"Schedule III"}</definedName>
    <definedName name="ee" localSheetId="11" hidden="1">{#N/A,#N/A,FALSE,"TAXC.INDEX";#N/A,#N/A,FALSE,"Schedule I";#N/A,#N/A,FALSE,"Schedule  II";#N/A,#N/A,FALSE,"Schedule III"}</definedName>
    <definedName name="ee" localSheetId="12" hidden="1">{#N/A,#N/A,FALSE,"TAXC.INDEX";#N/A,#N/A,FALSE,"Schedule I";#N/A,#N/A,FALSE,"Schedule  II";#N/A,#N/A,FALSE,"Schedule III"}</definedName>
    <definedName name="ee" hidden="1">{#N/A,#N/A,FALSE,"TAXC.INDEX";#N/A,#N/A,FALSE,"Schedule I";#N/A,#N/A,FALSE,"Schedule  II";#N/A,#N/A,FALSE,"Schedule III"}</definedName>
    <definedName name="eee" localSheetId="2" hidden="1">{"PrintReport",#N/A,FALSE,"Breakdown"}</definedName>
    <definedName name="eee" localSheetId="7" hidden="1">{"PrintReport",#N/A,FALSE,"Breakdown"}</definedName>
    <definedName name="eee" localSheetId="3" hidden="1">{"PrintReport",#N/A,FALSE,"Breakdown"}</definedName>
    <definedName name="eee" localSheetId="4" hidden="1">{"PrintReport",#N/A,FALSE,"Breakdown"}</definedName>
    <definedName name="eee" localSheetId="5" hidden="1">{"PrintReport",#N/A,FALSE,"Breakdown"}</definedName>
    <definedName name="eee" localSheetId="6" hidden="1">{#N/A,#N/A,FALSE,"TAXC.INDEX";#N/A,#N/A,FALSE,"Schedule I";#N/A,#N/A,FALSE,"Schedule  II";#N/A,#N/A,FALSE,"Schedule III";#N/A,#N/A,FALSE,"Schedule IV";#N/A,#N/A,FALSE,"Schedule IV (Cont'd)";#N/A,#N/A,FALSE,"Schedule V";#N/A,#N/A,FALSE,"Schedule VI";#N/A,#N/A,FALSE,"Schedule VII"}</definedName>
    <definedName name="eee" localSheetId="1" hidden="1">{"PrintReport",#N/A,FALSE,"Breakdown"}</definedName>
    <definedName name="eee" localSheetId="8" hidden="1">{"PrintReport",#N/A,FALSE,"Breakdown"}</definedName>
    <definedName name="eee" localSheetId="9" hidden="1">{"PrintReport",#N/A,FALSE,"Breakdown"}</definedName>
    <definedName name="eee" localSheetId="10" hidden="1">{"PrintReport",#N/A,FALSE,"Breakdown"}</definedName>
    <definedName name="eee" localSheetId="11" hidden="1">{#N/A,#N/A,FALSE,"TAXC.INDEX";#N/A,#N/A,FALSE,"Schedule I";#N/A,#N/A,FALSE,"Schedule  II";#N/A,#N/A,FALSE,"Schedule III";#N/A,#N/A,FALSE,"Schedule IV";#N/A,#N/A,FALSE,"Schedule IV (Cont'd)";#N/A,#N/A,FALSE,"Schedule V";#N/A,#N/A,FALSE,"Schedule VI";#N/A,#N/A,FALSE,"Schedule VII"}</definedName>
    <definedName name="eee" localSheetId="12" hidden="1">{"PrintReport",#N/A,FALSE,"Breakdown"}</definedName>
    <definedName name="eee" hidden="1">{"PrintReport",#N/A,FALSE,"Breakdown"}</definedName>
    <definedName name="eeee" localSheetId="2" hidden="1">{"PrSch",#N/A,FALSE,"Sheet1"}</definedName>
    <definedName name="eeee" localSheetId="7" hidden="1">{"PrSch",#N/A,FALSE,"Sheet1"}</definedName>
    <definedName name="eeee" localSheetId="3" hidden="1">{"PrSch",#N/A,FALSE,"Sheet1"}</definedName>
    <definedName name="eeee" localSheetId="4" hidden="1">{"PrSch",#N/A,FALSE,"Sheet1"}</definedName>
    <definedName name="eeee" localSheetId="5" hidden="1">{"PrSch",#N/A,FALSE,"Sheet1"}</definedName>
    <definedName name="eeee" localSheetId="6" hidden="1">{#N/A,#N/A,FALSE,"TB";#N/A,#N/A,FALSE,"AR";#N/A,#N/A,FALSE,"BS";#N/A,#N/A,FALSE,"PL";#N/A,#N/A,FALSE,"NOTES";#N/A,#N/A,FALSE,"NOTES (2)";#N/A,#N/A,FALSE,"NOTES (3)";#N/A,#N/A,FALSE,"TAXC.INDEX";#N/A,#N/A,FALSE,"Schedule I";#N/A,#N/A,FALSE,"DPL";#N/A,#N/A,FALSE,"Schedule IV";#N/A,#N/A,FALSE,"Adjustments"}</definedName>
    <definedName name="eeee" localSheetId="1" hidden="1">{"PrSch",#N/A,FALSE,"Sheet1"}</definedName>
    <definedName name="eeee" localSheetId="8" hidden="1">{"PrSch",#N/A,FALSE,"Sheet1"}</definedName>
    <definedName name="eeee" localSheetId="9" hidden="1">{"PrSch",#N/A,FALSE,"Sheet1"}</definedName>
    <definedName name="eeee" localSheetId="10" hidden="1">{"PrSch",#N/A,FALSE,"Sheet1"}</definedName>
    <definedName name="eeee" localSheetId="11" hidden="1">{#N/A,#N/A,FALSE,"TB";#N/A,#N/A,FALSE,"AR";#N/A,#N/A,FALSE,"BS";#N/A,#N/A,FALSE,"PL";#N/A,#N/A,FALSE,"NOTES";#N/A,#N/A,FALSE,"NOTES (2)";#N/A,#N/A,FALSE,"NOTES (3)";#N/A,#N/A,FALSE,"TAXC.INDEX";#N/A,#N/A,FALSE,"Schedule I";#N/A,#N/A,FALSE,"DPL";#N/A,#N/A,FALSE,"Schedule IV";#N/A,#N/A,FALSE,"Adjustments"}</definedName>
    <definedName name="eeee" localSheetId="12" hidden="1">{"PrSch",#N/A,FALSE,"Sheet1"}</definedName>
    <definedName name="eeee" hidden="1">{"PrSch",#N/A,FALSE,"Sheet1"}</definedName>
    <definedName name="eeeeee" localSheetId="7" hidden="1">{#N/A,#N/A,FALSE,"TAXC.INDEX";#N/A,#N/A,FALSE,"Schedule I";#N/A,#N/A,FALSE,"Schedule  II";#N/A,#N/A,FALSE,"Schedule III";#N/A,#N/A,FALSE,"Schedule IV";#N/A,#N/A,FALSE,"Schedule IV (Cont'd)";#N/A,#N/A,FALSE,"Schedule V";#N/A,#N/A,FALSE,"Schedule VI";#N/A,#N/A,FALSE,"Schedule VII"}</definedName>
    <definedName name="eeeeee" localSheetId="5" hidden="1">{#N/A,#N/A,FALSE,"TAXC.INDEX";#N/A,#N/A,FALSE,"Schedule I";#N/A,#N/A,FALSE,"Schedule  II";#N/A,#N/A,FALSE,"Schedule III";#N/A,#N/A,FALSE,"Schedule IV";#N/A,#N/A,FALSE,"Schedule IV (Cont'd)";#N/A,#N/A,FALSE,"Schedule V";#N/A,#N/A,FALSE,"Schedule VI";#N/A,#N/A,FALSE,"Schedule VII"}</definedName>
    <definedName name="eeeeee" localSheetId="6" hidden="1">{#N/A,#N/A,FALSE,"TAXC.INDEX";#N/A,#N/A,FALSE,"Schedule I";#N/A,#N/A,FALSE,"Schedule  II";#N/A,#N/A,FALSE,"Schedule III";#N/A,#N/A,FALSE,"Schedule IV";#N/A,#N/A,FALSE,"Schedule IV (Cont'd)";#N/A,#N/A,FALSE,"Schedule V";#N/A,#N/A,FALSE,"Schedule VI";#N/A,#N/A,FALSE,"Schedule VII"}</definedName>
    <definedName name="eeeeee" localSheetId="11" hidden="1">{#N/A,#N/A,FALSE,"TAXC.INDEX";#N/A,#N/A,FALSE,"Schedule I";#N/A,#N/A,FALSE,"Schedule  II";#N/A,#N/A,FALSE,"Schedule III";#N/A,#N/A,FALSE,"Schedule IV";#N/A,#N/A,FALSE,"Schedule IV (Cont'd)";#N/A,#N/A,FALSE,"Schedule V";#N/A,#N/A,FALSE,"Schedule VI";#N/A,#N/A,FALSE,"Schedule VII"}</definedName>
    <definedName name="eeeeee" localSheetId="12" hidden="1">{#N/A,#N/A,FALSE,"TAXC.INDEX";#N/A,#N/A,FALSE,"Schedule I";#N/A,#N/A,FALSE,"Schedule  II";#N/A,#N/A,FALSE,"Schedule III";#N/A,#N/A,FALSE,"Schedule IV";#N/A,#N/A,FALSE,"Schedule IV (Cont'd)";#N/A,#N/A,FALSE,"Schedule V";#N/A,#N/A,FALSE,"Schedule VI";#N/A,#N/A,FALSE,"Schedule VII"}</definedName>
    <definedName name="eeeeee" hidden="1">{#N/A,#N/A,FALSE,"TAXC.INDEX";#N/A,#N/A,FALSE,"Schedule I";#N/A,#N/A,FALSE,"Schedule  II";#N/A,#N/A,FALSE,"Schedule III";#N/A,#N/A,FALSE,"Schedule IV";#N/A,#N/A,FALSE,"Schedule IV (Cont'd)";#N/A,#N/A,FALSE,"Schedule V";#N/A,#N/A,FALSE,"Schedule VI";#N/A,#N/A,FALSE,"Schedule VII"}</definedName>
    <definedName name="EEEEEEEEEEEEEEEEEEEEEEEEEEEE" localSheetId="2" hidden="1">{#N/A,#N/A,FALSE,"Aging Summary";#N/A,#N/A,FALSE,"Ratio Analysis";#N/A,#N/A,FALSE,"Test 120 Day Accts";#N/A,#N/A,FALSE,"Tickmarks"}</definedName>
    <definedName name="EEEEEEEEEEEEEEEEEEEEEEEEEEEE" localSheetId="7" hidden="1">{#N/A,#N/A,FALSE,"Aging Summary";#N/A,#N/A,FALSE,"Ratio Analysis";#N/A,#N/A,FALSE,"Test 120 Day Accts";#N/A,#N/A,FALSE,"Tickmarks"}</definedName>
    <definedName name="EEEEEEEEEEEEEEEEEEEEEEEEEEEE" localSheetId="3" hidden="1">{#N/A,#N/A,FALSE,"Aging Summary";#N/A,#N/A,FALSE,"Ratio Analysis";#N/A,#N/A,FALSE,"Test 120 Day Accts";#N/A,#N/A,FALSE,"Tickmarks"}</definedName>
    <definedName name="EEEEEEEEEEEEEEEEEEEEEEEEEEEE" localSheetId="4" hidden="1">{#N/A,#N/A,FALSE,"Aging Summary";#N/A,#N/A,FALSE,"Ratio Analysis";#N/A,#N/A,FALSE,"Test 120 Day Accts";#N/A,#N/A,FALSE,"Tickmarks"}</definedName>
    <definedName name="EEEEEEEEEEEEEEEEEEEEEEEEEEEE" localSheetId="5" hidden="1">{#N/A,#N/A,FALSE,"Aging Summary";#N/A,#N/A,FALSE,"Ratio Analysis";#N/A,#N/A,FALSE,"Test 120 Day Accts";#N/A,#N/A,FALSE,"Tickmarks"}</definedName>
    <definedName name="EEEEEEEEEEEEEEEEEEEEEEEEEEEE" localSheetId="6" hidden="1">{#N/A,#N/A,FALSE,"Aging Summary";#N/A,#N/A,FALSE,"Ratio Analysis";#N/A,#N/A,FALSE,"Test 120 Day Accts";#N/A,#N/A,FALSE,"Tickmarks"}</definedName>
    <definedName name="EEEEEEEEEEEEEEEEEEEEEEEEEEEE" localSheetId="1" hidden="1">{#N/A,#N/A,FALSE,"Aging Summary";#N/A,#N/A,FALSE,"Ratio Analysis";#N/A,#N/A,FALSE,"Test 120 Day Accts";#N/A,#N/A,FALSE,"Tickmarks"}</definedName>
    <definedName name="EEEEEEEEEEEEEEEEEEEEEEEEEEEE" localSheetId="8" hidden="1">{#N/A,#N/A,FALSE,"Aging Summary";#N/A,#N/A,FALSE,"Ratio Analysis";#N/A,#N/A,FALSE,"Test 120 Day Accts";#N/A,#N/A,FALSE,"Tickmarks"}</definedName>
    <definedName name="EEEEEEEEEEEEEEEEEEEEEEEEEEEE" localSheetId="9" hidden="1">{#N/A,#N/A,FALSE,"Aging Summary";#N/A,#N/A,FALSE,"Ratio Analysis";#N/A,#N/A,FALSE,"Test 120 Day Accts";#N/A,#N/A,FALSE,"Tickmarks"}</definedName>
    <definedName name="EEEEEEEEEEEEEEEEEEEEEEEEEEEE" localSheetId="10" hidden="1">{#N/A,#N/A,FALSE,"Aging Summary";#N/A,#N/A,FALSE,"Ratio Analysis";#N/A,#N/A,FALSE,"Test 120 Day Accts";#N/A,#N/A,FALSE,"Tickmarks"}</definedName>
    <definedName name="EEEEEEEEEEEEEEEEEEEEEEEEEEEE" localSheetId="11" hidden="1">{#N/A,#N/A,FALSE,"Aging Summary";#N/A,#N/A,FALSE,"Ratio Analysis";#N/A,#N/A,FALSE,"Test 120 Day Accts";#N/A,#N/A,FALSE,"Tickmarks"}</definedName>
    <definedName name="EEEEEEEEEEEEEEEEEEEEEEEEEEEE" localSheetId="12" hidden="1">{#N/A,#N/A,FALSE,"Aging Summary";#N/A,#N/A,FALSE,"Ratio Analysis";#N/A,#N/A,FALSE,"Test 120 Day Accts";#N/A,#N/A,FALSE,"Tickmarks"}</definedName>
    <definedName name="EEEEEEEEEEEEEEEEEEEEEEEEEEEE" hidden="1">{#N/A,#N/A,FALSE,"Aging Summary";#N/A,#N/A,FALSE,"Ratio Analysis";#N/A,#N/A,FALSE,"Test 120 Day Accts";#N/A,#N/A,FALSE,"Tickmarks"}</definedName>
    <definedName name="EEEEEEEEEEEEEEEEEEEEEEEEEEEEEEEEEEE" localSheetId="2" hidden="1">{#N/A,#N/A,FALSE,"Aging Summary";#N/A,#N/A,FALSE,"Ratio Analysis";#N/A,#N/A,FALSE,"Test 120 Day Accts";#N/A,#N/A,FALSE,"Tickmarks"}</definedName>
    <definedName name="EEEEEEEEEEEEEEEEEEEEEEEEEEEEEEEEEEE" localSheetId="7" hidden="1">{#N/A,#N/A,FALSE,"Aging Summary";#N/A,#N/A,FALSE,"Ratio Analysis";#N/A,#N/A,FALSE,"Test 120 Day Accts";#N/A,#N/A,FALSE,"Tickmarks"}</definedName>
    <definedName name="EEEEEEEEEEEEEEEEEEEEEEEEEEEEEEEEEEE" localSheetId="3" hidden="1">{#N/A,#N/A,FALSE,"Aging Summary";#N/A,#N/A,FALSE,"Ratio Analysis";#N/A,#N/A,FALSE,"Test 120 Day Accts";#N/A,#N/A,FALSE,"Tickmarks"}</definedName>
    <definedName name="EEEEEEEEEEEEEEEEEEEEEEEEEEEEEEEEEEE" localSheetId="4" hidden="1">{#N/A,#N/A,FALSE,"Aging Summary";#N/A,#N/A,FALSE,"Ratio Analysis";#N/A,#N/A,FALSE,"Test 120 Day Accts";#N/A,#N/A,FALSE,"Tickmarks"}</definedName>
    <definedName name="EEEEEEEEEEEEEEEEEEEEEEEEEEEEEEEEEEE" localSheetId="5" hidden="1">{#N/A,#N/A,FALSE,"Aging Summary";#N/A,#N/A,FALSE,"Ratio Analysis";#N/A,#N/A,FALSE,"Test 120 Day Accts";#N/A,#N/A,FALSE,"Tickmarks"}</definedName>
    <definedName name="EEEEEEEEEEEEEEEEEEEEEEEEEEEEEEEEEEE" localSheetId="6" hidden="1">{#N/A,#N/A,FALSE,"Aging Summary";#N/A,#N/A,FALSE,"Ratio Analysis";#N/A,#N/A,FALSE,"Test 120 Day Accts";#N/A,#N/A,FALSE,"Tickmarks"}</definedName>
    <definedName name="EEEEEEEEEEEEEEEEEEEEEEEEEEEEEEEEEEE" localSheetId="1" hidden="1">{#N/A,#N/A,FALSE,"Aging Summary";#N/A,#N/A,FALSE,"Ratio Analysis";#N/A,#N/A,FALSE,"Test 120 Day Accts";#N/A,#N/A,FALSE,"Tickmarks"}</definedName>
    <definedName name="EEEEEEEEEEEEEEEEEEEEEEEEEEEEEEEEEEE" localSheetId="8" hidden="1">{#N/A,#N/A,FALSE,"Aging Summary";#N/A,#N/A,FALSE,"Ratio Analysis";#N/A,#N/A,FALSE,"Test 120 Day Accts";#N/A,#N/A,FALSE,"Tickmarks"}</definedName>
    <definedName name="EEEEEEEEEEEEEEEEEEEEEEEEEEEEEEEEEEE" localSheetId="9" hidden="1">{#N/A,#N/A,FALSE,"Aging Summary";#N/A,#N/A,FALSE,"Ratio Analysis";#N/A,#N/A,FALSE,"Test 120 Day Accts";#N/A,#N/A,FALSE,"Tickmarks"}</definedName>
    <definedName name="EEEEEEEEEEEEEEEEEEEEEEEEEEEEEEEEEEE" localSheetId="10" hidden="1">{#N/A,#N/A,FALSE,"Aging Summary";#N/A,#N/A,FALSE,"Ratio Analysis";#N/A,#N/A,FALSE,"Test 120 Day Accts";#N/A,#N/A,FALSE,"Tickmarks"}</definedName>
    <definedName name="EEEEEEEEEEEEEEEEEEEEEEEEEEEEEEEEEEE" localSheetId="11" hidden="1">{#N/A,#N/A,FALSE,"Aging Summary";#N/A,#N/A,FALSE,"Ratio Analysis";#N/A,#N/A,FALSE,"Test 120 Day Accts";#N/A,#N/A,FALSE,"Tickmarks"}</definedName>
    <definedName name="EEEEEEEEEEEEEEEEEEEEEEEEEEEEEEEEEEE" localSheetId="12" hidden="1">{#N/A,#N/A,FALSE,"Aging Summary";#N/A,#N/A,FALSE,"Ratio Analysis";#N/A,#N/A,FALSE,"Test 120 Day Accts";#N/A,#N/A,FALSE,"Tickmarks"}</definedName>
    <definedName name="EEEEEEEEEEEEEEEEEEEEEEEEEEEEEEEEEEE" hidden="1">{#N/A,#N/A,FALSE,"Aging Summary";#N/A,#N/A,FALSE,"Ratio Analysis";#N/A,#N/A,FALSE,"Test 120 Day Accts";#N/A,#N/A,FALSE,"Tickmarks"}</definedName>
    <definedName name="eeir" localSheetId="7" hidden="1">{#N/A,#N/A,FALSE,"TB";#N/A,#N/A,FALSE,"DR";#N/A,#N/A,FALSE,"AR";#N/A,#N/A,FALSE,"BS";#N/A,#N/A,FALSE,"PL";#N/A,#N/A,FALSE,"NOTES";#N/A,#N/A,FALSE,"NOTES (2)";#N/A,#N/A,FALSE,"NOTES (3)";#N/A,#N/A,FALSE,"DPL";#N/A,#N/A,FALSE,"DPL"}</definedName>
    <definedName name="eeir" localSheetId="5" hidden="1">{#N/A,#N/A,FALSE,"TB";#N/A,#N/A,FALSE,"DR";#N/A,#N/A,FALSE,"AR";#N/A,#N/A,FALSE,"BS";#N/A,#N/A,FALSE,"PL";#N/A,#N/A,FALSE,"NOTES";#N/A,#N/A,FALSE,"NOTES (2)";#N/A,#N/A,FALSE,"NOTES (3)";#N/A,#N/A,FALSE,"DPL";#N/A,#N/A,FALSE,"DPL"}</definedName>
    <definedName name="eeir" localSheetId="6" hidden="1">{#N/A,#N/A,FALSE,"TB";#N/A,#N/A,FALSE,"DR";#N/A,#N/A,FALSE,"AR";#N/A,#N/A,FALSE,"BS";#N/A,#N/A,FALSE,"PL";#N/A,#N/A,FALSE,"NOTES";#N/A,#N/A,FALSE,"NOTES (2)";#N/A,#N/A,FALSE,"NOTES (3)";#N/A,#N/A,FALSE,"DPL";#N/A,#N/A,FALSE,"DPL"}</definedName>
    <definedName name="eeir" localSheetId="11" hidden="1">{#N/A,#N/A,FALSE,"TB";#N/A,#N/A,FALSE,"DR";#N/A,#N/A,FALSE,"AR";#N/A,#N/A,FALSE,"BS";#N/A,#N/A,FALSE,"PL";#N/A,#N/A,FALSE,"NOTES";#N/A,#N/A,FALSE,"NOTES (2)";#N/A,#N/A,FALSE,"NOTES (3)";#N/A,#N/A,FALSE,"DPL";#N/A,#N/A,FALSE,"DPL"}</definedName>
    <definedName name="eeir" localSheetId="12" hidden="1">{#N/A,#N/A,FALSE,"TB";#N/A,#N/A,FALSE,"DR";#N/A,#N/A,FALSE,"AR";#N/A,#N/A,FALSE,"BS";#N/A,#N/A,FALSE,"PL";#N/A,#N/A,FALSE,"NOTES";#N/A,#N/A,FALSE,"NOTES (2)";#N/A,#N/A,FALSE,"NOTES (3)";#N/A,#N/A,FALSE,"DPL";#N/A,#N/A,FALSE,"DPL"}</definedName>
    <definedName name="eeir" hidden="1">{#N/A,#N/A,FALSE,"TB";#N/A,#N/A,FALSE,"DR";#N/A,#N/A,FALSE,"AR";#N/A,#N/A,FALSE,"BS";#N/A,#N/A,FALSE,"PL";#N/A,#N/A,FALSE,"NOTES";#N/A,#N/A,FALSE,"NOTES (2)";#N/A,#N/A,FALSE,"NOTES (3)";#N/A,#N/A,FALSE,"DPL";#N/A,#N/A,FALSE,"DPL"}</definedName>
    <definedName name="eew" hidden="1">{#N/A,#N/A,FALSE,"3410599";#N/A,#N/A,FALSE,"34106";#N/A,#N/A,FALSE,"34903";#N/A,#N/A,FALSE,"4450999";#N/A,#N/A,FALSE,"44901"}</definedName>
    <definedName name="efnedvcne" hidden="1">{"FIX ASSETS PAGE 1",#N/A,TRUE,"FIXED ASSETS";"FIX ASSETS PAGE 2",#N/A,TRUE,"FIXED ASSETS";"FIX ASSETS PAGE 3",#N/A,TRUE,"FIXED ASSETS";"FIX ASSETS PAGE 4",#N/A,TRUE,"FIXED ASSETS";"FIX ASSETS PAGE 5",#N/A,TRUE,"FIXED ASSETS";"FIX ASSETS PAGE 6",#N/A,TRUE,"FIXED ASSETS";"FIX ASSETS PAGE 7",#N/A,TRUE,"FIXED ASSETS"}</definedName>
    <definedName name="efrpoekf" hidden="1">{"FIX ASSETS PAGE 1",#N/A,TRUE,"FIXED ASSETS";"FIX ASSETS PAGE 2",#N/A,TRUE,"FIXED ASSETS";"FIX ASSETS PAGE 3",#N/A,TRUE,"FIXED ASSETS";"FIX ASSETS PAGE 4",#N/A,TRUE,"FIXED ASSETS";"FIX ASSETS PAGE 5",#N/A,TRUE,"FIXED ASSETS";"FIX ASSETS PAGE 6",#N/A,TRUE,"FIXED ASSETS";"FIX ASSETS PAGE 7",#N/A,TRUE,"FIXED ASSETS"}</definedName>
    <definedName name="EG_DPS" localSheetId="4">#REF!</definedName>
    <definedName name="EG_DPS" localSheetId="10">#REF!</definedName>
    <definedName name="EG_DPS">#REF!</definedName>
    <definedName name="EG_Net_Profit" localSheetId="4">#REF!</definedName>
    <definedName name="EG_Net_Profit" localSheetId="10">#REF!</definedName>
    <definedName name="EG_Net_Profit">#REF!</definedName>
    <definedName name="egh" hidden="1">{#N/A,#N/A,FALSE,"COVER";#N/A,#N/A,FALSE,"0";#N/A,#N/A,FALSE,"1";#N/A,#N/A,FALSE,"2";#N/A,#N/A,FALSE,"3";#N/A,#N/A,FALSE,"4";#N/A,#N/A,FALSE,"5";#N/A,#N/A,FALSE,"6";#N/A,#N/A,FALSE,"7";#N/A,#N/A,FALSE,"8";#N/A,#N/A,FALSE,"9";#N/A,#N/A,FALSE,"10";#N/A,#N/A,FALSE,"11"}</definedName>
    <definedName name="eifnadnfd" localSheetId="7" hidden="1">{#N/A,#N/A,FALSE,"CONTENTS";#N/A,#N/A,FALSE,"DR";#N/A,#N/A,FALSE,"PL";#N/A,#N/A,FALSE,"BS";#N/A,#N/A,FALSE,"Cash Flow";#N/A,#N/A,FALSE,"NOTES";#N/A,#N/A,FALSE,"NOTES (FA)";#N/A,#N/A,FALSE,"Notes(3)";#N/A,#N/A,FALSE,"NOTES (4)";#N/A,#N/A,FALSE,"DP&amp;L";#N/A,#N/A,FALSE,"EXPENSES";#N/A,#N/A,FALSE,"EXPENSES-1"}</definedName>
    <definedName name="eifnadnfd" localSheetId="5" hidden="1">{#N/A,#N/A,FALSE,"CONTENTS";#N/A,#N/A,FALSE,"DR";#N/A,#N/A,FALSE,"PL";#N/A,#N/A,FALSE,"BS";#N/A,#N/A,FALSE,"Cash Flow";#N/A,#N/A,FALSE,"NOTES";#N/A,#N/A,FALSE,"NOTES (FA)";#N/A,#N/A,FALSE,"Notes(3)";#N/A,#N/A,FALSE,"NOTES (4)";#N/A,#N/A,FALSE,"DP&amp;L";#N/A,#N/A,FALSE,"EXPENSES";#N/A,#N/A,FALSE,"EXPENSES-1"}</definedName>
    <definedName name="eifnadnfd" localSheetId="6" hidden="1">{#N/A,#N/A,FALSE,"CONTENTS";#N/A,#N/A,FALSE,"DR";#N/A,#N/A,FALSE,"PL";#N/A,#N/A,FALSE,"BS";#N/A,#N/A,FALSE,"Cash Flow";#N/A,#N/A,FALSE,"NOTES";#N/A,#N/A,FALSE,"NOTES (FA)";#N/A,#N/A,FALSE,"Notes(3)";#N/A,#N/A,FALSE,"NOTES (4)";#N/A,#N/A,FALSE,"DP&amp;L";#N/A,#N/A,FALSE,"EXPENSES";#N/A,#N/A,FALSE,"EXPENSES-1"}</definedName>
    <definedName name="eifnadnfd" localSheetId="11" hidden="1">{#N/A,#N/A,FALSE,"CONTENTS";#N/A,#N/A,FALSE,"DR";#N/A,#N/A,FALSE,"PL";#N/A,#N/A,FALSE,"BS";#N/A,#N/A,FALSE,"Cash Flow";#N/A,#N/A,FALSE,"NOTES";#N/A,#N/A,FALSE,"NOTES (FA)";#N/A,#N/A,FALSE,"Notes(3)";#N/A,#N/A,FALSE,"NOTES (4)";#N/A,#N/A,FALSE,"DP&amp;L";#N/A,#N/A,FALSE,"EXPENSES";#N/A,#N/A,FALSE,"EXPENSES-1"}</definedName>
    <definedName name="eifnadnfd" localSheetId="12" hidden="1">{#N/A,#N/A,FALSE,"CONTENTS";#N/A,#N/A,FALSE,"DR";#N/A,#N/A,FALSE,"PL";#N/A,#N/A,FALSE,"BS";#N/A,#N/A,FALSE,"Cash Flow";#N/A,#N/A,FALSE,"NOTES";#N/A,#N/A,FALSE,"NOTES (FA)";#N/A,#N/A,FALSE,"Notes(3)";#N/A,#N/A,FALSE,"NOTES (4)";#N/A,#N/A,FALSE,"DP&amp;L";#N/A,#N/A,FALSE,"EXPENSES";#N/A,#N/A,FALSE,"EXPENSES-1"}</definedName>
    <definedName name="eifnadnfd" hidden="1">{#N/A,#N/A,FALSE,"CONTENTS";#N/A,#N/A,FALSE,"DR";#N/A,#N/A,FALSE,"PL";#N/A,#N/A,FALSE,"BS";#N/A,#N/A,FALSE,"Cash Flow";#N/A,#N/A,FALSE,"NOTES";#N/A,#N/A,FALSE,"NOTES (FA)";#N/A,#N/A,FALSE,"Notes(3)";#N/A,#N/A,FALSE,"NOTES (4)";#N/A,#N/A,FALSE,"DP&amp;L";#N/A,#N/A,FALSE,"EXPENSES";#N/A,#N/A,FALSE,"EXPENSES-1"}</definedName>
    <definedName name="eiop" hidden="1">{#N/A,#N/A,FALSE,"COVER";#N/A,#N/A,FALSE,"0";#N/A,#N/A,FALSE,"1";#N/A,#N/A,FALSE,"2";#N/A,#N/A,FALSE,"3";#N/A,#N/A,FALSE,"4";#N/A,#N/A,FALSE,"5";#N/A,#N/A,FALSE,"6";#N/A,#N/A,FALSE,"7";#N/A,#N/A,FALSE,"8";#N/A,#N/A,FALSE,"9";#N/A,#N/A,FALSE,"10";#N/A,#N/A,FALSE,"11"}</definedName>
    <definedName name="ekspo" localSheetId="7" hidden="1">{#N/A,#N/A,FALSE,"DIR-REP";#N/A,#N/A,FALSE,"AUD-REPORT";#N/A,#N/A,FALSE,"P7L&amp;BS";#N/A,#N/A,FALSE,"NOTES";#N/A,#N/A,FALSE,"FA";#N/A,#N/A,FALSE,"NOTES (2)";#N/A,#N/A,FALSE,"Schedule  IV";#N/A,#N/A,FALSE,"Schedule V"}</definedName>
    <definedName name="ekspo" localSheetId="5" hidden="1">{#N/A,#N/A,FALSE,"DIR-REP";#N/A,#N/A,FALSE,"AUD-REPORT";#N/A,#N/A,FALSE,"P7L&amp;BS";#N/A,#N/A,FALSE,"NOTES";#N/A,#N/A,FALSE,"FA";#N/A,#N/A,FALSE,"NOTES (2)";#N/A,#N/A,FALSE,"Schedule  IV";#N/A,#N/A,FALSE,"Schedule V"}</definedName>
    <definedName name="ekspo" localSheetId="6" hidden="1">{#N/A,#N/A,FALSE,"DIR-REP";#N/A,#N/A,FALSE,"AUD-REPORT";#N/A,#N/A,FALSE,"P7L&amp;BS";#N/A,#N/A,FALSE,"NOTES";#N/A,#N/A,FALSE,"FA";#N/A,#N/A,FALSE,"NOTES (2)";#N/A,#N/A,FALSE,"Schedule  IV";#N/A,#N/A,FALSE,"Schedule V"}</definedName>
    <definedName name="ekspo" localSheetId="11" hidden="1">{#N/A,#N/A,FALSE,"DIR-REP";#N/A,#N/A,FALSE,"AUD-REPORT";#N/A,#N/A,FALSE,"P7L&amp;BS";#N/A,#N/A,FALSE,"NOTES";#N/A,#N/A,FALSE,"FA";#N/A,#N/A,FALSE,"NOTES (2)";#N/A,#N/A,FALSE,"Schedule  IV";#N/A,#N/A,FALSE,"Schedule V"}</definedName>
    <definedName name="ekspo" localSheetId="12" hidden="1">{#N/A,#N/A,FALSE,"DIR-REP";#N/A,#N/A,FALSE,"AUD-REPORT";#N/A,#N/A,FALSE,"P7L&amp;BS";#N/A,#N/A,FALSE,"NOTES";#N/A,#N/A,FALSE,"FA";#N/A,#N/A,FALSE,"NOTES (2)";#N/A,#N/A,FALSE,"Schedule  IV";#N/A,#N/A,FALSE,"Schedule V"}</definedName>
    <definedName name="ekspo" hidden="1">{#N/A,#N/A,FALSE,"DIR-REP";#N/A,#N/A,FALSE,"AUD-REPORT";#N/A,#N/A,FALSE,"P7L&amp;BS";#N/A,#N/A,FALSE,"NOTES";#N/A,#N/A,FALSE,"FA";#N/A,#N/A,FALSE,"NOTES (2)";#N/A,#N/A,FALSE,"Schedule  IV";#N/A,#N/A,FALSE,"Schedule V"}</definedName>
    <definedName name="eo0t" localSheetId="7" hidden="1">{#N/A,#N/A,FALSE,"TB";#N/A,#N/A,FALSE,"DR";#N/A,#N/A,FALSE,"AR";#N/A,#N/A,FALSE,"PL";#N/A,#N/A,FALSE,"BS";#N/A,#N/A,FALSE,"NOTES";#N/A,#N/A,FALSE,"NOTES (2)";#N/A,#N/A,FALSE,"NOTES (3)";#N/A,#N/A,FALSE,"DPL";#N/A,#N/A,FALSE,"TAXC.INDEX";#N/A,#N/A,FALSE,"Schedule I";#N/A,#N/A,FALSE,"Adjustments"}</definedName>
    <definedName name="eo0t" localSheetId="5" hidden="1">{#N/A,#N/A,FALSE,"TB";#N/A,#N/A,FALSE,"DR";#N/A,#N/A,FALSE,"AR";#N/A,#N/A,FALSE,"PL";#N/A,#N/A,FALSE,"BS";#N/A,#N/A,FALSE,"NOTES";#N/A,#N/A,FALSE,"NOTES (2)";#N/A,#N/A,FALSE,"NOTES (3)";#N/A,#N/A,FALSE,"DPL";#N/A,#N/A,FALSE,"TAXC.INDEX";#N/A,#N/A,FALSE,"Schedule I";#N/A,#N/A,FALSE,"Adjustments"}</definedName>
    <definedName name="eo0t" localSheetId="6" hidden="1">{#N/A,#N/A,FALSE,"TB";#N/A,#N/A,FALSE,"DR";#N/A,#N/A,FALSE,"AR";#N/A,#N/A,FALSE,"PL";#N/A,#N/A,FALSE,"BS";#N/A,#N/A,FALSE,"NOTES";#N/A,#N/A,FALSE,"NOTES (2)";#N/A,#N/A,FALSE,"NOTES (3)";#N/A,#N/A,FALSE,"DPL";#N/A,#N/A,FALSE,"TAXC.INDEX";#N/A,#N/A,FALSE,"Schedule I";#N/A,#N/A,FALSE,"Adjustments"}</definedName>
    <definedName name="eo0t" localSheetId="11" hidden="1">{#N/A,#N/A,FALSE,"TB";#N/A,#N/A,FALSE,"DR";#N/A,#N/A,FALSE,"AR";#N/A,#N/A,FALSE,"PL";#N/A,#N/A,FALSE,"BS";#N/A,#N/A,FALSE,"NOTES";#N/A,#N/A,FALSE,"NOTES (2)";#N/A,#N/A,FALSE,"NOTES (3)";#N/A,#N/A,FALSE,"DPL";#N/A,#N/A,FALSE,"TAXC.INDEX";#N/A,#N/A,FALSE,"Schedule I";#N/A,#N/A,FALSE,"Adjustments"}</definedName>
    <definedName name="eo0t" localSheetId="12" hidden="1">{#N/A,#N/A,FALSE,"TB";#N/A,#N/A,FALSE,"DR";#N/A,#N/A,FALSE,"AR";#N/A,#N/A,FALSE,"PL";#N/A,#N/A,FALSE,"BS";#N/A,#N/A,FALSE,"NOTES";#N/A,#N/A,FALSE,"NOTES (2)";#N/A,#N/A,FALSE,"NOTES (3)";#N/A,#N/A,FALSE,"DPL";#N/A,#N/A,FALSE,"TAXC.INDEX";#N/A,#N/A,FALSE,"Schedule I";#N/A,#N/A,FALSE,"Adjustments"}</definedName>
    <definedName name="eo0t" hidden="1">{#N/A,#N/A,FALSE,"TB";#N/A,#N/A,FALSE,"DR";#N/A,#N/A,FALSE,"AR";#N/A,#N/A,FALSE,"PL";#N/A,#N/A,FALSE,"BS";#N/A,#N/A,FALSE,"NOTES";#N/A,#N/A,FALSE,"NOTES (2)";#N/A,#N/A,FALSE,"NOTES (3)";#N/A,#N/A,FALSE,"DPL";#N/A,#N/A,FALSE,"TAXC.INDEX";#N/A,#N/A,FALSE,"Schedule I";#N/A,#N/A,FALSE,"Adjustments"}</definedName>
    <definedName name="EOAF" localSheetId="4">#REF!</definedName>
    <definedName name="EOAF" localSheetId="10">#REF!</definedName>
    <definedName name="EOAF">#REF!</definedName>
    <definedName name="eofjae" localSheetId="7" hidden="1">{#N/A,#N/A,TRUE,"COVER";#N/A,#N/A,TRUE,"DIR";#N/A,#N/A,TRUE,"AUDIT"}</definedName>
    <definedName name="eofjae" localSheetId="5" hidden="1">{#N/A,#N/A,TRUE,"COVER";#N/A,#N/A,TRUE,"DIR";#N/A,#N/A,TRUE,"AUDIT"}</definedName>
    <definedName name="eofjae" localSheetId="6" hidden="1">{#N/A,#N/A,TRUE,"COVER";#N/A,#N/A,TRUE,"DIR";#N/A,#N/A,TRUE,"AUDIT"}</definedName>
    <definedName name="eofjae" localSheetId="11" hidden="1">{#N/A,#N/A,TRUE,"COVER";#N/A,#N/A,TRUE,"DIR";#N/A,#N/A,TRUE,"AUDIT"}</definedName>
    <definedName name="eofjae" localSheetId="12" hidden="1">{#N/A,#N/A,TRUE,"COVER";#N/A,#N/A,TRUE,"DIR";#N/A,#N/A,TRUE,"AUDIT"}</definedName>
    <definedName name="eofjae" hidden="1">{#N/A,#N/A,TRUE,"COVER";#N/A,#N/A,TRUE,"DIR";#N/A,#N/A,TRUE,"AUDIT"}</definedName>
    <definedName name="eotl" localSheetId="7" hidden="1">{#N/A,#N/A,FALSE,"DIR-REP";#N/A,#N/A,FALSE,"AUD-REPORT";#N/A,#N/A,FALSE,"P7L&amp;BS";#N/A,#N/A,FALSE,"NOTES";#N/A,#N/A,FALSE,"FA";#N/A,#N/A,FALSE,"NOTES (2)";#N/A,#N/A,FALSE,"Schedule  IV";#N/A,#N/A,FALSE,"Schedule V"}</definedName>
    <definedName name="eotl" localSheetId="5" hidden="1">{#N/A,#N/A,FALSE,"DIR-REP";#N/A,#N/A,FALSE,"AUD-REPORT";#N/A,#N/A,FALSE,"P7L&amp;BS";#N/A,#N/A,FALSE,"NOTES";#N/A,#N/A,FALSE,"FA";#N/A,#N/A,FALSE,"NOTES (2)";#N/A,#N/A,FALSE,"Schedule  IV";#N/A,#N/A,FALSE,"Schedule V"}</definedName>
    <definedName name="eotl" localSheetId="6" hidden="1">{#N/A,#N/A,FALSE,"DIR-REP";#N/A,#N/A,FALSE,"AUD-REPORT";#N/A,#N/A,FALSE,"P7L&amp;BS";#N/A,#N/A,FALSE,"NOTES";#N/A,#N/A,FALSE,"FA";#N/A,#N/A,FALSE,"NOTES (2)";#N/A,#N/A,FALSE,"Schedule  IV";#N/A,#N/A,FALSE,"Schedule V"}</definedName>
    <definedName name="eotl" localSheetId="11" hidden="1">{#N/A,#N/A,FALSE,"DIR-REP";#N/A,#N/A,FALSE,"AUD-REPORT";#N/A,#N/A,FALSE,"P7L&amp;BS";#N/A,#N/A,FALSE,"NOTES";#N/A,#N/A,FALSE,"FA";#N/A,#N/A,FALSE,"NOTES (2)";#N/A,#N/A,FALSE,"Schedule  IV";#N/A,#N/A,FALSE,"Schedule V"}</definedName>
    <definedName name="eotl" localSheetId="12" hidden="1">{#N/A,#N/A,FALSE,"DIR-REP";#N/A,#N/A,FALSE,"AUD-REPORT";#N/A,#N/A,FALSE,"P7L&amp;BS";#N/A,#N/A,FALSE,"NOTES";#N/A,#N/A,FALSE,"FA";#N/A,#N/A,FALSE,"NOTES (2)";#N/A,#N/A,FALSE,"Schedule  IV";#N/A,#N/A,FALSE,"Schedule V"}</definedName>
    <definedName name="eotl" hidden="1">{#N/A,#N/A,FALSE,"DIR-REP";#N/A,#N/A,FALSE,"AUD-REPORT";#N/A,#N/A,FALSE,"P7L&amp;BS";#N/A,#N/A,FALSE,"NOTES";#N/A,#N/A,FALSE,"FA";#N/A,#N/A,FALSE,"NOTES (2)";#N/A,#N/A,FALSE,"Schedule  IV";#N/A,#N/A,FALSE,"Schedule V"}</definedName>
    <definedName name="eotlajt" localSheetId="7" hidden="1">{#N/A,#N/A,TRUE,"COVER";#N/A,#N/A,TRUE,"DIR";#N/A,#N/A,TRUE,"AUDIT"}</definedName>
    <definedName name="eotlajt" localSheetId="5" hidden="1">{#N/A,#N/A,TRUE,"COVER";#N/A,#N/A,TRUE,"DIR";#N/A,#N/A,TRUE,"AUDIT"}</definedName>
    <definedName name="eotlajt" localSheetId="6" hidden="1">{#N/A,#N/A,TRUE,"COVER";#N/A,#N/A,TRUE,"DIR";#N/A,#N/A,TRUE,"AUDIT"}</definedName>
    <definedName name="eotlajt" localSheetId="11" hidden="1">{#N/A,#N/A,TRUE,"COVER";#N/A,#N/A,TRUE,"DIR";#N/A,#N/A,TRUE,"AUDIT"}</definedName>
    <definedName name="eotlajt" localSheetId="12" hidden="1">{#N/A,#N/A,TRUE,"COVER";#N/A,#N/A,TRUE,"DIR";#N/A,#N/A,TRUE,"AUDIT"}</definedName>
    <definedName name="eotlajt" hidden="1">{#N/A,#N/A,TRUE,"COVER";#N/A,#N/A,TRUE,"DIR";#N/A,#N/A,TRUE,"AUDIT"}</definedName>
    <definedName name="eotlse" localSheetId="7" hidden="1">{#N/A,#N/A,FALSE,"TB";#N/A,#N/A,FALSE,"DR";#N/A,#N/A,FALSE,"AR";#N/A,#N/A,FALSE,"BS";#N/A,#N/A,FALSE,"PL";#N/A,#N/A,FALSE,"NOTES";#N/A,#N/A,FALSE,"NOTES (2)";#N/A,#N/A,FALSE,"NOTES (3)";#N/A,#N/A,FALSE,"DPL";#N/A,#N/A,FALSE,"DPL"}</definedName>
    <definedName name="eotlse" localSheetId="5" hidden="1">{#N/A,#N/A,FALSE,"TB";#N/A,#N/A,FALSE,"DR";#N/A,#N/A,FALSE,"AR";#N/A,#N/A,FALSE,"BS";#N/A,#N/A,FALSE,"PL";#N/A,#N/A,FALSE,"NOTES";#N/A,#N/A,FALSE,"NOTES (2)";#N/A,#N/A,FALSE,"NOTES (3)";#N/A,#N/A,FALSE,"DPL";#N/A,#N/A,FALSE,"DPL"}</definedName>
    <definedName name="eotlse" localSheetId="6" hidden="1">{#N/A,#N/A,FALSE,"TB";#N/A,#N/A,FALSE,"DR";#N/A,#N/A,FALSE,"AR";#N/A,#N/A,FALSE,"BS";#N/A,#N/A,FALSE,"PL";#N/A,#N/A,FALSE,"NOTES";#N/A,#N/A,FALSE,"NOTES (2)";#N/A,#N/A,FALSE,"NOTES (3)";#N/A,#N/A,FALSE,"DPL";#N/A,#N/A,FALSE,"DPL"}</definedName>
    <definedName name="eotlse" localSheetId="11" hidden="1">{#N/A,#N/A,FALSE,"TB";#N/A,#N/A,FALSE,"DR";#N/A,#N/A,FALSE,"AR";#N/A,#N/A,FALSE,"BS";#N/A,#N/A,FALSE,"PL";#N/A,#N/A,FALSE,"NOTES";#N/A,#N/A,FALSE,"NOTES (2)";#N/A,#N/A,FALSE,"NOTES (3)";#N/A,#N/A,FALSE,"DPL";#N/A,#N/A,FALSE,"DPL"}</definedName>
    <definedName name="eotlse" localSheetId="12" hidden="1">{#N/A,#N/A,FALSE,"TB";#N/A,#N/A,FALSE,"DR";#N/A,#N/A,FALSE,"AR";#N/A,#N/A,FALSE,"BS";#N/A,#N/A,FALSE,"PL";#N/A,#N/A,FALSE,"NOTES";#N/A,#N/A,FALSE,"NOTES (2)";#N/A,#N/A,FALSE,"NOTES (3)";#N/A,#N/A,FALSE,"DPL";#N/A,#N/A,FALSE,"DPL"}</definedName>
    <definedName name="eotlse" hidden="1">{#N/A,#N/A,FALSE,"TB";#N/A,#N/A,FALSE,"DR";#N/A,#N/A,FALSE,"AR";#N/A,#N/A,FALSE,"BS";#N/A,#N/A,FALSE,"PL";#N/A,#N/A,FALSE,"NOTES";#N/A,#N/A,FALSE,"NOTES (2)";#N/A,#N/A,FALSE,"NOTES (3)";#N/A,#N/A,FALSE,"DPL";#N/A,#N/A,FALSE,"DPL"}</definedName>
    <definedName name="eots" localSheetId="7" hidden="1">{#N/A,#N/A,FALSE,"DIR-REP";#N/A,#N/A,FALSE,"AUD-REPORT";#N/A,#N/A,FALSE,"P7L&amp;BS";#N/A,#N/A,FALSE,"NOTES";#N/A,#N/A,FALSE,"FA";#N/A,#N/A,FALSE,"NOTES (2)";#N/A,#N/A,FALSE,"Schedule  IV";#N/A,#N/A,FALSE,"Schedule V"}</definedName>
    <definedName name="eots" localSheetId="5" hidden="1">{#N/A,#N/A,FALSE,"DIR-REP";#N/A,#N/A,FALSE,"AUD-REPORT";#N/A,#N/A,FALSE,"P7L&amp;BS";#N/A,#N/A,FALSE,"NOTES";#N/A,#N/A,FALSE,"FA";#N/A,#N/A,FALSE,"NOTES (2)";#N/A,#N/A,FALSE,"Schedule  IV";#N/A,#N/A,FALSE,"Schedule V"}</definedName>
    <definedName name="eots" localSheetId="6" hidden="1">{#N/A,#N/A,FALSE,"DIR-REP";#N/A,#N/A,FALSE,"AUD-REPORT";#N/A,#N/A,FALSE,"P7L&amp;BS";#N/A,#N/A,FALSE,"NOTES";#N/A,#N/A,FALSE,"FA";#N/A,#N/A,FALSE,"NOTES (2)";#N/A,#N/A,FALSE,"Schedule  IV";#N/A,#N/A,FALSE,"Schedule V"}</definedName>
    <definedName name="eots" localSheetId="11" hidden="1">{#N/A,#N/A,FALSE,"DIR-REP";#N/A,#N/A,FALSE,"AUD-REPORT";#N/A,#N/A,FALSE,"P7L&amp;BS";#N/A,#N/A,FALSE,"NOTES";#N/A,#N/A,FALSE,"FA";#N/A,#N/A,FALSE,"NOTES (2)";#N/A,#N/A,FALSE,"Schedule  IV";#N/A,#N/A,FALSE,"Schedule V"}</definedName>
    <definedName name="eots" localSheetId="12" hidden="1">{#N/A,#N/A,FALSE,"DIR-REP";#N/A,#N/A,FALSE,"AUD-REPORT";#N/A,#N/A,FALSE,"P7L&amp;BS";#N/A,#N/A,FALSE,"NOTES";#N/A,#N/A,FALSE,"FA";#N/A,#N/A,FALSE,"NOTES (2)";#N/A,#N/A,FALSE,"Schedule  IV";#N/A,#N/A,FALSE,"Schedule V"}</definedName>
    <definedName name="eots" hidden="1">{#N/A,#N/A,FALSE,"DIR-REP";#N/A,#N/A,FALSE,"AUD-REPORT";#N/A,#N/A,FALSE,"P7L&amp;BS";#N/A,#N/A,FALSE,"NOTES";#N/A,#N/A,FALSE,"FA";#N/A,#N/A,FALSE,"NOTES (2)";#N/A,#N/A,FALSE,"Schedule  IV";#N/A,#N/A,FALSE,"Schedule V"}</definedName>
    <definedName name="ep" localSheetId="2" hidden="1">{"PrSch",#N/A,FALSE,"Sheet1"}</definedName>
    <definedName name="ep" localSheetId="7" hidden="1">{"PrSch",#N/A,FALSE,"Sheet1"}</definedName>
    <definedName name="ep" localSheetId="3" hidden="1">{"PrSch",#N/A,FALSE,"Sheet1"}</definedName>
    <definedName name="ep" localSheetId="4" hidden="1">{"PrSch",#N/A,FALSE,"Sheet1"}</definedName>
    <definedName name="ep" localSheetId="5" hidden="1">{"PrSch",#N/A,FALSE,"Sheet1"}</definedName>
    <definedName name="ep" localSheetId="6" hidden="1">{"PrSch",#N/A,FALSE,"Sheet1"}</definedName>
    <definedName name="ep" localSheetId="1" hidden="1">{"PrSch",#N/A,FALSE,"Sheet1"}</definedName>
    <definedName name="ep" localSheetId="8" hidden="1">{"PrSch",#N/A,FALSE,"Sheet1"}</definedName>
    <definedName name="ep" localSheetId="9" hidden="1">{"PrSch",#N/A,FALSE,"Sheet1"}</definedName>
    <definedName name="ep" localSheetId="10" hidden="1">{"PrSch",#N/A,FALSE,"Sheet1"}</definedName>
    <definedName name="ep" localSheetId="11" hidden="1">{"PrSch",#N/A,FALSE,"Sheet1"}</definedName>
    <definedName name="ep" localSheetId="12" hidden="1">{"PrSch",#N/A,FALSE,"Sheet1"}</definedName>
    <definedName name="ep" hidden="1">{"PrSch",#N/A,FALSE,"Sheet1"}</definedName>
    <definedName name="epro" localSheetId="2" hidden="1">{"PrintReport",#N/A,FALSE,"Breakdown"}</definedName>
    <definedName name="epro" localSheetId="7" hidden="1">{"PrintReport",#N/A,FALSE,"Breakdown"}</definedName>
    <definedName name="epro" localSheetId="3" hidden="1">{"PrintReport",#N/A,FALSE,"Breakdown"}</definedName>
    <definedName name="epro" localSheetId="4" hidden="1">{"PrintReport",#N/A,FALSE,"Breakdown"}</definedName>
    <definedName name="epro" localSheetId="5" hidden="1">{"PrintReport",#N/A,FALSE,"Breakdown"}</definedName>
    <definedName name="epro" localSheetId="6" hidden="1">{"PrintReport",#N/A,FALSE,"Breakdown"}</definedName>
    <definedName name="epro" localSheetId="1" hidden="1">{"PrintReport",#N/A,FALSE,"Breakdown"}</definedName>
    <definedName name="epro" localSheetId="8" hidden="1">{"PrintReport",#N/A,FALSE,"Breakdown"}</definedName>
    <definedName name="epro" localSheetId="9" hidden="1">{"PrintReport",#N/A,FALSE,"Breakdown"}</definedName>
    <definedName name="epro" localSheetId="10" hidden="1">{"PrintReport",#N/A,FALSE,"Breakdown"}</definedName>
    <definedName name="epro" localSheetId="11" hidden="1">{"PrintReport",#N/A,FALSE,"Breakdown"}</definedName>
    <definedName name="epro" localSheetId="12" hidden="1">{"PrintReport",#N/A,FALSE,"Breakdown"}</definedName>
    <definedName name="epro" hidden="1">{"PrintReport",#N/A,FALSE,"Breakdown"}</definedName>
    <definedName name="er" localSheetId="7" hidden="1">{#N/A,#N/A,FALSE,"DIR-REP";#N/A,#N/A,FALSE,"AUD-REPORT";#N/A,#N/A,FALSE,"P7L&amp;BS";#N/A,#N/A,FALSE,"NOTES";#N/A,#N/A,FALSE,"FA";#N/A,#N/A,FALSE,"NOTES (2)";#N/A,#N/A,FALSE,"Schedule  IV";#N/A,#N/A,FALSE,"Schedule V"}</definedName>
    <definedName name="er" localSheetId="5" hidden="1">{#N/A,#N/A,FALSE,"DIR-REP";#N/A,#N/A,FALSE,"AUD-REPORT";#N/A,#N/A,FALSE,"P7L&amp;BS";#N/A,#N/A,FALSE,"NOTES";#N/A,#N/A,FALSE,"FA";#N/A,#N/A,FALSE,"NOTES (2)";#N/A,#N/A,FALSE,"Schedule  IV";#N/A,#N/A,FALSE,"Schedule V"}</definedName>
    <definedName name="er" localSheetId="6" hidden="1">{#N/A,#N/A,FALSE,"DIR-REP";#N/A,#N/A,FALSE,"AUD-REPORT";#N/A,#N/A,FALSE,"P7L&amp;BS";#N/A,#N/A,FALSE,"NOTES";#N/A,#N/A,FALSE,"FA";#N/A,#N/A,FALSE,"NOTES (2)";#N/A,#N/A,FALSE,"Schedule  IV";#N/A,#N/A,FALSE,"Schedule V"}</definedName>
    <definedName name="er" localSheetId="11" hidden="1">{#N/A,#N/A,FALSE,"DIR-REP";#N/A,#N/A,FALSE,"AUD-REPORT";#N/A,#N/A,FALSE,"P7L&amp;BS";#N/A,#N/A,FALSE,"NOTES";#N/A,#N/A,FALSE,"FA";#N/A,#N/A,FALSE,"NOTES (2)";#N/A,#N/A,FALSE,"Schedule  IV";#N/A,#N/A,FALSE,"Schedule V"}</definedName>
    <definedName name="er" localSheetId="12" hidden="1">{#N/A,#N/A,FALSE,"DIR-REP";#N/A,#N/A,FALSE,"AUD-REPORT";#N/A,#N/A,FALSE,"P7L&amp;BS";#N/A,#N/A,FALSE,"NOTES";#N/A,#N/A,FALSE,"FA";#N/A,#N/A,FALSE,"NOTES (2)";#N/A,#N/A,FALSE,"Schedule  IV";#N/A,#N/A,FALSE,"Schedule V"}</definedName>
    <definedName name="er" hidden="1">{#N/A,#N/A,FALSE,"DIR-REP";#N/A,#N/A,FALSE,"AUD-REPORT";#N/A,#N/A,FALSE,"P7L&amp;BS";#N/A,#N/A,FALSE,"NOTES";#N/A,#N/A,FALSE,"FA";#N/A,#N/A,FALSE,"NOTES (2)";#N/A,#N/A,FALSE,"Schedule  IV";#N/A,#N/A,FALSE,"Schedule V"}</definedName>
    <definedName name="ere" localSheetId="7" hidden="1">#REF!</definedName>
    <definedName name="ere" localSheetId="5" hidden="1">#REF!</definedName>
    <definedName name="ere" localSheetId="6" hidden="1">#REF!</definedName>
    <definedName name="ere" localSheetId="11" hidden="1">#REF!</definedName>
    <definedName name="ere" localSheetId="12" hidden="1">#REF!</definedName>
    <definedName name="ere" hidden="1">{"orixcsc",#N/A,FALSE,"ORIX CSC";"orixcsc2",#N/A,FALSE,"ORIX CSC"}</definedName>
    <definedName name="erer" hidden="1">{"FIX ASSETS PAGE 1",#N/A,TRUE,"FIXED ASSETS";"FIX ASSETS PAGE 2",#N/A,TRUE,"FIXED ASSETS";"FIX ASSETS PAGE 3",#N/A,TRUE,"FIXED ASSETS";"FIX ASSETS PAGE 4",#N/A,TRUE,"FIXED ASSETS";"FIX ASSETS PAGE 5",#N/A,TRUE,"FIXED ASSETS";"FIX ASSETS PAGE 6",#N/A,TRUE,"FIXED ASSETS";"FIX ASSETS PAGE 7",#N/A,TRUE,"FIXED ASSETS"}</definedName>
    <definedName name="erwftgh" localSheetId="7" hidden="1">{#N/A,#N/A,FALSE,"TB";#N/A,#N/A,FALSE,"DR";#N/A,#N/A,FALSE,"AR";#N/A,#N/A,FALSE,"BS";#N/A,#N/A,FALSE,"PL";#N/A,#N/A,FALSE,"NOTES";#N/A,#N/A,FALSE,"NOTES (2)";#N/A,#N/A,FALSE,"NOTES (3)";#N/A,#N/A,FALSE,"DPL";#N/A,#N/A,FALSE,"DPL"}</definedName>
    <definedName name="erwftgh" localSheetId="5" hidden="1">{#N/A,#N/A,FALSE,"TB";#N/A,#N/A,FALSE,"DR";#N/A,#N/A,FALSE,"AR";#N/A,#N/A,FALSE,"BS";#N/A,#N/A,FALSE,"PL";#N/A,#N/A,FALSE,"NOTES";#N/A,#N/A,FALSE,"NOTES (2)";#N/A,#N/A,FALSE,"NOTES (3)";#N/A,#N/A,FALSE,"DPL";#N/A,#N/A,FALSE,"DPL"}</definedName>
    <definedName name="erwftgh" localSheetId="6" hidden="1">{#N/A,#N/A,FALSE,"TB";#N/A,#N/A,FALSE,"DR";#N/A,#N/A,FALSE,"AR";#N/A,#N/A,FALSE,"BS";#N/A,#N/A,FALSE,"PL";#N/A,#N/A,FALSE,"NOTES";#N/A,#N/A,FALSE,"NOTES (2)";#N/A,#N/A,FALSE,"NOTES (3)";#N/A,#N/A,FALSE,"DPL";#N/A,#N/A,FALSE,"DPL"}</definedName>
    <definedName name="erwftgh" localSheetId="11" hidden="1">{#N/A,#N/A,FALSE,"TB";#N/A,#N/A,FALSE,"DR";#N/A,#N/A,FALSE,"AR";#N/A,#N/A,FALSE,"BS";#N/A,#N/A,FALSE,"PL";#N/A,#N/A,FALSE,"NOTES";#N/A,#N/A,FALSE,"NOTES (2)";#N/A,#N/A,FALSE,"NOTES (3)";#N/A,#N/A,FALSE,"DPL";#N/A,#N/A,FALSE,"DPL"}</definedName>
    <definedName name="erwftgh" localSheetId="12" hidden="1">{#N/A,#N/A,FALSE,"TB";#N/A,#N/A,FALSE,"DR";#N/A,#N/A,FALSE,"AR";#N/A,#N/A,FALSE,"BS";#N/A,#N/A,FALSE,"PL";#N/A,#N/A,FALSE,"NOTES";#N/A,#N/A,FALSE,"NOTES (2)";#N/A,#N/A,FALSE,"NOTES (3)";#N/A,#N/A,FALSE,"DPL";#N/A,#N/A,FALSE,"DPL"}</definedName>
    <definedName name="erwftgh" hidden="1">{#N/A,#N/A,FALSE,"TB";#N/A,#N/A,FALSE,"DR";#N/A,#N/A,FALSE,"AR";#N/A,#N/A,FALSE,"BS";#N/A,#N/A,FALSE,"PL";#N/A,#N/A,FALSE,"NOTES";#N/A,#N/A,FALSE,"NOTES (2)";#N/A,#N/A,FALSE,"NOTES (3)";#N/A,#N/A,FALSE,"DPL";#N/A,#N/A,FALSE,"DPL"}</definedName>
    <definedName name="eseoe" localSheetId="7" hidden="1">{#N/A,#N/A,FALSE,"TAXC.INDEX";#N/A,#N/A,FALSE,"Schedule I";#N/A,#N/A,FALSE,"Schedule  II";#N/A,#N/A,FALSE,"Schedule III";#N/A,#N/A,FALSE,"Schedule IV";#N/A,#N/A,FALSE,"Schedule IV (Cont'd)";#N/A,#N/A,FALSE,"Schedule V";#N/A,#N/A,FALSE,"Schedule VI";#N/A,#N/A,FALSE,"Schedule VII"}</definedName>
    <definedName name="eseoe" localSheetId="5" hidden="1">{#N/A,#N/A,FALSE,"TAXC.INDEX";#N/A,#N/A,FALSE,"Schedule I";#N/A,#N/A,FALSE,"Schedule  II";#N/A,#N/A,FALSE,"Schedule III";#N/A,#N/A,FALSE,"Schedule IV";#N/A,#N/A,FALSE,"Schedule IV (Cont'd)";#N/A,#N/A,FALSE,"Schedule V";#N/A,#N/A,FALSE,"Schedule VI";#N/A,#N/A,FALSE,"Schedule VII"}</definedName>
    <definedName name="eseoe" localSheetId="6" hidden="1">{#N/A,#N/A,FALSE,"TAXC.INDEX";#N/A,#N/A,FALSE,"Schedule I";#N/A,#N/A,FALSE,"Schedule  II";#N/A,#N/A,FALSE,"Schedule III";#N/A,#N/A,FALSE,"Schedule IV";#N/A,#N/A,FALSE,"Schedule IV (Cont'd)";#N/A,#N/A,FALSE,"Schedule V";#N/A,#N/A,FALSE,"Schedule VI";#N/A,#N/A,FALSE,"Schedule VII"}</definedName>
    <definedName name="eseoe" localSheetId="11" hidden="1">{#N/A,#N/A,FALSE,"TAXC.INDEX";#N/A,#N/A,FALSE,"Schedule I";#N/A,#N/A,FALSE,"Schedule  II";#N/A,#N/A,FALSE,"Schedule III";#N/A,#N/A,FALSE,"Schedule IV";#N/A,#N/A,FALSE,"Schedule IV (Cont'd)";#N/A,#N/A,FALSE,"Schedule V";#N/A,#N/A,FALSE,"Schedule VI";#N/A,#N/A,FALSE,"Schedule VII"}</definedName>
    <definedName name="eseoe" localSheetId="12" hidden="1">{#N/A,#N/A,FALSE,"TAXC.INDEX";#N/A,#N/A,FALSE,"Schedule I";#N/A,#N/A,FALSE,"Schedule  II";#N/A,#N/A,FALSE,"Schedule III";#N/A,#N/A,FALSE,"Schedule IV";#N/A,#N/A,FALSE,"Schedule IV (Cont'd)";#N/A,#N/A,FALSE,"Schedule V";#N/A,#N/A,FALSE,"Schedule VI";#N/A,#N/A,FALSE,"Schedule VII"}</definedName>
    <definedName name="eseoe" hidden="1">{#N/A,#N/A,FALSE,"TAXC.INDEX";#N/A,#N/A,FALSE,"Schedule I";#N/A,#N/A,FALSE,"Schedule  II";#N/A,#N/A,FALSE,"Schedule III";#N/A,#N/A,FALSE,"Schedule IV";#N/A,#N/A,FALSE,"Schedule IV (Cont'd)";#N/A,#N/A,FALSE,"Schedule V";#N/A,#N/A,FALSE,"Schedule VI";#N/A,#N/A,FALSE,"Schedule VII"}</definedName>
    <definedName name="esla" localSheetId="7" hidden="1">{#N/A,#N/A,FALSE,"DIR-REP";#N/A,#N/A,FALSE,"AUD-REPORT";#N/A,#N/A,FALSE,"P7L&amp;BS";#N/A,#N/A,FALSE,"NOTES";#N/A,#N/A,FALSE,"FA";#N/A,#N/A,FALSE,"NOTES (2)";#N/A,#N/A,FALSE,"Schedule  IV";#N/A,#N/A,FALSE,"Schedule V"}</definedName>
    <definedName name="esla" localSheetId="5" hidden="1">{#N/A,#N/A,FALSE,"DIR-REP";#N/A,#N/A,FALSE,"AUD-REPORT";#N/A,#N/A,FALSE,"P7L&amp;BS";#N/A,#N/A,FALSE,"NOTES";#N/A,#N/A,FALSE,"FA";#N/A,#N/A,FALSE,"NOTES (2)";#N/A,#N/A,FALSE,"Schedule  IV";#N/A,#N/A,FALSE,"Schedule V"}</definedName>
    <definedName name="esla" localSheetId="6" hidden="1">{#N/A,#N/A,FALSE,"DIR-REP";#N/A,#N/A,FALSE,"AUD-REPORT";#N/A,#N/A,FALSE,"P7L&amp;BS";#N/A,#N/A,FALSE,"NOTES";#N/A,#N/A,FALSE,"FA";#N/A,#N/A,FALSE,"NOTES (2)";#N/A,#N/A,FALSE,"Schedule  IV";#N/A,#N/A,FALSE,"Schedule V"}</definedName>
    <definedName name="esla" localSheetId="11" hidden="1">{#N/A,#N/A,FALSE,"DIR-REP";#N/A,#N/A,FALSE,"AUD-REPORT";#N/A,#N/A,FALSE,"P7L&amp;BS";#N/A,#N/A,FALSE,"NOTES";#N/A,#N/A,FALSE,"FA";#N/A,#N/A,FALSE,"NOTES (2)";#N/A,#N/A,FALSE,"Schedule  IV";#N/A,#N/A,FALSE,"Schedule V"}</definedName>
    <definedName name="esla" localSheetId="12" hidden="1">{#N/A,#N/A,FALSE,"DIR-REP";#N/A,#N/A,FALSE,"AUD-REPORT";#N/A,#N/A,FALSE,"P7L&amp;BS";#N/A,#N/A,FALSE,"NOTES";#N/A,#N/A,FALSE,"FA";#N/A,#N/A,FALSE,"NOTES (2)";#N/A,#N/A,FALSE,"Schedule  IV";#N/A,#N/A,FALSE,"Schedule V"}</definedName>
    <definedName name="esla" hidden="1">{#N/A,#N/A,FALSE,"DIR-REP";#N/A,#N/A,FALSE,"AUD-REPORT";#N/A,#N/A,FALSE,"P7L&amp;BS";#N/A,#N/A,FALSE,"NOTES";#N/A,#N/A,FALSE,"FA";#N/A,#N/A,FALSE,"NOTES (2)";#N/A,#N/A,FALSE,"Schedule  IV";#N/A,#N/A,FALSE,"Schedule V"}</definedName>
    <definedName name="esnrc100c1_values" localSheetId="4" hidden="1">{"FTSE100","COMPANIES",TRUE}</definedName>
    <definedName name="esnrc100c1_values" localSheetId="10" hidden="1">{"FTSE100","COMPANIES",TRUE}</definedName>
    <definedName name="esnrc100c1_values" hidden="1">{"FTSE100","COMPANIES",TRUE}</definedName>
    <definedName name="esnrc33c1_values" localSheetId="4" hidden="1">{"EUMOT","COMPANIES",TRUE}</definedName>
    <definedName name="esnrc33c1_values" localSheetId="10" hidden="1">{"EUMOT","COMPANIES",TRUE}</definedName>
    <definedName name="esnrc33c1_values" hidden="1">{"EUMOT","COMPANIES",TRUE}</definedName>
    <definedName name="esnrc56c1_values" localSheetId="4" hidden="1">{"ASCONGRP","COMPANIES",TRUE}</definedName>
    <definedName name="esnrc56c1_values" localSheetId="10" hidden="1">{"ASCONGRP","COMPANIES",TRUE}</definedName>
    <definedName name="esnrc56c1_values" hidden="1">{"ASCONGRP","COMPANIES",TRUE}</definedName>
    <definedName name="esnrc63c1_values" localSheetId="4" hidden="1">{"EUUTIGRP","COMPANIES",TRUE}</definedName>
    <definedName name="esnrc63c1_values" localSheetId="10" hidden="1">{"EUUTIGRP","COMPANIES",TRUE}</definedName>
    <definedName name="esnrc63c1_values" hidden="1">{"EUUTIGRP","COMPANIES",TRUE}</definedName>
    <definedName name="esnrc91c1_values" localSheetId="4" hidden="1">{"EUUTI","COMPANIES",TRUE}</definedName>
    <definedName name="esnrc91c1_values" localSheetId="10" hidden="1">{"EUUTI","COMPANIES",TRUE}</definedName>
    <definedName name="esnrc91c1_values" hidden="1">{"EUUTI","COMPANIES",TRUE}</definedName>
    <definedName name="esot" localSheetId="7" hidden="1">{#N/A,#N/A,FALSE,"CONTENTS";#N/A,#N/A,FALSE,"DR";#N/A,#N/A,FALSE,"PL";#N/A,#N/A,FALSE,"BS";#N/A,#N/A,FALSE,"Cash Flow";#N/A,#N/A,FALSE,"NOTES";#N/A,#N/A,FALSE,"NOTES (FA)";#N/A,#N/A,FALSE,"Notes(3)";#N/A,#N/A,FALSE,"NOTES (4)";#N/A,#N/A,FALSE,"DP&amp;L";#N/A,#N/A,FALSE,"EXPENSES";#N/A,#N/A,FALSE,"EXPENSES-1"}</definedName>
    <definedName name="esot" localSheetId="5" hidden="1">{#N/A,#N/A,FALSE,"CONTENTS";#N/A,#N/A,FALSE,"DR";#N/A,#N/A,FALSE,"PL";#N/A,#N/A,FALSE,"BS";#N/A,#N/A,FALSE,"Cash Flow";#N/A,#N/A,FALSE,"NOTES";#N/A,#N/A,FALSE,"NOTES (FA)";#N/A,#N/A,FALSE,"Notes(3)";#N/A,#N/A,FALSE,"NOTES (4)";#N/A,#N/A,FALSE,"DP&amp;L";#N/A,#N/A,FALSE,"EXPENSES";#N/A,#N/A,FALSE,"EXPENSES-1"}</definedName>
    <definedName name="esot" localSheetId="6" hidden="1">{#N/A,#N/A,FALSE,"CONTENTS";#N/A,#N/A,FALSE,"DR";#N/A,#N/A,FALSE,"PL";#N/A,#N/A,FALSE,"BS";#N/A,#N/A,FALSE,"Cash Flow";#N/A,#N/A,FALSE,"NOTES";#N/A,#N/A,FALSE,"NOTES (FA)";#N/A,#N/A,FALSE,"Notes(3)";#N/A,#N/A,FALSE,"NOTES (4)";#N/A,#N/A,FALSE,"DP&amp;L";#N/A,#N/A,FALSE,"EXPENSES";#N/A,#N/A,FALSE,"EXPENSES-1"}</definedName>
    <definedName name="esot" localSheetId="11" hidden="1">{#N/A,#N/A,FALSE,"CONTENTS";#N/A,#N/A,FALSE,"DR";#N/A,#N/A,FALSE,"PL";#N/A,#N/A,FALSE,"BS";#N/A,#N/A,FALSE,"Cash Flow";#N/A,#N/A,FALSE,"NOTES";#N/A,#N/A,FALSE,"NOTES (FA)";#N/A,#N/A,FALSE,"Notes(3)";#N/A,#N/A,FALSE,"NOTES (4)";#N/A,#N/A,FALSE,"DP&amp;L";#N/A,#N/A,FALSE,"EXPENSES";#N/A,#N/A,FALSE,"EXPENSES-1"}</definedName>
    <definedName name="esot" localSheetId="12" hidden="1">{#N/A,#N/A,FALSE,"CONTENTS";#N/A,#N/A,FALSE,"DR";#N/A,#N/A,FALSE,"PL";#N/A,#N/A,FALSE,"BS";#N/A,#N/A,FALSE,"Cash Flow";#N/A,#N/A,FALSE,"NOTES";#N/A,#N/A,FALSE,"NOTES (FA)";#N/A,#N/A,FALSE,"Notes(3)";#N/A,#N/A,FALSE,"NOTES (4)";#N/A,#N/A,FALSE,"DP&amp;L";#N/A,#N/A,FALSE,"EXPENSES";#N/A,#N/A,FALSE,"EXPENSES-1"}</definedName>
    <definedName name="esot" hidden="1">{#N/A,#N/A,FALSE,"CONTENTS";#N/A,#N/A,FALSE,"DR";#N/A,#N/A,FALSE,"PL";#N/A,#N/A,FALSE,"BS";#N/A,#N/A,FALSE,"Cash Flow";#N/A,#N/A,FALSE,"NOTES";#N/A,#N/A,FALSE,"NOTES (FA)";#N/A,#N/A,FALSE,"Notes(3)";#N/A,#N/A,FALSE,"NOTES (4)";#N/A,#N/A,FALSE,"DP&amp;L";#N/A,#N/A,FALSE,"EXPENSES";#N/A,#N/A,FALSE,"EXPENSES-1"}</definedName>
    <definedName name="ESPeXToEUR" hidden="1">1/EUReXToESP</definedName>
    <definedName name="etlst" localSheetId="7" hidden="1">{#N/A,#N/A,FALSE,"TB";#N/A,#N/A,FALSE,"AR";#N/A,#N/A,FALSE,"BS";#N/A,#N/A,FALSE,"PL";#N/A,#N/A,FALSE,"NOTES";#N/A,#N/A,FALSE,"NOTES (2)";#N/A,#N/A,FALSE,"NOTES (3)";#N/A,#N/A,FALSE,"TAXC.INDEX";#N/A,#N/A,FALSE,"Schedule I";#N/A,#N/A,FALSE,"DPL";#N/A,#N/A,FALSE,"Schedule IV";#N/A,#N/A,FALSE,"Adjustments"}</definedName>
    <definedName name="etlst" localSheetId="5" hidden="1">{#N/A,#N/A,FALSE,"TB";#N/A,#N/A,FALSE,"AR";#N/A,#N/A,FALSE,"BS";#N/A,#N/A,FALSE,"PL";#N/A,#N/A,FALSE,"NOTES";#N/A,#N/A,FALSE,"NOTES (2)";#N/A,#N/A,FALSE,"NOTES (3)";#N/A,#N/A,FALSE,"TAXC.INDEX";#N/A,#N/A,FALSE,"Schedule I";#N/A,#N/A,FALSE,"DPL";#N/A,#N/A,FALSE,"Schedule IV";#N/A,#N/A,FALSE,"Adjustments"}</definedName>
    <definedName name="etlst" localSheetId="6" hidden="1">{#N/A,#N/A,FALSE,"TB";#N/A,#N/A,FALSE,"AR";#N/A,#N/A,FALSE,"BS";#N/A,#N/A,FALSE,"PL";#N/A,#N/A,FALSE,"NOTES";#N/A,#N/A,FALSE,"NOTES (2)";#N/A,#N/A,FALSE,"NOTES (3)";#N/A,#N/A,FALSE,"TAXC.INDEX";#N/A,#N/A,FALSE,"Schedule I";#N/A,#N/A,FALSE,"DPL";#N/A,#N/A,FALSE,"Schedule IV";#N/A,#N/A,FALSE,"Adjustments"}</definedName>
    <definedName name="etlst" localSheetId="11" hidden="1">{#N/A,#N/A,FALSE,"TB";#N/A,#N/A,FALSE,"AR";#N/A,#N/A,FALSE,"BS";#N/A,#N/A,FALSE,"PL";#N/A,#N/A,FALSE,"NOTES";#N/A,#N/A,FALSE,"NOTES (2)";#N/A,#N/A,FALSE,"NOTES (3)";#N/A,#N/A,FALSE,"TAXC.INDEX";#N/A,#N/A,FALSE,"Schedule I";#N/A,#N/A,FALSE,"DPL";#N/A,#N/A,FALSE,"Schedule IV";#N/A,#N/A,FALSE,"Adjustments"}</definedName>
    <definedName name="etlst" localSheetId="12" hidden="1">{#N/A,#N/A,FALSE,"TB";#N/A,#N/A,FALSE,"AR";#N/A,#N/A,FALSE,"BS";#N/A,#N/A,FALSE,"PL";#N/A,#N/A,FALSE,"NOTES";#N/A,#N/A,FALSE,"NOTES (2)";#N/A,#N/A,FALSE,"NOTES (3)";#N/A,#N/A,FALSE,"TAXC.INDEX";#N/A,#N/A,FALSE,"Schedule I";#N/A,#N/A,FALSE,"DPL";#N/A,#N/A,FALSE,"Schedule IV";#N/A,#N/A,FALSE,"Adjustments"}</definedName>
    <definedName name="etlst" hidden="1">{#N/A,#N/A,FALSE,"TB";#N/A,#N/A,FALSE,"AR";#N/A,#N/A,FALSE,"BS";#N/A,#N/A,FALSE,"PL";#N/A,#N/A,FALSE,"NOTES";#N/A,#N/A,FALSE,"NOTES (2)";#N/A,#N/A,FALSE,"NOTES (3)";#N/A,#N/A,FALSE,"TAXC.INDEX";#N/A,#N/A,FALSE,"Schedule I";#N/A,#N/A,FALSE,"DPL";#N/A,#N/A,FALSE,"Schedule IV";#N/A,#N/A,FALSE,"Adjustments"}</definedName>
    <definedName name="EV__LASTREFTIME__" localSheetId="1" hidden="1">39372.6257638889</definedName>
    <definedName name="EV__LASTREFTIME__" hidden="1">38663.7423148148</definedName>
    <definedName name="ew._.KH." hidden="1">{#N/A,#N/A,FALSE,"3410599";#N/A,#N/A,FALSE,"34106";#N/A,#N/A,FALSE,"34903";#N/A,#N/A,FALSE,"4450999";#N/A,#N/A,FALSE,"44901"}</definedName>
    <definedName name="ewgwg" hidden="1">{#N/A,#N/A,FALSE,"3410599";#N/A,#N/A,FALSE,"34106";#N/A,#N/A,FALSE,"34903";#N/A,#N/A,FALSE,"4450999";#N/A,#N/A,FALSE,"44901"}</definedName>
    <definedName name="ewqrwqer" localSheetId="7" hidden="1">{#N/A,#N/A,FALSE,"0195";#N/A,#N/A,FALSE,"0295";#N/A,#N/A,FALSE,"0395";#N/A,#N/A,FALSE,"0495";#N/A,#N/A,FALSE,"0595";#N/A,#N/A,FALSE,"0695"}</definedName>
    <definedName name="ewqrwqer" localSheetId="5" hidden="1">{#N/A,#N/A,FALSE,"0195";#N/A,#N/A,FALSE,"0295";#N/A,#N/A,FALSE,"0395";#N/A,#N/A,FALSE,"0495";#N/A,#N/A,FALSE,"0595";#N/A,#N/A,FALSE,"0695"}</definedName>
    <definedName name="ewqrwqer" localSheetId="6" hidden="1">{#N/A,#N/A,FALSE,"0195";#N/A,#N/A,FALSE,"0295";#N/A,#N/A,FALSE,"0395";#N/A,#N/A,FALSE,"0495";#N/A,#N/A,FALSE,"0595";#N/A,#N/A,FALSE,"0695"}</definedName>
    <definedName name="ewqrwqer" localSheetId="11" hidden="1">{#N/A,#N/A,FALSE,"0195";#N/A,#N/A,FALSE,"0295";#N/A,#N/A,FALSE,"0395";#N/A,#N/A,FALSE,"0495";#N/A,#N/A,FALSE,"0595";#N/A,#N/A,FALSE,"0695"}</definedName>
    <definedName name="ewqrwqer" localSheetId="12" hidden="1">{#N/A,#N/A,FALSE,"0195";#N/A,#N/A,FALSE,"0295";#N/A,#N/A,FALSE,"0395";#N/A,#N/A,FALSE,"0495";#N/A,#N/A,FALSE,"0595";#N/A,#N/A,FALSE,"0695"}</definedName>
    <definedName name="ewqrwqer" hidden="1">{#N/A,#N/A,FALSE,"0195";#N/A,#N/A,FALSE,"0295";#N/A,#N/A,FALSE,"0395";#N/A,#N/A,FALSE,"0495";#N/A,#N/A,FALSE,"0595";#N/A,#N/A,FALSE,"0695"}</definedName>
    <definedName name="ewrwer" hidden="1">{#N/A,#N/A,FALSE,"ORIX CSC"}</definedName>
    <definedName name="ExactAddinConnection" hidden="1">"002"</definedName>
    <definedName name="ExactAddinConnection.001" hidden="1">"rscdb001;001;rs0023;1"</definedName>
    <definedName name="ExactAddinConnection.002" hidden="1">"rscdb001;002;rs0040;1"</definedName>
    <definedName name="Excel_BuiltIn_Print_Titles_2" localSheetId="4">#REF!,#REF!</definedName>
    <definedName name="Excel_BuiltIn_Print_Titles_2" localSheetId="10">#REF!,#REF!</definedName>
    <definedName name="Excel_BuiltIn_Print_Titles_2">#REF!,#REF!</definedName>
    <definedName name="exchange" hidden="1">{#N/A,#N/A,FALSE,"AP-MEHK1 ";#N/A,#N/A,FALSE,"MEGBJ";#N/A,#N/A,FALSE,"MEGSH";#N/A,#N/A,FALSE,"MEGGZ "}</definedName>
    <definedName name="extr" hidden="1">{"P&amp;L",#N/A,TRUE,"HC";"P&amp;L Percents",#N/A,TRUE,"P&amp;L";"M&amp;A3 P&amp;L",#N/A,TRUE,"HC";"M&amp;A3 Pipeline",#N/A,TRUE,"HC";"Franchises",#N/A,TRUE,"HC";"CF&amp;BS",#N/A,TRUE,"HC"}</definedName>
    <definedName name="extr_1" hidden="1">{"P&amp;L",#N/A,TRUE,"HC";"P&amp;L Percents",#N/A,TRUE,"P&amp;L";"M&amp;A3 P&amp;L",#N/A,TRUE,"HC";"M&amp;A3 Pipeline",#N/A,TRUE,"HC";"Franchises",#N/A,TRUE,"HC";"CF&amp;BS",#N/A,TRUE,"HC"}</definedName>
    <definedName name="extr_2" hidden="1">{"P&amp;L",#N/A,TRUE,"HC";"P&amp;L Percents",#N/A,TRUE,"P&amp;L";"M&amp;A3 P&amp;L",#N/A,TRUE,"HC";"M&amp;A3 Pipeline",#N/A,TRUE,"HC";"Franchises",#N/A,TRUE,"HC";"CF&amp;BS",#N/A,TRUE,"HC"}</definedName>
    <definedName name="extr_3" hidden="1">{"P&amp;L",#N/A,TRUE,"HC";"P&amp;L Percents",#N/A,TRUE,"P&amp;L";"M&amp;A3 P&amp;L",#N/A,TRUE,"HC";"M&amp;A3 Pipeline",#N/A,TRUE,"HC";"Franchises",#N/A,TRUE,"HC";"CF&amp;BS",#N/A,TRUE,"HC"}</definedName>
    <definedName name="extr_4" hidden="1">{"P&amp;L",#N/A,TRUE,"HC";"P&amp;L Percents",#N/A,TRUE,"P&amp;L";"M&amp;A3 P&amp;L",#N/A,TRUE,"HC";"M&amp;A3 Pipeline",#N/A,TRUE,"HC";"Franchises",#N/A,TRUE,"HC";"CF&amp;BS",#N/A,TRUE,"HC"}</definedName>
    <definedName name="extr_5" hidden="1">{"P&amp;L",#N/A,TRUE,"HC";"P&amp;L Percents",#N/A,TRUE,"P&amp;L";"M&amp;A3 P&amp;L",#N/A,TRUE,"HC";"M&amp;A3 Pipeline",#N/A,TRUE,"HC";"Franchises",#N/A,TRUE,"HC";"CF&amp;BS",#N/A,TRUE,"HC"}</definedName>
    <definedName name="extr1" hidden="1">{"P&amp;L",#N/A,TRUE,"HC";"P&amp;L Percents",#N/A,TRUE,"P&amp;L";"M&amp;A3 P&amp;L",#N/A,TRUE,"HC";"M&amp;A3 Pipeline",#N/A,TRUE,"HC";"Franchises",#N/A,TRUE,"HC";"CF&amp;BS",#N/A,TRUE,"HC"}</definedName>
    <definedName name="extr1_1" hidden="1">{"P&amp;L",#N/A,TRUE,"HC";"P&amp;L Percents",#N/A,TRUE,"P&amp;L";"M&amp;A3 P&amp;L",#N/A,TRUE,"HC";"M&amp;A3 Pipeline",#N/A,TRUE,"HC";"Franchises",#N/A,TRUE,"HC";"CF&amp;BS",#N/A,TRUE,"HC"}</definedName>
    <definedName name="extr1_2" hidden="1">{"P&amp;L",#N/A,TRUE,"HC";"P&amp;L Percents",#N/A,TRUE,"P&amp;L";"M&amp;A3 P&amp;L",#N/A,TRUE,"HC";"M&amp;A3 Pipeline",#N/A,TRUE,"HC";"Franchises",#N/A,TRUE,"HC";"CF&amp;BS",#N/A,TRUE,"HC"}</definedName>
    <definedName name="extr1_3" hidden="1">{"P&amp;L",#N/A,TRUE,"HC";"P&amp;L Percents",#N/A,TRUE,"P&amp;L";"M&amp;A3 P&amp;L",#N/A,TRUE,"HC";"M&amp;A3 Pipeline",#N/A,TRUE,"HC";"Franchises",#N/A,TRUE,"HC";"CF&amp;BS",#N/A,TRUE,"HC"}</definedName>
    <definedName name="extr1_4" hidden="1">{"P&amp;L",#N/A,TRUE,"HC";"P&amp;L Percents",#N/A,TRUE,"P&amp;L";"M&amp;A3 P&amp;L",#N/A,TRUE,"HC";"M&amp;A3 Pipeline",#N/A,TRUE,"HC";"Franchises",#N/A,TRUE,"HC";"CF&amp;BS",#N/A,TRUE,"HC"}</definedName>
    <definedName name="extr1_5" hidden="1">{"P&amp;L",#N/A,TRUE,"HC";"P&amp;L Percents",#N/A,TRUE,"P&amp;L";"M&amp;A3 P&amp;L",#N/A,TRUE,"HC";"M&amp;A3 Pipeline",#N/A,TRUE,"HC";"Franchises",#N/A,TRUE,"HC";"CF&amp;BS",#N/A,TRUE,"HC"}</definedName>
    <definedName name="eydke" hidden="1">{#N/A,#N/A,FALSE,"970301";#N/A,#N/A,FALSE,"970302";#N/A,#N/A,FALSE,"970303";#N/A,#N/A,FALSE,"970304";#N/A,#N/A,FALSE,"COM1";#N/A,#N/A,FALSE,"COM2"}</definedName>
    <definedName name="f" localSheetId="3" hidden="1">{#N/A,#N/A,FALSE,"DIR-REP";#N/A,#N/A,FALSE,"AUD-REPORT";#N/A,#N/A,FALSE,"P7L&amp;BS";#N/A,#N/A,FALSE,"NOTES";#N/A,#N/A,FALSE,"FA";#N/A,#N/A,FALSE,"NOTES (2)";#N/A,#N/A,FALSE,"Schedule  IV";#N/A,#N/A,FALSE,"Schedule V"}</definedName>
    <definedName name="f" localSheetId="4" hidden="1">{#N/A,#N/A,FALSE,"DIR-REP";#N/A,#N/A,FALSE,"AUD-REPORT";#N/A,#N/A,FALSE,"P7L&amp;BS";#N/A,#N/A,FALSE,"NOTES";#N/A,#N/A,FALSE,"FA";#N/A,#N/A,FALSE,"NOTES (2)";#N/A,#N/A,FALSE,"Schedule  IV";#N/A,#N/A,FALSE,"Schedule V"}</definedName>
    <definedName name="f" localSheetId="5">#REF!</definedName>
    <definedName name="f" localSheetId="6">#REF!</definedName>
    <definedName name="f" localSheetId="8" hidden="1">60</definedName>
    <definedName name="f" localSheetId="10" hidden="1">{#N/A,#N/A,FALSE,"DIR-REP";#N/A,#N/A,FALSE,"AUD-REPORT";#N/A,#N/A,FALSE,"P7L&amp;BS";#N/A,#N/A,FALSE,"NOTES";#N/A,#N/A,FALSE,"FA";#N/A,#N/A,FALSE,"NOTES (2)";#N/A,#N/A,FALSE,"Schedule  IV";#N/A,#N/A,FALSE,"Schedule V"}</definedName>
    <definedName name="f" localSheetId="11">#REF!</definedName>
    <definedName name="f"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f_1"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f_2"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f_3"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f_4"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f_5"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fadf" hidden="1">{#N/A,#N/A,FALSE,"COVER";#N/A,#N/A,FALSE,"0";#N/A,#N/A,FALSE,"1";#N/A,#N/A,FALSE,"2";#N/A,#N/A,FALSE,"3";#N/A,#N/A,FALSE,"4";#N/A,#N/A,FALSE,"5";#N/A,#N/A,FALSE,"6";#N/A,#N/A,FALSE,"7";#N/A,#N/A,FALSE,"8";#N/A,#N/A,FALSE,"9";#N/A,#N/A,FALSE,"10";#N/A,#N/A,FALSE,"11"}</definedName>
    <definedName name="fagwetyuki" localSheetId="7" hidden="1">{#N/A,#N/A,TRUE,"COVER";#N/A,#N/A,TRUE,"DIR";#N/A,#N/A,TRUE,"AUDIT"}</definedName>
    <definedName name="fagwetyuki" localSheetId="5" hidden="1">{#N/A,#N/A,TRUE,"COVER";#N/A,#N/A,TRUE,"DIR";#N/A,#N/A,TRUE,"AUDIT"}</definedName>
    <definedName name="fagwetyuki" localSheetId="6" hidden="1">{#N/A,#N/A,TRUE,"COVER";#N/A,#N/A,TRUE,"DIR";#N/A,#N/A,TRUE,"AUDIT"}</definedName>
    <definedName name="fagwetyuki" localSheetId="11" hidden="1">{#N/A,#N/A,TRUE,"COVER";#N/A,#N/A,TRUE,"DIR";#N/A,#N/A,TRUE,"AUDIT"}</definedName>
    <definedName name="fagwetyuki" localSheetId="12" hidden="1">{#N/A,#N/A,TRUE,"COVER";#N/A,#N/A,TRUE,"DIR";#N/A,#N/A,TRUE,"AUDIT"}</definedName>
    <definedName name="fagwetyuki" hidden="1">{#N/A,#N/A,TRUE,"COVER";#N/A,#N/A,TRUE,"DIR";#N/A,#N/A,TRUE,"AUDIT"}</definedName>
    <definedName name="Fasd" hidden="1">{#N/A,#N/A,FALSE,"Gateway";#N/A,#N/A,FALSE,"NewYork";#N/A,#N/A,FALSE,"Ocean";#N/A,#N/A,FALSE,"GVH";#N/A,#N/A,FALSE,"GVM";#N/A,#N/A,FALSE,"GVT"}</definedName>
    <definedName name="FAUP" hidden="1">{#N/A,#N/A,FALSE,"COVER";#N/A,#N/A,FALSE,"0";#N/A,#N/A,FALSE,"1";#N/A,#N/A,FALSE,"2";#N/A,#N/A,FALSE,"3";#N/A,#N/A,FALSE,"4";#N/A,#N/A,FALSE,"5";#N/A,#N/A,FALSE,"6";#N/A,#N/A,FALSE,"7";#N/A,#N/A,FALSE,"8";#N/A,#N/A,FALSE,"9";#N/A,#N/A,FALSE,"10";#N/A,#N/A,FALSE,"11"}</definedName>
    <definedName name="FC">#N/A</definedName>
    <definedName name="fd" hidden="1">[24]FxdChg!#REF!</definedName>
    <definedName name="fdbd" hidden="1">{#N/A,#N/A,FALSE,"3410599";#N/A,#N/A,FALSE,"34106";#N/A,#N/A,FALSE,"34903";#N/A,#N/A,FALSE,"4450999";#N/A,#N/A,FALSE,"44901"}</definedName>
    <definedName name="fdd" hidden="1">[24]FxdChg!#REF!</definedName>
    <definedName name="fdfsdfsd" hidden="1">{#N/A,#N/A,FALSE,"Ocean";#N/A,#N/A,FALSE,"NewYork";#N/A,#N/A,FALSE,"Gateway";#N/A,#N/A,FALSE,"GVH";#N/A,#N/A,FALSE,"GVM";#N/A,#N/A,FALSE,"GVT"}</definedName>
    <definedName name="fdjaofije\" localSheetId="7" hidden="1">{#N/A,#N/A,FALSE,"Aging Summary";#N/A,#N/A,FALSE,"Ratio Analysis";#N/A,#N/A,FALSE,"Test 120 Day Accts";#N/A,#N/A,FALSE,"Tickmarks"}</definedName>
    <definedName name="fdjaofije\" localSheetId="5" hidden="1">{#N/A,#N/A,FALSE,"Aging Summary";#N/A,#N/A,FALSE,"Ratio Analysis";#N/A,#N/A,FALSE,"Test 120 Day Accts";#N/A,#N/A,FALSE,"Tickmarks"}</definedName>
    <definedName name="fdjaofije\" localSheetId="6" hidden="1">{#N/A,#N/A,FALSE,"Aging Summary";#N/A,#N/A,FALSE,"Ratio Analysis";#N/A,#N/A,FALSE,"Test 120 Day Accts";#N/A,#N/A,FALSE,"Tickmarks"}</definedName>
    <definedName name="fdjaofije\" localSheetId="11" hidden="1">{#N/A,#N/A,FALSE,"Aging Summary";#N/A,#N/A,FALSE,"Ratio Analysis";#N/A,#N/A,FALSE,"Test 120 Day Accts";#N/A,#N/A,FALSE,"Tickmarks"}</definedName>
    <definedName name="fdjaofije\" localSheetId="12" hidden="1">{#N/A,#N/A,FALSE,"Aging Summary";#N/A,#N/A,FALSE,"Ratio Analysis";#N/A,#N/A,FALSE,"Test 120 Day Accts";#N/A,#N/A,FALSE,"Tickmarks"}</definedName>
    <definedName name="fdjaofije\" hidden="1">{#N/A,#N/A,FALSE,"Aging Summary";#N/A,#N/A,FALSE,"Ratio Analysis";#N/A,#N/A,FALSE,"Test 120 Day Accts";#N/A,#N/A,FALSE,"Tickmarks"}</definedName>
    <definedName name="fdvfdv" hidden="1">{"FIX ASSETS PAGE 1",#N/A,TRUE,"FIXED ASSETS";"FIX ASSETS PAGE 2",#N/A,TRUE,"FIXED ASSETS";"FIX ASSETS PAGE 3",#N/A,TRUE,"FIXED ASSETS";"FIX ASSETS PAGE 4",#N/A,TRUE,"FIXED ASSETS";"FIX ASSETS PAGE 5",#N/A,TRUE,"FIXED ASSETS";"FIX ASSETS PAGE 6",#N/A,TRUE,"FIXED ASSETS";"FIX ASSETS PAGE 7",#N/A,TRUE,"FIXED ASSETS"}</definedName>
    <definedName name="fefwef" hidden="1">{"FIX ASSETS PAGE 1",#N/A,TRUE,"FIXED ASSETS";"FIX ASSETS PAGE 2",#N/A,TRUE,"FIXED ASSETS";"FIX ASSETS PAGE 3",#N/A,TRUE,"FIXED ASSETS";"FIX ASSETS PAGE 4",#N/A,TRUE,"FIXED ASSETS";"FIX ASSETS PAGE 5",#N/A,TRUE,"FIXED ASSETS";"FIX ASSETS PAGE 6",#N/A,TRUE,"FIXED ASSETS";"FIX ASSETS PAGE 7",#N/A,TRUE,"FIXED ASSETS"}</definedName>
    <definedName name="feifnefa" localSheetId="7" hidden="1">{#N/A,#N/A,FALSE,"TB";#N/A,#N/A,FALSE,"AR";#N/A,#N/A,FALSE,"BS";#N/A,#N/A,FALSE,"PL";#N/A,#N/A,FALSE,"NOTES";#N/A,#N/A,FALSE,"NOTES (2)";#N/A,#N/A,FALSE,"NOTES (3)";#N/A,#N/A,FALSE,"TAXC.INDEX";#N/A,#N/A,FALSE,"Schedule I";#N/A,#N/A,FALSE,"DPL";#N/A,#N/A,FALSE,"Schedule IV";#N/A,#N/A,FALSE,"Adjustments"}</definedName>
    <definedName name="feifnefa" localSheetId="5" hidden="1">{#N/A,#N/A,FALSE,"TB";#N/A,#N/A,FALSE,"AR";#N/A,#N/A,FALSE,"BS";#N/A,#N/A,FALSE,"PL";#N/A,#N/A,FALSE,"NOTES";#N/A,#N/A,FALSE,"NOTES (2)";#N/A,#N/A,FALSE,"NOTES (3)";#N/A,#N/A,FALSE,"TAXC.INDEX";#N/A,#N/A,FALSE,"Schedule I";#N/A,#N/A,FALSE,"DPL";#N/A,#N/A,FALSE,"Schedule IV";#N/A,#N/A,FALSE,"Adjustments"}</definedName>
    <definedName name="feifnefa" localSheetId="6" hidden="1">{#N/A,#N/A,FALSE,"TB";#N/A,#N/A,FALSE,"AR";#N/A,#N/A,FALSE,"BS";#N/A,#N/A,FALSE,"PL";#N/A,#N/A,FALSE,"NOTES";#N/A,#N/A,FALSE,"NOTES (2)";#N/A,#N/A,FALSE,"NOTES (3)";#N/A,#N/A,FALSE,"TAXC.INDEX";#N/A,#N/A,FALSE,"Schedule I";#N/A,#N/A,FALSE,"DPL";#N/A,#N/A,FALSE,"Schedule IV";#N/A,#N/A,FALSE,"Adjustments"}</definedName>
    <definedName name="feifnefa" localSheetId="11" hidden="1">{#N/A,#N/A,FALSE,"TB";#N/A,#N/A,FALSE,"AR";#N/A,#N/A,FALSE,"BS";#N/A,#N/A,FALSE,"PL";#N/A,#N/A,FALSE,"NOTES";#N/A,#N/A,FALSE,"NOTES (2)";#N/A,#N/A,FALSE,"NOTES (3)";#N/A,#N/A,FALSE,"TAXC.INDEX";#N/A,#N/A,FALSE,"Schedule I";#N/A,#N/A,FALSE,"DPL";#N/A,#N/A,FALSE,"Schedule IV";#N/A,#N/A,FALSE,"Adjustments"}</definedName>
    <definedName name="feifnefa" localSheetId="12" hidden="1">{#N/A,#N/A,FALSE,"TB";#N/A,#N/A,FALSE,"AR";#N/A,#N/A,FALSE,"BS";#N/A,#N/A,FALSE,"PL";#N/A,#N/A,FALSE,"NOTES";#N/A,#N/A,FALSE,"NOTES (2)";#N/A,#N/A,FALSE,"NOTES (3)";#N/A,#N/A,FALSE,"TAXC.INDEX";#N/A,#N/A,FALSE,"Schedule I";#N/A,#N/A,FALSE,"DPL";#N/A,#N/A,FALSE,"Schedule IV";#N/A,#N/A,FALSE,"Adjustments"}</definedName>
    <definedName name="feifnefa" hidden="1">{#N/A,#N/A,FALSE,"TB";#N/A,#N/A,FALSE,"AR";#N/A,#N/A,FALSE,"BS";#N/A,#N/A,FALSE,"PL";#N/A,#N/A,FALSE,"NOTES";#N/A,#N/A,FALSE,"NOTES (2)";#N/A,#N/A,FALSE,"NOTES (3)";#N/A,#N/A,FALSE,"TAXC.INDEX";#N/A,#N/A,FALSE,"Schedule I";#N/A,#N/A,FALSE,"DPL";#N/A,#N/A,FALSE,"Schedule IV";#N/A,#N/A,FALSE,"Adjustments"}</definedName>
    <definedName name="fff" localSheetId="7" hidden="1">{#N/A,#N/A,FALSE,"TB";#N/A,#N/A,FALSE,"DR";#N/A,#N/A,FALSE,"AR";#N/A,#N/A,FALSE,"BS";#N/A,#N/A,FALSE,"PL";#N/A,#N/A,FALSE,"NOTES";#N/A,#N/A,FALSE,"NOTES (2)";#N/A,#N/A,FALSE,"NOTES (3)";#N/A,#N/A,FALSE,"DPL";#N/A,#N/A,FALSE,"DPL"}</definedName>
    <definedName name="fff" localSheetId="5" hidden="1">{#N/A,#N/A,FALSE,"TB";#N/A,#N/A,FALSE,"DR";#N/A,#N/A,FALSE,"AR";#N/A,#N/A,FALSE,"BS";#N/A,#N/A,FALSE,"PL";#N/A,#N/A,FALSE,"NOTES";#N/A,#N/A,FALSE,"NOTES (2)";#N/A,#N/A,FALSE,"NOTES (3)";#N/A,#N/A,FALSE,"DPL";#N/A,#N/A,FALSE,"DPL"}</definedName>
    <definedName name="fff" localSheetId="6" hidden="1">{#N/A,#N/A,FALSE,"TB";#N/A,#N/A,FALSE,"DR";#N/A,#N/A,FALSE,"AR";#N/A,#N/A,FALSE,"BS";#N/A,#N/A,FALSE,"PL";#N/A,#N/A,FALSE,"NOTES";#N/A,#N/A,FALSE,"NOTES (2)";#N/A,#N/A,FALSE,"NOTES (3)";#N/A,#N/A,FALSE,"DPL";#N/A,#N/A,FALSE,"DPL"}</definedName>
    <definedName name="fff" localSheetId="11" hidden="1">{#N/A,#N/A,FALSE,"TB";#N/A,#N/A,FALSE,"DR";#N/A,#N/A,FALSE,"AR";#N/A,#N/A,FALSE,"BS";#N/A,#N/A,FALSE,"PL";#N/A,#N/A,FALSE,"NOTES";#N/A,#N/A,FALSE,"NOTES (2)";#N/A,#N/A,FALSE,"NOTES (3)";#N/A,#N/A,FALSE,"DPL";#N/A,#N/A,FALSE,"DPL"}</definedName>
    <definedName name="fff" localSheetId="12" hidden="1">{#N/A,#N/A,FALSE,"TB";#N/A,#N/A,FALSE,"DR";#N/A,#N/A,FALSE,"AR";#N/A,#N/A,FALSE,"BS";#N/A,#N/A,FALSE,"PL";#N/A,#N/A,FALSE,"NOTES";#N/A,#N/A,FALSE,"NOTES (2)";#N/A,#N/A,FALSE,"NOTES (3)";#N/A,#N/A,FALSE,"DPL";#N/A,#N/A,FALSE,"DPL"}</definedName>
    <definedName name="fff" hidden="1">{"mgmt forecast",#N/A,FALSE,"Mgmt Forecast";"dcf table",#N/A,FALSE,"Mgmt Forecast";"sensitivity",#N/A,FALSE,"Mgmt Forecast";"table inputs",#N/A,FALSE,"Mgmt Forecast";"calculations",#N/A,FALSE,"Mgmt Forecast"}</definedName>
    <definedName name="fg" localSheetId="7" hidden="1">{#N/A,#N/A,FALSE,"TB";#N/A,#N/A,FALSE,"DR";#N/A,#N/A,FALSE,"AR";#N/A,#N/A,FALSE,"PL";#N/A,#N/A,FALSE,"BS";#N/A,#N/A,FALSE,"NOTES";#N/A,#N/A,FALSE,"NOTES (2)";#N/A,#N/A,FALSE,"NOTES (3)";#N/A,#N/A,FALSE,"DPL";#N/A,#N/A,FALSE,"TAXC.INDEX";#N/A,#N/A,FALSE,"Schedule I";#N/A,#N/A,FALSE,"Adjustments"}</definedName>
    <definedName name="fg" localSheetId="5" hidden="1">{#N/A,#N/A,FALSE,"TB";#N/A,#N/A,FALSE,"DR";#N/A,#N/A,FALSE,"AR";#N/A,#N/A,FALSE,"PL";#N/A,#N/A,FALSE,"BS";#N/A,#N/A,FALSE,"NOTES";#N/A,#N/A,FALSE,"NOTES (2)";#N/A,#N/A,FALSE,"NOTES (3)";#N/A,#N/A,FALSE,"DPL";#N/A,#N/A,FALSE,"TAXC.INDEX";#N/A,#N/A,FALSE,"Schedule I";#N/A,#N/A,FALSE,"Adjustments"}</definedName>
    <definedName name="fg" localSheetId="6" hidden="1">{#N/A,#N/A,FALSE,"TB";#N/A,#N/A,FALSE,"DR";#N/A,#N/A,FALSE,"AR";#N/A,#N/A,FALSE,"PL";#N/A,#N/A,FALSE,"BS";#N/A,#N/A,FALSE,"NOTES";#N/A,#N/A,FALSE,"NOTES (2)";#N/A,#N/A,FALSE,"NOTES (3)";#N/A,#N/A,FALSE,"DPL";#N/A,#N/A,FALSE,"TAXC.INDEX";#N/A,#N/A,FALSE,"Schedule I";#N/A,#N/A,FALSE,"Adjustments"}</definedName>
    <definedName name="fg" localSheetId="11" hidden="1">{#N/A,#N/A,FALSE,"TB";#N/A,#N/A,FALSE,"DR";#N/A,#N/A,FALSE,"AR";#N/A,#N/A,FALSE,"PL";#N/A,#N/A,FALSE,"BS";#N/A,#N/A,FALSE,"NOTES";#N/A,#N/A,FALSE,"NOTES (2)";#N/A,#N/A,FALSE,"NOTES (3)";#N/A,#N/A,FALSE,"DPL";#N/A,#N/A,FALSE,"TAXC.INDEX";#N/A,#N/A,FALSE,"Schedule I";#N/A,#N/A,FALSE,"Adjustments"}</definedName>
    <definedName name="fg" localSheetId="12" hidden="1">{#N/A,#N/A,FALSE,"TB";#N/A,#N/A,FALSE,"DR";#N/A,#N/A,FALSE,"AR";#N/A,#N/A,FALSE,"PL";#N/A,#N/A,FALSE,"BS";#N/A,#N/A,FALSE,"NOTES";#N/A,#N/A,FALSE,"NOTES (2)";#N/A,#N/A,FALSE,"NOTES (3)";#N/A,#N/A,FALSE,"DPL";#N/A,#N/A,FALSE,"TAXC.INDEX";#N/A,#N/A,FALSE,"Schedule I";#N/A,#N/A,FALSE,"Adjustments"}</definedName>
    <definedName name="fg" hidden="1">{#N/A,#N/A,FALSE,"TB";#N/A,#N/A,FALSE,"DR";#N/A,#N/A,FALSE,"AR";#N/A,#N/A,FALSE,"PL";#N/A,#N/A,FALSE,"BS";#N/A,#N/A,FALSE,"NOTES";#N/A,#N/A,FALSE,"NOTES (2)";#N/A,#N/A,FALSE,"NOTES (3)";#N/A,#N/A,FALSE,"DPL";#N/A,#N/A,FALSE,"TAXC.INDEX";#N/A,#N/A,FALSE,"Schedule I";#N/A,#N/A,FALSE,"Adjustments"}</definedName>
    <definedName name="fgg" hidden="1">{#N/A,#N/A,FALSE,"COVER";#N/A,#N/A,FALSE,"0";#N/A,#N/A,FALSE,"1";#N/A,#N/A,FALSE,"2";#N/A,#N/A,FALSE,"3";#N/A,#N/A,FALSE,"4";#N/A,#N/A,FALSE,"5";#N/A,#N/A,FALSE,"6";#N/A,#N/A,FALSE,"7";#N/A,#N/A,FALSE,"8";#N/A,#N/A,FALSE,"9";#N/A,#N/A,FALSE,"10";#N/A,#N/A,FALSE,"11"}</definedName>
    <definedName name="fgh" hidden="1">{#N/A,#N/A,FALSE,"COVER";#N/A,#N/A,FALSE,"0";#N/A,#N/A,FALSE,"1";#N/A,#N/A,FALSE,"2";#N/A,#N/A,FALSE,"3";#N/A,#N/A,FALSE,"4";#N/A,#N/A,FALSE,"5";#N/A,#N/A,FALSE,"6";#N/A,#N/A,FALSE,"7";#N/A,#N/A,FALSE,"8";#N/A,#N/A,FALSE,"9";#N/A,#N/A,FALSE,"10";#N/A,#N/A,FALSE,"11"}</definedName>
    <definedName name="Fill_1" localSheetId="7" hidden="1">#REF!</definedName>
    <definedName name="Fill_1" localSheetId="5" hidden="1">#REF!</definedName>
    <definedName name="Fill_1" localSheetId="6" hidden="1">#REF!</definedName>
    <definedName name="Fill_1" localSheetId="11" hidden="1">#REF!</definedName>
    <definedName name="Fill_1" localSheetId="12" hidden="1">#REF!</definedName>
    <definedName name="Fill_1" hidden="1">#REF!</definedName>
    <definedName name="FIMeXToEUR" hidden="1">1/EUReXToFIM</definedName>
    <definedName name="fj" hidden="1">{#N/A,#N/A,FALSE,"COVER";#N/A,#N/A,FALSE,"0";#N/A,#N/A,FALSE,"1";#N/A,#N/A,FALSE,"2";#N/A,#N/A,FALSE,"3";#N/A,#N/A,FALSE,"4";#N/A,#N/A,FALSE,"5";#N/A,#N/A,FALSE,"6";#N/A,#N/A,FALSE,"7";#N/A,#N/A,FALSE,"8";#N/A,#N/A,FALSE,"9";#N/A,#N/A,FALSE,"10";#N/A,#N/A,FALSE,"11"}</definedName>
    <definedName name="fjaeojfa" localSheetId="7" hidden="1">{#N/A,#N/A,FALSE,"TB";#N/A,#N/A,FALSE,"DR";#N/A,#N/A,FALSE,"AR";#N/A,#N/A,FALSE,"PL";#N/A,#N/A,FALSE,"BS";#N/A,#N/A,FALSE,"NOTES";#N/A,#N/A,FALSE,"NOTES (2)";#N/A,#N/A,FALSE,"NOTES (3)";#N/A,#N/A,FALSE,"DPL";#N/A,#N/A,FALSE,"TAXC.INDEX";#N/A,#N/A,FALSE,"Schedule I";#N/A,#N/A,FALSE,"Adjustments"}</definedName>
    <definedName name="fjaeojfa" localSheetId="5" hidden="1">{#N/A,#N/A,FALSE,"TB";#N/A,#N/A,FALSE,"DR";#N/A,#N/A,FALSE,"AR";#N/A,#N/A,FALSE,"PL";#N/A,#N/A,FALSE,"BS";#N/A,#N/A,FALSE,"NOTES";#N/A,#N/A,FALSE,"NOTES (2)";#N/A,#N/A,FALSE,"NOTES (3)";#N/A,#N/A,FALSE,"DPL";#N/A,#N/A,FALSE,"TAXC.INDEX";#N/A,#N/A,FALSE,"Schedule I";#N/A,#N/A,FALSE,"Adjustments"}</definedName>
    <definedName name="fjaeojfa" localSheetId="6" hidden="1">{#N/A,#N/A,FALSE,"TB";#N/A,#N/A,FALSE,"DR";#N/A,#N/A,FALSE,"AR";#N/A,#N/A,FALSE,"PL";#N/A,#N/A,FALSE,"BS";#N/A,#N/A,FALSE,"NOTES";#N/A,#N/A,FALSE,"NOTES (2)";#N/A,#N/A,FALSE,"NOTES (3)";#N/A,#N/A,FALSE,"DPL";#N/A,#N/A,FALSE,"TAXC.INDEX";#N/A,#N/A,FALSE,"Schedule I";#N/A,#N/A,FALSE,"Adjustments"}</definedName>
    <definedName name="fjaeojfa" localSheetId="11" hidden="1">{#N/A,#N/A,FALSE,"TB";#N/A,#N/A,FALSE,"DR";#N/A,#N/A,FALSE,"AR";#N/A,#N/A,FALSE,"PL";#N/A,#N/A,FALSE,"BS";#N/A,#N/A,FALSE,"NOTES";#N/A,#N/A,FALSE,"NOTES (2)";#N/A,#N/A,FALSE,"NOTES (3)";#N/A,#N/A,FALSE,"DPL";#N/A,#N/A,FALSE,"TAXC.INDEX";#N/A,#N/A,FALSE,"Schedule I";#N/A,#N/A,FALSE,"Adjustments"}</definedName>
    <definedName name="fjaeojfa" localSheetId="12" hidden="1">{#N/A,#N/A,FALSE,"TB";#N/A,#N/A,FALSE,"DR";#N/A,#N/A,FALSE,"AR";#N/A,#N/A,FALSE,"PL";#N/A,#N/A,FALSE,"BS";#N/A,#N/A,FALSE,"NOTES";#N/A,#N/A,FALSE,"NOTES (2)";#N/A,#N/A,FALSE,"NOTES (3)";#N/A,#N/A,FALSE,"DPL";#N/A,#N/A,FALSE,"TAXC.INDEX";#N/A,#N/A,FALSE,"Schedule I";#N/A,#N/A,FALSE,"Adjustments"}</definedName>
    <definedName name="fjaeojfa" hidden="1">{#N/A,#N/A,FALSE,"TB";#N/A,#N/A,FALSE,"DR";#N/A,#N/A,FALSE,"AR";#N/A,#N/A,FALSE,"PL";#N/A,#N/A,FALSE,"BS";#N/A,#N/A,FALSE,"NOTES";#N/A,#N/A,FALSE,"NOTES (2)";#N/A,#N/A,FALSE,"NOTES (3)";#N/A,#N/A,FALSE,"DPL";#N/A,#N/A,FALSE,"TAXC.INDEX";#N/A,#N/A,FALSE,"Schedule I";#N/A,#N/A,FALSE,"Adjustments"}</definedName>
    <definedName name="fjaoe" localSheetId="7" hidden="1">{#N/A,#N/A,FALSE,"TB";#N/A,#N/A,FALSE,"DR";#N/A,#N/A,FALSE,"AR";#N/A,#N/A,FALSE,"BS";#N/A,#N/A,FALSE,"PL";#N/A,#N/A,FALSE,"NOTES";#N/A,#N/A,FALSE,"NOTES (2)";#N/A,#N/A,FALSE,"NOTES (3)";#N/A,#N/A,FALSE,"DPL";#N/A,#N/A,FALSE,"DPL"}</definedName>
    <definedName name="fjaoe" localSheetId="5" hidden="1">{#N/A,#N/A,FALSE,"TB";#N/A,#N/A,FALSE,"DR";#N/A,#N/A,FALSE,"AR";#N/A,#N/A,FALSE,"BS";#N/A,#N/A,FALSE,"PL";#N/A,#N/A,FALSE,"NOTES";#N/A,#N/A,FALSE,"NOTES (2)";#N/A,#N/A,FALSE,"NOTES (3)";#N/A,#N/A,FALSE,"DPL";#N/A,#N/A,FALSE,"DPL"}</definedName>
    <definedName name="fjaoe" localSheetId="6" hidden="1">{#N/A,#N/A,FALSE,"TB";#N/A,#N/A,FALSE,"DR";#N/A,#N/A,FALSE,"AR";#N/A,#N/A,FALSE,"BS";#N/A,#N/A,FALSE,"PL";#N/A,#N/A,FALSE,"NOTES";#N/A,#N/A,FALSE,"NOTES (2)";#N/A,#N/A,FALSE,"NOTES (3)";#N/A,#N/A,FALSE,"DPL";#N/A,#N/A,FALSE,"DPL"}</definedName>
    <definedName name="fjaoe" localSheetId="11" hidden="1">{#N/A,#N/A,FALSE,"TB";#N/A,#N/A,FALSE,"DR";#N/A,#N/A,FALSE,"AR";#N/A,#N/A,FALSE,"BS";#N/A,#N/A,FALSE,"PL";#N/A,#N/A,FALSE,"NOTES";#N/A,#N/A,FALSE,"NOTES (2)";#N/A,#N/A,FALSE,"NOTES (3)";#N/A,#N/A,FALSE,"DPL";#N/A,#N/A,FALSE,"DPL"}</definedName>
    <definedName name="fjaoe" localSheetId="12" hidden="1">{#N/A,#N/A,FALSE,"TB";#N/A,#N/A,FALSE,"DR";#N/A,#N/A,FALSE,"AR";#N/A,#N/A,FALSE,"BS";#N/A,#N/A,FALSE,"PL";#N/A,#N/A,FALSE,"NOTES";#N/A,#N/A,FALSE,"NOTES (2)";#N/A,#N/A,FALSE,"NOTES (3)";#N/A,#N/A,FALSE,"DPL";#N/A,#N/A,FALSE,"DPL"}</definedName>
    <definedName name="fjaoe" hidden="1">{#N/A,#N/A,FALSE,"TB";#N/A,#N/A,FALSE,"DR";#N/A,#N/A,FALSE,"AR";#N/A,#N/A,FALSE,"BS";#N/A,#N/A,FALSE,"PL";#N/A,#N/A,FALSE,"NOTES";#N/A,#N/A,FALSE,"NOTES (2)";#N/A,#N/A,FALSE,"NOTES (3)";#N/A,#N/A,FALSE,"DPL";#N/A,#N/A,FALSE,"DPL"}</definedName>
    <definedName name="fjso" localSheetId="7" hidden="1">{#N/A,#N/A,FALSE,"CONTENTS";#N/A,#N/A,FALSE,"DR";#N/A,#N/A,FALSE,"PL";#N/A,#N/A,FALSE,"BS";#N/A,#N/A,FALSE,"Cash Flow";#N/A,#N/A,FALSE,"NOTES";#N/A,#N/A,FALSE,"NOTES (FA)";#N/A,#N/A,FALSE,"Notes(3)";#N/A,#N/A,FALSE,"NOTES (4)";#N/A,#N/A,FALSE,"DP&amp;L";#N/A,#N/A,FALSE,"EXPENSES";#N/A,#N/A,FALSE,"EXPENSES-1"}</definedName>
    <definedName name="fjso" localSheetId="5" hidden="1">{#N/A,#N/A,FALSE,"CONTENTS";#N/A,#N/A,FALSE,"DR";#N/A,#N/A,FALSE,"PL";#N/A,#N/A,FALSE,"BS";#N/A,#N/A,FALSE,"Cash Flow";#N/A,#N/A,FALSE,"NOTES";#N/A,#N/A,FALSE,"NOTES (FA)";#N/A,#N/A,FALSE,"Notes(3)";#N/A,#N/A,FALSE,"NOTES (4)";#N/A,#N/A,FALSE,"DP&amp;L";#N/A,#N/A,FALSE,"EXPENSES";#N/A,#N/A,FALSE,"EXPENSES-1"}</definedName>
    <definedName name="fjso" localSheetId="6" hidden="1">{#N/A,#N/A,FALSE,"CONTENTS";#N/A,#N/A,FALSE,"DR";#N/A,#N/A,FALSE,"PL";#N/A,#N/A,FALSE,"BS";#N/A,#N/A,FALSE,"Cash Flow";#N/A,#N/A,FALSE,"NOTES";#N/A,#N/A,FALSE,"NOTES (FA)";#N/A,#N/A,FALSE,"Notes(3)";#N/A,#N/A,FALSE,"NOTES (4)";#N/A,#N/A,FALSE,"DP&amp;L";#N/A,#N/A,FALSE,"EXPENSES";#N/A,#N/A,FALSE,"EXPENSES-1"}</definedName>
    <definedName name="fjso" localSheetId="11" hidden="1">{#N/A,#N/A,FALSE,"CONTENTS";#N/A,#N/A,FALSE,"DR";#N/A,#N/A,FALSE,"PL";#N/A,#N/A,FALSE,"BS";#N/A,#N/A,FALSE,"Cash Flow";#N/A,#N/A,FALSE,"NOTES";#N/A,#N/A,FALSE,"NOTES (FA)";#N/A,#N/A,FALSE,"Notes(3)";#N/A,#N/A,FALSE,"NOTES (4)";#N/A,#N/A,FALSE,"DP&amp;L";#N/A,#N/A,FALSE,"EXPENSES";#N/A,#N/A,FALSE,"EXPENSES-1"}</definedName>
    <definedName name="fjso" localSheetId="12" hidden="1">{#N/A,#N/A,FALSE,"CONTENTS";#N/A,#N/A,FALSE,"DR";#N/A,#N/A,FALSE,"PL";#N/A,#N/A,FALSE,"BS";#N/A,#N/A,FALSE,"Cash Flow";#N/A,#N/A,FALSE,"NOTES";#N/A,#N/A,FALSE,"NOTES (FA)";#N/A,#N/A,FALSE,"Notes(3)";#N/A,#N/A,FALSE,"NOTES (4)";#N/A,#N/A,FALSE,"DP&amp;L";#N/A,#N/A,FALSE,"EXPENSES";#N/A,#N/A,FALSE,"EXPENSES-1"}</definedName>
    <definedName name="fjso" hidden="1">{#N/A,#N/A,FALSE,"CONTENTS";#N/A,#N/A,FALSE,"DR";#N/A,#N/A,FALSE,"PL";#N/A,#N/A,FALSE,"BS";#N/A,#N/A,FALSE,"Cash Flow";#N/A,#N/A,FALSE,"NOTES";#N/A,#N/A,FALSE,"NOTES (FA)";#N/A,#N/A,FALSE,"Notes(3)";#N/A,#N/A,FALSE,"NOTES (4)";#N/A,#N/A,FALSE,"DP&amp;L";#N/A,#N/A,FALSE,"EXPENSES";#N/A,#N/A,FALSE,"EXPENSES-1"}</definedName>
    <definedName name="fltt" localSheetId="7" hidden="1">{#N/A,#N/A,FALSE,"TB";#N/A,#N/A,FALSE,"AR";#N/A,#N/A,FALSE,"BS";#N/A,#N/A,FALSE,"PL";#N/A,#N/A,FALSE,"NOTES";#N/A,#N/A,FALSE,"NOTES (2)";#N/A,#N/A,FALSE,"NOTES (3)";#N/A,#N/A,FALSE,"TAXC.INDEX";#N/A,#N/A,FALSE,"Schedule I";#N/A,#N/A,FALSE,"DPL";#N/A,#N/A,FALSE,"Schedule IV";#N/A,#N/A,FALSE,"Adjustments"}</definedName>
    <definedName name="fltt" localSheetId="5" hidden="1">{#N/A,#N/A,FALSE,"TB";#N/A,#N/A,FALSE,"AR";#N/A,#N/A,FALSE,"BS";#N/A,#N/A,FALSE,"PL";#N/A,#N/A,FALSE,"NOTES";#N/A,#N/A,FALSE,"NOTES (2)";#N/A,#N/A,FALSE,"NOTES (3)";#N/A,#N/A,FALSE,"TAXC.INDEX";#N/A,#N/A,FALSE,"Schedule I";#N/A,#N/A,FALSE,"DPL";#N/A,#N/A,FALSE,"Schedule IV";#N/A,#N/A,FALSE,"Adjustments"}</definedName>
    <definedName name="fltt" localSheetId="6" hidden="1">{#N/A,#N/A,FALSE,"TB";#N/A,#N/A,FALSE,"AR";#N/A,#N/A,FALSE,"BS";#N/A,#N/A,FALSE,"PL";#N/A,#N/A,FALSE,"NOTES";#N/A,#N/A,FALSE,"NOTES (2)";#N/A,#N/A,FALSE,"NOTES (3)";#N/A,#N/A,FALSE,"TAXC.INDEX";#N/A,#N/A,FALSE,"Schedule I";#N/A,#N/A,FALSE,"DPL";#N/A,#N/A,FALSE,"Schedule IV";#N/A,#N/A,FALSE,"Adjustments"}</definedName>
    <definedName name="fltt" localSheetId="11" hidden="1">{#N/A,#N/A,FALSE,"TB";#N/A,#N/A,FALSE,"AR";#N/A,#N/A,FALSE,"BS";#N/A,#N/A,FALSE,"PL";#N/A,#N/A,FALSE,"NOTES";#N/A,#N/A,FALSE,"NOTES (2)";#N/A,#N/A,FALSE,"NOTES (3)";#N/A,#N/A,FALSE,"TAXC.INDEX";#N/A,#N/A,FALSE,"Schedule I";#N/A,#N/A,FALSE,"DPL";#N/A,#N/A,FALSE,"Schedule IV";#N/A,#N/A,FALSE,"Adjustments"}</definedName>
    <definedName name="fltt" localSheetId="12" hidden="1">{#N/A,#N/A,FALSE,"TB";#N/A,#N/A,FALSE,"AR";#N/A,#N/A,FALSE,"BS";#N/A,#N/A,FALSE,"PL";#N/A,#N/A,FALSE,"NOTES";#N/A,#N/A,FALSE,"NOTES (2)";#N/A,#N/A,FALSE,"NOTES (3)";#N/A,#N/A,FALSE,"TAXC.INDEX";#N/A,#N/A,FALSE,"Schedule I";#N/A,#N/A,FALSE,"DPL";#N/A,#N/A,FALSE,"Schedule IV";#N/A,#N/A,FALSE,"Adjustments"}</definedName>
    <definedName name="fltt" hidden="1">{#N/A,#N/A,FALSE,"TB";#N/A,#N/A,FALSE,"AR";#N/A,#N/A,FALSE,"BS";#N/A,#N/A,FALSE,"PL";#N/A,#N/A,FALSE,"NOTES";#N/A,#N/A,FALSE,"NOTES (2)";#N/A,#N/A,FALSE,"NOTES (3)";#N/A,#N/A,FALSE,"TAXC.INDEX";#N/A,#N/A,FALSE,"Schedule I";#N/A,#N/A,FALSE,"DPL";#N/A,#N/A,FALSE,"Schedule IV";#N/A,#N/A,FALSE,"Adjustments"}</definedName>
    <definedName name="fnakdncivsnr" localSheetId="7" hidden="1">{#N/A,#N/A,FALSE,"TB";#N/A,#N/A,FALSE,"AR";#N/A,#N/A,FALSE,"BS";#N/A,#N/A,FALSE,"PL";#N/A,#N/A,FALSE,"NOTES";#N/A,#N/A,FALSE,"NOTES (2)";#N/A,#N/A,FALSE,"NOTES (3)";#N/A,#N/A,FALSE,"TAXC.INDEX";#N/A,#N/A,FALSE,"Schedule I";#N/A,#N/A,FALSE,"DPL";#N/A,#N/A,FALSE,"Schedule IV";#N/A,#N/A,FALSE,"Adjustments"}</definedName>
    <definedName name="fnakdncivsnr" localSheetId="5" hidden="1">{#N/A,#N/A,FALSE,"TB";#N/A,#N/A,FALSE,"AR";#N/A,#N/A,FALSE,"BS";#N/A,#N/A,FALSE,"PL";#N/A,#N/A,FALSE,"NOTES";#N/A,#N/A,FALSE,"NOTES (2)";#N/A,#N/A,FALSE,"NOTES (3)";#N/A,#N/A,FALSE,"TAXC.INDEX";#N/A,#N/A,FALSE,"Schedule I";#N/A,#N/A,FALSE,"DPL";#N/A,#N/A,FALSE,"Schedule IV";#N/A,#N/A,FALSE,"Adjustments"}</definedName>
    <definedName name="fnakdncivsnr" localSheetId="6" hidden="1">{#N/A,#N/A,FALSE,"TB";#N/A,#N/A,FALSE,"AR";#N/A,#N/A,FALSE,"BS";#N/A,#N/A,FALSE,"PL";#N/A,#N/A,FALSE,"NOTES";#N/A,#N/A,FALSE,"NOTES (2)";#N/A,#N/A,FALSE,"NOTES (3)";#N/A,#N/A,FALSE,"TAXC.INDEX";#N/A,#N/A,FALSE,"Schedule I";#N/A,#N/A,FALSE,"DPL";#N/A,#N/A,FALSE,"Schedule IV";#N/A,#N/A,FALSE,"Adjustments"}</definedName>
    <definedName name="fnakdncivsnr" localSheetId="11" hidden="1">{#N/A,#N/A,FALSE,"TB";#N/A,#N/A,FALSE,"AR";#N/A,#N/A,FALSE,"BS";#N/A,#N/A,FALSE,"PL";#N/A,#N/A,FALSE,"NOTES";#N/A,#N/A,FALSE,"NOTES (2)";#N/A,#N/A,FALSE,"NOTES (3)";#N/A,#N/A,FALSE,"TAXC.INDEX";#N/A,#N/A,FALSE,"Schedule I";#N/A,#N/A,FALSE,"DPL";#N/A,#N/A,FALSE,"Schedule IV";#N/A,#N/A,FALSE,"Adjustments"}</definedName>
    <definedName name="fnakdncivsnr" localSheetId="12" hidden="1">{#N/A,#N/A,FALSE,"TB";#N/A,#N/A,FALSE,"AR";#N/A,#N/A,FALSE,"BS";#N/A,#N/A,FALSE,"PL";#N/A,#N/A,FALSE,"NOTES";#N/A,#N/A,FALSE,"NOTES (2)";#N/A,#N/A,FALSE,"NOTES (3)";#N/A,#N/A,FALSE,"TAXC.INDEX";#N/A,#N/A,FALSE,"Schedule I";#N/A,#N/A,FALSE,"DPL";#N/A,#N/A,FALSE,"Schedule IV";#N/A,#N/A,FALSE,"Adjustments"}</definedName>
    <definedName name="fnakdncivsnr" hidden="1">{#N/A,#N/A,FALSE,"TB";#N/A,#N/A,FALSE,"AR";#N/A,#N/A,FALSE,"BS";#N/A,#N/A,FALSE,"PL";#N/A,#N/A,FALSE,"NOTES";#N/A,#N/A,FALSE,"NOTES (2)";#N/A,#N/A,FALSE,"NOTES (3)";#N/A,#N/A,FALSE,"TAXC.INDEX";#N/A,#N/A,FALSE,"Schedule I";#N/A,#N/A,FALSE,"DPL";#N/A,#N/A,FALSE,"Schedule IV";#N/A,#N/A,FALSE,"Adjustments"}</definedName>
    <definedName name="fnvspfivshr" localSheetId="7" hidden="1">{#N/A,#N/A,TRUE,"COVER";#N/A,#N/A,TRUE,"DIR";#N/A,#N/A,TRUE,"AUDIT"}</definedName>
    <definedName name="fnvspfivshr" localSheetId="5" hidden="1">{#N/A,#N/A,TRUE,"COVER";#N/A,#N/A,TRUE,"DIR";#N/A,#N/A,TRUE,"AUDIT"}</definedName>
    <definedName name="fnvspfivshr" localSheetId="6" hidden="1">{#N/A,#N/A,TRUE,"COVER";#N/A,#N/A,TRUE,"DIR";#N/A,#N/A,TRUE,"AUDIT"}</definedName>
    <definedName name="fnvspfivshr" localSheetId="11" hidden="1">{#N/A,#N/A,TRUE,"COVER";#N/A,#N/A,TRUE,"DIR";#N/A,#N/A,TRUE,"AUDIT"}</definedName>
    <definedName name="fnvspfivshr" localSheetId="12" hidden="1">{#N/A,#N/A,TRUE,"COVER";#N/A,#N/A,TRUE,"DIR";#N/A,#N/A,TRUE,"AUDIT"}</definedName>
    <definedName name="fnvspfivshr" hidden="1">{#N/A,#N/A,TRUE,"COVER";#N/A,#N/A,TRUE,"DIR";#N/A,#N/A,TRUE,"AUDIT"}</definedName>
    <definedName name="foethnl" localSheetId="7" hidden="1">{#N/A,#N/A,FALSE,"TB";#N/A,#N/A,FALSE,"DR";#N/A,#N/A,FALSE,"AR";#N/A,#N/A,FALSE,"BS";#N/A,#N/A,FALSE,"PL";#N/A,#N/A,FALSE,"NOTES";#N/A,#N/A,FALSE,"NOTES (2)";#N/A,#N/A,FALSE,"NOTES (3)";#N/A,#N/A,FALSE,"DPL";#N/A,#N/A,FALSE,"DPL"}</definedName>
    <definedName name="foethnl" localSheetId="5" hidden="1">{#N/A,#N/A,FALSE,"TB";#N/A,#N/A,FALSE,"DR";#N/A,#N/A,FALSE,"AR";#N/A,#N/A,FALSE,"BS";#N/A,#N/A,FALSE,"PL";#N/A,#N/A,FALSE,"NOTES";#N/A,#N/A,FALSE,"NOTES (2)";#N/A,#N/A,FALSE,"NOTES (3)";#N/A,#N/A,FALSE,"DPL";#N/A,#N/A,FALSE,"DPL"}</definedName>
    <definedName name="foethnl" localSheetId="6" hidden="1">{#N/A,#N/A,FALSE,"TB";#N/A,#N/A,FALSE,"DR";#N/A,#N/A,FALSE,"AR";#N/A,#N/A,FALSE,"BS";#N/A,#N/A,FALSE,"PL";#N/A,#N/A,FALSE,"NOTES";#N/A,#N/A,FALSE,"NOTES (2)";#N/A,#N/A,FALSE,"NOTES (3)";#N/A,#N/A,FALSE,"DPL";#N/A,#N/A,FALSE,"DPL"}</definedName>
    <definedName name="foethnl" localSheetId="11" hidden="1">{#N/A,#N/A,FALSE,"TB";#N/A,#N/A,FALSE,"DR";#N/A,#N/A,FALSE,"AR";#N/A,#N/A,FALSE,"BS";#N/A,#N/A,FALSE,"PL";#N/A,#N/A,FALSE,"NOTES";#N/A,#N/A,FALSE,"NOTES (2)";#N/A,#N/A,FALSE,"NOTES (3)";#N/A,#N/A,FALSE,"DPL";#N/A,#N/A,FALSE,"DPL"}</definedName>
    <definedName name="foethnl" localSheetId="12" hidden="1">{#N/A,#N/A,FALSE,"TB";#N/A,#N/A,FALSE,"DR";#N/A,#N/A,FALSE,"AR";#N/A,#N/A,FALSE,"BS";#N/A,#N/A,FALSE,"PL";#N/A,#N/A,FALSE,"NOTES";#N/A,#N/A,FALSE,"NOTES (2)";#N/A,#N/A,FALSE,"NOTES (3)";#N/A,#N/A,FALSE,"DPL";#N/A,#N/A,FALSE,"DPL"}</definedName>
    <definedName name="foethnl" hidden="1">{#N/A,#N/A,FALSE,"TB";#N/A,#N/A,FALSE,"DR";#N/A,#N/A,FALSE,"AR";#N/A,#N/A,FALSE,"BS";#N/A,#N/A,FALSE,"PL";#N/A,#N/A,FALSE,"NOTES";#N/A,#N/A,FALSE,"NOTES (2)";#N/A,#N/A,FALSE,"NOTES (3)";#N/A,#N/A,FALSE,"DPL";#N/A,#N/A,FALSE,"DPL"}</definedName>
    <definedName name="fose" localSheetId="7" hidden="1">{#N/A,#N/A,FALSE,"DIR-REP";#N/A,#N/A,FALSE,"AUD-REPORT";#N/A,#N/A,FALSE,"P7L&amp;BS";#N/A,#N/A,FALSE,"NOTES";#N/A,#N/A,FALSE,"FA";#N/A,#N/A,FALSE,"NOTES (2)";#N/A,#N/A,FALSE,"Schedule  IV";#N/A,#N/A,FALSE,"Schedule V"}</definedName>
    <definedName name="fose" localSheetId="5" hidden="1">{#N/A,#N/A,FALSE,"DIR-REP";#N/A,#N/A,FALSE,"AUD-REPORT";#N/A,#N/A,FALSE,"P7L&amp;BS";#N/A,#N/A,FALSE,"NOTES";#N/A,#N/A,FALSE,"FA";#N/A,#N/A,FALSE,"NOTES (2)";#N/A,#N/A,FALSE,"Schedule  IV";#N/A,#N/A,FALSE,"Schedule V"}</definedName>
    <definedName name="fose" localSheetId="6" hidden="1">{#N/A,#N/A,FALSE,"DIR-REP";#N/A,#N/A,FALSE,"AUD-REPORT";#N/A,#N/A,FALSE,"P7L&amp;BS";#N/A,#N/A,FALSE,"NOTES";#N/A,#N/A,FALSE,"FA";#N/A,#N/A,FALSE,"NOTES (2)";#N/A,#N/A,FALSE,"Schedule  IV";#N/A,#N/A,FALSE,"Schedule V"}</definedName>
    <definedName name="fose" localSheetId="11" hidden="1">{#N/A,#N/A,FALSE,"DIR-REP";#N/A,#N/A,FALSE,"AUD-REPORT";#N/A,#N/A,FALSE,"P7L&amp;BS";#N/A,#N/A,FALSE,"NOTES";#N/A,#N/A,FALSE,"FA";#N/A,#N/A,FALSE,"NOTES (2)";#N/A,#N/A,FALSE,"Schedule  IV";#N/A,#N/A,FALSE,"Schedule V"}</definedName>
    <definedName name="fose" localSheetId="12" hidden="1">{#N/A,#N/A,FALSE,"DIR-REP";#N/A,#N/A,FALSE,"AUD-REPORT";#N/A,#N/A,FALSE,"P7L&amp;BS";#N/A,#N/A,FALSE,"NOTES";#N/A,#N/A,FALSE,"FA";#N/A,#N/A,FALSE,"NOTES (2)";#N/A,#N/A,FALSE,"Schedule  IV";#N/A,#N/A,FALSE,"Schedule V"}</definedName>
    <definedName name="fose" hidden="1">{#N/A,#N/A,FALSE,"DIR-REP";#N/A,#N/A,FALSE,"AUD-REPORT";#N/A,#N/A,FALSE,"P7L&amp;BS";#N/A,#N/A,FALSE,"NOTES";#N/A,#N/A,FALSE,"FA";#N/A,#N/A,FALSE,"NOTES (2)";#N/A,#N/A,FALSE,"Schedule  IV";#N/A,#N/A,FALSE,"Schedule V"}</definedName>
    <definedName name="fox" hidden="1">{#N/A,#N/A,FALSE,"COVER";#N/A,#N/A,FALSE,"0";#N/A,#N/A,FALSE,"1";#N/A,#N/A,FALSE,"2";#N/A,#N/A,FALSE,"3";#N/A,#N/A,FALSE,"4";#N/A,#N/A,FALSE,"5";#N/A,#N/A,FALSE,"6";#N/A,#N/A,FALSE,"7";#N/A,#N/A,FALSE,"8";#N/A,#N/A,FALSE,"9";#N/A,#N/A,FALSE,"10";#N/A,#N/A,FALSE,"11"}</definedName>
    <definedName name="FR" localSheetId="7" hidden="1">{#N/A,#N/A,FALSE,"HK_PL";#N/A,#N/A,FALSE,"CD1_PL";#N/A,#N/A,FALSE,"HK_OFFICE";#N/A,#N/A,FALSE,"CD2_PL";#N/A,#N/A,FALSE,"CD3_PL";#N/A,#N/A,FALSE,"CONSOLID"}</definedName>
    <definedName name="FR" localSheetId="5" hidden="1">{#N/A,#N/A,FALSE,"HK_PL";#N/A,#N/A,FALSE,"CD1_PL";#N/A,#N/A,FALSE,"HK_OFFICE";#N/A,#N/A,FALSE,"CD2_PL";#N/A,#N/A,FALSE,"CD3_PL";#N/A,#N/A,FALSE,"CONSOLID"}</definedName>
    <definedName name="FR" localSheetId="6" hidden="1">{#N/A,#N/A,FALSE,"HK_PL";#N/A,#N/A,FALSE,"CD1_PL";#N/A,#N/A,FALSE,"HK_OFFICE";#N/A,#N/A,FALSE,"CD2_PL";#N/A,#N/A,FALSE,"CD3_PL";#N/A,#N/A,FALSE,"CONSOLID"}</definedName>
    <definedName name="FR" localSheetId="11" hidden="1">{#N/A,#N/A,FALSE,"HK_PL";#N/A,#N/A,FALSE,"CD1_PL";#N/A,#N/A,FALSE,"HK_OFFICE";#N/A,#N/A,FALSE,"CD2_PL";#N/A,#N/A,FALSE,"CD3_PL";#N/A,#N/A,FALSE,"CONSOLID"}</definedName>
    <definedName name="FR" localSheetId="12" hidden="1">{#N/A,#N/A,FALSE,"HK_PL";#N/A,#N/A,FALSE,"CD1_PL";#N/A,#N/A,FALSE,"HK_OFFICE";#N/A,#N/A,FALSE,"CD2_PL";#N/A,#N/A,FALSE,"CD3_PL";#N/A,#N/A,FALSE,"CONSOLID"}</definedName>
    <definedName name="FR" hidden="1">{#N/A,#N/A,FALSE,"HK_PL";#N/A,#N/A,FALSE,"CD1_PL";#N/A,#N/A,FALSE,"HK_OFFICE";#N/A,#N/A,FALSE,"CD2_PL";#N/A,#N/A,FALSE,"CD3_PL";#N/A,#N/A,FALSE,"CONSOLID"}</definedName>
    <definedName name="FRFeXToEUR" hidden="1">1/EUReXToFRF</definedName>
    <definedName name="fs" hidden="1">{#N/A,#N/A,FALSE,"FG Prov";#N/A,#N/A,FALSE,"P13";#N/A,#N/A,FALSE,"Sheet1";#N/A,#N/A,FALSE,"Sheet3";#N/A,#N/A,FALSE,"CHNO prov";#N/A,#N/A,FALSE,"WRIOFF"}</definedName>
    <definedName name="fsadfsdafsadfdsafdsaf" localSheetId="7" hidden="1">{#N/A,#N/A,FALSE,"Aging Summary";#N/A,#N/A,FALSE,"Ratio Analysis";#N/A,#N/A,FALSE,"Test 120 Day Accts";#N/A,#N/A,FALSE,"Tickmarks"}</definedName>
    <definedName name="fsadfsdafsadfdsafdsaf" localSheetId="5" hidden="1">{#N/A,#N/A,FALSE,"Aging Summary";#N/A,#N/A,FALSE,"Ratio Analysis";#N/A,#N/A,FALSE,"Test 120 Day Accts";#N/A,#N/A,FALSE,"Tickmarks"}</definedName>
    <definedName name="fsadfsdafsadfdsafdsaf" localSheetId="6" hidden="1">{#N/A,#N/A,FALSE,"Aging Summary";#N/A,#N/A,FALSE,"Ratio Analysis";#N/A,#N/A,FALSE,"Test 120 Day Accts";#N/A,#N/A,FALSE,"Tickmarks"}</definedName>
    <definedName name="fsadfsdafsadfdsafdsaf" localSheetId="11" hidden="1">{#N/A,#N/A,FALSE,"Aging Summary";#N/A,#N/A,FALSE,"Ratio Analysis";#N/A,#N/A,FALSE,"Test 120 Day Accts";#N/A,#N/A,FALSE,"Tickmarks"}</definedName>
    <definedName name="fsadfsdafsadfdsafdsaf" localSheetId="12" hidden="1">{#N/A,#N/A,FALSE,"Aging Summary";#N/A,#N/A,FALSE,"Ratio Analysis";#N/A,#N/A,FALSE,"Test 120 Day Accts";#N/A,#N/A,FALSE,"Tickmarks"}</definedName>
    <definedName name="fsadfsdafsadfdsafdsaf" hidden="1">{#N/A,#N/A,FALSE,"Aging Summary";#N/A,#N/A,FALSE,"Ratio Analysis";#N/A,#N/A,FALSE,"Test 120 Day Accts";#N/A,#N/A,FALSE,"Tickmarks"}</definedName>
    <definedName name="fsdfjksdfjs" hidden="1">{#N/A,#N/A,FALSE,"COGS";#N/A,#N/A,FALSE,"TP";#N/A,#N/A,FALSE,"CP";#N/A,#N/A,FALSE,"Sample";#N/A,#N/A,FALSE,"Reconcile";#N/A,#N/A,FALSE,"Micro"}</definedName>
    <definedName name="fsdfkjs" hidden="1">{#N/A,#N/A,FALSE,"COGS";#N/A,#N/A,FALSE,"TP";#N/A,#N/A,FALSE,"CP";#N/A,#N/A,FALSE,"Sample";#N/A,#N/A,FALSE,"Reconcile";#N/A,#N/A,FALSE,"Micro"}</definedName>
    <definedName name="fsdkfjsdf" hidden="1">{#N/A,#N/A,FALSE,"COGS";#N/A,#N/A,FALSE,"TP";#N/A,#N/A,FALSE,"CP";#N/A,#N/A,FALSE,"Sample";#N/A,#N/A,FALSE,"Reconcile";#N/A,#N/A,FALSE,"Micro"}</definedName>
    <definedName name="fsdsfafd" hidden="1">{"CSheet",#N/A,FALSE,"C";"SmCap",#N/A,FALSE,"VAL1";"GulfCoast",#N/A,FALSE,"VAL1";"nav",#N/A,FALSE,"NAV";"Summary",#N/A,FALSE,"NAV"}</definedName>
    <definedName name="fsdsfafd_1" hidden="1">{"CSheet",#N/A,FALSE,"C";"SmCap",#N/A,FALSE,"VAL1";"GulfCoast",#N/A,FALSE,"VAL1";"nav",#N/A,FALSE,"NAV";"Summary",#N/A,FALSE,"NAV"}</definedName>
    <definedName name="fsdsfafd_2" hidden="1">{"CSheet",#N/A,FALSE,"C";"SmCap",#N/A,FALSE,"VAL1";"GulfCoast",#N/A,FALSE,"VAL1";"nav",#N/A,FALSE,"NAV";"Summary",#N/A,FALSE,"NAV"}</definedName>
    <definedName name="fsdsfafd_3" hidden="1">{"CSheet",#N/A,FALSE,"C";"SmCap",#N/A,FALSE,"VAL1";"GulfCoast",#N/A,FALSE,"VAL1";"nav",#N/A,FALSE,"NAV";"Summary",#N/A,FALSE,"NAV"}</definedName>
    <definedName name="fsdsfafd_4" hidden="1">{"CSheet",#N/A,FALSE,"C";"SmCap",#N/A,FALSE,"VAL1";"GulfCoast",#N/A,FALSE,"VAL1";"nav",#N/A,FALSE,"NAV";"Summary",#N/A,FALSE,"NAV"}</definedName>
    <definedName name="fsdsfafd_5" hidden="1">{"CSheet",#N/A,FALSE,"C";"SmCap",#N/A,FALSE,"VAL1";"GulfCoast",#N/A,FALSE,"VAL1";"nav",#N/A,FALSE,"NAV";"Summary",#N/A,FALSE,"NAV"}</definedName>
    <definedName name="fsehfpaef" localSheetId="7" hidden="1">{#N/A,#N/A,FALSE,"TAXC.INDEX";#N/A,#N/A,FALSE,"Schedule I";#N/A,#N/A,FALSE,"Schedule  II";#N/A,#N/A,FALSE,"Schedule III";#N/A,#N/A,FALSE,"Schedule IV";#N/A,#N/A,FALSE,"Schedule IV (Cont'd)";#N/A,#N/A,FALSE,"Schedule V";#N/A,#N/A,FALSE,"Schedule VI";#N/A,#N/A,FALSE,"Schedule VII"}</definedName>
    <definedName name="fsehfpaef" localSheetId="5" hidden="1">{#N/A,#N/A,FALSE,"TAXC.INDEX";#N/A,#N/A,FALSE,"Schedule I";#N/A,#N/A,FALSE,"Schedule  II";#N/A,#N/A,FALSE,"Schedule III";#N/A,#N/A,FALSE,"Schedule IV";#N/A,#N/A,FALSE,"Schedule IV (Cont'd)";#N/A,#N/A,FALSE,"Schedule V";#N/A,#N/A,FALSE,"Schedule VI";#N/A,#N/A,FALSE,"Schedule VII"}</definedName>
    <definedName name="fsehfpaef" localSheetId="6" hidden="1">{#N/A,#N/A,FALSE,"TAXC.INDEX";#N/A,#N/A,FALSE,"Schedule I";#N/A,#N/A,FALSE,"Schedule  II";#N/A,#N/A,FALSE,"Schedule III";#N/A,#N/A,FALSE,"Schedule IV";#N/A,#N/A,FALSE,"Schedule IV (Cont'd)";#N/A,#N/A,FALSE,"Schedule V";#N/A,#N/A,FALSE,"Schedule VI";#N/A,#N/A,FALSE,"Schedule VII"}</definedName>
    <definedName name="fsehfpaef" localSheetId="11" hidden="1">{#N/A,#N/A,FALSE,"TAXC.INDEX";#N/A,#N/A,FALSE,"Schedule I";#N/A,#N/A,FALSE,"Schedule  II";#N/A,#N/A,FALSE,"Schedule III";#N/A,#N/A,FALSE,"Schedule IV";#N/A,#N/A,FALSE,"Schedule IV (Cont'd)";#N/A,#N/A,FALSE,"Schedule V";#N/A,#N/A,FALSE,"Schedule VI";#N/A,#N/A,FALSE,"Schedule VII"}</definedName>
    <definedName name="fsehfpaef" localSheetId="12" hidden="1">{#N/A,#N/A,FALSE,"TAXC.INDEX";#N/A,#N/A,FALSE,"Schedule I";#N/A,#N/A,FALSE,"Schedule  II";#N/A,#N/A,FALSE,"Schedule III";#N/A,#N/A,FALSE,"Schedule IV";#N/A,#N/A,FALSE,"Schedule IV (Cont'd)";#N/A,#N/A,FALSE,"Schedule V";#N/A,#N/A,FALSE,"Schedule VI";#N/A,#N/A,FALSE,"Schedule VII"}</definedName>
    <definedName name="fsehfpaef" hidden="1">{#N/A,#N/A,FALSE,"TAXC.INDEX";#N/A,#N/A,FALSE,"Schedule I";#N/A,#N/A,FALSE,"Schedule  II";#N/A,#N/A,FALSE,"Schedule III";#N/A,#N/A,FALSE,"Schedule IV";#N/A,#N/A,FALSE,"Schedule IV (Cont'd)";#N/A,#N/A,FALSE,"Schedule V";#N/A,#N/A,FALSE,"Schedule VI";#N/A,#N/A,FALSE,"Schedule VII"}</definedName>
    <definedName name="fseo" localSheetId="7" hidden="1">{#N/A,#N/A,FALSE,"TAXC.INDEX";#N/A,#N/A,FALSE,"Schedule I";#N/A,#N/A,FALSE,"Schedule  II";#N/A,#N/A,FALSE,"Schedule III";#N/A,#N/A,FALSE,"Schedule IV";#N/A,#N/A,FALSE,"Schedule IV (Cont'd)";#N/A,#N/A,FALSE,"Schedule V";#N/A,#N/A,FALSE,"Schedule VI";#N/A,#N/A,FALSE,"Schedule VII"}</definedName>
    <definedName name="fseo" localSheetId="5" hidden="1">{#N/A,#N/A,FALSE,"TAXC.INDEX";#N/A,#N/A,FALSE,"Schedule I";#N/A,#N/A,FALSE,"Schedule  II";#N/A,#N/A,FALSE,"Schedule III";#N/A,#N/A,FALSE,"Schedule IV";#N/A,#N/A,FALSE,"Schedule IV (Cont'd)";#N/A,#N/A,FALSE,"Schedule V";#N/A,#N/A,FALSE,"Schedule VI";#N/A,#N/A,FALSE,"Schedule VII"}</definedName>
    <definedName name="fseo" localSheetId="6" hidden="1">{#N/A,#N/A,FALSE,"TAXC.INDEX";#N/A,#N/A,FALSE,"Schedule I";#N/A,#N/A,FALSE,"Schedule  II";#N/A,#N/A,FALSE,"Schedule III";#N/A,#N/A,FALSE,"Schedule IV";#N/A,#N/A,FALSE,"Schedule IV (Cont'd)";#N/A,#N/A,FALSE,"Schedule V";#N/A,#N/A,FALSE,"Schedule VI";#N/A,#N/A,FALSE,"Schedule VII"}</definedName>
    <definedName name="fseo" localSheetId="11" hidden="1">{#N/A,#N/A,FALSE,"TAXC.INDEX";#N/A,#N/A,FALSE,"Schedule I";#N/A,#N/A,FALSE,"Schedule  II";#N/A,#N/A,FALSE,"Schedule III";#N/A,#N/A,FALSE,"Schedule IV";#N/A,#N/A,FALSE,"Schedule IV (Cont'd)";#N/A,#N/A,FALSE,"Schedule V";#N/A,#N/A,FALSE,"Schedule VI";#N/A,#N/A,FALSE,"Schedule VII"}</definedName>
    <definedName name="fseo" localSheetId="12" hidden="1">{#N/A,#N/A,FALSE,"TAXC.INDEX";#N/A,#N/A,FALSE,"Schedule I";#N/A,#N/A,FALSE,"Schedule  II";#N/A,#N/A,FALSE,"Schedule III";#N/A,#N/A,FALSE,"Schedule IV";#N/A,#N/A,FALSE,"Schedule IV (Cont'd)";#N/A,#N/A,FALSE,"Schedule V";#N/A,#N/A,FALSE,"Schedule VI";#N/A,#N/A,FALSE,"Schedule VII"}</definedName>
    <definedName name="fseo" hidden="1">{#N/A,#N/A,FALSE,"TAXC.INDEX";#N/A,#N/A,FALSE,"Schedule I";#N/A,#N/A,FALSE,"Schedule  II";#N/A,#N/A,FALSE,"Schedule III";#N/A,#N/A,FALSE,"Schedule IV";#N/A,#N/A,FALSE,"Schedule IV (Cont'd)";#N/A,#N/A,FALSE,"Schedule V";#N/A,#N/A,FALSE,"Schedule VI";#N/A,#N/A,FALSE,"Schedule VII"}</definedName>
    <definedName name="fsjdkfj" hidden="1">{#N/A,#N/A,FALSE,"FG Prov";#N/A,#N/A,FALSE,"P13";#N/A,#N/A,FALSE,"Sheet1";#N/A,#N/A,FALSE,"Sheet3";#N/A,#N/A,FALSE,"CHNO prov";#N/A,#N/A,FALSE,"WRIOFF"}</definedName>
    <definedName name="FSoPacific" localSheetId="2" hidden="1">{"BS",#N/A,FALSE,"USA"}</definedName>
    <definedName name="FSoPacific" localSheetId="7" hidden="1">{"BS",#N/A,FALSE,"USA"}</definedName>
    <definedName name="FSoPacific" localSheetId="3" hidden="1">{"BS",#N/A,FALSE,"USA"}</definedName>
    <definedName name="FSoPacific" localSheetId="4" hidden="1">{"BS",#N/A,FALSE,"USA"}</definedName>
    <definedName name="FSoPacific" localSheetId="5" hidden="1">{"BS",#N/A,FALSE,"USA"}</definedName>
    <definedName name="FSoPacific" localSheetId="6" hidden="1">{"BS",#N/A,FALSE,"USA"}</definedName>
    <definedName name="FSoPacific" localSheetId="1" hidden="1">{"BS",#N/A,FALSE,"USA"}</definedName>
    <definedName name="FSoPacific" localSheetId="8" hidden="1">{"BS",#N/A,FALSE,"USA"}</definedName>
    <definedName name="FSoPacific" localSheetId="9" hidden="1">{"BS",#N/A,FALSE,"USA"}</definedName>
    <definedName name="FSoPacific" localSheetId="10" hidden="1">{"BS",#N/A,FALSE,"USA"}</definedName>
    <definedName name="FSoPacific" localSheetId="11" hidden="1">{"BS",#N/A,FALSE,"USA"}</definedName>
    <definedName name="FSoPacific" localSheetId="12" hidden="1">{"BS",#N/A,FALSE,"USA"}</definedName>
    <definedName name="FSoPacific" hidden="1">{"BS",#N/A,FALSE,"USA"}</definedName>
    <definedName name="fss" hidden="1">{#N/A,#N/A,FALSE,"COVER";#N/A,#N/A,FALSE,"0";#N/A,#N/A,FALSE,"1";#N/A,#N/A,FALSE,"2";#N/A,#N/A,FALSE,"3";#N/A,#N/A,FALSE,"4";#N/A,#N/A,FALSE,"5";#N/A,#N/A,FALSE,"6";#N/A,#N/A,FALSE,"7";#N/A,#N/A,FALSE,"8";#N/A,#N/A,FALSE,"9";#N/A,#N/A,FALSE,"10";#N/A,#N/A,FALSE,"11"}</definedName>
    <definedName name="FunctionalCurrency" localSheetId="2">[35]Summary!$B$10</definedName>
    <definedName name="FunctionalCurrency" localSheetId="7">"HKD"</definedName>
    <definedName name="FunctionalCurrency" localSheetId="5">"HKD"</definedName>
    <definedName name="FunctionalCurrency" localSheetId="6">"HKD"</definedName>
    <definedName name="FunctionalCurrency" localSheetId="9">[35]Summary!$B$10</definedName>
    <definedName name="FunctionalCurrency" localSheetId="11">"HKD"</definedName>
    <definedName name="FunctionalCurrency" localSheetId="12">"HKD"</definedName>
    <definedName name="FunctionalCurrency">[39]Cover!$D$18</definedName>
    <definedName name="fung" localSheetId="7" hidden="1">{#N/A,#N/A,FALSE,"TB";#N/A,#N/A,FALSE,"DR";#N/A,#N/A,FALSE,"AR";#N/A,#N/A,FALSE,"BS";#N/A,#N/A,FALSE,"PL";#N/A,#N/A,FALSE,"NOTES";#N/A,#N/A,FALSE,"NOTES (2)";#N/A,#N/A,FALSE,"NOTES (3)";#N/A,#N/A,FALSE,"DPL";#N/A,#N/A,FALSE,"DPL"}</definedName>
    <definedName name="fung" localSheetId="5" hidden="1">{#N/A,#N/A,FALSE,"TB";#N/A,#N/A,FALSE,"DR";#N/A,#N/A,FALSE,"AR";#N/A,#N/A,FALSE,"BS";#N/A,#N/A,FALSE,"PL";#N/A,#N/A,FALSE,"NOTES";#N/A,#N/A,FALSE,"NOTES (2)";#N/A,#N/A,FALSE,"NOTES (3)";#N/A,#N/A,FALSE,"DPL";#N/A,#N/A,FALSE,"DPL"}</definedName>
    <definedName name="fung" localSheetId="6" hidden="1">{#N/A,#N/A,FALSE,"TB";#N/A,#N/A,FALSE,"DR";#N/A,#N/A,FALSE,"AR";#N/A,#N/A,FALSE,"BS";#N/A,#N/A,FALSE,"PL";#N/A,#N/A,FALSE,"NOTES";#N/A,#N/A,FALSE,"NOTES (2)";#N/A,#N/A,FALSE,"NOTES (3)";#N/A,#N/A,FALSE,"DPL";#N/A,#N/A,FALSE,"DPL"}</definedName>
    <definedName name="fung" localSheetId="11" hidden="1">{#N/A,#N/A,FALSE,"TB";#N/A,#N/A,FALSE,"DR";#N/A,#N/A,FALSE,"AR";#N/A,#N/A,FALSE,"BS";#N/A,#N/A,FALSE,"PL";#N/A,#N/A,FALSE,"NOTES";#N/A,#N/A,FALSE,"NOTES (2)";#N/A,#N/A,FALSE,"NOTES (3)";#N/A,#N/A,FALSE,"DPL";#N/A,#N/A,FALSE,"DPL"}</definedName>
    <definedName name="fung" localSheetId="12" hidden="1">{#N/A,#N/A,FALSE,"TB";#N/A,#N/A,FALSE,"DR";#N/A,#N/A,FALSE,"AR";#N/A,#N/A,FALSE,"BS";#N/A,#N/A,FALSE,"PL";#N/A,#N/A,FALSE,"NOTES";#N/A,#N/A,FALSE,"NOTES (2)";#N/A,#N/A,FALSE,"NOTES (3)";#N/A,#N/A,FALSE,"DPL";#N/A,#N/A,FALSE,"DPL"}</definedName>
    <definedName name="fung" hidden="1">{#N/A,#N/A,FALSE,"TB";#N/A,#N/A,FALSE,"DR";#N/A,#N/A,FALSE,"AR";#N/A,#N/A,FALSE,"BS";#N/A,#N/A,FALSE,"PL";#N/A,#N/A,FALSE,"NOTES";#N/A,#N/A,FALSE,"NOTES (2)";#N/A,#N/A,FALSE,"NOTES (3)";#N/A,#N/A,FALSE,"DPL";#N/A,#N/A,FALSE,"DPL"}</definedName>
    <definedName name="FxPerSh" localSheetId="4">#REF!</definedName>
    <definedName name="FxPerSh" localSheetId="10">#REF!</definedName>
    <definedName name="FxPerSh">#REF!</definedName>
    <definedName name="FxRateAvg" localSheetId="4">#REF!</definedName>
    <definedName name="FxRateAvg" localSheetId="10">#REF!</definedName>
    <definedName name="FxRateAvg">#REF!</definedName>
    <definedName name="FxRateSpot" localSheetId="4">#REF!</definedName>
    <definedName name="FxRateSpot" localSheetId="10">#REF!</definedName>
    <definedName name="FxRateSpot">#REF!</definedName>
    <definedName name="g" localSheetId="7" hidden="1">{#N/A,#N/A,FALSE,"TAXC.INDEX";#N/A,#N/A,FALSE,"Schedule I";#N/A,#N/A,FALSE,"Schedule  II";#N/A,#N/A,FALSE,"Schedule III"}</definedName>
    <definedName name="g" localSheetId="5" hidden="1">{#N/A,#N/A,FALSE,"TAXC.INDEX";#N/A,#N/A,FALSE,"Schedule I";#N/A,#N/A,FALSE,"Schedule  II";#N/A,#N/A,FALSE,"Schedule III"}</definedName>
    <definedName name="g" localSheetId="6" hidden="1">{#N/A,#N/A,FALSE,"TAXC.INDEX";#N/A,#N/A,FALSE,"Schedule I";#N/A,#N/A,FALSE,"Schedule  II";#N/A,#N/A,FALSE,"Schedule III"}</definedName>
    <definedName name="g" localSheetId="11" hidden="1">{#N/A,#N/A,FALSE,"TAXC.INDEX";#N/A,#N/A,FALSE,"Schedule I";#N/A,#N/A,FALSE,"Schedule  II";#N/A,#N/A,FALSE,"Schedule III"}</definedName>
    <definedName name="g" localSheetId="12" hidden="1">{#N/A,#N/A,FALSE,"TAXC.INDEX";#N/A,#N/A,FALSE,"Schedule I";#N/A,#N/A,FALSE,"Schedule  II";#N/A,#N/A,FALSE,"Schedule III"}</definedName>
    <definedName name="g">#REF!</definedName>
    <definedName name="GASTOS" localSheetId="4">#REF!</definedName>
    <definedName name="GASTOS" localSheetId="10">#REF!</definedName>
    <definedName name="GASTOS">#REF!</definedName>
    <definedName name="Gdjf" hidden="1">{#N/A,#N/A,FALSE,"Ocean";#N/A,#N/A,FALSE,"NewYork";#N/A,#N/A,FALSE,"Gateway";#N/A,#N/A,FALSE,"GVH";#N/A,#N/A,FALSE,"GVM";#N/A,#N/A,FALSE,"GVT"}</definedName>
    <definedName name="general" localSheetId="2" hidden="1">#REF!</definedName>
    <definedName name="general" localSheetId="7" hidden="1">#REF!</definedName>
    <definedName name="general" localSheetId="3" hidden="1">#REF!</definedName>
    <definedName name="general" localSheetId="4" hidden="1">#REF!</definedName>
    <definedName name="general" localSheetId="5" hidden="1">#REF!</definedName>
    <definedName name="general" localSheetId="6" hidden="1">#REF!</definedName>
    <definedName name="general" localSheetId="1" hidden="1">#REF!</definedName>
    <definedName name="general" localSheetId="8" hidden="1">#REF!</definedName>
    <definedName name="general" localSheetId="9" hidden="1">#REF!</definedName>
    <definedName name="general" localSheetId="10" hidden="1">#REF!</definedName>
    <definedName name="general" localSheetId="11" hidden="1">#REF!</definedName>
    <definedName name="general" localSheetId="12" hidden="1">#REF!</definedName>
    <definedName name="general" hidden="1">#REF!</definedName>
    <definedName name="gf" localSheetId="7" hidden="1">{#N/A,#N/A,FALSE,"970301";#N/A,#N/A,FALSE,"970302";#N/A,#N/A,FALSE,"970303";#N/A,#N/A,FALSE,"970304";#N/A,#N/A,FALSE,"COM1";#N/A,#N/A,FALSE,"COM2"}</definedName>
    <definedName name="gf" localSheetId="5" hidden="1">{#N/A,#N/A,FALSE,"970301";#N/A,#N/A,FALSE,"970302";#N/A,#N/A,FALSE,"970303";#N/A,#N/A,FALSE,"970304";#N/A,#N/A,FALSE,"COM1";#N/A,#N/A,FALSE,"COM2"}</definedName>
    <definedName name="gf" localSheetId="6" hidden="1">{#N/A,#N/A,FALSE,"970301";#N/A,#N/A,FALSE,"970302";#N/A,#N/A,FALSE,"970303";#N/A,#N/A,FALSE,"970304";#N/A,#N/A,FALSE,"COM1";#N/A,#N/A,FALSE,"COM2"}</definedName>
    <definedName name="gf" localSheetId="11" hidden="1">{#N/A,#N/A,FALSE,"970301";#N/A,#N/A,FALSE,"970302";#N/A,#N/A,FALSE,"970303";#N/A,#N/A,FALSE,"970304";#N/A,#N/A,FALSE,"COM1";#N/A,#N/A,FALSE,"COM2"}</definedName>
    <definedName name="gf" localSheetId="12" hidden="1">{#N/A,#N/A,FALSE,"970301";#N/A,#N/A,FALSE,"970302";#N/A,#N/A,FALSE,"970303";#N/A,#N/A,FALSE,"970304";#N/A,#N/A,FALSE,"COM1";#N/A,#N/A,FALSE,"COM2"}</definedName>
    <definedName name="gf" hidden="1">{#N/A,#N/A,FALSE,"970301";#N/A,#N/A,FALSE,"970302";#N/A,#N/A,FALSE,"970303";#N/A,#N/A,FALSE,"970304";#N/A,#N/A,FALSE,"COM1";#N/A,#N/A,FALSE,"COM2"}</definedName>
    <definedName name="ggg" localSheetId="7" hidden="1">{#N/A,#N/A,FALSE,"DIR-REP";#N/A,#N/A,FALSE,"AUD-REPORT";#N/A,#N/A,FALSE,"P7L&amp;BS";#N/A,#N/A,FALSE,"NOTES";#N/A,#N/A,FALSE,"FA";#N/A,#N/A,FALSE,"NOTES (2)";#N/A,#N/A,FALSE,"Schedule  IV";#N/A,#N/A,FALSE,"Schedule V"}</definedName>
    <definedName name="ggg" localSheetId="5" hidden="1">{#N/A,#N/A,FALSE,"DIR-REP";#N/A,#N/A,FALSE,"AUD-REPORT";#N/A,#N/A,FALSE,"P7L&amp;BS";#N/A,#N/A,FALSE,"NOTES";#N/A,#N/A,FALSE,"FA";#N/A,#N/A,FALSE,"NOTES (2)";#N/A,#N/A,FALSE,"Schedule  IV";#N/A,#N/A,FALSE,"Schedule V"}</definedName>
    <definedName name="ggg" localSheetId="6" hidden="1">{#N/A,#N/A,FALSE,"DIR-REP";#N/A,#N/A,FALSE,"AUD-REPORT";#N/A,#N/A,FALSE,"P7L&amp;BS";#N/A,#N/A,FALSE,"NOTES";#N/A,#N/A,FALSE,"FA";#N/A,#N/A,FALSE,"NOTES (2)";#N/A,#N/A,FALSE,"Schedule  IV";#N/A,#N/A,FALSE,"Schedule V"}</definedName>
    <definedName name="ggg" localSheetId="11" hidden="1">{#N/A,#N/A,FALSE,"DIR-REP";#N/A,#N/A,FALSE,"AUD-REPORT";#N/A,#N/A,FALSE,"P7L&amp;BS";#N/A,#N/A,FALSE,"NOTES";#N/A,#N/A,FALSE,"FA";#N/A,#N/A,FALSE,"NOTES (2)";#N/A,#N/A,FALSE,"Schedule  IV";#N/A,#N/A,FALSE,"Schedule V"}</definedName>
    <definedName name="ggg" localSheetId="12" hidden="1">{#N/A,#N/A,FALSE,"DIR-REP";#N/A,#N/A,FALSE,"AUD-REPORT";#N/A,#N/A,FALSE,"P7L&amp;BS";#N/A,#N/A,FALSE,"NOTES";#N/A,#N/A,FALSE,"FA";#N/A,#N/A,FALSE,"NOTES (2)";#N/A,#N/A,FALSE,"Schedule  IV";#N/A,#N/A,FALSE,"Schedule V"}</definedName>
    <definedName name="ggg" hidden="1">{#N/A,#N/A,FALSE,"DIR-REP";#N/A,#N/A,FALSE,"AUD-REPORT";#N/A,#N/A,FALSE,"P7L&amp;BS";#N/A,#N/A,FALSE,"NOTES";#N/A,#N/A,FALSE,"FA";#N/A,#N/A,FALSE,"NOTES (2)";#N/A,#N/A,FALSE,"Schedule  IV";#N/A,#N/A,FALSE,"Schedule V"}</definedName>
    <definedName name="gggg" hidden="1">{#N/A,#N/A,FALSE,"COVER";#N/A,#N/A,FALSE,"0";#N/A,#N/A,FALSE,"1";#N/A,#N/A,FALSE,"2";#N/A,#N/A,FALSE,"3";#N/A,#N/A,FALSE,"4";#N/A,#N/A,FALSE,"5";#N/A,#N/A,FALSE,"6";#N/A,#N/A,FALSE,"7";#N/A,#N/A,FALSE,"8";#N/A,#N/A,FALSE,"9";#N/A,#N/A,FALSE,"10";#N/A,#N/A,FALSE,"11"}</definedName>
    <definedName name="gh" localSheetId="7" hidden="1">{#N/A,#N/A,FALSE,"TB";#N/A,#N/A,FALSE,"AR";#N/A,#N/A,FALSE,"BS";#N/A,#N/A,FALSE,"PL";#N/A,#N/A,FALSE,"NOTES";#N/A,#N/A,FALSE,"NOTES (2)";#N/A,#N/A,FALSE,"NOTES (3)";#N/A,#N/A,FALSE,"TAXC.INDEX";#N/A,#N/A,FALSE,"Schedule I";#N/A,#N/A,FALSE,"DPL";#N/A,#N/A,FALSE,"Schedule IV";#N/A,#N/A,FALSE,"Adjustments"}</definedName>
    <definedName name="gh" localSheetId="5" hidden="1">{#N/A,#N/A,FALSE,"TB";#N/A,#N/A,FALSE,"AR";#N/A,#N/A,FALSE,"BS";#N/A,#N/A,FALSE,"PL";#N/A,#N/A,FALSE,"NOTES";#N/A,#N/A,FALSE,"NOTES (2)";#N/A,#N/A,FALSE,"NOTES (3)";#N/A,#N/A,FALSE,"TAXC.INDEX";#N/A,#N/A,FALSE,"Schedule I";#N/A,#N/A,FALSE,"DPL";#N/A,#N/A,FALSE,"Schedule IV";#N/A,#N/A,FALSE,"Adjustments"}</definedName>
    <definedName name="gh" localSheetId="6" hidden="1">{#N/A,#N/A,FALSE,"TB";#N/A,#N/A,FALSE,"AR";#N/A,#N/A,FALSE,"BS";#N/A,#N/A,FALSE,"PL";#N/A,#N/A,FALSE,"NOTES";#N/A,#N/A,FALSE,"NOTES (2)";#N/A,#N/A,FALSE,"NOTES (3)";#N/A,#N/A,FALSE,"TAXC.INDEX";#N/A,#N/A,FALSE,"Schedule I";#N/A,#N/A,FALSE,"DPL";#N/A,#N/A,FALSE,"Schedule IV";#N/A,#N/A,FALSE,"Adjustments"}</definedName>
    <definedName name="gh" localSheetId="11" hidden="1">{#N/A,#N/A,FALSE,"TB";#N/A,#N/A,FALSE,"AR";#N/A,#N/A,FALSE,"BS";#N/A,#N/A,FALSE,"PL";#N/A,#N/A,FALSE,"NOTES";#N/A,#N/A,FALSE,"NOTES (2)";#N/A,#N/A,FALSE,"NOTES (3)";#N/A,#N/A,FALSE,"TAXC.INDEX";#N/A,#N/A,FALSE,"Schedule I";#N/A,#N/A,FALSE,"DPL";#N/A,#N/A,FALSE,"Schedule IV";#N/A,#N/A,FALSE,"Adjustments"}</definedName>
    <definedName name="gh" localSheetId="12" hidden="1">{#N/A,#N/A,FALSE,"TB";#N/A,#N/A,FALSE,"AR";#N/A,#N/A,FALSE,"BS";#N/A,#N/A,FALSE,"PL";#N/A,#N/A,FALSE,"NOTES";#N/A,#N/A,FALSE,"NOTES (2)";#N/A,#N/A,FALSE,"NOTES (3)";#N/A,#N/A,FALSE,"TAXC.INDEX";#N/A,#N/A,FALSE,"Schedule I";#N/A,#N/A,FALSE,"DPL";#N/A,#N/A,FALSE,"Schedule IV";#N/A,#N/A,FALSE,"Adjustments"}</definedName>
    <definedName name="gh" hidden="1">{#N/A,#N/A,FALSE,"TB";#N/A,#N/A,FALSE,"AR";#N/A,#N/A,FALSE,"BS";#N/A,#N/A,FALSE,"PL";#N/A,#N/A,FALSE,"NOTES";#N/A,#N/A,FALSE,"NOTES (2)";#N/A,#N/A,FALSE,"NOTES (3)";#N/A,#N/A,FALSE,"TAXC.INDEX";#N/A,#N/A,FALSE,"Schedule I";#N/A,#N/A,FALSE,"DPL";#N/A,#N/A,FALSE,"Schedule IV";#N/A,#N/A,FALSE,"Adjustments"}</definedName>
    <definedName name="ghhghd" hidden="1">{"mgmt forecast",#N/A,FALSE,"Mgmt Forecast";"dcf table",#N/A,FALSE,"Mgmt Forecast";"sensitivity",#N/A,FALSE,"Mgmt Forecast";"table inputs",#N/A,FALSE,"Mgmt Forecast";"calculations",#N/A,FALSE,"Mgmt Forecast"}</definedName>
    <definedName name="ghhhg" hidden="1">{#N/A,#N/A,FALSE,"ORIX CSC"}</definedName>
    <definedName name="ghjb" localSheetId="7" hidden="1">{#N/A,#N/A,FALSE,"TB";#N/A,#N/A,FALSE,"AR";#N/A,#N/A,FALSE,"BS";#N/A,#N/A,FALSE,"PL";#N/A,#N/A,FALSE,"NOTES";#N/A,#N/A,FALSE,"NOTES (2)";#N/A,#N/A,FALSE,"NOTES (3)";#N/A,#N/A,FALSE,"TAXC.INDEX";#N/A,#N/A,FALSE,"Schedule I";#N/A,#N/A,FALSE,"DPL";#N/A,#N/A,FALSE,"Schedule IV";#N/A,#N/A,FALSE,"Adjustments"}</definedName>
    <definedName name="ghjb" localSheetId="5" hidden="1">{#N/A,#N/A,FALSE,"TB";#N/A,#N/A,FALSE,"AR";#N/A,#N/A,FALSE,"BS";#N/A,#N/A,FALSE,"PL";#N/A,#N/A,FALSE,"NOTES";#N/A,#N/A,FALSE,"NOTES (2)";#N/A,#N/A,FALSE,"NOTES (3)";#N/A,#N/A,FALSE,"TAXC.INDEX";#N/A,#N/A,FALSE,"Schedule I";#N/A,#N/A,FALSE,"DPL";#N/A,#N/A,FALSE,"Schedule IV";#N/A,#N/A,FALSE,"Adjustments"}</definedName>
    <definedName name="ghjb" localSheetId="6" hidden="1">{#N/A,#N/A,FALSE,"TB";#N/A,#N/A,FALSE,"AR";#N/A,#N/A,FALSE,"BS";#N/A,#N/A,FALSE,"PL";#N/A,#N/A,FALSE,"NOTES";#N/A,#N/A,FALSE,"NOTES (2)";#N/A,#N/A,FALSE,"NOTES (3)";#N/A,#N/A,FALSE,"TAXC.INDEX";#N/A,#N/A,FALSE,"Schedule I";#N/A,#N/A,FALSE,"DPL";#N/A,#N/A,FALSE,"Schedule IV";#N/A,#N/A,FALSE,"Adjustments"}</definedName>
    <definedName name="ghjb" localSheetId="11" hidden="1">{#N/A,#N/A,FALSE,"TB";#N/A,#N/A,FALSE,"AR";#N/A,#N/A,FALSE,"BS";#N/A,#N/A,FALSE,"PL";#N/A,#N/A,FALSE,"NOTES";#N/A,#N/A,FALSE,"NOTES (2)";#N/A,#N/A,FALSE,"NOTES (3)";#N/A,#N/A,FALSE,"TAXC.INDEX";#N/A,#N/A,FALSE,"Schedule I";#N/A,#N/A,FALSE,"DPL";#N/A,#N/A,FALSE,"Schedule IV";#N/A,#N/A,FALSE,"Adjustments"}</definedName>
    <definedName name="ghjb" localSheetId="12" hidden="1">{#N/A,#N/A,FALSE,"TB";#N/A,#N/A,FALSE,"AR";#N/A,#N/A,FALSE,"BS";#N/A,#N/A,FALSE,"PL";#N/A,#N/A,FALSE,"NOTES";#N/A,#N/A,FALSE,"NOTES (2)";#N/A,#N/A,FALSE,"NOTES (3)";#N/A,#N/A,FALSE,"TAXC.INDEX";#N/A,#N/A,FALSE,"Schedule I";#N/A,#N/A,FALSE,"DPL";#N/A,#N/A,FALSE,"Schedule IV";#N/A,#N/A,FALSE,"Adjustments"}</definedName>
    <definedName name="ghjb" hidden="1">{#N/A,#N/A,FALSE,"TB";#N/A,#N/A,FALSE,"AR";#N/A,#N/A,FALSE,"BS";#N/A,#N/A,FALSE,"PL";#N/A,#N/A,FALSE,"NOTES";#N/A,#N/A,FALSE,"NOTES (2)";#N/A,#N/A,FALSE,"NOTES (3)";#N/A,#N/A,FALSE,"TAXC.INDEX";#N/A,#N/A,FALSE,"Schedule I";#N/A,#N/A,FALSE,"DPL";#N/A,#N/A,FALSE,"Schedule IV";#N/A,#N/A,FALSE,"Adjustments"}</definedName>
    <definedName name="gjaeofjfa" localSheetId="7" hidden="1">{#N/A,#N/A,FALSE,"CONTENTS";#N/A,#N/A,FALSE,"DR";#N/A,#N/A,FALSE,"PL";#N/A,#N/A,FALSE,"BS";#N/A,#N/A,FALSE,"Cash Flow";#N/A,#N/A,FALSE,"NOTES";#N/A,#N/A,FALSE,"NOTES (FA)";#N/A,#N/A,FALSE,"Notes(3)";#N/A,#N/A,FALSE,"NOTES (4)";#N/A,#N/A,FALSE,"DP&amp;L";#N/A,#N/A,FALSE,"EXPENSES";#N/A,#N/A,FALSE,"EXPENSES-1"}</definedName>
    <definedName name="gjaeofjfa" localSheetId="5" hidden="1">{#N/A,#N/A,FALSE,"CONTENTS";#N/A,#N/A,FALSE,"DR";#N/A,#N/A,FALSE,"PL";#N/A,#N/A,FALSE,"BS";#N/A,#N/A,FALSE,"Cash Flow";#N/A,#N/A,FALSE,"NOTES";#N/A,#N/A,FALSE,"NOTES (FA)";#N/A,#N/A,FALSE,"Notes(3)";#N/A,#N/A,FALSE,"NOTES (4)";#N/A,#N/A,FALSE,"DP&amp;L";#N/A,#N/A,FALSE,"EXPENSES";#N/A,#N/A,FALSE,"EXPENSES-1"}</definedName>
    <definedName name="gjaeofjfa" localSheetId="6" hidden="1">{#N/A,#N/A,FALSE,"CONTENTS";#N/A,#N/A,FALSE,"DR";#N/A,#N/A,FALSE,"PL";#N/A,#N/A,FALSE,"BS";#N/A,#N/A,FALSE,"Cash Flow";#N/A,#N/A,FALSE,"NOTES";#N/A,#N/A,FALSE,"NOTES (FA)";#N/A,#N/A,FALSE,"Notes(3)";#N/A,#N/A,FALSE,"NOTES (4)";#N/A,#N/A,FALSE,"DP&amp;L";#N/A,#N/A,FALSE,"EXPENSES";#N/A,#N/A,FALSE,"EXPENSES-1"}</definedName>
    <definedName name="gjaeofjfa" localSheetId="11" hidden="1">{#N/A,#N/A,FALSE,"CONTENTS";#N/A,#N/A,FALSE,"DR";#N/A,#N/A,FALSE,"PL";#N/A,#N/A,FALSE,"BS";#N/A,#N/A,FALSE,"Cash Flow";#N/A,#N/A,FALSE,"NOTES";#N/A,#N/A,FALSE,"NOTES (FA)";#N/A,#N/A,FALSE,"Notes(3)";#N/A,#N/A,FALSE,"NOTES (4)";#N/A,#N/A,FALSE,"DP&amp;L";#N/A,#N/A,FALSE,"EXPENSES";#N/A,#N/A,FALSE,"EXPENSES-1"}</definedName>
    <definedName name="gjaeofjfa" localSheetId="12" hidden="1">{#N/A,#N/A,FALSE,"CONTENTS";#N/A,#N/A,FALSE,"DR";#N/A,#N/A,FALSE,"PL";#N/A,#N/A,FALSE,"BS";#N/A,#N/A,FALSE,"Cash Flow";#N/A,#N/A,FALSE,"NOTES";#N/A,#N/A,FALSE,"NOTES (FA)";#N/A,#N/A,FALSE,"Notes(3)";#N/A,#N/A,FALSE,"NOTES (4)";#N/A,#N/A,FALSE,"DP&amp;L";#N/A,#N/A,FALSE,"EXPENSES";#N/A,#N/A,FALSE,"EXPENSES-1"}</definedName>
    <definedName name="gjaeofjfa" hidden="1">{#N/A,#N/A,FALSE,"CONTENTS";#N/A,#N/A,FALSE,"DR";#N/A,#N/A,FALSE,"PL";#N/A,#N/A,FALSE,"BS";#N/A,#N/A,FALSE,"Cash Flow";#N/A,#N/A,FALSE,"NOTES";#N/A,#N/A,FALSE,"NOTES (FA)";#N/A,#N/A,FALSE,"Notes(3)";#N/A,#N/A,FALSE,"NOTES (4)";#N/A,#N/A,FALSE,"DP&amp;L";#N/A,#N/A,FALSE,"EXPENSES";#N/A,#N/A,FALSE,"EXPENSES-1"}</definedName>
    <definedName name="gjaeoj" localSheetId="7" hidden="1">{#N/A,#N/A,FALSE,"TB";#N/A,#N/A,FALSE,"DR";#N/A,#N/A,FALSE,"AR";#N/A,#N/A,FALSE,"PL";#N/A,#N/A,FALSE,"BS";#N/A,#N/A,FALSE,"NOTES";#N/A,#N/A,FALSE,"NOTES (2)";#N/A,#N/A,FALSE,"NOTES (3)";#N/A,#N/A,FALSE,"DPL";#N/A,#N/A,FALSE,"TAXC.INDEX";#N/A,#N/A,FALSE,"Schedule I";#N/A,#N/A,FALSE,"Adjustments"}</definedName>
    <definedName name="gjaeoj" localSheetId="5" hidden="1">{#N/A,#N/A,FALSE,"TB";#N/A,#N/A,FALSE,"DR";#N/A,#N/A,FALSE,"AR";#N/A,#N/A,FALSE,"PL";#N/A,#N/A,FALSE,"BS";#N/A,#N/A,FALSE,"NOTES";#N/A,#N/A,FALSE,"NOTES (2)";#N/A,#N/A,FALSE,"NOTES (3)";#N/A,#N/A,FALSE,"DPL";#N/A,#N/A,FALSE,"TAXC.INDEX";#N/A,#N/A,FALSE,"Schedule I";#N/A,#N/A,FALSE,"Adjustments"}</definedName>
    <definedName name="gjaeoj" localSheetId="6" hidden="1">{#N/A,#N/A,FALSE,"TB";#N/A,#N/A,FALSE,"DR";#N/A,#N/A,FALSE,"AR";#N/A,#N/A,FALSE,"PL";#N/A,#N/A,FALSE,"BS";#N/A,#N/A,FALSE,"NOTES";#N/A,#N/A,FALSE,"NOTES (2)";#N/A,#N/A,FALSE,"NOTES (3)";#N/A,#N/A,FALSE,"DPL";#N/A,#N/A,FALSE,"TAXC.INDEX";#N/A,#N/A,FALSE,"Schedule I";#N/A,#N/A,FALSE,"Adjustments"}</definedName>
    <definedName name="gjaeoj" localSheetId="11" hidden="1">{#N/A,#N/A,FALSE,"TB";#N/A,#N/A,FALSE,"DR";#N/A,#N/A,FALSE,"AR";#N/A,#N/A,FALSE,"PL";#N/A,#N/A,FALSE,"BS";#N/A,#N/A,FALSE,"NOTES";#N/A,#N/A,FALSE,"NOTES (2)";#N/A,#N/A,FALSE,"NOTES (3)";#N/A,#N/A,FALSE,"DPL";#N/A,#N/A,FALSE,"TAXC.INDEX";#N/A,#N/A,FALSE,"Schedule I";#N/A,#N/A,FALSE,"Adjustments"}</definedName>
    <definedName name="gjaeoj" localSheetId="12" hidden="1">{#N/A,#N/A,FALSE,"TB";#N/A,#N/A,FALSE,"DR";#N/A,#N/A,FALSE,"AR";#N/A,#N/A,FALSE,"PL";#N/A,#N/A,FALSE,"BS";#N/A,#N/A,FALSE,"NOTES";#N/A,#N/A,FALSE,"NOTES (2)";#N/A,#N/A,FALSE,"NOTES (3)";#N/A,#N/A,FALSE,"DPL";#N/A,#N/A,FALSE,"TAXC.INDEX";#N/A,#N/A,FALSE,"Schedule I";#N/A,#N/A,FALSE,"Adjustments"}</definedName>
    <definedName name="gjaeoj" hidden="1">{#N/A,#N/A,FALSE,"TB";#N/A,#N/A,FALSE,"DR";#N/A,#N/A,FALSE,"AR";#N/A,#N/A,FALSE,"PL";#N/A,#N/A,FALSE,"BS";#N/A,#N/A,FALSE,"NOTES";#N/A,#N/A,FALSE,"NOTES (2)";#N/A,#N/A,FALSE,"NOTES (3)";#N/A,#N/A,FALSE,"DPL";#N/A,#N/A,FALSE,"TAXC.INDEX";#N/A,#N/A,FALSE,"Schedule I";#N/A,#N/A,FALSE,"Adjustments"}</definedName>
    <definedName name="gjafoe" localSheetId="7" hidden="1">{#N/A,#N/A,TRUE,"COVER";#N/A,#N/A,TRUE,"DIR";#N/A,#N/A,TRUE,"AUDIT"}</definedName>
    <definedName name="gjafoe" localSheetId="5" hidden="1">{#N/A,#N/A,TRUE,"COVER";#N/A,#N/A,TRUE,"DIR";#N/A,#N/A,TRUE,"AUDIT"}</definedName>
    <definedName name="gjafoe" localSheetId="6" hidden="1">{#N/A,#N/A,TRUE,"COVER";#N/A,#N/A,TRUE,"DIR";#N/A,#N/A,TRUE,"AUDIT"}</definedName>
    <definedName name="gjafoe" localSheetId="11" hidden="1">{#N/A,#N/A,TRUE,"COVER";#N/A,#N/A,TRUE,"DIR";#N/A,#N/A,TRUE,"AUDIT"}</definedName>
    <definedName name="gjafoe" localSheetId="12" hidden="1">{#N/A,#N/A,TRUE,"COVER";#N/A,#N/A,TRUE,"DIR";#N/A,#N/A,TRUE,"AUDIT"}</definedName>
    <definedName name="gjafoe" hidden="1">{#N/A,#N/A,TRUE,"COVER";#N/A,#N/A,TRUE,"DIR";#N/A,#N/A,TRUE,"AUDIT"}</definedName>
    <definedName name="gjafoeaf" localSheetId="7" hidden="1">{#N/A,#N/A,FALSE,"DIR-REP";#N/A,#N/A,FALSE,"AUD-REPORT";#N/A,#N/A,FALSE,"P7L&amp;BS";#N/A,#N/A,FALSE,"NOTES";#N/A,#N/A,FALSE,"FA";#N/A,#N/A,FALSE,"NOTES (2)";#N/A,#N/A,FALSE,"Schedule  IV";#N/A,#N/A,FALSE,"Schedule V"}</definedName>
    <definedName name="gjafoeaf" localSheetId="5" hidden="1">{#N/A,#N/A,FALSE,"DIR-REP";#N/A,#N/A,FALSE,"AUD-REPORT";#N/A,#N/A,FALSE,"P7L&amp;BS";#N/A,#N/A,FALSE,"NOTES";#N/A,#N/A,FALSE,"FA";#N/A,#N/A,FALSE,"NOTES (2)";#N/A,#N/A,FALSE,"Schedule  IV";#N/A,#N/A,FALSE,"Schedule V"}</definedName>
    <definedName name="gjafoeaf" localSheetId="6" hidden="1">{#N/A,#N/A,FALSE,"DIR-REP";#N/A,#N/A,FALSE,"AUD-REPORT";#N/A,#N/A,FALSE,"P7L&amp;BS";#N/A,#N/A,FALSE,"NOTES";#N/A,#N/A,FALSE,"FA";#N/A,#N/A,FALSE,"NOTES (2)";#N/A,#N/A,FALSE,"Schedule  IV";#N/A,#N/A,FALSE,"Schedule V"}</definedName>
    <definedName name="gjafoeaf" localSheetId="11" hidden="1">{#N/A,#N/A,FALSE,"DIR-REP";#N/A,#N/A,FALSE,"AUD-REPORT";#N/A,#N/A,FALSE,"P7L&amp;BS";#N/A,#N/A,FALSE,"NOTES";#N/A,#N/A,FALSE,"FA";#N/A,#N/A,FALSE,"NOTES (2)";#N/A,#N/A,FALSE,"Schedule  IV";#N/A,#N/A,FALSE,"Schedule V"}</definedName>
    <definedName name="gjafoeaf" localSheetId="12" hidden="1">{#N/A,#N/A,FALSE,"DIR-REP";#N/A,#N/A,FALSE,"AUD-REPORT";#N/A,#N/A,FALSE,"P7L&amp;BS";#N/A,#N/A,FALSE,"NOTES";#N/A,#N/A,FALSE,"FA";#N/A,#N/A,FALSE,"NOTES (2)";#N/A,#N/A,FALSE,"Schedule  IV";#N/A,#N/A,FALSE,"Schedule V"}</definedName>
    <definedName name="gjafoeaf" hidden="1">{#N/A,#N/A,FALSE,"DIR-REP";#N/A,#N/A,FALSE,"AUD-REPORT";#N/A,#N/A,FALSE,"P7L&amp;BS";#N/A,#N/A,FALSE,"NOTES";#N/A,#N/A,FALSE,"FA";#N/A,#N/A,FALSE,"NOTES (2)";#N/A,#N/A,FALSE,"Schedule  IV";#N/A,#N/A,FALSE,"Schedule V"}</definedName>
    <definedName name="gjafoejf" localSheetId="7" hidden="1">{#N/A,#N/A,FALSE,"DIR-REP";#N/A,#N/A,FALSE,"AUD-REPORT";#N/A,#N/A,FALSE,"P7L&amp;BS";#N/A,#N/A,FALSE,"NOTES";#N/A,#N/A,FALSE,"FA";#N/A,#N/A,FALSE,"NOTES (2)";#N/A,#N/A,FALSE,"Schedule  IV";#N/A,#N/A,FALSE,"Schedule V"}</definedName>
    <definedName name="gjafoejf" localSheetId="5" hidden="1">{#N/A,#N/A,FALSE,"DIR-REP";#N/A,#N/A,FALSE,"AUD-REPORT";#N/A,#N/A,FALSE,"P7L&amp;BS";#N/A,#N/A,FALSE,"NOTES";#N/A,#N/A,FALSE,"FA";#N/A,#N/A,FALSE,"NOTES (2)";#N/A,#N/A,FALSE,"Schedule  IV";#N/A,#N/A,FALSE,"Schedule V"}</definedName>
    <definedName name="gjafoejf" localSheetId="6" hidden="1">{#N/A,#N/A,FALSE,"DIR-REP";#N/A,#N/A,FALSE,"AUD-REPORT";#N/A,#N/A,FALSE,"P7L&amp;BS";#N/A,#N/A,FALSE,"NOTES";#N/A,#N/A,FALSE,"FA";#N/A,#N/A,FALSE,"NOTES (2)";#N/A,#N/A,FALSE,"Schedule  IV";#N/A,#N/A,FALSE,"Schedule V"}</definedName>
    <definedName name="gjafoejf" localSheetId="11" hidden="1">{#N/A,#N/A,FALSE,"DIR-REP";#N/A,#N/A,FALSE,"AUD-REPORT";#N/A,#N/A,FALSE,"P7L&amp;BS";#N/A,#N/A,FALSE,"NOTES";#N/A,#N/A,FALSE,"FA";#N/A,#N/A,FALSE,"NOTES (2)";#N/A,#N/A,FALSE,"Schedule  IV";#N/A,#N/A,FALSE,"Schedule V"}</definedName>
    <definedName name="gjafoejf" localSheetId="12" hidden="1">{#N/A,#N/A,FALSE,"DIR-REP";#N/A,#N/A,FALSE,"AUD-REPORT";#N/A,#N/A,FALSE,"P7L&amp;BS";#N/A,#N/A,FALSE,"NOTES";#N/A,#N/A,FALSE,"FA";#N/A,#N/A,FALSE,"NOTES (2)";#N/A,#N/A,FALSE,"Schedule  IV";#N/A,#N/A,FALSE,"Schedule V"}</definedName>
    <definedName name="gjafoejf" hidden="1">{#N/A,#N/A,FALSE,"DIR-REP";#N/A,#N/A,FALSE,"AUD-REPORT";#N/A,#N/A,FALSE,"P7L&amp;BS";#N/A,#N/A,FALSE,"NOTES";#N/A,#N/A,FALSE,"FA";#N/A,#N/A,FALSE,"NOTES (2)";#N/A,#N/A,FALSE,"Schedule  IV";#N/A,#N/A,FALSE,"Schedule V"}</definedName>
    <definedName name="gjafoejfa" localSheetId="7" hidden="1">{#N/A,#N/A,FALSE,"TB";#N/A,#N/A,FALSE,"DR";#N/A,#N/A,FALSE,"AR";#N/A,#N/A,FALSE,"PL";#N/A,#N/A,FALSE,"BS";#N/A,#N/A,FALSE,"NOTES";#N/A,#N/A,FALSE,"NOTES (2)";#N/A,#N/A,FALSE,"NOTES (3)";#N/A,#N/A,FALSE,"DPL";#N/A,#N/A,FALSE,"TAXC.INDEX";#N/A,#N/A,FALSE,"Schedule I";#N/A,#N/A,FALSE,"Adjustments"}</definedName>
    <definedName name="gjafoejfa" localSheetId="5" hidden="1">{#N/A,#N/A,FALSE,"TB";#N/A,#N/A,FALSE,"DR";#N/A,#N/A,FALSE,"AR";#N/A,#N/A,FALSE,"PL";#N/A,#N/A,FALSE,"BS";#N/A,#N/A,FALSE,"NOTES";#N/A,#N/A,FALSE,"NOTES (2)";#N/A,#N/A,FALSE,"NOTES (3)";#N/A,#N/A,FALSE,"DPL";#N/A,#N/A,FALSE,"TAXC.INDEX";#N/A,#N/A,FALSE,"Schedule I";#N/A,#N/A,FALSE,"Adjustments"}</definedName>
    <definedName name="gjafoejfa" localSheetId="6" hidden="1">{#N/A,#N/A,FALSE,"TB";#N/A,#N/A,FALSE,"DR";#N/A,#N/A,FALSE,"AR";#N/A,#N/A,FALSE,"PL";#N/A,#N/A,FALSE,"BS";#N/A,#N/A,FALSE,"NOTES";#N/A,#N/A,FALSE,"NOTES (2)";#N/A,#N/A,FALSE,"NOTES (3)";#N/A,#N/A,FALSE,"DPL";#N/A,#N/A,FALSE,"TAXC.INDEX";#N/A,#N/A,FALSE,"Schedule I";#N/A,#N/A,FALSE,"Adjustments"}</definedName>
    <definedName name="gjafoejfa" localSheetId="11" hidden="1">{#N/A,#N/A,FALSE,"TB";#N/A,#N/A,FALSE,"DR";#N/A,#N/A,FALSE,"AR";#N/A,#N/A,FALSE,"PL";#N/A,#N/A,FALSE,"BS";#N/A,#N/A,FALSE,"NOTES";#N/A,#N/A,FALSE,"NOTES (2)";#N/A,#N/A,FALSE,"NOTES (3)";#N/A,#N/A,FALSE,"DPL";#N/A,#N/A,FALSE,"TAXC.INDEX";#N/A,#N/A,FALSE,"Schedule I";#N/A,#N/A,FALSE,"Adjustments"}</definedName>
    <definedName name="gjafoejfa" localSheetId="12" hidden="1">{#N/A,#N/A,FALSE,"TB";#N/A,#N/A,FALSE,"DR";#N/A,#N/A,FALSE,"AR";#N/A,#N/A,FALSE,"PL";#N/A,#N/A,FALSE,"BS";#N/A,#N/A,FALSE,"NOTES";#N/A,#N/A,FALSE,"NOTES (2)";#N/A,#N/A,FALSE,"NOTES (3)";#N/A,#N/A,FALSE,"DPL";#N/A,#N/A,FALSE,"TAXC.INDEX";#N/A,#N/A,FALSE,"Schedule I";#N/A,#N/A,FALSE,"Adjustments"}</definedName>
    <definedName name="gjafoejfa" hidden="1">{#N/A,#N/A,FALSE,"TB";#N/A,#N/A,FALSE,"DR";#N/A,#N/A,FALSE,"AR";#N/A,#N/A,FALSE,"PL";#N/A,#N/A,FALSE,"BS";#N/A,#N/A,FALSE,"NOTES";#N/A,#N/A,FALSE,"NOTES (2)";#N/A,#N/A,FALSE,"NOTES (3)";#N/A,#N/A,FALSE,"DPL";#N/A,#N/A,FALSE,"TAXC.INDEX";#N/A,#N/A,FALSE,"Schedule I";#N/A,#N/A,FALSE,"Adjustments"}</definedName>
    <definedName name="gjafos" localSheetId="7" hidden="1">{#N/A,#N/A,FALSE,"TB";#N/A,#N/A,FALSE,"AR";#N/A,#N/A,FALSE,"BS";#N/A,#N/A,FALSE,"PL";#N/A,#N/A,FALSE,"NOTES";#N/A,#N/A,FALSE,"NOTES (2)";#N/A,#N/A,FALSE,"NOTES (3)";#N/A,#N/A,FALSE,"TAXC.INDEX";#N/A,#N/A,FALSE,"Schedule I";#N/A,#N/A,FALSE,"DPL";#N/A,#N/A,FALSE,"Schedule IV";#N/A,#N/A,FALSE,"Adjustments"}</definedName>
    <definedName name="gjafos" localSheetId="5" hidden="1">{#N/A,#N/A,FALSE,"TB";#N/A,#N/A,FALSE,"AR";#N/A,#N/A,FALSE,"BS";#N/A,#N/A,FALSE,"PL";#N/A,#N/A,FALSE,"NOTES";#N/A,#N/A,FALSE,"NOTES (2)";#N/A,#N/A,FALSE,"NOTES (3)";#N/A,#N/A,FALSE,"TAXC.INDEX";#N/A,#N/A,FALSE,"Schedule I";#N/A,#N/A,FALSE,"DPL";#N/A,#N/A,FALSE,"Schedule IV";#N/A,#N/A,FALSE,"Adjustments"}</definedName>
    <definedName name="gjafos" localSheetId="6" hidden="1">{#N/A,#N/A,FALSE,"TB";#N/A,#N/A,FALSE,"AR";#N/A,#N/A,FALSE,"BS";#N/A,#N/A,FALSE,"PL";#N/A,#N/A,FALSE,"NOTES";#N/A,#N/A,FALSE,"NOTES (2)";#N/A,#N/A,FALSE,"NOTES (3)";#N/A,#N/A,FALSE,"TAXC.INDEX";#N/A,#N/A,FALSE,"Schedule I";#N/A,#N/A,FALSE,"DPL";#N/A,#N/A,FALSE,"Schedule IV";#N/A,#N/A,FALSE,"Adjustments"}</definedName>
    <definedName name="gjafos" localSheetId="11" hidden="1">{#N/A,#N/A,FALSE,"TB";#N/A,#N/A,FALSE,"AR";#N/A,#N/A,FALSE,"BS";#N/A,#N/A,FALSE,"PL";#N/A,#N/A,FALSE,"NOTES";#N/A,#N/A,FALSE,"NOTES (2)";#N/A,#N/A,FALSE,"NOTES (3)";#N/A,#N/A,FALSE,"TAXC.INDEX";#N/A,#N/A,FALSE,"Schedule I";#N/A,#N/A,FALSE,"DPL";#N/A,#N/A,FALSE,"Schedule IV";#N/A,#N/A,FALSE,"Adjustments"}</definedName>
    <definedName name="gjafos" localSheetId="12" hidden="1">{#N/A,#N/A,FALSE,"TB";#N/A,#N/A,FALSE,"AR";#N/A,#N/A,FALSE,"BS";#N/A,#N/A,FALSE,"PL";#N/A,#N/A,FALSE,"NOTES";#N/A,#N/A,FALSE,"NOTES (2)";#N/A,#N/A,FALSE,"NOTES (3)";#N/A,#N/A,FALSE,"TAXC.INDEX";#N/A,#N/A,FALSE,"Schedule I";#N/A,#N/A,FALSE,"DPL";#N/A,#N/A,FALSE,"Schedule IV";#N/A,#N/A,FALSE,"Adjustments"}</definedName>
    <definedName name="gjafos" hidden="1">{#N/A,#N/A,FALSE,"TB";#N/A,#N/A,FALSE,"AR";#N/A,#N/A,FALSE,"BS";#N/A,#N/A,FALSE,"PL";#N/A,#N/A,FALSE,"NOTES";#N/A,#N/A,FALSE,"NOTES (2)";#N/A,#N/A,FALSE,"NOTES (3)";#N/A,#N/A,FALSE,"TAXC.INDEX";#N/A,#N/A,FALSE,"Schedule I";#N/A,#N/A,FALSE,"DPL";#N/A,#N/A,FALSE,"Schedule IV";#N/A,#N/A,FALSE,"Adjustments"}</definedName>
    <definedName name="gjajeofa" localSheetId="7" hidden="1">{#N/A,#N/A,FALSE,"TB";#N/A,#N/A,FALSE,"AR";#N/A,#N/A,FALSE,"BS";#N/A,#N/A,FALSE,"PL";#N/A,#N/A,FALSE,"NOTES";#N/A,#N/A,FALSE,"NOTES (2)";#N/A,#N/A,FALSE,"NOTES (3)";#N/A,#N/A,FALSE,"TAXC.INDEX";#N/A,#N/A,FALSE,"Schedule I";#N/A,#N/A,FALSE,"DPL";#N/A,#N/A,FALSE,"Schedule IV";#N/A,#N/A,FALSE,"Adjustments"}</definedName>
    <definedName name="gjajeofa" localSheetId="5" hidden="1">{#N/A,#N/A,FALSE,"TB";#N/A,#N/A,FALSE,"AR";#N/A,#N/A,FALSE,"BS";#N/A,#N/A,FALSE,"PL";#N/A,#N/A,FALSE,"NOTES";#N/A,#N/A,FALSE,"NOTES (2)";#N/A,#N/A,FALSE,"NOTES (3)";#N/A,#N/A,FALSE,"TAXC.INDEX";#N/A,#N/A,FALSE,"Schedule I";#N/A,#N/A,FALSE,"DPL";#N/A,#N/A,FALSE,"Schedule IV";#N/A,#N/A,FALSE,"Adjustments"}</definedName>
    <definedName name="gjajeofa" localSheetId="6" hidden="1">{#N/A,#N/A,FALSE,"TB";#N/A,#N/A,FALSE,"AR";#N/A,#N/A,FALSE,"BS";#N/A,#N/A,FALSE,"PL";#N/A,#N/A,FALSE,"NOTES";#N/A,#N/A,FALSE,"NOTES (2)";#N/A,#N/A,FALSE,"NOTES (3)";#N/A,#N/A,FALSE,"TAXC.INDEX";#N/A,#N/A,FALSE,"Schedule I";#N/A,#N/A,FALSE,"DPL";#N/A,#N/A,FALSE,"Schedule IV";#N/A,#N/A,FALSE,"Adjustments"}</definedName>
    <definedName name="gjajeofa" localSheetId="11" hidden="1">{#N/A,#N/A,FALSE,"TB";#N/A,#N/A,FALSE,"AR";#N/A,#N/A,FALSE,"BS";#N/A,#N/A,FALSE,"PL";#N/A,#N/A,FALSE,"NOTES";#N/A,#N/A,FALSE,"NOTES (2)";#N/A,#N/A,FALSE,"NOTES (3)";#N/A,#N/A,FALSE,"TAXC.INDEX";#N/A,#N/A,FALSE,"Schedule I";#N/A,#N/A,FALSE,"DPL";#N/A,#N/A,FALSE,"Schedule IV";#N/A,#N/A,FALSE,"Adjustments"}</definedName>
    <definedName name="gjajeofa" localSheetId="12" hidden="1">{#N/A,#N/A,FALSE,"TB";#N/A,#N/A,FALSE,"AR";#N/A,#N/A,FALSE,"BS";#N/A,#N/A,FALSE,"PL";#N/A,#N/A,FALSE,"NOTES";#N/A,#N/A,FALSE,"NOTES (2)";#N/A,#N/A,FALSE,"NOTES (3)";#N/A,#N/A,FALSE,"TAXC.INDEX";#N/A,#N/A,FALSE,"Schedule I";#N/A,#N/A,FALSE,"DPL";#N/A,#N/A,FALSE,"Schedule IV";#N/A,#N/A,FALSE,"Adjustments"}</definedName>
    <definedName name="gjajeofa" hidden="1">{#N/A,#N/A,FALSE,"TB";#N/A,#N/A,FALSE,"AR";#N/A,#N/A,FALSE,"BS";#N/A,#N/A,FALSE,"PL";#N/A,#N/A,FALSE,"NOTES";#N/A,#N/A,FALSE,"NOTES (2)";#N/A,#N/A,FALSE,"NOTES (3)";#N/A,#N/A,FALSE,"TAXC.INDEX";#N/A,#N/A,FALSE,"Schedule I";#N/A,#N/A,FALSE,"DPL";#N/A,#N/A,FALSE,"Schedule IV";#N/A,#N/A,FALSE,"Adjustments"}</definedName>
    <definedName name="gjaoejfa" localSheetId="7" hidden="1">{#N/A,#N/A,FALSE,"TB";#N/A,#N/A,FALSE,"DR";#N/A,#N/A,FALSE,"AR";#N/A,#N/A,FALSE,"BS";#N/A,#N/A,FALSE,"PL";#N/A,#N/A,FALSE,"NOTES";#N/A,#N/A,FALSE,"NOTES (2)";#N/A,#N/A,FALSE,"NOTES (3)";#N/A,#N/A,FALSE,"DPL";#N/A,#N/A,FALSE,"DPL"}</definedName>
    <definedName name="gjaoejfa" localSheetId="5" hidden="1">{#N/A,#N/A,FALSE,"TB";#N/A,#N/A,FALSE,"DR";#N/A,#N/A,FALSE,"AR";#N/A,#N/A,FALSE,"BS";#N/A,#N/A,FALSE,"PL";#N/A,#N/A,FALSE,"NOTES";#N/A,#N/A,FALSE,"NOTES (2)";#N/A,#N/A,FALSE,"NOTES (3)";#N/A,#N/A,FALSE,"DPL";#N/A,#N/A,FALSE,"DPL"}</definedName>
    <definedName name="gjaoejfa" localSheetId="6" hidden="1">{#N/A,#N/A,FALSE,"TB";#N/A,#N/A,FALSE,"DR";#N/A,#N/A,FALSE,"AR";#N/A,#N/A,FALSE,"BS";#N/A,#N/A,FALSE,"PL";#N/A,#N/A,FALSE,"NOTES";#N/A,#N/A,FALSE,"NOTES (2)";#N/A,#N/A,FALSE,"NOTES (3)";#N/A,#N/A,FALSE,"DPL";#N/A,#N/A,FALSE,"DPL"}</definedName>
    <definedName name="gjaoejfa" localSheetId="11" hidden="1">{#N/A,#N/A,FALSE,"TB";#N/A,#N/A,FALSE,"DR";#N/A,#N/A,FALSE,"AR";#N/A,#N/A,FALSE,"BS";#N/A,#N/A,FALSE,"PL";#N/A,#N/A,FALSE,"NOTES";#N/A,#N/A,FALSE,"NOTES (2)";#N/A,#N/A,FALSE,"NOTES (3)";#N/A,#N/A,FALSE,"DPL";#N/A,#N/A,FALSE,"DPL"}</definedName>
    <definedName name="gjaoejfa" localSheetId="12" hidden="1">{#N/A,#N/A,FALSE,"TB";#N/A,#N/A,FALSE,"DR";#N/A,#N/A,FALSE,"AR";#N/A,#N/A,FALSE,"BS";#N/A,#N/A,FALSE,"PL";#N/A,#N/A,FALSE,"NOTES";#N/A,#N/A,FALSE,"NOTES (2)";#N/A,#N/A,FALSE,"NOTES (3)";#N/A,#N/A,FALSE,"DPL";#N/A,#N/A,FALSE,"DPL"}</definedName>
    <definedName name="gjaoejfa" hidden="1">{#N/A,#N/A,FALSE,"TB";#N/A,#N/A,FALSE,"DR";#N/A,#N/A,FALSE,"AR";#N/A,#N/A,FALSE,"BS";#N/A,#N/A,FALSE,"PL";#N/A,#N/A,FALSE,"NOTES";#N/A,#N/A,FALSE,"NOTES (2)";#N/A,#N/A,FALSE,"NOTES (3)";#N/A,#N/A,FALSE,"DPL";#N/A,#N/A,FALSE,"DPL"}</definedName>
    <definedName name="gjeo" localSheetId="7" hidden="1">{#N/A,#N/A,FALSE,"DIR-REP";#N/A,#N/A,FALSE,"AUD-REPORT";#N/A,#N/A,FALSE,"P7L&amp;BS";#N/A,#N/A,FALSE,"NOTES";#N/A,#N/A,FALSE,"FA";#N/A,#N/A,FALSE,"NOTES (2)";#N/A,#N/A,FALSE,"Schedule  IV";#N/A,#N/A,FALSE,"Schedule V"}</definedName>
    <definedName name="gjeo" localSheetId="5" hidden="1">{#N/A,#N/A,FALSE,"DIR-REP";#N/A,#N/A,FALSE,"AUD-REPORT";#N/A,#N/A,FALSE,"P7L&amp;BS";#N/A,#N/A,FALSE,"NOTES";#N/A,#N/A,FALSE,"FA";#N/A,#N/A,FALSE,"NOTES (2)";#N/A,#N/A,FALSE,"Schedule  IV";#N/A,#N/A,FALSE,"Schedule V"}</definedName>
    <definedName name="gjeo" localSheetId="6" hidden="1">{#N/A,#N/A,FALSE,"DIR-REP";#N/A,#N/A,FALSE,"AUD-REPORT";#N/A,#N/A,FALSE,"P7L&amp;BS";#N/A,#N/A,FALSE,"NOTES";#N/A,#N/A,FALSE,"FA";#N/A,#N/A,FALSE,"NOTES (2)";#N/A,#N/A,FALSE,"Schedule  IV";#N/A,#N/A,FALSE,"Schedule V"}</definedName>
    <definedName name="gjeo" localSheetId="11" hidden="1">{#N/A,#N/A,FALSE,"DIR-REP";#N/A,#N/A,FALSE,"AUD-REPORT";#N/A,#N/A,FALSE,"P7L&amp;BS";#N/A,#N/A,FALSE,"NOTES";#N/A,#N/A,FALSE,"FA";#N/A,#N/A,FALSE,"NOTES (2)";#N/A,#N/A,FALSE,"Schedule  IV";#N/A,#N/A,FALSE,"Schedule V"}</definedName>
    <definedName name="gjeo" localSheetId="12" hidden="1">{#N/A,#N/A,FALSE,"DIR-REP";#N/A,#N/A,FALSE,"AUD-REPORT";#N/A,#N/A,FALSE,"P7L&amp;BS";#N/A,#N/A,FALSE,"NOTES";#N/A,#N/A,FALSE,"FA";#N/A,#N/A,FALSE,"NOTES (2)";#N/A,#N/A,FALSE,"Schedule  IV";#N/A,#N/A,FALSE,"Schedule V"}</definedName>
    <definedName name="gjeo" hidden="1">{#N/A,#N/A,FALSE,"DIR-REP";#N/A,#N/A,FALSE,"AUD-REPORT";#N/A,#N/A,FALSE,"P7L&amp;BS";#N/A,#N/A,FALSE,"NOTES";#N/A,#N/A,FALSE,"FA";#N/A,#N/A,FALSE,"NOTES (2)";#N/A,#N/A,FALSE,"Schedule  IV";#N/A,#N/A,FALSE,"Schedule V"}</definedName>
    <definedName name="gjos" localSheetId="7" hidden="1">{#N/A,#N/A,FALSE,"TAXC.INDEX";#N/A,#N/A,FALSE,"Schedule I";#N/A,#N/A,FALSE,"Schedule  II";#N/A,#N/A,FALSE,"Schedule III"}</definedName>
    <definedName name="gjos" localSheetId="5" hidden="1">{#N/A,#N/A,FALSE,"TAXC.INDEX";#N/A,#N/A,FALSE,"Schedule I";#N/A,#N/A,FALSE,"Schedule  II";#N/A,#N/A,FALSE,"Schedule III"}</definedName>
    <definedName name="gjos" localSheetId="6" hidden="1">{#N/A,#N/A,FALSE,"TAXC.INDEX";#N/A,#N/A,FALSE,"Schedule I";#N/A,#N/A,FALSE,"Schedule  II";#N/A,#N/A,FALSE,"Schedule III"}</definedName>
    <definedName name="gjos" localSheetId="11" hidden="1">{#N/A,#N/A,FALSE,"TAXC.INDEX";#N/A,#N/A,FALSE,"Schedule I";#N/A,#N/A,FALSE,"Schedule  II";#N/A,#N/A,FALSE,"Schedule III"}</definedName>
    <definedName name="gjos" localSheetId="12" hidden="1">{#N/A,#N/A,FALSE,"TAXC.INDEX";#N/A,#N/A,FALSE,"Schedule I";#N/A,#N/A,FALSE,"Schedule  II";#N/A,#N/A,FALSE,"Schedule III"}</definedName>
    <definedName name="gjos" hidden="1">{#N/A,#N/A,FALSE,"TAXC.INDEX";#N/A,#N/A,FALSE,"Schedule I";#N/A,#N/A,FALSE,"Schedule  II";#N/A,#N/A,FALSE,"Schedule III"}</definedName>
    <definedName name="glot" localSheetId="7" hidden="1">{#N/A,#N/A,FALSE,"DIR-REP";#N/A,#N/A,FALSE,"AUD-REPORT";#N/A,#N/A,FALSE,"P7L&amp;BS";#N/A,#N/A,FALSE,"NOTES";#N/A,#N/A,FALSE,"FA";#N/A,#N/A,FALSE,"NOTES (2)";#N/A,#N/A,FALSE,"Schedule  IV";#N/A,#N/A,FALSE,"Schedule V"}</definedName>
    <definedName name="glot" localSheetId="5" hidden="1">{#N/A,#N/A,FALSE,"DIR-REP";#N/A,#N/A,FALSE,"AUD-REPORT";#N/A,#N/A,FALSE,"P7L&amp;BS";#N/A,#N/A,FALSE,"NOTES";#N/A,#N/A,FALSE,"FA";#N/A,#N/A,FALSE,"NOTES (2)";#N/A,#N/A,FALSE,"Schedule  IV";#N/A,#N/A,FALSE,"Schedule V"}</definedName>
    <definedName name="glot" localSheetId="6" hidden="1">{#N/A,#N/A,FALSE,"DIR-REP";#N/A,#N/A,FALSE,"AUD-REPORT";#N/A,#N/A,FALSE,"P7L&amp;BS";#N/A,#N/A,FALSE,"NOTES";#N/A,#N/A,FALSE,"FA";#N/A,#N/A,FALSE,"NOTES (2)";#N/A,#N/A,FALSE,"Schedule  IV";#N/A,#N/A,FALSE,"Schedule V"}</definedName>
    <definedName name="glot" localSheetId="11" hidden="1">{#N/A,#N/A,FALSE,"DIR-REP";#N/A,#N/A,FALSE,"AUD-REPORT";#N/A,#N/A,FALSE,"P7L&amp;BS";#N/A,#N/A,FALSE,"NOTES";#N/A,#N/A,FALSE,"FA";#N/A,#N/A,FALSE,"NOTES (2)";#N/A,#N/A,FALSE,"Schedule  IV";#N/A,#N/A,FALSE,"Schedule V"}</definedName>
    <definedName name="glot" localSheetId="12" hidden="1">{#N/A,#N/A,FALSE,"DIR-REP";#N/A,#N/A,FALSE,"AUD-REPORT";#N/A,#N/A,FALSE,"P7L&amp;BS";#N/A,#N/A,FALSE,"NOTES";#N/A,#N/A,FALSE,"FA";#N/A,#N/A,FALSE,"NOTES (2)";#N/A,#N/A,FALSE,"Schedule  IV";#N/A,#N/A,FALSE,"Schedule V"}</definedName>
    <definedName name="glot" hidden="1">{#N/A,#N/A,FALSE,"DIR-REP";#N/A,#N/A,FALSE,"AUD-REPORT";#N/A,#N/A,FALSE,"P7L&amp;BS";#N/A,#N/A,FALSE,"NOTES";#N/A,#N/A,FALSE,"FA";#N/A,#N/A,FALSE,"NOTES (2)";#N/A,#N/A,FALSE,"Schedule  IV";#N/A,#N/A,FALSE,"Schedule V"}</definedName>
    <definedName name="GMSA" hidden="1">{#N/A,#N/A,FALSE,"HARR CK";#N/A,#N/A,FALSE,"CHASE CAN";#N/A,#N/A,FALSE,"BHF";#N/A,#N/A,FALSE,"U B S";#N/A,#N/A,FALSE,"ABN AM";#N/A,#N/A,FALSE,"CREDIT AG";#N/A,#N/A,FALSE,"INDO SUEZ";#N/A,#N/A,FALSE,"BNP";#N/A,#N/A,FALSE,"HARR LK";#N/A,#N/A,FALSE,"STAN CHAR";#N/A,#N/A,FALSE,"BBL";#N/A,#N/A,FALSE,"CAN IMP";#N/A,#N/A,FALSE,"CHASE YEN";#N/A,#N/A,FALSE,"CHASE RAND";#N/A,#N/A,FALSE,"CAN IMP I";#N/A,#N/A,FALSE,"CHASE FAR E";#N/A,#N/A,FALSE,"CHASE LON";#N/A,#N/A,FALSE,"PARIBAS";#N/A,#N/A,FALSE,"F F B";#N/A,#N/A,FALSE,"CHASE FFR";#N/A,#N/A,FALSE,"CHASE BFR";#N/A,#N/A,FALSE,"HARRIS DTC";#N/A,#N/A,FALSE,"CHASE LIRE";#N/A,#N/A,FALSE,"CHASE MAIN";#N/A,#N/A,FALSE,"CHA TOKYO";#N/A,#N/A,FALSE,"CHASE DMK";#N/A,#N/A,FALSE,"CHASE HKD";#N/A,#N/A,FALSE,"CHASE D.GR";#N/A,#N/A,FALSE,"CHASE SFR";#N/A,#N/A,FALSE,"U O B";#N/A,#N/A,FALSE,"CHASE AUD"}</definedName>
    <definedName name="GMSARMB" hidden="1">{#N/A,#N/A,FALSE,"HARR CK";#N/A,#N/A,FALSE,"CHASE CAN";#N/A,#N/A,FALSE,"BHF";#N/A,#N/A,FALSE,"U B S";#N/A,#N/A,FALSE,"ABN AM";#N/A,#N/A,FALSE,"CREDIT AG";#N/A,#N/A,FALSE,"INDO SUEZ";#N/A,#N/A,FALSE,"BNP";#N/A,#N/A,FALSE,"HARR LK";#N/A,#N/A,FALSE,"STAN CHAR";#N/A,#N/A,FALSE,"BBL";#N/A,#N/A,FALSE,"CAN IMP";#N/A,#N/A,FALSE,"CHASE YEN";#N/A,#N/A,FALSE,"CHASE RAND";#N/A,#N/A,FALSE,"CAN IMP I";#N/A,#N/A,FALSE,"CHASE FAR E";#N/A,#N/A,FALSE,"CHASE LON";#N/A,#N/A,FALSE,"PARIBAS";#N/A,#N/A,FALSE,"F F B";#N/A,#N/A,FALSE,"CHASE FFR";#N/A,#N/A,FALSE,"CHASE BFR";#N/A,#N/A,FALSE,"HARRIS DTC";#N/A,#N/A,FALSE,"CHASE LIRE";#N/A,#N/A,FALSE,"CHASE MAIN";#N/A,#N/A,FALSE,"CHA TOKYO";#N/A,#N/A,FALSE,"CHASE DMK";#N/A,#N/A,FALSE,"CHASE HKD";#N/A,#N/A,FALSE,"CHASE D.GR";#N/A,#N/A,FALSE,"CHASE SFR";#N/A,#N/A,FALSE,"U O B";#N/A,#N/A,FALSE,"CHASE AUD"}</definedName>
    <definedName name="GMSARMB2" hidden="1">{#N/A,#N/A,FALSE,"HARR CK";#N/A,#N/A,FALSE,"CHASE CAN";#N/A,#N/A,FALSE,"BHF";#N/A,#N/A,FALSE,"U B S";#N/A,#N/A,FALSE,"ABN AM";#N/A,#N/A,FALSE,"CREDIT AG";#N/A,#N/A,FALSE,"INDO SUEZ";#N/A,#N/A,FALSE,"BNP";#N/A,#N/A,FALSE,"HARR LK";#N/A,#N/A,FALSE,"STAN CHAR";#N/A,#N/A,FALSE,"BBL";#N/A,#N/A,FALSE,"CAN IMP";#N/A,#N/A,FALSE,"CHASE YEN";#N/A,#N/A,FALSE,"CHASE RAND";#N/A,#N/A,FALSE,"CAN IMP I";#N/A,#N/A,FALSE,"CHASE FAR E";#N/A,#N/A,FALSE,"CHASE LON";#N/A,#N/A,FALSE,"PARIBAS";#N/A,#N/A,FALSE,"F F B";#N/A,#N/A,FALSE,"CHASE FFR";#N/A,#N/A,FALSE,"CHASE BFR";#N/A,#N/A,FALSE,"HARRIS DTC";#N/A,#N/A,FALSE,"CHASE LIRE";#N/A,#N/A,FALSE,"CHASE MAIN";#N/A,#N/A,FALSE,"CHA TOKYO";#N/A,#N/A,FALSE,"CHASE DMK";#N/A,#N/A,FALSE,"CHASE HKD";#N/A,#N/A,FALSE,"CHASE D.GR";#N/A,#N/A,FALSE,"CHASE SFR";#N/A,#N/A,FALSE,"U O B";#N/A,#N/A,FALSE,"CHASE AUD"}</definedName>
    <definedName name="GMSARMB3" hidden="1">{#N/A,#N/A,FALSE,"HARR CK";#N/A,#N/A,FALSE,"CHASE CAN";#N/A,#N/A,FALSE,"BHF";#N/A,#N/A,FALSE,"U B S";#N/A,#N/A,FALSE,"ABN AM";#N/A,#N/A,FALSE,"CREDIT AG";#N/A,#N/A,FALSE,"INDO SUEZ";#N/A,#N/A,FALSE,"BNP";#N/A,#N/A,FALSE,"HARR LK";#N/A,#N/A,FALSE,"STAN CHAR";#N/A,#N/A,FALSE,"BBL";#N/A,#N/A,FALSE,"CAN IMP";#N/A,#N/A,FALSE,"CHASE YEN";#N/A,#N/A,FALSE,"CHASE RAND";#N/A,#N/A,FALSE,"CAN IMP I";#N/A,#N/A,FALSE,"CHASE FAR E";#N/A,#N/A,FALSE,"CHASE LON";#N/A,#N/A,FALSE,"PARIBAS";#N/A,#N/A,FALSE,"F F B";#N/A,#N/A,FALSE,"CHASE FFR";#N/A,#N/A,FALSE,"CHASE BFR";#N/A,#N/A,FALSE,"HARRIS DTC";#N/A,#N/A,FALSE,"CHASE LIRE";#N/A,#N/A,FALSE,"CHASE MAIN";#N/A,#N/A,FALSE,"CHA TOKYO";#N/A,#N/A,FALSE,"CHASE DMK";#N/A,#N/A,FALSE,"CHASE HKD";#N/A,#N/A,FALSE,"CHASE D.GR";#N/A,#N/A,FALSE,"CHASE SFR";#N/A,#N/A,FALSE,"U O B";#N/A,#N/A,FALSE,"CHASE AUD"}</definedName>
    <definedName name="GMSARMB3A" hidden="1">{#N/A,#N/A,FALSE,"HARR CK";#N/A,#N/A,FALSE,"CHASE CAN";#N/A,#N/A,FALSE,"BHF";#N/A,#N/A,FALSE,"U B S";#N/A,#N/A,FALSE,"ABN AM";#N/A,#N/A,FALSE,"CREDIT AG";#N/A,#N/A,FALSE,"INDO SUEZ";#N/A,#N/A,FALSE,"BNP";#N/A,#N/A,FALSE,"HARR LK";#N/A,#N/A,FALSE,"STAN CHAR";#N/A,#N/A,FALSE,"BBL";#N/A,#N/A,FALSE,"CAN IMP";#N/A,#N/A,FALSE,"CHASE YEN";#N/A,#N/A,FALSE,"CHASE RAND";#N/A,#N/A,FALSE,"CAN IMP I";#N/A,#N/A,FALSE,"CHASE FAR E";#N/A,#N/A,FALSE,"CHASE LON";#N/A,#N/A,FALSE,"PARIBAS";#N/A,#N/A,FALSE,"F F B";#N/A,#N/A,FALSE,"CHASE FFR";#N/A,#N/A,FALSE,"CHASE BFR";#N/A,#N/A,FALSE,"HARRIS DTC";#N/A,#N/A,FALSE,"CHASE LIRE";#N/A,#N/A,FALSE,"CHASE MAIN";#N/A,#N/A,FALSE,"CHA TOKYO";#N/A,#N/A,FALSE,"CHASE DMK";#N/A,#N/A,FALSE,"CHASE HKD";#N/A,#N/A,FALSE,"CHASE D.GR";#N/A,#N/A,FALSE,"CHASE SFR";#N/A,#N/A,FALSE,"U O B";#N/A,#N/A,FALSE,"CHASE AUD"}</definedName>
    <definedName name="GMSARMB3A1" hidden="1">{#N/A,#N/A,FALSE,"HARR CK";#N/A,#N/A,FALSE,"CHASE CAN";#N/A,#N/A,FALSE,"BHF";#N/A,#N/A,FALSE,"U B S";#N/A,#N/A,FALSE,"ABN AM";#N/A,#N/A,FALSE,"CREDIT AG";#N/A,#N/A,FALSE,"INDO SUEZ";#N/A,#N/A,FALSE,"BNP";#N/A,#N/A,FALSE,"HARR LK";#N/A,#N/A,FALSE,"STAN CHAR";#N/A,#N/A,FALSE,"BBL";#N/A,#N/A,FALSE,"CAN IMP";#N/A,#N/A,FALSE,"CHASE YEN";#N/A,#N/A,FALSE,"CHASE RAND";#N/A,#N/A,FALSE,"CAN IMP I";#N/A,#N/A,FALSE,"CHASE FAR E";#N/A,#N/A,FALSE,"CHASE LON";#N/A,#N/A,FALSE,"PARIBAS";#N/A,#N/A,FALSE,"F F B";#N/A,#N/A,FALSE,"CHASE FFR";#N/A,#N/A,FALSE,"CHASE BFR";#N/A,#N/A,FALSE,"HARRIS DTC";#N/A,#N/A,FALSE,"CHASE LIRE";#N/A,#N/A,FALSE,"CHASE MAIN";#N/A,#N/A,FALSE,"CHA TOKYO";#N/A,#N/A,FALSE,"CHASE DMK";#N/A,#N/A,FALSE,"CHASE HKD";#N/A,#N/A,FALSE,"CHASE D.GR";#N/A,#N/A,FALSE,"CHASE SFR";#N/A,#N/A,FALSE,"U O B";#N/A,#N/A,FALSE,"CHASE AUD"}</definedName>
    <definedName name="goengt" localSheetId="7" hidden="1">{#N/A,#N/A,FALSE,"TB";#N/A,#N/A,FALSE,"DR";#N/A,#N/A,FALSE,"AR";#N/A,#N/A,FALSE,"PL";#N/A,#N/A,FALSE,"BS";#N/A,#N/A,FALSE,"NOTES";#N/A,#N/A,FALSE,"NOTES (2)";#N/A,#N/A,FALSE,"NOTES (3)";#N/A,#N/A,FALSE,"DPL";#N/A,#N/A,FALSE,"TAXC.INDEX";#N/A,#N/A,FALSE,"Schedule I";#N/A,#N/A,FALSE,"Adjustments"}</definedName>
    <definedName name="goengt" localSheetId="5" hidden="1">{#N/A,#N/A,FALSE,"TB";#N/A,#N/A,FALSE,"DR";#N/A,#N/A,FALSE,"AR";#N/A,#N/A,FALSE,"PL";#N/A,#N/A,FALSE,"BS";#N/A,#N/A,FALSE,"NOTES";#N/A,#N/A,FALSE,"NOTES (2)";#N/A,#N/A,FALSE,"NOTES (3)";#N/A,#N/A,FALSE,"DPL";#N/A,#N/A,FALSE,"TAXC.INDEX";#N/A,#N/A,FALSE,"Schedule I";#N/A,#N/A,FALSE,"Adjustments"}</definedName>
    <definedName name="goengt" localSheetId="6" hidden="1">{#N/A,#N/A,FALSE,"TB";#N/A,#N/A,FALSE,"DR";#N/A,#N/A,FALSE,"AR";#N/A,#N/A,FALSE,"PL";#N/A,#N/A,FALSE,"BS";#N/A,#N/A,FALSE,"NOTES";#N/A,#N/A,FALSE,"NOTES (2)";#N/A,#N/A,FALSE,"NOTES (3)";#N/A,#N/A,FALSE,"DPL";#N/A,#N/A,FALSE,"TAXC.INDEX";#N/A,#N/A,FALSE,"Schedule I";#N/A,#N/A,FALSE,"Adjustments"}</definedName>
    <definedName name="goengt" localSheetId="11" hidden="1">{#N/A,#N/A,FALSE,"TB";#N/A,#N/A,FALSE,"DR";#N/A,#N/A,FALSE,"AR";#N/A,#N/A,FALSE,"PL";#N/A,#N/A,FALSE,"BS";#N/A,#N/A,FALSE,"NOTES";#N/A,#N/A,FALSE,"NOTES (2)";#N/A,#N/A,FALSE,"NOTES (3)";#N/A,#N/A,FALSE,"DPL";#N/A,#N/A,FALSE,"TAXC.INDEX";#N/A,#N/A,FALSE,"Schedule I";#N/A,#N/A,FALSE,"Adjustments"}</definedName>
    <definedName name="goengt" localSheetId="12" hidden="1">{#N/A,#N/A,FALSE,"TB";#N/A,#N/A,FALSE,"DR";#N/A,#N/A,FALSE,"AR";#N/A,#N/A,FALSE,"PL";#N/A,#N/A,FALSE,"BS";#N/A,#N/A,FALSE,"NOTES";#N/A,#N/A,FALSE,"NOTES (2)";#N/A,#N/A,FALSE,"NOTES (3)";#N/A,#N/A,FALSE,"DPL";#N/A,#N/A,FALSE,"TAXC.INDEX";#N/A,#N/A,FALSE,"Schedule I";#N/A,#N/A,FALSE,"Adjustments"}</definedName>
    <definedName name="goengt" hidden="1">{#N/A,#N/A,FALSE,"TB";#N/A,#N/A,FALSE,"DR";#N/A,#N/A,FALSE,"AR";#N/A,#N/A,FALSE,"PL";#N/A,#N/A,FALSE,"BS";#N/A,#N/A,FALSE,"NOTES";#N/A,#N/A,FALSE,"NOTES (2)";#N/A,#N/A,FALSE,"NOTES (3)";#N/A,#N/A,FALSE,"DPL";#N/A,#N/A,FALSE,"TAXC.INDEX";#N/A,#N/A,FALSE,"Schedule I";#N/A,#N/A,FALSE,"Adjustments"}</definedName>
    <definedName name="gooch" hidden="1">{#N/A,#N/A,FALSE,"Projections";#N/A,#N/A,FALSE,"Multiples Valuation";#N/A,#N/A,FALSE,"LBO";#N/A,#N/A,FALSE,"Multiples_Sensitivity";#N/A,#N/A,FALSE,"Summary"}</definedName>
    <definedName name="gooch_1" hidden="1">{#N/A,#N/A,FALSE,"Projections";#N/A,#N/A,FALSE,"Multiples Valuation";#N/A,#N/A,FALSE,"LBO";#N/A,#N/A,FALSE,"Multiples_Sensitivity";#N/A,#N/A,FALSE,"Summary"}</definedName>
    <definedName name="gooch_2" hidden="1">{#N/A,#N/A,FALSE,"Projections";#N/A,#N/A,FALSE,"Multiples Valuation";#N/A,#N/A,FALSE,"LBO";#N/A,#N/A,FALSE,"Multiples_Sensitivity";#N/A,#N/A,FALSE,"Summary"}</definedName>
    <definedName name="gooch_3" hidden="1">{#N/A,#N/A,FALSE,"Projections";#N/A,#N/A,FALSE,"Multiples Valuation";#N/A,#N/A,FALSE,"LBO";#N/A,#N/A,FALSE,"Multiples_Sensitivity";#N/A,#N/A,FALSE,"Summary"}</definedName>
    <definedName name="gooch_4" hidden="1">{#N/A,#N/A,FALSE,"Projections";#N/A,#N/A,FALSE,"Multiples Valuation";#N/A,#N/A,FALSE,"LBO";#N/A,#N/A,FALSE,"Multiples_Sensitivity";#N/A,#N/A,FALSE,"Summary"}</definedName>
    <definedName name="gooch_5" hidden="1">{#N/A,#N/A,FALSE,"Projections";#N/A,#N/A,FALSE,"Multiples Valuation";#N/A,#N/A,FALSE,"LBO";#N/A,#N/A,FALSE,"Multiples_Sensitivity";#N/A,#N/A,FALSE,"Summary"}</definedName>
    <definedName name="Gsfd" hidden="1">{#N/A,#N/A,FALSE,"COVER";#N/A,#N/A,FALSE,"0";#N/A,#N/A,FALSE,"1";#N/A,#N/A,FALSE,"2";#N/A,#N/A,FALSE,"3";#N/A,#N/A,FALSE,"4";#N/A,#N/A,FALSE,"5";#N/A,#N/A,FALSE,"6";#N/A,#N/A,FALSE,"7";#N/A,#N/A,FALSE,"8";#N/A,#N/A,FALSE,"9";#N/A,#N/A,FALSE,"10";#N/A,#N/A,FALSE,"11"}</definedName>
    <definedName name="gvsrepcjssrvr" localSheetId="7" hidden="1">{#N/A,#N/A,FALSE,"TB";#N/A,#N/A,FALSE,"DR";#N/A,#N/A,FALSE,"AR";#N/A,#N/A,FALSE,"BS";#N/A,#N/A,FALSE,"PL";#N/A,#N/A,FALSE,"NOTES";#N/A,#N/A,FALSE,"NOTES (2)";#N/A,#N/A,FALSE,"NOTES (3)";#N/A,#N/A,FALSE,"DPL";#N/A,#N/A,FALSE,"DPL"}</definedName>
    <definedName name="gvsrepcjssrvr" localSheetId="5" hidden="1">{#N/A,#N/A,FALSE,"TB";#N/A,#N/A,FALSE,"DR";#N/A,#N/A,FALSE,"AR";#N/A,#N/A,FALSE,"BS";#N/A,#N/A,FALSE,"PL";#N/A,#N/A,FALSE,"NOTES";#N/A,#N/A,FALSE,"NOTES (2)";#N/A,#N/A,FALSE,"NOTES (3)";#N/A,#N/A,FALSE,"DPL";#N/A,#N/A,FALSE,"DPL"}</definedName>
    <definedName name="gvsrepcjssrvr" localSheetId="6" hidden="1">{#N/A,#N/A,FALSE,"TB";#N/A,#N/A,FALSE,"DR";#N/A,#N/A,FALSE,"AR";#N/A,#N/A,FALSE,"BS";#N/A,#N/A,FALSE,"PL";#N/A,#N/A,FALSE,"NOTES";#N/A,#N/A,FALSE,"NOTES (2)";#N/A,#N/A,FALSE,"NOTES (3)";#N/A,#N/A,FALSE,"DPL";#N/A,#N/A,FALSE,"DPL"}</definedName>
    <definedName name="gvsrepcjssrvr" localSheetId="11" hidden="1">{#N/A,#N/A,FALSE,"TB";#N/A,#N/A,FALSE,"DR";#N/A,#N/A,FALSE,"AR";#N/A,#N/A,FALSE,"BS";#N/A,#N/A,FALSE,"PL";#N/A,#N/A,FALSE,"NOTES";#N/A,#N/A,FALSE,"NOTES (2)";#N/A,#N/A,FALSE,"NOTES (3)";#N/A,#N/A,FALSE,"DPL";#N/A,#N/A,FALSE,"DPL"}</definedName>
    <definedName name="gvsrepcjssrvr" localSheetId="12" hidden="1">{#N/A,#N/A,FALSE,"TB";#N/A,#N/A,FALSE,"DR";#N/A,#N/A,FALSE,"AR";#N/A,#N/A,FALSE,"BS";#N/A,#N/A,FALSE,"PL";#N/A,#N/A,FALSE,"NOTES";#N/A,#N/A,FALSE,"NOTES (2)";#N/A,#N/A,FALSE,"NOTES (3)";#N/A,#N/A,FALSE,"DPL";#N/A,#N/A,FALSE,"DPL"}</definedName>
    <definedName name="gvsrepcjssrvr" hidden="1">{#N/A,#N/A,FALSE,"TB";#N/A,#N/A,FALSE,"DR";#N/A,#N/A,FALSE,"AR";#N/A,#N/A,FALSE,"BS";#N/A,#N/A,FALSE,"PL";#N/A,#N/A,FALSE,"NOTES";#N/A,#N/A,FALSE,"NOTES (2)";#N/A,#N/A,FALSE,"NOTES (3)";#N/A,#N/A,FALSE,"DPL";#N/A,#N/A,FALSE,"DPL"}</definedName>
    <definedName name="gy" hidden="1">{#N/A,#N/A,FALSE,"Ocean";#N/A,#N/A,FALSE,"NewYork";#N/A,#N/A,FALSE,"Gateway";#N/A,#N/A,FALSE,"GVH";#N/A,#N/A,FALSE,"GVM";#N/A,#N/A,FALSE,"GVT"}</definedName>
    <definedName name="H" localSheetId="3">#REF!</definedName>
    <definedName name="H" localSheetId="4">#REF!</definedName>
    <definedName name="H" localSheetId="10">#REF!</definedName>
    <definedName name="h" hidden="1">{"summary1",#N/A,FALSE,"Summary of Values";"summary2",#N/A,FALSE,"Summary of Values";"weighted average returns",#N/A,FALSE,"WACC and WARA";"fixed asset detail",#N/A,FALSE,"Fixed Asset Detail"}</definedName>
    <definedName name="h_1" hidden="1">{#N/A,#N/A,FALSE,"Virgin Flightdeck"}</definedName>
    <definedName name="h_2" hidden="1">{#N/A,#N/A,FALSE,"Virgin Flightdeck"}</definedName>
    <definedName name="h_3" hidden="1">{#N/A,#N/A,FALSE,"Virgin Flightdeck"}</definedName>
    <definedName name="h_4" hidden="1">{#N/A,#N/A,FALSE,"Virgin Flightdeck"}</definedName>
    <definedName name="h_5" hidden="1">{#N/A,#N/A,FALSE,"Virgin Flightdeck"}</definedName>
    <definedName name="HACK03" hidden="1">{#N/A,#N/A,FALSE,"HARR CK";#N/A,#N/A,FALSE,"CHASE CAN";#N/A,#N/A,FALSE,"BHF";#N/A,#N/A,FALSE,"U B S";#N/A,#N/A,FALSE,"ABN AM";#N/A,#N/A,FALSE,"CREDIT AG";#N/A,#N/A,FALSE,"INDO SUEZ";#N/A,#N/A,FALSE,"BNP";#N/A,#N/A,FALSE,"HARR LK";#N/A,#N/A,FALSE,"STAN CHAR";#N/A,#N/A,FALSE,"BBL";#N/A,#N/A,FALSE,"CAN IMP";#N/A,#N/A,FALSE,"CHASE YEN";#N/A,#N/A,FALSE,"CHASE RAND";#N/A,#N/A,FALSE,"CAN IMP I";#N/A,#N/A,FALSE,"CHASE FAR E";#N/A,#N/A,FALSE,"CHASE LON";#N/A,#N/A,FALSE,"PARIBAS";#N/A,#N/A,FALSE,"F F B";#N/A,#N/A,FALSE,"CHASE FFR";#N/A,#N/A,FALSE,"CHASE BFR";#N/A,#N/A,FALSE,"HARRIS DTC";#N/A,#N/A,FALSE,"CHASE LIRE";#N/A,#N/A,FALSE,"CHASE MAIN";#N/A,#N/A,FALSE,"CHA TOKYO";#N/A,#N/A,FALSE,"CHASE DMK";#N/A,#N/A,FALSE,"CHASE HKD";#N/A,#N/A,FALSE,"CHASE D.GR";#N/A,#N/A,FALSE,"CHASE SFR";#N/A,#N/A,FALSE,"U O B";#N/A,#N/A,FALSE,"CHASE AUD"}</definedName>
    <definedName name="HARRIS.CK" hidden="1">{#N/A,#N/A,FALSE,"HARR CK";#N/A,#N/A,FALSE,"CHASE CAN";#N/A,#N/A,FALSE,"BHF";#N/A,#N/A,FALSE,"U B S";#N/A,#N/A,FALSE,"ABN AM";#N/A,#N/A,FALSE,"CREDIT AG";#N/A,#N/A,FALSE,"INDO SUEZ";#N/A,#N/A,FALSE,"BNP";#N/A,#N/A,FALSE,"HARR LK";#N/A,#N/A,FALSE,"STAN CHAR";#N/A,#N/A,FALSE,"BBL";#N/A,#N/A,FALSE,"CAN IMP";#N/A,#N/A,FALSE,"CHASE YEN";#N/A,#N/A,FALSE,"CHASE RAND";#N/A,#N/A,FALSE,"CAN IMP I";#N/A,#N/A,FALSE,"CHASE FAR E";#N/A,#N/A,FALSE,"CHASE LON";#N/A,#N/A,FALSE,"PARIBAS";#N/A,#N/A,FALSE,"F F B";#N/A,#N/A,FALSE,"CHASE FFR";#N/A,#N/A,FALSE,"CHASE BFR";#N/A,#N/A,FALSE,"HARRIS DTC";#N/A,#N/A,FALSE,"CHASE LIRE";#N/A,#N/A,FALSE,"CHASE MAIN";#N/A,#N/A,FALSE,"CHA TOKYO";#N/A,#N/A,FALSE,"CHASE DMK";#N/A,#N/A,FALSE,"CHASE HKD";#N/A,#N/A,FALSE,"CHASE D.GR";#N/A,#N/A,FALSE,"CHASE SFR";#N/A,#N/A,FALSE,"U O B";#N/A,#N/A,FALSE,"CHASE AUD"}</definedName>
    <definedName name="Hdjf" hidden="1">{#N/A,#N/A,FALSE,"Ocean";#N/A,#N/A,FALSE,"NewYork";#N/A,#N/A,FALSE,"Gateway";#N/A,#N/A,FALSE,"GVH";#N/A,#N/A,FALSE,"GVM";#N/A,#N/A,FALSE,"GVT"}</definedName>
    <definedName name="henry" localSheetId="7" hidden="1">{#N/A,#N/A,FALSE,"Ocean";#N/A,#N/A,FALSE,"NewYork";#N/A,#N/A,FALSE,"Gateway";#N/A,#N/A,FALSE,"GVH";#N/A,#N/A,FALSE,"GVM";#N/A,#N/A,FALSE,"GVT"}</definedName>
    <definedName name="henry" localSheetId="5" hidden="1">{#N/A,#N/A,FALSE,"Ocean";#N/A,#N/A,FALSE,"NewYork";#N/A,#N/A,FALSE,"Gateway";#N/A,#N/A,FALSE,"GVH";#N/A,#N/A,FALSE,"GVM";#N/A,#N/A,FALSE,"GVT"}</definedName>
    <definedName name="henry" localSheetId="6" hidden="1">{#N/A,#N/A,FALSE,"Ocean";#N/A,#N/A,FALSE,"NewYork";#N/A,#N/A,FALSE,"Gateway";#N/A,#N/A,FALSE,"GVH";#N/A,#N/A,FALSE,"GVM";#N/A,#N/A,FALSE,"GVT"}</definedName>
    <definedName name="henry" localSheetId="1" hidden="1">{#N/A,#N/A,FALSE,"Ocean";#N/A,#N/A,FALSE,"NewYork";#N/A,#N/A,FALSE,"Gateway";#N/A,#N/A,FALSE,"GVH";#N/A,#N/A,FALSE,"GVM";#N/A,#N/A,FALSE,"GVT"}</definedName>
    <definedName name="henry" localSheetId="11" hidden="1">{#N/A,#N/A,FALSE,"Ocean";#N/A,#N/A,FALSE,"NewYork";#N/A,#N/A,FALSE,"Gateway";#N/A,#N/A,FALSE,"GVH";#N/A,#N/A,FALSE,"GVM";#N/A,#N/A,FALSE,"GVT"}</definedName>
    <definedName name="henry" localSheetId="12" hidden="1">{#N/A,#N/A,FALSE,"Ocean";#N/A,#N/A,FALSE,"NewYork";#N/A,#N/A,FALSE,"Gateway";#N/A,#N/A,FALSE,"GVH";#N/A,#N/A,FALSE,"GVM";#N/A,#N/A,FALSE,"GVT"}</definedName>
    <definedName name="henry" hidden="1">{#N/A,#N/A,FALSE,"Ocean";#N/A,#N/A,FALSE,"NewYork";#N/A,#N/A,FALSE,"Gateway";#N/A,#N/A,FALSE,"GVH";#N/A,#N/A,FALSE,"GVM";#N/A,#N/A,FALSE,"GVT"}</definedName>
    <definedName name="hf" hidden="1">{#N/A,#N/A,FALSE,"COVER";#N/A,#N/A,FALSE,"0";#N/A,#N/A,FALSE,"1";#N/A,#N/A,FALSE,"2";#N/A,#N/A,FALSE,"3";#N/A,#N/A,FALSE,"4";#N/A,#N/A,FALSE,"5";#N/A,#N/A,FALSE,"6";#N/A,#N/A,FALSE,"7";#N/A,#N/A,FALSE,"8";#N/A,#N/A,FALSE,"9";#N/A,#N/A,FALSE,"10";#N/A,#N/A,FALSE,"11"}</definedName>
    <definedName name="hfhf" localSheetId="2" hidden="1">{"BS",#N/A,FALSE,"USA"}</definedName>
    <definedName name="hfhf" localSheetId="7" hidden="1">{"BS",#N/A,FALSE,"USA"}</definedName>
    <definedName name="hfhf" localSheetId="3" hidden="1">{"BS",#N/A,FALSE,"USA"}</definedName>
    <definedName name="hfhf" localSheetId="4" hidden="1">{"BS",#N/A,FALSE,"USA"}</definedName>
    <definedName name="hfhf" localSheetId="5" hidden="1">{"BS",#N/A,FALSE,"USA"}</definedName>
    <definedName name="hfhf" localSheetId="6" hidden="1">{"BS",#N/A,FALSE,"USA"}</definedName>
    <definedName name="hfhf" localSheetId="1" hidden="1">{"BS",#N/A,FALSE,"USA"}</definedName>
    <definedName name="hfhf" localSheetId="8" hidden="1">{"BS",#N/A,FALSE,"USA"}</definedName>
    <definedName name="hfhf" localSheetId="9" hidden="1">{"BS",#N/A,FALSE,"USA"}</definedName>
    <definedName name="hfhf" localSheetId="10" hidden="1">{"BS",#N/A,FALSE,"USA"}</definedName>
    <definedName name="hfhf" localSheetId="11" hidden="1">{"BS",#N/A,FALSE,"USA"}</definedName>
    <definedName name="hfhf" localSheetId="12" hidden="1">{"BS",#N/A,FALSE,"USA"}</definedName>
    <definedName name="hfhf" hidden="1">{"BS",#N/A,FALSE,"USA"}</definedName>
    <definedName name="hgnhmjkjm" localSheetId="7" hidden="1">{#N/A,#N/A,FALSE,"DIR-REP";#N/A,#N/A,FALSE,"AUD-REPORT";#N/A,#N/A,FALSE,"P7L&amp;BS";#N/A,#N/A,FALSE,"NOTES";#N/A,#N/A,FALSE,"FA";#N/A,#N/A,FALSE,"NOTES (2)";#N/A,#N/A,FALSE,"Schedule  IV";#N/A,#N/A,FALSE,"Schedule V"}</definedName>
    <definedName name="hgnhmjkjm" localSheetId="5" hidden="1">{#N/A,#N/A,FALSE,"DIR-REP";#N/A,#N/A,FALSE,"AUD-REPORT";#N/A,#N/A,FALSE,"P7L&amp;BS";#N/A,#N/A,FALSE,"NOTES";#N/A,#N/A,FALSE,"FA";#N/A,#N/A,FALSE,"NOTES (2)";#N/A,#N/A,FALSE,"Schedule  IV";#N/A,#N/A,FALSE,"Schedule V"}</definedName>
    <definedName name="hgnhmjkjm" localSheetId="6" hidden="1">{#N/A,#N/A,FALSE,"DIR-REP";#N/A,#N/A,FALSE,"AUD-REPORT";#N/A,#N/A,FALSE,"P7L&amp;BS";#N/A,#N/A,FALSE,"NOTES";#N/A,#N/A,FALSE,"FA";#N/A,#N/A,FALSE,"NOTES (2)";#N/A,#N/A,FALSE,"Schedule  IV";#N/A,#N/A,FALSE,"Schedule V"}</definedName>
    <definedName name="hgnhmjkjm" localSheetId="11" hidden="1">{#N/A,#N/A,FALSE,"DIR-REP";#N/A,#N/A,FALSE,"AUD-REPORT";#N/A,#N/A,FALSE,"P7L&amp;BS";#N/A,#N/A,FALSE,"NOTES";#N/A,#N/A,FALSE,"FA";#N/A,#N/A,FALSE,"NOTES (2)";#N/A,#N/A,FALSE,"Schedule  IV";#N/A,#N/A,FALSE,"Schedule V"}</definedName>
    <definedName name="hgnhmjkjm" localSheetId="12" hidden="1">{#N/A,#N/A,FALSE,"DIR-REP";#N/A,#N/A,FALSE,"AUD-REPORT";#N/A,#N/A,FALSE,"P7L&amp;BS";#N/A,#N/A,FALSE,"NOTES";#N/A,#N/A,FALSE,"FA";#N/A,#N/A,FALSE,"NOTES (2)";#N/A,#N/A,FALSE,"Schedule  IV";#N/A,#N/A,FALSE,"Schedule V"}</definedName>
    <definedName name="hgnhmjkjm" hidden="1">{#N/A,#N/A,FALSE,"DIR-REP";#N/A,#N/A,FALSE,"AUD-REPORT";#N/A,#N/A,FALSE,"P7L&amp;BS";#N/A,#N/A,FALSE,"NOTES";#N/A,#N/A,FALSE,"FA";#N/A,#N/A,FALSE,"NOTES (2)";#N/A,#N/A,FALSE,"Schedule  IV";#N/A,#N/A,FALSE,"Schedule V"}</definedName>
    <definedName name="hgrth" hidden="1">{"orixcsc",#N/A,FALSE,"ORIX CSC";"orixcsc2",#N/A,FALSE,"ORIX CSC"}</definedName>
    <definedName name="hhh" localSheetId="7" hidden="1">{#N/A,#N/A,FALSE,"TB";#N/A,#N/A,FALSE,"AR";#N/A,#N/A,FALSE,"BS";#N/A,#N/A,FALSE,"PL";#N/A,#N/A,FALSE,"NOTES";#N/A,#N/A,FALSE,"NOTES (2)";#N/A,#N/A,FALSE,"NOTES (3)";#N/A,#N/A,FALSE,"TAXC.INDEX";#N/A,#N/A,FALSE,"Schedule I";#N/A,#N/A,FALSE,"DPL";#N/A,#N/A,FALSE,"Schedule IV";#N/A,#N/A,FALSE,"Adjustments"}</definedName>
    <definedName name="hhh" localSheetId="5" hidden="1">{#N/A,#N/A,FALSE,"TB";#N/A,#N/A,FALSE,"AR";#N/A,#N/A,FALSE,"BS";#N/A,#N/A,FALSE,"PL";#N/A,#N/A,FALSE,"NOTES";#N/A,#N/A,FALSE,"NOTES (2)";#N/A,#N/A,FALSE,"NOTES (3)";#N/A,#N/A,FALSE,"TAXC.INDEX";#N/A,#N/A,FALSE,"Schedule I";#N/A,#N/A,FALSE,"DPL";#N/A,#N/A,FALSE,"Schedule IV";#N/A,#N/A,FALSE,"Adjustments"}</definedName>
    <definedName name="hhh" localSheetId="6" hidden="1">{#N/A,#N/A,FALSE,"TB";#N/A,#N/A,FALSE,"AR";#N/A,#N/A,FALSE,"BS";#N/A,#N/A,FALSE,"PL";#N/A,#N/A,FALSE,"NOTES";#N/A,#N/A,FALSE,"NOTES (2)";#N/A,#N/A,FALSE,"NOTES (3)";#N/A,#N/A,FALSE,"TAXC.INDEX";#N/A,#N/A,FALSE,"Schedule I";#N/A,#N/A,FALSE,"DPL";#N/A,#N/A,FALSE,"Schedule IV";#N/A,#N/A,FALSE,"Adjustments"}</definedName>
    <definedName name="hhh" localSheetId="1" hidden="1">{#N/A,#N/A,FALSE,"3410599";#N/A,#N/A,FALSE,"34106";#N/A,#N/A,FALSE,"34903";#N/A,#N/A,FALSE,"4450999";#N/A,#N/A,FALSE,"44901"}</definedName>
    <definedName name="hhh" localSheetId="11" hidden="1">{#N/A,#N/A,FALSE,"TB";#N/A,#N/A,FALSE,"AR";#N/A,#N/A,FALSE,"BS";#N/A,#N/A,FALSE,"PL";#N/A,#N/A,FALSE,"NOTES";#N/A,#N/A,FALSE,"NOTES (2)";#N/A,#N/A,FALSE,"NOTES (3)";#N/A,#N/A,FALSE,"TAXC.INDEX";#N/A,#N/A,FALSE,"Schedule I";#N/A,#N/A,FALSE,"DPL";#N/A,#N/A,FALSE,"Schedule IV";#N/A,#N/A,FALSE,"Adjustments"}</definedName>
    <definedName name="hhh" localSheetId="12" hidden="1">{#N/A,#N/A,FALSE,"TB";#N/A,#N/A,FALSE,"AR";#N/A,#N/A,FALSE,"BS";#N/A,#N/A,FALSE,"PL";#N/A,#N/A,FALSE,"NOTES";#N/A,#N/A,FALSE,"NOTES (2)";#N/A,#N/A,FALSE,"NOTES (3)";#N/A,#N/A,FALSE,"TAXC.INDEX";#N/A,#N/A,FALSE,"Schedule I";#N/A,#N/A,FALSE,"DPL";#N/A,#N/A,FALSE,"Schedule IV";#N/A,#N/A,FALSE,"Adjustments"}</definedName>
    <definedName name="hhh" hidden="1">{#N/A,#N/A,FALSE,"TB";#N/A,#N/A,FALSE,"AR";#N/A,#N/A,FALSE,"BS";#N/A,#N/A,FALSE,"PL";#N/A,#N/A,FALSE,"NOTES";#N/A,#N/A,FALSE,"NOTES (2)";#N/A,#N/A,FALSE,"NOTES (3)";#N/A,#N/A,FALSE,"TAXC.INDEX";#N/A,#N/A,FALSE,"Schedule I";#N/A,#N/A,FALSE,"DPL";#N/A,#N/A,FALSE,"Schedule IV";#N/A,#N/A,FALSE,"Adjustments"}</definedName>
    <definedName name="hhhh"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hhhh_1"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hhhh_2"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hhhh_3"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hhhh_4"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hhhh_5"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hhhhh" hidden="1">{#N/A,#N/A,FALSE,"3410599";#N/A,#N/A,FALSE,"34106";#N/A,#N/A,FALSE,"34903";#N/A,#N/A,FALSE,"4450999";#N/A,#N/A,FALSE,"44901"}</definedName>
    <definedName name="hj" localSheetId="7" hidden="1">{#N/A,#N/A,FALSE,"HK_PL";#N/A,#N/A,FALSE,"CD1_PL";#N/A,#N/A,FALSE,"HK_OFFICE";#N/A,#N/A,FALSE,"CD2_PL";#N/A,#N/A,FALSE,"CD3_PL";#N/A,#N/A,FALSE,"CONSOLID"}</definedName>
    <definedName name="hj" localSheetId="5" hidden="1">{#N/A,#N/A,FALSE,"HK_PL";#N/A,#N/A,FALSE,"CD1_PL";#N/A,#N/A,FALSE,"HK_OFFICE";#N/A,#N/A,FALSE,"CD2_PL";#N/A,#N/A,FALSE,"CD3_PL";#N/A,#N/A,FALSE,"CONSOLID"}</definedName>
    <definedName name="hj" localSheetId="6" hidden="1">{#N/A,#N/A,FALSE,"HK_PL";#N/A,#N/A,FALSE,"CD1_PL";#N/A,#N/A,FALSE,"HK_OFFICE";#N/A,#N/A,FALSE,"CD2_PL";#N/A,#N/A,FALSE,"CD3_PL";#N/A,#N/A,FALSE,"CONSOLID"}</definedName>
    <definedName name="hj" localSheetId="11" hidden="1">{#N/A,#N/A,FALSE,"HK_PL";#N/A,#N/A,FALSE,"CD1_PL";#N/A,#N/A,FALSE,"HK_OFFICE";#N/A,#N/A,FALSE,"CD2_PL";#N/A,#N/A,FALSE,"CD3_PL";#N/A,#N/A,FALSE,"CONSOLID"}</definedName>
    <definedName name="hj" localSheetId="12" hidden="1">{#N/A,#N/A,FALSE,"HK_PL";#N/A,#N/A,FALSE,"CD1_PL";#N/A,#N/A,FALSE,"HK_OFFICE";#N/A,#N/A,FALSE,"CD2_PL";#N/A,#N/A,FALSE,"CD3_PL";#N/A,#N/A,FALSE,"CONSOLID"}</definedName>
    <definedName name="hj" hidden="1">{#N/A,#N/A,FALSE,"HK_PL";#N/A,#N/A,FALSE,"CD1_PL";#N/A,#N/A,FALSE,"HK_OFFICE";#N/A,#N/A,FALSE,"CD2_PL";#N/A,#N/A,FALSE,"CD3_PL";#N/A,#N/A,FALSE,"CONSOLID"}</definedName>
    <definedName name="hjd" hidden="1">{#N/A,#N/A,FALSE,"CVR"}</definedName>
    <definedName name="Hjff" hidden="1">{#N/A,#N/A,FALSE,"Ocean";#N/A,#N/A,FALSE,"NewYork";#N/A,#N/A,FALSE,"Gateway";#N/A,#N/A,FALSE,"GVH";#N/A,#N/A,FALSE,"GVM";#N/A,#N/A,FALSE,"GVT"}</definedName>
    <definedName name="hjfk" hidden="1">{#N/A,#N/A,FALSE,"Ocean";#N/A,#N/A,FALSE,"NewYork";#N/A,#N/A,FALSE,"Gateway";#N/A,#N/A,FALSE,"GVH";#N/A,#N/A,FALSE,"GVM";#N/A,#N/A,FALSE,"GVT"}</definedName>
    <definedName name="Hjfkg" hidden="1">{#N/A,#N/A,FALSE,"COVER";#N/A,#N/A,FALSE,"0";#N/A,#N/A,FALSE,"1";#N/A,#N/A,FALSE,"2";#N/A,#N/A,FALSE,"3";#N/A,#N/A,FALSE,"4";#N/A,#N/A,FALSE,"5";#N/A,#N/A,FALSE,"6";#N/A,#N/A,FALSE,"7";#N/A,#N/A,FALSE,"8";#N/A,#N/A,FALSE,"9";#N/A,#N/A,FALSE,"10";#N/A,#N/A,FALSE,"11"}</definedName>
    <definedName name="hjhjj" hidden="1">{#N/A,#N/A,FALSE,"ORIX CSC"}</definedName>
    <definedName name="hjk" hidden="1">{#N/A,#N/A,FALSE,"COVER";#N/A,#N/A,FALSE,"0";#N/A,#N/A,FALSE,"1";#N/A,#N/A,FALSE,"2";#N/A,#N/A,FALSE,"3";#N/A,#N/A,FALSE,"4";#N/A,#N/A,FALSE,"5";#N/A,#N/A,FALSE,"6";#N/A,#N/A,FALSE,"7";#N/A,#N/A,FALSE,"8";#N/A,#N/A,FALSE,"9";#N/A,#N/A,FALSE,"10";#N/A,#N/A,FALSE,"11"}</definedName>
    <definedName name="hl." hidden="1">#REF!</definedName>
    <definedName name="hod" hidden="1">{#N/A,#N/A,FALSE,"TS";#N/A,#N/A,FALSE,"Combo";#N/A,#N/A,FALSE,"FAIR";#N/A,#N/A,FALSE,"RBC";#N/A,#N/A,FALSE,"xxxx";#N/A,#N/A,FALSE,"A_D";#N/A,#N/A,FALSE,"WACC";#N/A,#N/A,FALSE,"DCF";#N/A,#N/A,FALSE,"LBO";#N/A,#N/A,FALSE,"AcqMults";#N/A,#N/A,FALSE,"CompMults"}</definedName>
    <definedName name="hod_1" hidden="1">{#N/A,#N/A,FALSE,"TS";#N/A,#N/A,FALSE,"Combo";#N/A,#N/A,FALSE,"FAIR";#N/A,#N/A,FALSE,"RBC";#N/A,#N/A,FALSE,"xxxx";#N/A,#N/A,FALSE,"A_D";#N/A,#N/A,FALSE,"WACC";#N/A,#N/A,FALSE,"DCF";#N/A,#N/A,FALSE,"LBO";#N/A,#N/A,FALSE,"AcqMults";#N/A,#N/A,FALSE,"CompMults"}</definedName>
    <definedName name="hod_2" hidden="1">{#N/A,#N/A,FALSE,"TS";#N/A,#N/A,FALSE,"Combo";#N/A,#N/A,FALSE,"FAIR";#N/A,#N/A,FALSE,"RBC";#N/A,#N/A,FALSE,"xxxx";#N/A,#N/A,FALSE,"A_D";#N/A,#N/A,FALSE,"WACC";#N/A,#N/A,FALSE,"DCF";#N/A,#N/A,FALSE,"LBO";#N/A,#N/A,FALSE,"AcqMults";#N/A,#N/A,FALSE,"CompMults"}</definedName>
    <definedName name="hod_3" hidden="1">{#N/A,#N/A,FALSE,"TS";#N/A,#N/A,FALSE,"Combo";#N/A,#N/A,FALSE,"FAIR";#N/A,#N/A,FALSE,"RBC";#N/A,#N/A,FALSE,"xxxx";#N/A,#N/A,FALSE,"A_D";#N/A,#N/A,FALSE,"WACC";#N/A,#N/A,FALSE,"DCF";#N/A,#N/A,FALSE,"LBO";#N/A,#N/A,FALSE,"AcqMults";#N/A,#N/A,FALSE,"CompMults"}</definedName>
    <definedName name="hod_4" hidden="1">{#N/A,#N/A,FALSE,"TS";#N/A,#N/A,FALSE,"Combo";#N/A,#N/A,FALSE,"FAIR";#N/A,#N/A,FALSE,"RBC";#N/A,#N/A,FALSE,"xxxx";#N/A,#N/A,FALSE,"A_D";#N/A,#N/A,FALSE,"WACC";#N/A,#N/A,FALSE,"DCF";#N/A,#N/A,FALSE,"LBO";#N/A,#N/A,FALSE,"AcqMults";#N/A,#N/A,FALSE,"CompMults"}</definedName>
    <definedName name="hod_5" hidden="1">{#N/A,#N/A,FALSE,"TS";#N/A,#N/A,FALSE,"Combo";#N/A,#N/A,FALSE,"FAIR";#N/A,#N/A,FALSE,"RBC";#N/A,#N/A,FALSE,"xxxx";#N/A,#N/A,FALSE,"A_D";#N/A,#N/A,FALSE,"WACC";#N/A,#N/A,FALSE,"DCF";#N/A,#N/A,FALSE,"LBO";#N/A,#N/A,FALSE,"AcqMults";#N/A,#N/A,FALSE,"CompMults"}</definedName>
    <definedName name="houy" hidden="1">{#N/A,#N/A,FALSE,"AD_Purchase";#N/A,#N/A,FALSE,"Credit";#N/A,#N/A,FALSE,"PF Acquisition";#N/A,#N/A,FALSE,"PF Offering"}</definedName>
    <definedName name="houy_1" hidden="1">{#N/A,#N/A,FALSE,"AD_Purchase";#N/A,#N/A,FALSE,"Credit";#N/A,#N/A,FALSE,"PF Acquisition";#N/A,#N/A,FALSE,"PF Offering"}</definedName>
    <definedName name="houy_2" hidden="1">{#N/A,#N/A,FALSE,"AD_Purchase";#N/A,#N/A,FALSE,"Credit";#N/A,#N/A,FALSE,"PF Acquisition";#N/A,#N/A,FALSE,"PF Offering"}</definedName>
    <definedName name="houy_3" hidden="1">{#N/A,#N/A,FALSE,"AD_Purchase";#N/A,#N/A,FALSE,"Credit";#N/A,#N/A,FALSE,"PF Acquisition";#N/A,#N/A,FALSE,"PF Offering"}</definedName>
    <definedName name="houy_4" hidden="1">{#N/A,#N/A,FALSE,"AD_Purchase";#N/A,#N/A,FALSE,"Credit";#N/A,#N/A,FALSE,"PF Acquisition";#N/A,#N/A,FALSE,"PF Offering"}</definedName>
    <definedName name="houy_5" hidden="1">{#N/A,#N/A,FALSE,"AD_Purchase";#N/A,#N/A,FALSE,"Credit";#N/A,#N/A,FALSE,"PF Acquisition";#N/A,#N/A,FALSE,"PF Offering"}</definedName>
    <definedName name="HP">'[2]#REF'!$C$359:$L$359</definedName>
    <definedName name="html" hidden="1">{"'Sheet1'!$A$1:$J$57","'Sheet1'!$F$32:$F$35","'Sheet1'!$F$32:$F$36"}</definedName>
    <definedName name="HTML_CodePage" localSheetId="5" hidden="1">936</definedName>
    <definedName name="HTML_CodePage" localSheetId="6" hidden="1">1252</definedName>
    <definedName name="HTML_CodePage" localSheetId="11" hidden="1">1252</definedName>
    <definedName name="HTML_CodePage" hidden="1">936</definedName>
    <definedName name="HTML_Control" localSheetId="2" hidden="1">{"'现金流量表（全部投资）'!$B$4:$P$23"}</definedName>
    <definedName name="HTML_Control" localSheetId="7" hidden="1">{"'现金流量表（全部投资）'!$B$4:$P$23"}</definedName>
    <definedName name="HTML_Control" localSheetId="3" hidden="1">{"'现金流量表（全部投资）'!$B$4:$P$23"}</definedName>
    <definedName name="HTML_Control" localSheetId="4" hidden="1">{"'现金流量表（全部投资）'!$B$4:$P$23"}</definedName>
    <definedName name="HTML_Control" localSheetId="5" hidden="1">{"'现金流量表（全部投资）'!$B$4:$P$23"}</definedName>
    <definedName name="HTML_Control" localSheetId="6" hidden="1">{"'Sheet1'!$A$1:$G$85"}</definedName>
    <definedName name="HTML_Control" localSheetId="1" hidden="1">{"'现金流量表（全部投资）'!$B$4:$P$23"}</definedName>
    <definedName name="HTML_Control" localSheetId="8" hidden="1">{"'现金流量表（全部投资）'!$B$4:$P$23"}</definedName>
    <definedName name="HTML_Control" localSheetId="9" hidden="1">{"'现金流量表（全部投资）'!$B$4:$P$23"}</definedName>
    <definedName name="HTML_Control" localSheetId="10" hidden="1">{"'现金流量表（全部投资）'!$B$4:$P$23"}</definedName>
    <definedName name="HTML_Control" localSheetId="11" hidden="1">{"'Sheet1'!$A$1:$G$85"}</definedName>
    <definedName name="HTML_Control" localSheetId="12" hidden="1">{"'现金流量表（全部投资）'!$B$4:$P$23"}</definedName>
    <definedName name="HTML_Control" hidden="1">{"'现金流量表（全部投资）'!$B$4:$P$23"}</definedName>
    <definedName name="HTML_Control_1" hidden="1">{"'Sheet1'!$A$1:$H$145"}</definedName>
    <definedName name="HTML_Control_2" hidden="1">{"'Sheet1'!$A$1:$H$145"}</definedName>
    <definedName name="HTML_Control_3" hidden="1">{"'Sheet1'!$A$1:$H$145"}</definedName>
    <definedName name="HTML_Control_4" hidden="1">{"'Sheet1'!$A$1:$H$145"}</definedName>
    <definedName name="HTML_Control_5" hidden="1">{"'Sheet1'!$A$1:$H$145"}</definedName>
    <definedName name="HTML_Description" localSheetId="5" hidden="1">"lin zijian"</definedName>
    <definedName name="HTML_Description" localSheetId="6" hidden="1">""</definedName>
    <definedName name="HTML_Description" localSheetId="11" hidden="1">""</definedName>
    <definedName name="HTML_Description" hidden="1">"lin zijian"</definedName>
    <definedName name="HTML_Email" hidden="1">""</definedName>
    <definedName name="HTML_Header" localSheetId="5" hidden="1">"现金流量表（全部投资）"</definedName>
    <definedName name="HTML_Header" localSheetId="6" hidden="1">"Sheet1"</definedName>
    <definedName name="HTML_Header" localSheetId="11" hidden="1">"Sheet1"</definedName>
    <definedName name="HTML_Header" hidden="1">"现金流量表（全部投资）"</definedName>
    <definedName name="HTML_LastUpdate" localSheetId="5" hidden="1">"96-12-2"</definedName>
    <definedName name="HTML_LastUpdate" localSheetId="6" hidden="1">"2/24/99"</definedName>
    <definedName name="HTML_LastUpdate" localSheetId="11" hidden="1">"2/24/99"</definedName>
    <definedName name="HTML_LastUpdate" hidden="1">"96-12-2"</definedName>
    <definedName name="HTML_LineAfter" hidden="1">TRUE</definedName>
    <definedName name="HTML_LineBefore" hidden="1">TRUE</definedName>
    <definedName name="HTML_Name" localSheetId="5" hidden="1">"linzijia"</definedName>
    <definedName name="HTML_Name" localSheetId="6" hidden="1">"Aswath Damodaran"</definedName>
    <definedName name="HTML_Name" localSheetId="11" hidden="1">"Aswath Damodaran"</definedName>
    <definedName name="HTML_Name" hidden="1">"linzijia"</definedName>
    <definedName name="HTML_OBDlg2" hidden="1">TRUE</definedName>
    <definedName name="HTML_OBDlg4" hidden="1">TRUE</definedName>
    <definedName name="HTML_OS" localSheetId="5" hidden="1">0</definedName>
    <definedName name="HTML_OS" localSheetId="6" hidden="1">1</definedName>
    <definedName name="HTML_OS" localSheetId="11" hidden="1">1</definedName>
    <definedName name="HTML_OS" hidden="1">0</definedName>
    <definedName name="HTML_PathFile" hidden="1">"C:\lin\bk\MyHTML.htm"</definedName>
    <definedName name="HTML_PathFileMac" localSheetId="5" hidden="1">"Macintosh HD:HomePageStuff:New_Home_Page:datafile:ctryprem.html"</definedName>
    <definedName name="HTML_PathFileMac" localSheetId="6" hidden="1">"Macintosh HD:HomePageStuff:New_Home_Page:datafile:histret.html"</definedName>
    <definedName name="HTML_PathFileMac" localSheetId="11" hidden="1">"Macintosh HD:HomePageStuff:New_Home_Page:datafile:histret.html"</definedName>
    <definedName name="HTML_PathFileMac" hidden="1">"Macintosh HD:HomePageStuff:New_Home_Page:datafile:ctryprem.html"</definedName>
    <definedName name="HTML_Title" localSheetId="5" hidden="1">"PROJECT11"</definedName>
    <definedName name="HTML_Title" localSheetId="6" hidden="1">"Historical Returns on Stocks, Bonds and Bills"</definedName>
    <definedName name="HTML_Title" localSheetId="11" hidden="1">"Historical Returns on Stocks, Bonds and Bills"</definedName>
    <definedName name="HTML_Title" hidden="1">"PROJECT11"</definedName>
    <definedName name="HTML1_1" localSheetId="7" hidden="1">"[ReturnsHistorical]Sheet1!$A$1:$D$77"</definedName>
    <definedName name="HTML1_1" localSheetId="5" hidden="1">"[ReturnsHistorical]Sheet1!$A$1:$D$77"</definedName>
    <definedName name="HTML1_1" localSheetId="6" hidden="1">"[ReturnsHistorical]Sheet1!$A$1:$D$77"</definedName>
    <definedName name="HTML1_1" localSheetId="11" hidden="1">"[ReturnsHistorical]Sheet1!$A$1:$D$77"</definedName>
    <definedName name="HTML1_1" localSheetId="12" hidden="1">"[ReturnsHistorical]Sheet1!$A$1:$D$77"</definedName>
    <definedName name="HTML1_1" hidden="1">"[FCFF3]Sheet1!$A$1:$L$34"</definedName>
    <definedName name="HTML1_1_1" hidden="1">"[poolprices.xls]Sheet1!$A$1:$F$23"</definedName>
    <definedName name="HTML1_10" hidden="1">""</definedName>
    <definedName name="HTML1_10_1" hidden="1">"robert.schulten@corporate.ge.com"</definedName>
    <definedName name="HTML1_11" hidden="1">1</definedName>
    <definedName name="HTML1_12" localSheetId="7" hidden="1">"Zip 100:New_Home_Page:datafile:histret.html"</definedName>
    <definedName name="HTML1_12" localSheetId="5" hidden="1">"Zip 100:New_Home_Page:datafile:histret.html"</definedName>
    <definedName name="HTML1_12" localSheetId="6" hidden="1">"Zip 100:New_Home_Page:datafile:histret.html"</definedName>
    <definedName name="HTML1_12" localSheetId="11" hidden="1">"Zip 100:New_Home_Page:datafile:histret.html"</definedName>
    <definedName name="HTML1_12" localSheetId="12" hidden="1">"Zip 100:New_Home_Page:datafile:histret.html"</definedName>
    <definedName name="HTML1_12" hidden="1">"Aswath:Adobe SiteMill™ 1.0.2:MyHomePage:FCFF3.html"</definedName>
    <definedName name="HTML1_12_1" hidden="1">"C:\webpage\poolpri.htm"</definedName>
    <definedName name="HTML1_2" hidden="1">1</definedName>
    <definedName name="HTML1_3" localSheetId="7" hidden="1">"ReturnsHistorical"</definedName>
    <definedName name="HTML1_3" localSheetId="5" hidden="1">"ReturnsHistorical"</definedName>
    <definedName name="HTML1_3" localSheetId="6" hidden="1">"ReturnsHistorical"</definedName>
    <definedName name="HTML1_3" localSheetId="11" hidden="1">"ReturnsHistorical"</definedName>
    <definedName name="HTML1_3" localSheetId="12" hidden="1">"ReturnsHistorical"</definedName>
    <definedName name="HTML1_3" hidden="1">"FCFF3"</definedName>
    <definedName name="HTML1_3_1" hidden="1">"Consigned Metals Prices"</definedName>
    <definedName name="HTML1_4" localSheetId="7" hidden="1">"Historical Returns on Stocks, Bonds and Bills"</definedName>
    <definedName name="HTML1_4" localSheetId="5" hidden="1">"Historical Returns on Stocks, Bonds and Bills"</definedName>
    <definedName name="HTML1_4" localSheetId="6" hidden="1">"Historical Returns on Stocks, Bonds and Bills"</definedName>
    <definedName name="HTML1_4" localSheetId="11" hidden="1">"Historical Returns on Stocks, Bonds and Bills"</definedName>
    <definedName name="HTML1_4" localSheetId="12" hidden="1">"Historical Returns on Stocks, Bonds and Bills"</definedName>
    <definedName name="HTML1_4" hidden="1">"Three-Stage FCFF Model"</definedName>
    <definedName name="HTML1_4_1" hidden="1">"Consigned Metals Prices"</definedName>
    <definedName name="HTML1_5" localSheetId="7" hidden="1">"Ibbotson Data"</definedName>
    <definedName name="HTML1_5" localSheetId="5" hidden="1">"Ibbotson Data"</definedName>
    <definedName name="HTML1_5" localSheetId="6" hidden="1">"Ibbotson Data"</definedName>
    <definedName name="HTML1_5" localSheetId="11" hidden="1">"Ibbotson Data"</definedName>
    <definedName name="HTML1_5" localSheetId="12" hidden="1">"Ibbotson Data"</definedName>
    <definedName name="HTML1_5" hidden="1">""</definedName>
    <definedName name="HTML1_6" hidden="1">-4146</definedName>
    <definedName name="HTML1_7" hidden="1">-4146</definedName>
    <definedName name="HTML1_8" localSheetId="7" hidden="1">"3/17/97"</definedName>
    <definedName name="HTML1_8" localSheetId="5" hidden="1">"3/17/97"</definedName>
    <definedName name="HTML1_8" localSheetId="6" hidden="1">"3/17/97"</definedName>
    <definedName name="HTML1_8" localSheetId="11" hidden="1">"3/17/97"</definedName>
    <definedName name="HTML1_8" localSheetId="12" hidden="1">"3/17/97"</definedName>
    <definedName name="HTML1_8" hidden="1">"10/22/96"</definedName>
    <definedName name="HTML1_8_1" hidden="1">"3/11/97"</definedName>
    <definedName name="HTML1_9" hidden="1">"Aswath Damodaran"</definedName>
    <definedName name="HTML1_9_1" hidden="1">"Robert M. Schulten"</definedName>
    <definedName name="HTML2_1" localSheetId="7" hidden="1">"[histret.xls]Sheet1!$A$1:$G$85"</definedName>
    <definedName name="HTML2_1" localSheetId="5" hidden="1">"[histret.xls]Sheet1!$A$1:$G$85"</definedName>
    <definedName name="HTML2_1" localSheetId="6" hidden="1">"[histret.xls]Sheet1!$A$1:$G$85"</definedName>
    <definedName name="HTML2_1" localSheetId="11" hidden="1">"[histret.xls]Sheet1!$A$1:$G$85"</definedName>
    <definedName name="HTML2_1" localSheetId="12" hidden="1">"[histret.xls]Sheet1!$A$1:$G$85"</definedName>
    <definedName name="HTML2_1" hidden="1">"[poolprices.xls]Sheet1!$A$3:$F$16"</definedName>
    <definedName name="HTML2_10" localSheetId="7" hidden="1">""</definedName>
    <definedName name="HTML2_10" localSheetId="5" hidden="1">""</definedName>
    <definedName name="HTML2_10" localSheetId="6" hidden="1">""</definedName>
    <definedName name="HTML2_10" localSheetId="11" hidden="1">""</definedName>
    <definedName name="HTML2_10" localSheetId="12" hidden="1">""</definedName>
    <definedName name="HTML2_10" hidden="1">"robert.schulten@corporate.ge.com"</definedName>
    <definedName name="HTML2_11" hidden="1">1</definedName>
    <definedName name="HTML2_12" localSheetId="7" hidden="1">"Macintosh HD:New_Home_Page:datafile:histret.html"</definedName>
    <definedName name="HTML2_12" localSheetId="5" hidden="1">"Macintosh HD:New_Home_Page:datafile:histret.html"</definedName>
    <definedName name="HTML2_12" localSheetId="6" hidden="1">"Macintosh HD:New_Home_Page:datafile:histret.html"</definedName>
    <definedName name="HTML2_12" localSheetId="11" hidden="1">"Macintosh HD:New_Home_Page:datafile:histret.html"</definedName>
    <definedName name="HTML2_12" localSheetId="12" hidden="1">"Macintosh HD:New_Home_Page:datafile:histret.html"</definedName>
    <definedName name="HTML2_12" hidden="1">"C:\webpage\poolpri2.htm"</definedName>
    <definedName name="HTML2_2" hidden="1">1</definedName>
    <definedName name="HTML2_3" localSheetId="7" hidden="1">"Historical Returns"</definedName>
    <definedName name="HTML2_3" localSheetId="5" hidden="1">"Historical Returns"</definedName>
    <definedName name="HTML2_3" localSheetId="6" hidden="1">"Historical Returns"</definedName>
    <definedName name="HTML2_3" localSheetId="11" hidden="1">"Historical Returns"</definedName>
    <definedName name="HTML2_3" localSheetId="12" hidden="1">"Historical Returns"</definedName>
    <definedName name="HTML2_3" hidden="1">"Consigned Metals Prices"</definedName>
    <definedName name="HTML2_4" localSheetId="7" hidden="1">"Historical Returns on Stocks, Bonds and Bills"</definedName>
    <definedName name="HTML2_4" localSheetId="5" hidden="1">"Historical Returns on Stocks, Bonds and Bills"</definedName>
    <definedName name="HTML2_4" localSheetId="6" hidden="1">"Historical Returns on Stocks, Bonds and Bills"</definedName>
    <definedName name="HTML2_4" localSheetId="11" hidden="1">"Historical Returns on Stocks, Bonds and Bills"</definedName>
    <definedName name="HTML2_4" localSheetId="12" hidden="1">"Historical Returns on Stocks, Bonds and Bills"</definedName>
    <definedName name="HTML2_4" hidden="1">"Consigned Metals Prices"</definedName>
    <definedName name="HTML2_5" localSheetId="7" hidden="1">""</definedName>
    <definedName name="HTML2_5" localSheetId="5" hidden="1">""</definedName>
    <definedName name="HTML2_5" localSheetId="6" hidden="1">""</definedName>
    <definedName name="HTML2_5" localSheetId="11" hidden="1">""</definedName>
    <definedName name="HTML2_5" localSheetId="12" hidden="1">""</definedName>
    <definedName name="HTML2_5" hidden="1">"(Cents/Lb.)"</definedName>
    <definedName name="HTML2_6" hidden="1">1</definedName>
    <definedName name="HTML2_7" hidden="1">1</definedName>
    <definedName name="HTML2_8" localSheetId="7" hidden="1">"2/3/98"</definedName>
    <definedName name="HTML2_8" localSheetId="5" hidden="1">"2/3/98"</definedName>
    <definedName name="HTML2_8" localSheetId="6" hidden="1">"2/3/98"</definedName>
    <definedName name="HTML2_8" localSheetId="11" hidden="1">"2/3/98"</definedName>
    <definedName name="HTML2_8" localSheetId="12" hidden="1">"2/3/98"</definedName>
    <definedName name="HTML2_8" hidden="1">"3/11/97"</definedName>
    <definedName name="HTML2_9" localSheetId="7" hidden="1">"Aswath Damodaran"</definedName>
    <definedName name="HTML2_9" localSheetId="5" hidden="1">"Aswath Damodaran"</definedName>
    <definedName name="HTML2_9" localSheetId="6" hidden="1">"Aswath Damodaran"</definedName>
    <definedName name="HTML2_9" localSheetId="11" hidden="1">"Aswath Damodaran"</definedName>
    <definedName name="HTML2_9" localSheetId="12" hidden="1">"Aswath Damodaran"</definedName>
    <definedName name="HTML2_9" hidden="1">"Robert M. Schulten"</definedName>
    <definedName name="HTML3_1" hidden="1">"[poolprices.xls]Sheet1!$A$3:$F$17"</definedName>
    <definedName name="HTML3_10" hidden="1">"robert.schulten@corporate.ge.com"</definedName>
    <definedName name="HTML3_11" hidden="1">1</definedName>
    <definedName name="HTML3_12" hidden="1">"C:\webpage\MyHTML.htm"</definedName>
    <definedName name="HTML3_2" hidden="1">1</definedName>
    <definedName name="HTML3_3" hidden="1">"Consigned Metals Prices"</definedName>
    <definedName name="HTML3_4" hidden="1">"Consigned Metals Prices"</definedName>
    <definedName name="HTML3_5" hidden="1">"(Cents/lb)"</definedName>
    <definedName name="HTML3_6" hidden="1">-4146</definedName>
    <definedName name="HTML3_7" hidden="1">-4146</definedName>
    <definedName name="HTML3_8" hidden="1">"3/11/97"</definedName>
    <definedName name="HTML3_9" hidden="1">"Robert M. Schulten"</definedName>
    <definedName name="HTMLCount" localSheetId="7" hidden="1">2</definedName>
    <definedName name="HTMLCount" localSheetId="5" hidden="1">2</definedName>
    <definedName name="HTMLCount" localSheetId="6" hidden="1">2</definedName>
    <definedName name="HTMLCount" localSheetId="11" hidden="1">2</definedName>
    <definedName name="HTMLCount" localSheetId="12" hidden="1">2</definedName>
    <definedName name="HTMLCount" hidden="1">1</definedName>
    <definedName name="HTMLCount_1" hidden="1">3</definedName>
    <definedName name="htreyhgj" localSheetId="7" hidden="1">{#N/A,#N/A,FALSE,"TB";#N/A,#N/A,FALSE,"DR";#N/A,#N/A,FALSE,"AR";#N/A,#N/A,FALSE,"BS";#N/A,#N/A,FALSE,"PL";#N/A,#N/A,FALSE,"NOTES";#N/A,#N/A,FALSE,"NOTES (2)";#N/A,#N/A,FALSE,"NOTES (3)";#N/A,#N/A,FALSE,"DPL";#N/A,#N/A,FALSE,"DPL"}</definedName>
    <definedName name="htreyhgj" localSheetId="5" hidden="1">{#N/A,#N/A,FALSE,"TB";#N/A,#N/A,FALSE,"DR";#N/A,#N/A,FALSE,"AR";#N/A,#N/A,FALSE,"BS";#N/A,#N/A,FALSE,"PL";#N/A,#N/A,FALSE,"NOTES";#N/A,#N/A,FALSE,"NOTES (2)";#N/A,#N/A,FALSE,"NOTES (3)";#N/A,#N/A,FALSE,"DPL";#N/A,#N/A,FALSE,"DPL"}</definedName>
    <definedName name="htreyhgj" localSheetId="6" hidden="1">{#N/A,#N/A,FALSE,"TB";#N/A,#N/A,FALSE,"DR";#N/A,#N/A,FALSE,"AR";#N/A,#N/A,FALSE,"BS";#N/A,#N/A,FALSE,"PL";#N/A,#N/A,FALSE,"NOTES";#N/A,#N/A,FALSE,"NOTES (2)";#N/A,#N/A,FALSE,"NOTES (3)";#N/A,#N/A,FALSE,"DPL";#N/A,#N/A,FALSE,"DPL"}</definedName>
    <definedName name="htreyhgj" localSheetId="11" hidden="1">{#N/A,#N/A,FALSE,"TB";#N/A,#N/A,FALSE,"DR";#N/A,#N/A,FALSE,"AR";#N/A,#N/A,FALSE,"BS";#N/A,#N/A,FALSE,"PL";#N/A,#N/A,FALSE,"NOTES";#N/A,#N/A,FALSE,"NOTES (2)";#N/A,#N/A,FALSE,"NOTES (3)";#N/A,#N/A,FALSE,"DPL";#N/A,#N/A,FALSE,"DPL"}</definedName>
    <definedName name="htreyhgj" localSheetId="12" hidden="1">{#N/A,#N/A,FALSE,"TB";#N/A,#N/A,FALSE,"DR";#N/A,#N/A,FALSE,"AR";#N/A,#N/A,FALSE,"BS";#N/A,#N/A,FALSE,"PL";#N/A,#N/A,FALSE,"NOTES";#N/A,#N/A,FALSE,"NOTES (2)";#N/A,#N/A,FALSE,"NOTES (3)";#N/A,#N/A,FALSE,"DPL";#N/A,#N/A,FALSE,"DPL"}</definedName>
    <definedName name="htreyhgj" hidden="1">{#N/A,#N/A,FALSE,"TB";#N/A,#N/A,FALSE,"DR";#N/A,#N/A,FALSE,"AR";#N/A,#N/A,FALSE,"BS";#N/A,#N/A,FALSE,"PL";#N/A,#N/A,FALSE,"NOTES";#N/A,#N/A,FALSE,"NOTES (2)";#N/A,#N/A,FALSE,"NOTES (3)";#N/A,#N/A,FALSE,"DPL";#N/A,#N/A,FALSE,"DPL"}</definedName>
    <definedName name="hushusa" hidden="1">{"'Sheet1'!$A$1:$J$57","'Sheet1'!$F$32:$F$35","'Sheet1'!$F$32:$F$36"}</definedName>
    <definedName name="IEPeXToEUR" hidden="1">1/EUReXToIEP</definedName>
    <definedName name="iiii" hidden="1">{#N/A,#N/A,FALSE,"3410599";#N/A,#N/A,FALSE,"34106";#N/A,#N/A,FALSE,"34903";#N/A,#N/A,FALSE,"4450999";#N/A,#N/A,FALSE,"44901"}</definedName>
    <definedName name="ikukukl" localSheetId="7" hidden="1">{#N/A,#N/A,FALSE,"DIR-REP";#N/A,#N/A,FALSE,"AUD-REPORT";#N/A,#N/A,FALSE,"P7L&amp;BS";#N/A,#N/A,FALSE,"NOTES";#N/A,#N/A,FALSE,"FA";#N/A,#N/A,FALSE,"NOTES (2)";#N/A,#N/A,FALSE,"Schedule  IV";#N/A,#N/A,FALSE,"Schedule V"}</definedName>
    <definedName name="ikukukl" localSheetId="5" hidden="1">{#N/A,#N/A,FALSE,"DIR-REP";#N/A,#N/A,FALSE,"AUD-REPORT";#N/A,#N/A,FALSE,"P7L&amp;BS";#N/A,#N/A,FALSE,"NOTES";#N/A,#N/A,FALSE,"FA";#N/A,#N/A,FALSE,"NOTES (2)";#N/A,#N/A,FALSE,"Schedule  IV";#N/A,#N/A,FALSE,"Schedule V"}</definedName>
    <definedName name="ikukukl" localSheetId="6" hidden="1">{#N/A,#N/A,FALSE,"DIR-REP";#N/A,#N/A,FALSE,"AUD-REPORT";#N/A,#N/A,FALSE,"P7L&amp;BS";#N/A,#N/A,FALSE,"NOTES";#N/A,#N/A,FALSE,"FA";#N/A,#N/A,FALSE,"NOTES (2)";#N/A,#N/A,FALSE,"Schedule  IV";#N/A,#N/A,FALSE,"Schedule V"}</definedName>
    <definedName name="ikukukl" localSheetId="11" hidden="1">{#N/A,#N/A,FALSE,"DIR-REP";#N/A,#N/A,FALSE,"AUD-REPORT";#N/A,#N/A,FALSE,"P7L&amp;BS";#N/A,#N/A,FALSE,"NOTES";#N/A,#N/A,FALSE,"FA";#N/A,#N/A,FALSE,"NOTES (2)";#N/A,#N/A,FALSE,"Schedule  IV";#N/A,#N/A,FALSE,"Schedule V"}</definedName>
    <definedName name="ikukukl" localSheetId="12" hidden="1">{#N/A,#N/A,FALSE,"DIR-REP";#N/A,#N/A,FALSE,"AUD-REPORT";#N/A,#N/A,FALSE,"P7L&amp;BS";#N/A,#N/A,FALSE,"NOTES";#N/A,#N/A,FALSE,"FA";#N/A,#N/A,FALSE,"NOTES (2)";#N/A,#N/A,FALSE,"Schedule  IV";#N/A,#N/A,FALSE,"Schedule V"}</definedName>
    <definedName name="ikukukl" hidden="1">{#N/A,#N/A,FALSE,"DIR-REP";#N/A,#N/A,FALSE,"AUD-REPORT";#N/A,#N/A,FALSE,"P7L&amp;BS";#N/A,#N/A,FALSE,"NOTES";#N/A,#N/A,FALSE,"FA";#N/A,#N/A,FALSE,"NOTES (2)";#N/A,#N/A,FALSE,"Schedule  IV";#N/A,#N/A,FALSE,"Schedule V"}</definedName>
    <definedName name="ImporPyG" localSheetId="4">SUM(IF(#REF!=[42]ExportBalance!$D1,IF(#REF!=[42]ExportBalance!$C1,#REF!,IF(#REF!=[42]ExportBalance!$C1,#REF!,0)),0))</definedName>
    <definedName name="ImporPyG" localSheetId="10">SUM(IF(#REF!=[42]ExportBalance!$D1,IF(#REF!=[42]ExportBalance!$C1,#REF!,IF(#REF!=[42]ExportBalance!$C1,#REF!,0)),0))</definedName>
    <definedName name="ImporPyG">SUM(IF(#REF!=[42]ExportBalance!$D1,IF(#REF!=[42]ExportBalance!$C1,#REF!,IF(#REF!=[42]ExportBalance!$C1,#REF!,0)),0))</definedName>
    <definedName name="Import" localSheetId="4">SUM(IF(#REF!=[42]ExportBalance!$D1,IF(#REF!=[42]ExportBalance!$C1,#REF!,IF(#REF!=[42]ExportBalance!$C1,#REF!,0)),0))</definedName>
    <definedName name="Import" localSheetId="10">SUM(IF(#REF!=[42]ExportBalance!$D1,IF(#REF!=[42]ExportBalance!$C1,#REF!,IF(#REF!=[42]ExportBalance!$C1,#REF!,0)),0))</definedName>
    <definedName name="Import">SUM(IF(#REF!=[42]ExportBalance!$D1,IF(#REF!=[42]ExportBalance!$C1,#REF!,IF(#REF!=[42]ExportBalance!$C1,#REF!,0)),0))</definedName>
    <definedName name="IN_DATOS" localSheetId="4">#REF!</definedName>
    <definedName name="IN_DATOS" localSheetId="10">#REF!</definedName>
    <definedName name="IN_DATOS">#REF!</definedName>
    <definedName name="INGRESOS" localSheetId="4">#REF!</definedName>
    <definedName name="INGRESOS" localSheetId="10">#REF!</definedName>
    <definedName name="INGRESOS">#REF!</definedName>
    <definedName name="interco" localSheetId="3">#REF!</definedName>
    <definedName name="interco" localSheetId="4">#REF!</definedName>
    <definedName name="interco" localSheetId="10">#REF!</definedName>
    <definedName name="interco">#REF!</definedName>
    <definedName name="INV">#N/A</definedName>
    <definedName name="io" hidden="1">{"summary1",#N/A,FALSE,"Summary of Values";"weighted average returns",#N/A,FALSE,"WACC and WARA";"revenue graph",#N/A,FALSE,"Revenue Graph";"historical acquirer",#N/A,FALSE,"Historical Performance";"historical target",#N/A,FALSE,"Historical Performance";"revenue detail 1",#N/A,FALSE,"Revenue Detail";"revenue detail 2",#N/A,FALSE,"Revenue Detail";"revenue detail 3",#N/A,FALSE,"Revenue Detail";"revenue detail 4",#N/A,FALSE,"Revenue Detail";"gross_margin1",#N/A,FALSE,"Gross Margin Detail";"gross_margin2",#N/A,FALSE,"Gross Margin Detail";"developed income statement",#N/A,FALSE,"Abbreviated Income Statement";"inprocess income statement",#N/A,FALSE,"Abbreviated Income Statement";"developed valuation",#N/A,FALSE,"Valuation Analysis";"inprocess valuation",#N/A,FALSE,"Valuation Analysis";"trademark1",#N/A,FALSE,"Trademark(s) and Trade Name(s)";"contributory1",#N/A,FALSE,"Contributory Assets Detail";"contributory2",#N/A,FALSE,"Contributory Assets Detail";"fixed asset detail",#N/A,FALSE,"Fixed Asset Detail"}</definedName>
    <definedName name="io_1" hidden="1">{"summary1",#N/A,FALSE,"Summary of Values";"weighted average returns",#N/A,FALSE,"WACC and WARA";"revenue graph",#N/A,FALSE,"Revenue Graph";"historical acquirer",#N/A,FALSE,"Historical Performance";"historical target",#N/A,FALSE,"Historical Performance";"revenue detail 1",#N/A,FALSE,"Revenue Detail";"revenue detail 2",#N/A,FALSE,"Revenue Detail";"revenue detail 3",#N/A,FALSE,"Revenue Detail";"revenue detail 4",#N/A,FALSE,"Revenue Detail";"gross_margin1",#N/A,FALSE,"Gross Margin Detail";"gross_margin2",#N/A,FALSE,"Gross Margin Detail";"developed income statement",#N/A,FALSE,"Abbreviated Income Statement";"inprocess income statement",#N/A,FALSE,"Abbreviated Income Statement";"developed valuation",#N/A,FALSE,"Valuation Analysis";"inprocess valuation",#N/A,FALSE,"Valuation Analysis";"trademark1",#N/A,FALSE,"Trademark(s) and Trade Name(s)";"contributory1",#N/A,FALSE,"Contributory Assets Detail";"contributory2",#N/A,FALSE,"Contributory Assets Detail";"fixed asset detail",#N/A,FALSE,"Fixed Asset Detail"}</definedName>
    <definedName name="io_2" hidden="1">{"summary1",#N/A,FALSE,"Summary of Values";"weighted average returns",#N/A,FALSE,"WACC and WARA";"revenue graph",#N/A,FALSE,"Revenue Graph";"historical acquirer",#N/A,FALSE,"Historical Performance";"historical target",#N/A,FALSE,"Historical Performance";"revenue detail 1",#N/A,FALSE,"Revenue Detail";"revenue detail 2",#N/A,FALSE,"Revenue Detail";"revenue detail 3",#N/A,FALSE,"Revenue Detail";"revenue detail 4",#N/A,FALSE,"Revenue Detail";"gross_margin1",#N/A,FALSE,"Gross Margin Detail";"gross_margin2",#N/A,FALSE,"Gross Margin Detail";"developed income statement",#N/A,FALSE,"Abbreviated Income Statement";"inprocess income statement",#N/A,FALSE,"Abbreviated Income Statement";"developed valuation",#N/A,FALSE,"Valuation Analysis";"inprocess valuation",#N/A,FALSE,"Valuation Analysis";"trademark1",#N/A,FALSE,"Trademark(s) and Trade Name(s)";"contributory1",#N/A,FALSE,"Contributory Assets Detail";"contributory2",#N/A,FALSE,"Contributory Assets Detail";"fixed asset detail",#N/A,FALSE,"Fixed Asset Detail"}</definedName>
    <definedName name="io_3" hidden="1">{"summary1",#N/A,FALSE,"Summary of Values";"weighted average returns",#N/A,FALSE,"WACC and WARA";"revenue graph",#N/A,FALSE,"Revenue Graph";"historical acquirer",#N/A,FALSE,"Historical Performance";"historical target",#N/A,FALSE,"Historical Performance";"revenue detail 1",#N/A,FALSE,"Revenue Detail";"revenue detail 2",#N/A,FALSE,"Revenue Detail";"revenue detail 3",#N/A,FALSE,"Revenue Detail";"revenue detail 4",#N/A,FALSE,"Revenue Detail";"gross_margin1",#N/A,FALSE,"Gross Margin Detail";"gross_margin2",#N/A,FALSE,"Gross Margin Detail";"developed income statement",#N/A,FALSE,"Abbreviated Income Statement";"inprocess income statement",#N/A,FALSE,"Abbreviated Income Statement";"developed valuation",#N/A,FALSE,"Valuation Analysis";"inprocess valuation",#N/A,FALSE,"Valuation Analysis";"trademark1",#N/A,FALSE,"Trademark(s) and Trade Name(s)";"contributory1",#N/A,FALSE,"Contributory Assets Detail";"contributory2",#N/A,FALSE,"Contributory Assets Detail";"fixed asset detail",#N/A,FALSE,"Fixed Asset Detail"}</definedName>
    <definedName name="io_4" hidden="1">{"summary1",#N/A,FALSE,"Summary of Values";"weighted average returns",#N/A,FALSE,"WACC and WARA";"revenue graph",#N/A,FALSE,"Revenue Graph";"historical acquirer",#N/A,FALSE,"Historical Performance";"historical target",#N/A,FALSE,"Historical Performance";"revenue detail 1",#N/A,FALSE,"Revenue Detail";"revenue detail 2",#N/A,FALSE,"Revenue Detail";"revenue detail 3",#N/A,FALSE,"Revenue Detail";"revenue detail 4",#N/A,FALSE,"Revenue Detail";"gross_margin1",#N/A,FALSE,"Gross Margin Detail";"gross_margin2",#N/A,FALSE,"Gross Margin Detail";"developed income statement",#N/A,FALSE,"Abbreviated Income Statement";"inprocess income statement",#N/A,FALSE,"Abbreviated Income Statement";"developed valuation",#N/A,FALSE,"Valuation Analysis";"inprocess valuation",#N/A,FALSE,"Valuation Analysis";"trademark1",#N/A,FALSE,"Trademark(s) and Trade Name(s)";"contributory1",#N/A,FALSE,"Contributory Assets Detail";"contributory2",#N/A,FALSE,"Contributory Assets Detail";"fixed asset detail",#N/A,FALSE,"Fixed Asset Detail"}</definedName>
    <definedName name="io_5" hidden="1">{"summary1",#N/A,FALSE,"Summary of Values";"weighted average returns",#N/A,FALSE,"WACC and WARA";"revenue graph",#N/A,FALSE,"Revenue Graph";"historical acquirer",#N/A,FALSE,"Historical Performance";"historical target",#N/A,FALSE,"Historical Performance";"revenue detail 1",#N/A,FALSE,"Revenue Detail";"revenue detail 2",#N/A,FALSE,"Revenue Detail";"revenue detail 3",#N/A,FALSE,"Revenue Detail";"revenue detail 4",#N/A,FALSE,"Revenue Detail";"gross_margin1",#N/A,FALSE,"Gross Margin Detail";"gross_margin2",#N/A,FALSE,"Gross Margin Detail";"developed income statement",#N/A,FALSE,"Abbreviated Income Statement";"inprocess income statement",#N/A,FALSE,"Abbreviated Income Statement";"developed valuation",#N/A,FALSE,"Valuation Analysis";"inprocess valuation",#N/A,FALSE,"Valuation Analysis";"trademark1",#N/A,FALSE,"Trademark(s) and Trade Name(s)";"contributory1",#N/A,FALSE,"Contributory Assets Detail";"contributory2",#N/A,FALSE,"Contributory Assets Detail";"fixed asset detail",#N/A,FALSE,"Fixed Asset Detail"}</definedName>
    <definedName name="ioioio" hidden="1">{#N/A,#N/A,FALSE,"3410599";#N/A,#N/A,FALSE,"34106";#N/A,#N/A,FALSE,"34903";#N/A,#N/A,FALSE,"4450999";#N/A,#N/A,FALSE,"44901"}</definedName>
    <definedName name="IP">#N/A</definedName>
    <definedName name="IPN">#REF!</definedName>
    <definedName name="ipp" hidden="1">{#N/A,#N/A,FALSE,"COVER";#N/A,#N/A,FALSE,"0";#N/A,#N/A,FALSE,"1";#N/A,#N/A,FALSE,"2";#N/A,#N/A,FALSE,"3";#N/A,#N/A,FALSE,"4";#N/A,#N/A,FALSE,"5";#N/A,#N/A,FALSE,"6";#N/A,#N/A,FALSE,"7";#N/A,#N/A,FALSE,"8";#N/A,#N/A,FALSE,"9";#N/A,#N/A,FALSE,"10";#N/A,#N/A,FALSE,"11"}</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BROKER_REC_NO_REUT" hidden="1">"c5315"</definedName>
    <definedName name="IQ_AVG_BROKER_REC_REUT" hidden="1">"c3630"</definedName>
    <definedName name="IQ_AVG_DAILY_VOL" hidden="1">"c65"</definedName>
    <definedName name="IQ_AVG_EMPLOYEES" hidden="1">"c6019"</definedName>
    <definedName name="IQ_AVG_INDUSTRY_REC" hidden="1">"c4455"</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MP_EMPLOYEES" hidden="1">"c6020"</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ONDRATING_FITCH" hidden="1">"IQ_BONDRATING_FITCH"</definedName>
    <definedName name="IQ_BONDRATING_FITCH_DATE" hidden="1">"c241"</definedName>
    <definedName name="IQ_BONDRATING_MOODYS" hidden="1">"IQ_BONDRATING_MOODYS"</definedName>
    <definedName name="IQ_BONDRATING_SP" hidden="1">"IQ_BONDRATING_SP"</definedName>
    <definedName name="IQ_BONDRATING_SP_DATE" hidden="1">"c242"</definedName>
    <definedName name="IQ_BOOK_VALUE" hidden="1">"IQ_BOOK_VALUE"</definedName>
    <definedName name="IQ_BROK_COMISSION" hidden="1">"c98"</definedName>
    <definedName name="IQ_BROK_COMMISSION" hidden="1">"c3514"</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REV" hidden="1">"c4068"</definedName>
    <definedName name="IQ_BUS_SEG_REV_ABS" hidden="1">"c4090"</definedName>
    <definedName name="IQ_BUS_SEG_REV_TOTAL" hidden="1">"c4106"</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FLOW_ACT_OR_EST" hidden="1">"c4154"</definedName>
    <definedName name="IQ_CASH_INTEREST" hidden="1">"c120"</definedName>
    <definedName name="IQ_CASH_INVEST" hidden="1">"c121"</definedName>
    <definedName name="IQ_CASH_OPER" hidden="1">"c122"</definedName>
    <definedName name="IQ_CASH_OPER_ACT_OR_EST" hidden="1">"c4164"</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DS_ASK" hidden="1">"c6027"</definedName>
    <definedName name="IQ_CDS_BID" hidden="1">"c6026"</definedName>
    <definedName name="IQ_CDS_CURRENCY" hidden="1">"c6031"</definedName>
    <definedName name="IQ_CDS_EVAL_DATE" hidden="1">"c6029"</definedName>
    <definedName name="IQ_CDS_MID" hidden="1">"c6028"</definedName>
    <definedName name="IQ_CDS_NAME" hidden="1">"c6034"</definedName>
    <definedName name="IQ_CDS_TERM" hidden="1">"c6030"</definedName>
    <definedName name="IQ_CDS_TYPE" hidden="1">"c6025"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DEBT" hidden="1">"c224"</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 hidden="1">"c231"</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OSITS_INTEREST_SECURITIES" hidden="1">"c5509"</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ACT_OR_EST" hidden="1">"c4278"</definedName>
    <definedName name="IQ_DISTRIBUTABLE_CASH_PAYOUT" hidden="1">"c3005"</definedName>
    <definedName name="IQ_DISTRIBUTABLE_CASH_SHARE" hidden="1">"c3003"</definedName>
    <definedName name="IQ_DISTRIBUTABLE_CASH_SHARE_ACT_OR_EST" hidden="1">"c4286"</definedName>
    <definedName name="IQ_DIV_AMOUNT" hidden="1">"c3041"</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URATION" hidden="1">"c2181"</definedName>
    <definedName name="IQ_EARNING_ASSET_YIELD" hidden="1">"c343"</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REUT" hidden="1">"c5314"</definedName>
    <definedName name="IQ_EBIT" hidden="1">"c352"</definedName>
    <definedName name="IQ_EBIT_10K" hidden="1">"IQ_EBIT_10K"</definedName>
    <definedName name="IQ_EBIT_10Q" hidden="1">"IQ_EBIT_10Q"</definedName>
    <definedName name="IQ_EBIT_10Q1" hidden="1">"IQ_EBIT_10Q1"</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EQ_INC" hidden="1">"c3498"</definedName>
    <definedName name="IQ_EBIT_EQ_INC_EXCL_SBC" hidden="1">"c3502"</definedName>
    <definedName name="IQ_EBIT_EXCL_SBC" hidden="1">"c3082"</definedName>
    <definedName name="IQ_EBIT_GROWTH_1" hidden="1">"IQ_EBIT_GROWTH_1"</definedName>
    <definedName name="IQ_EBIT_GROWTH_2" hidden="1">"IQ_EBIT_GROWTH_2"</definedName>
    <definedName name="IQ_EBIT_GW_ACT_OR_EST" hidden="1">"c4306"</definedName>
    <definedName name="IQ_EBIT_INT" hidden="1">"c360"</definedName>
    <definedName name="IQ_EBIT_MARGIN" hidden="1">"c359"</definedName>
    <definedName name="IQ_EBIT_OVER_IE" hidden="1">"c1369"</definedName>
    <definedName name="IQ_EBIT_SBC_ACT_OR_EST" hidden="1">"c4316"</definedName>
    <definedName name="IQ_EBIT_SBC_GW_ACT_OR_EST" hidden="1">"c4320"</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K" hidden="1">"IQ_EBITDA_10K"</definedName>
    <definedName name="IQ_EBITDA_10Q" hidden="1">"IQ_EBITDA_10Q"</definedName>
    <definedName name="IQ_EBITDA_10Q1" hidden="1">"IQ_EBITDA_10Q1"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REUT" hidden="1">"c3640"</definedName>
    <definedName name="IQ_EBITDA_EXCL_SBC" hidden="1">"c3081"</definedName>
    <definedName name="IQ_EBITDA_GROWTH_1" hidden="1">"IQ_EBITDA_GROWTH_1"</definedName>
    <definedName name="IQ_EBITDA_GROWTH_2" hidden="1">"IQ_EBITDA_GROWTH_2"</definedName>
    <definedName name="IQ_EBITDA_HIGH_EST" hidden="1">"c370"</definedName>
    <definedName name="IQ_EBITDA_HIGH_EST_REUT" hidden="1">"c3642"</definedName>
    <definedName name="IQ_EBITDA_INT" hidden="1">"c373"</definedName>
    <definedName name="IQ_EBITDA_LOW_EST" hidden="1">"c371"</definedName>
    <definedName name="IQ_EBITDA_LOW_EST_REUT" hidden="1">"c3643"</definedName>
    <definedName name="IQ_EBITDA_MARGIN" hidden="1">"c372"</definedName>
    <definedName name="IQ_EBITDA_MEDIAN_EST" hidden="1">"c1663"</definedName>
    <definedName name="IQ_EBITDA_MEDIAN_EST_REUT" hidden="1">"c3641"</definedName>
    <definedName name="IQ_EBITDA_NO_EST" hidden="1">"c267"</definedName>
    <definedName name="IQ_EBITDA_NUM_EST" hidden="1">"c374"</definedName>
    <definedName name="IQ_EBITDA_NUM_EST_REUT" hidden="1">"c3644"</definedName>
    <definedName name="IQ_EBITDA_OVER_TOTAL_IE" hidden="1">"c1371"</definedName>
    <definedName name="IQ_EBITDA_SBC_ACT_OR_EST" hidden="1">"c4337"</definedName>
    <definedName name="IQ_EBITDA_STDDEV_EST" hidden="1">"c375"</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 hidden="1">"c6215"</definedName>
    <definedName name="IQ_EBT_REIT" hidden="1">"c389"</definedName>
    <definedName name="IQ_EBT_SBC_ACT_OR_EST" hidden="1">"c4350"</definedName>
    <definedName name="IQ_EBT_SBC_GW_ACT_OR_EST" hidden="1">"c4354"</definedName>
    <definedName name="IQ_EBT_UTI" hidden="1">"c390"</definedName>
    <definedName name="IQ_ECS_AUTHORIZED_SHARES" hidden="1">"c5583"</definedName>
    <definedName name="IQ_ECS_AUTHORIZED_SHARES_ABS" hidden="1">"c5597"</definedName>
    <definedName name="IQ_ECS_CONVERT_FACTOR" hidden="1">"c5581"</definedName>
    <definedName name="IQ_ECS_CONVERT_FACTOR_ABS" hidden="1">"c5595"</definedName>
    <definedName name="IQ_ECS_CONVERT_INTO" hidden="1">"c5580"</definedName>
    <definedName name="IQ_ECS_CONVERT_INTO_ABS" hidden="1">"c5594"</definedName>
    <definedName name="IQ_ECS_CONVERT_TYPE" hidden="1">"c5579"</definedName>
    <definedName name="IQ_ECS_CONVERT_TYPE_ABS" hidden="1">"c5593"</definedName>
    <definedName name="IQ_ECS_INACTIVE_DATE" hidden="1">"c5576"</definedName>
    <definedName name="IQ_ECS_INACTIVE_DATE_ABS" hidden="1">"c5590"</definedName>
    <definedName name="IQ_ECS_NAME" hidden="1">"c5571"</definedName>
    <definedName name="IQ_ECS_NAME_ABS" hidden="1">"c5585"</definedName>
    <definedName name="IQ_ECS_NUM_SHAREHOLDERS" hidden="1">"c5584"</definedName>
    <definedName name="IQ_ECS_NUM_SHAREHOLDERS_ABS" hidden="1">"c5598"</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SHARES_OUT_BS_DATE" hidden="1">"c5572"</definedName>
    <definedName name="IQ_ECS_SHARES_OUT_BS_DATE_ABS" hidden="1">"c5586"</definedName>
    <definedName name="IQ_ECS_SHARES_OUT_FILING_DATE" hidden="1">"c5573"</definedName>
    <definedName name="IQ_ECS_SHARES_OUT_FILING_DATE_ABS" hidden="1">"c5587"</definedName>
    <definedName name="IQ_ECS_START_DATE" hidden="1">"c5575"</definedName>
    <definedName name="IQ_ECS_START_DATE_ABS" hidden="1">"c5589"</definedName>
    <definedName name="IQ_ECS_TYPE" hidden="1">"c5574"</definedName>
    <definedName name="IQ_ECS_TYPE_ABS" hidden="1">"c5588"</definedName>
    <definedName name="IQ_ECS_VOTING" hidden="1">"c5582"</definedName>
    <definedName name="IQ_ECS_VOTING_ABS" hidden="1">"c5596"</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 hidden="1">"IQ_EPS"</definedName>
    <definedName name="IQ_EPS_10K" hidden="1">"IQ_EPS_10K"</definedName>
    <definedName name="IQ_EPS_10Q" hidden="1">"IQ_EPS_10Q"</definedName>
    <definedName name="IQ_EPS_10Q1" hidden="1">"IQ_EPS_10Q1"</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EST" hidden="1">"c399"</definedName>
    <definedName name="IQ_EPS_EST_1" hidden="1">"IQ_EPS_EST_1"</definedName>
    <definedName name="IQ_EPS_EST_REUT" hidden="1">"c5453"</definedName>
    <definedName name="IQ_EPS_GW_EST" hidden="1">"c1737"</definedName>
    <definedName name="IQ_EPS_GW_EST_REUT" hidden="1">"c5389"</definedName>
    <definedName name="IQ_EPS_GW_HIGH_EST" hidden="1">"c1739"</definedName>
    <definedName name="IQ_EPS_GW_HIGH_EST_REUT" hidden="1">"c5391"</definedName>
    <definedName name="IQ_EPS_GW_LOW_EST" hidden="1">"c1740"</definedName>
    <definedName name="IQ_EPS_GW_LOW_EST_REUT" hidden="1">"c5392"</definedName>
    <definedName name="IQ_EPS_GW_MEDIAN_EST" hidden="1">"c1738"</definedName>
    <definedName name="IQ_EPS_GW_MEDIAN_EST_REUT" hidden="1">"c5390"</definedName>
    <definedName name="IQ_EPS_GW_NUM_EST" hidden="1">"c1741"</definedName>
    <definedName name="IQ_EPS_GW_NUM_EST_REUT" hidden="1">"c5393"</definedName>
    <definedName name="IQ_EPS_GW_STDDEV_EST" hidden="1">"c1742"</definedName>
    <definedName name="IQ_EPS_GW_STDDEV_EST_REUT" hidden="1">"c5394"</definedName>
    <definedName name="IQ_EPS_HIGH_EST" hidden="1">"c400"</definedName>
    <definedName name="IQ_EPS_HIGH_EST_REUT" hidden="1">"c5454"</definedName>
    <definedName name="IQ_EPS_LOW_EST" hidden="1">"c401"</definedName>
    <definedName name="IQ_EPS_LOW_EST_REUT" hidden="1">"c5455"</definedName>
    <definedName name="IQ_EPS_MEDIAN_EST" hidden="1">"c1661"</definedName>
    <definedName name="IQ_EPS_MEDIAN_EST_REUT" hidden="1">"c5456"</definedName>
    <definedName name="IQ_EPS_NO_EST" hidden="1">"c271"</definedName>
    <definedName name="IQ_EPS_NORM" hidden="1">"c1902"</definedName>
    <definedName name="IQ_EPS_NORM_EST" hidden="1">"c2226"</definedName>
    <definedName name="IQ_EPS_NORM_EST_REUT" hidden="1">"c5326"</definedName>
    <definedName name="IQ_EPS_NORM_HIGH_EST" hidden="1">"c2228"</definedName>
    <definedName name="IQ_EPS_NORM_HIGH_EST_REUT" hidden="1">"c5328"</definedName>
    <definedName name="IQ_EPS_NORM_LOW_EST" hidden="1">"c2229"</definedName>
    <definedName name="IQ_EPS_NORM_LOW_EST_REUT" hidden="1">"c5329"</definedName>
    <definedName name="IQ_EPS_NORM_MEDIAN_EST" hidden="1">"c2227"</definedName>
    <definedName name="IQ_EPS_NORM_MEDIAN_EST_REUT" hidden="1">"c5327"</definedName>
    <definedName name="IQ_EPS_NORM_NUM_EST" hidden="1">"c2230"</definedName>
    <definedName name="IQ_EPS_NORM_NUM_EST_REUT" hidden="1">"c5330"</definedName>
    <definedName name="IQ_EPS_NORM_STDDEV_EST" hidden="1">"c2231"</definedName>
    <definedName name="IQ_EPS_NORM_STDDEV_EST_REUT" hidden="1">"c5331"</definedName>
    <definedName name="IQ_EPS_NUM_EST" hidden="1">"c402"</definedName>
    <definedName name="IQ_EPS_NUM_EST_REUT" hidden="1">"c5451"</definedName>
    <definedName name="IQ_EPS_REPORTED_EST" hidden="1">"c1744"</definedName>
    <definedName name="IQ_EPS_REPORTED_EST_REUT" hidden="1">"c5396"</definedName>
    <definedName name="IQ_EPS_REPORTED_HIGH_EST" hidden="1">"c1746"</definedName>
    <definedName name="IQ_EPS_REPORTED_HIGH_EST_REUT" hidden="1">"c5398"</definedName>
    <definedName name="IQ_EPS_REPORTED_LOW_EST" hidden="1">"c1747"</definedName>
    <definedName name="IQ_EPS_REPORTED_LOW_EST_REUT" hidden="1">"c5399"</definedName>
    <definedName name="IQ_EPS_REPORTED_MEDIAN_EST" hidden="1">"c1745"</definedName>
    <definedName name="IQ_EPS_REPORTED_MEDIAN_EST_REUT" hidden="1">"c5397"</definedName>
    <definedName name="IQ_EPS_REPORTED_NUM_EST" hidden="1">"c1748"</definedName>
    <definedName name="IQ_EPS_REPORTED_NUM_EST_REUT" hidden="1">"c5400"</definedName>
    <definedName name="IQ_EPS_REPORTED_STDDEV_EST" hidden="1">"c1749"</definedName>
    <definedName name="IQ_EPS_REPORTED_STDDEV_EST_REUT" hidden="1">"c5401"</definedName>
    <definedName name="IQ_EPS_SBC_ACT_OR_EST" hidden="1">"c4376"</definedName>
    <definedName name="IQ_EPS_SBC_GW_ACT_OR_EST" hidden="1">"c4380"</definedName>
    <definedName name="IQ_EPS_STDDEV_EST" hidden="1">"c403"</definedName>
    <definedName name="IQ_EPS_STDDEV_EST_REUT" hidden="1">"c5452"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EPS" hidden="1">"c1648"</definedName>
    <definedName name="IQ_EST_ACT_EPS_GW" hidden="1">"c1743"</definedName>
    <definedName name="IQ_EST_ACT_EPS_GW_REUT" hidden="1">"c5395"</definedName>
    <definedName name="IQ_EST_ACT_EPS_NORM" hidden="1">"c2232"</definedName>
    <definedName name="IQ_EST_ACT_EPS_NORM_REUT" hidden="1">"c5332"</definedName>
    <definedName name="IQ_EST_ACT_EPS_REPORTED" hidden="1">"c1750"</definedName>
    <definedName name="IQ_EST_ACT_EPS_REPORTED_REUT" hidden="1">"c5402"</definedName>
    <definedName name="IQ_EST_CURRENCY" hidden="1">"c2140"</definedName>
    <definedName name="IQ_EST_CURRENCY_REUT" hidden="1">"c5437"</definedName>
    <definedName name="IQ_EST_DATE" hidden="1">"c1634"</definedName>
    <definedName name="IQ_EST_DATE_REUT" hidden="1">"c5438"</definedName>
    <definedName name="IQ_EST_EPS_DIFF" hidden="1">"c1864"</definedName>
    <definedName name="IQ_EST_EPS_GROWTH_1YR" hidden="1">"c1636"</definedName>
    <definedName name="IQ_EST_EPS_GROWTH_1YR_REUT" hidden="1">"c3646"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REUT" hidden="1">"c3633"</definedName>
    <definedName name="IQ_EST_EPS_GROWTH_5YR_STDDEV" hidden="1">"c1660"</definedName>
    <definedName name="IQ_EST_EPS_GROWTH_Q_1YR" hidden="1">"c1641"</definedName>
    <definedName name="IQ_EST_EPS_GROWTH_Q_1YR_REUT" hidden="1">"c5410"</definedName>
    <definedName name="IQ_EST_EPS_GW_DIFF" hidden="1">"c1891"</definedName>
    <definedName name="IQ_EST_EPS_GW_DIFF_REUT" hidden="1">"c5429"</definedName>
    <definedName name="IQ_EST_EPS_GW_SURPRISE_PERCENT" hidden="1">"c1892"</definedName>
    <definedName name="IQ_EST_EPS_GW_SURPRISE_PERCENT_REUT" hidden="1">"c5430"</definedName>
    <definedName name="IQ_EST_EPS_NORM_DIFF" hidden="1">"c2247"</definedName>
    <definedName name="IQ_EST_EPS_NORM_DIFF_REUT" hidden="1">"c5411"</definedName>
    <definedName name="IQ_EST_EPS_NORM_SURPRISE_PERCENT" hidden="1">"c2248"</definedName>
    <definedName name="IQ_EST_EPS_NORM_SURPRISE_PERCENT_REUT" hidden="1">"c5412"</definedName>
    <definedName name="IQ_EST_EPS_REPORT_DIFF" hidden="1">"c1893"</definedName>
    <definedName name="IQ_EST_EPS_REPORT_DIFF_REUT" hidden="1">"c5431"</definedName>
    <definedName name="IQ_EST_EPS_REPORT_SURPRISE_PERCENT" hidden="1">"c1894"</definedName>
    <definedName name="IQ_EST_EPS_REPORT_SURPRISE_PERCENT_REUT" hidden="1">"c5432"</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_VENDOR" hidden="1">"c5564"</definedName>
    <definedName name="IQ_EV_OVER_EMPLOYEE" hidden="1">"c1428"</definedName>
    <definedName name="IQ_EV_OVER_LTM_EBIT" hidden="1">"c1426"</definedName>
    <definedName name="IQ_EV_OVER_LTM_EBITDA" hidden="1">"c1427"</definedName>
    <definedName name="IQ_EV_OVER_LTM_REVENUE" hidden="1">"c1429"</definedName>
    <definedName name="IQ_EV_OVER_REVENUE_EST" hidden="1">"IQ_EV_OVER_REVENUE_EST"</definedName>
    <definedName name="IQ_EV_OVER_REVENUE_EST_1" hidden="1">"IQ_EV_OVER_REVENUE_EST_1"</definedName>
    <definedName name="IQ_EVAL_DATE" hidden="1">"c2180"</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ADJ_ACT_OR_EST" hidden="1">"c4435"</definedName>
    <definedName name="IQ_FFO_EST" hidden="1">"c418"</definedName>
    <definedName name="IQ_FFO_HIGH_EST" hidden="1">"c419"</definedName>
    <definedName name="IQ_FFO_LOW_EST" hidden="1">"c420"</definedName>
    <definedName name="IQ_FFO_NO_EST" hidden="1">"c276"</definedName>
    <definedName name="IQ_FFO_NUM_EST" hidden="1">"c421"</definedName>
    <definedName name="IQ_FFO_PAYOUT_RATIO" hidden="1">"c3492"</definedName>
    <definedName name="IQ_FFO_SHARE_ACT_OR_EST" hidden="1">"c4446"</definedName>
    <definedName name="IQ_FFO_STDDEV_EST" hidden="1">"c422"</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ANCING_CASH" hidden="1">"c1405"</definedName>
    <definedName name="IQ_FINANCING_CASH_SUPPL" hidden="1">"c1406"</definedName>
    <definedName name="IQ_FINANCING_OBLIG_CURRENT" hidden="1">"c6190"</definedName>
    <definedName name="IQ_FINANCING_OBLIG_NON_CURRENT" hidden="1">"c6191"</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 hidden="1">"LTM"</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WD_Q3" hidden="1">"504"</definedName>
    <definedName name="IQ_FWD_Q4" hidden="1">"505"</definedName>
    <definedName name="IQ_FWD_Q5" hidden="1">"506"</definedName>
    <definedName name="IQ_FWD_Q6" hidden="1">"507"</definedName>
    <definedName name="IQ_FWD_Q7" hidden="1">"508"</definedName>
    <definedName name="IQ_FWD1" hidden="1">"LTM"</definedName>
    <definedName name="IQ_FX" hidden="1">"c451"</definedName>
    <definedName name="IQ_FY" hidden="1">1000</definedName>
    <definedName name="IQ_FY_DATE" hidden="1">"IQ_FY_DATE"</definedName>
    <definedName name="IQ_GA_EXP" hidden="1">"c2241"</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C_BNK" hidden="1">"c488"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OODWILL_NET" hidden="1">"c1380"</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GW" hidden="1">"c519"</definedName>
    <definedName name="IQ_GROSS_INTAN" hidden="1">"c520"</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DAYS_REV_OUT" hidden="1">"c5993"</definedName>
    <definedName name="IQ_HC_EQUIV_ADMISSIONS_GROWTH" hidden="1">"c5998"</definedName>
    <definedName name="IQ_HC_EQUIVALENT_ADMISSIONS" hidden="1">"c5958"</definedName>
    <definedName name="IQ_HC_EQUIVALENT_ADMISSIONS_SF" hidden="1">"c6007"</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SALARIES_PCT_REV" hidden="1">"c5970"</definedName>
    <definedName name="IQ_HC_SUPPLIES_PCT_REV" hidden="1">"c5971"</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IGH_TARGET_PRICE" hidden="1">"c1651"</definedName>
    <definedName name="IQ_HIGH_TARGET_PRICE_REUT" hidden="1">"c5317"</definedName>
    <definedName name="IQ_HIGHPRICE" hidden="1">"c545"</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DUSTRY" hidden="1">"c3601"</definedName>
    <definedName name="IQ_INDUSTRY_GROUP" hidden="1">"c3602"</definedName>
    <definedName name="IQ_INDUSTRY_SECTOR" hidden="1">"c3603"</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UTI" hidden="1">"c576"</definedName>
    <definedName name="IQ_INSIDER_3MTH_BOUGHT" hidden="1">"c1534"</definedName>
    <definedName name="IQ_INSIDER_3MTH_BOUGHT_PCT" hidden="1">"c1534"</definedName>
    <definedName name="IQ_INSIDER_3MTH_NET" hidden="1">"c1535"</definedName>
    <definedName name="IQ_INSIDER_3MTH_NET_PCT" hidden="1">"c1535"</definedName>
    <definedName name="IQ_INSIDER_3MTH_SOLD" hidden="1">"c1533"</definedName>
    <definedName name="IQ_INSIDER_3MTH_SOLD_PCT" hidden="1">"c1533"</definedName>
    <definedName name="IQ_INSIDER_6MTH_BOUGHT" hidden="1">"c1537"</definedName>
    <definedName name="IQ_INSIDER_6MTH_BOUGHT_PCT" hidden="1">"c1537"</definedName>
    <definedName name="IQ_INSIDER_6MTH_NET" hidden="1">"c1538"</definedName>
    <definedName name="IQ_INSIDER_6MTH_NET_PCT" hidden="1">"c1538"</definedName>
    <definedName name="IQ_INSIDER_6MTH_SOLD" hidden="1">"c1536"</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OTAL" hidden="1">"c598"</definedName>
    <definedName name="IQ_INT_INC_UTI" hidden="1">"c599"</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10K" hidden="1">"IQ_INTEREST_INC_10K"</definedName>
    <definedName name="IQ_INTEREST_INC_10Q" hidden="1">"IQ_INTEREST_INC_10Q"</definedName>
    <definedName name="IQ_INTEREST_INC_10Q1" hidden="1">"IQ_INTEREST_INC_10Q1"</definedName>
    <definedName name="IQ_INTEREST_INC_NON" hidden="1">"c1384"</definedName>
    <definedName name="IQ_INTEREST_INVEST_INC" hidden="1">"c619"</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EBIT_MARGIN" hidden="1">"IQ_LAST_EBIT_MARGIN"</definedName>
    <definedName name="IQ_LAST_EBITDA_MARGIN" hidden="1">"IQ_LAST_EBITDA_MARGIN"</definedName>
    <definedName name="IQ_LAST_GROSS_MARGIN" hidden="1">"IQ_LAST_GROSS_MARGIN"</definedName>
    <definedName name="IQ_LAST_NET_INC_MARGIN" hidden="1">"IQ_LAST_NET_INC_MARGIN"</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 hidden="1">"1"</definedName>
    <definedName name="IQ_LATESTK" hidden="1">1000</definedName>
    <definedName name="IQ_LATESTKFR" hidden="1">"50"</definedName>
    <definedName name="IQ_LATESTQ" hidden="1">500</definedName>
    <definedName name="IQ_LATESTQFR" hidden="1">"100"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_TARGET_PRICE_REUT" hidden="1">"c5318"</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NOTE_RECEIV" hidden="1">"c1602"</definedName>
    <definedName name="IQ_LT_SENIOR_DEBT" hidden="1">"c702"</definedName>
    <definedName name="IQ_LT_SUB_DEBT" hidden="1">"c703"</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DATE" hidden="1">"IQ_LTM_DATE"</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RKTCAP" hidden="1">"c258"</definedName>
    <definedName name="IQ_MATURITY_DATE" hidden="1">"c2146"</definedName>
    <definedName name="IQ_MC_RATIO" hidden="1">"c2783"</definedName>
    <definedName name="IQ_MC_STATUTORY_SURPLUS" hidden="1">"c2772"</definedName>
    <definedName name="IQ_MEDIAN_TARGET_PRICE" hidden="1">"c1650"</definedName>
    <definedName name="IQ_MEDIAN_TARGET_PRICE_REUT" hidden="1">"c5316"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REUT" hidden="1">"c4048"</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MTD" hidden="1">800000</definedName>
    <definedName name="IQ_NAMES_REVISION_DATE_" localSheetId="1" hidden="1">41798.9456944444</definedName>
    <definedName name="IQ_NAMES_REVISION_DATE_" hidden="1">"06/29/2015 02:47:46"</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EARNED" hidden="1">"c2734"</definedName>
    <definedName name="IQ_NET_INC" hidden="1">"c1394"</definedName>
    <definedName name="IQ_NET_INC_10K" hidden="1">"IQ_NET_INC_10K"</definedName>
    <definedName name="IQ_NET_INC_10Q" hidden="1">"IQ_NET_INC_10Q"</definedName>
    <definedName name="IQ_NET_INC_10Q1" hidden="1">"IQ_NET_INC_10Q1"</definedName>
    <definedName name="IQ_NET_INC_BEFORE" hidden="1">"c1368"</definedName>
    <definedName name="IQ_NET_INC_CF" hidden="1">"c1397"</definedName>
    <definedName name="IQ_NET_INC_GROWTH_1" hidden="1">"IQ_NET_INC_GROWTH_1"</definedName>
    <definedName name="IQ_NET_INC_GROWTH_2" hidden="1">"IQ_NET_INC_GROWTH_2"</definedName>
    <definedName name="IQ_NET_INC_MARGIN" hidden="1">"c1398"</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 hidden="1">"c4474"</definedName>
    <definedName name="IQ_NI_SBC_GW_ACT_OR_EST" hidden="1">"c4478"</definedName>
    <definedName name="IQ_NI_SFAS" hidden="1">"c795"</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AVG_DAILY_SALES_VOL_EQ_INC_GAS" hidden="1">"c5797"</definedName>
    <definedName name="IQ_OG_AVG_DAILY_SALES_VOL_EQ_INC_NGL" hidden="1">"c5798"</definedName>
    <definedName name="IQ_OG_AVG_DAILY_SALES_VOL_EQ_INC_OIL" hidden="1">"c5796"</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ACRE_GROSS_EQ_INC" hidden="1">"c5800"</definedName>
    <definedName name="IQ_OG_UNDEVELOPED_ACRE_NET_EQ_INC" hidden="1">"c5801"</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OS" hidden="1">"c858"</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REUT" hidden="1">"c4049"</definedName>
    <definedName name="IQ_PE_NORMALIZED" hidden="1">"c2207"</definedName>
    <definedName name="IQ_PE_RATIO" hidden="1">"c1610"</definedName>
    <definedName name="IQ_PEG_FWD" hidden="1">"c1863"</definedName>
    <definedName name="IQ_PEG_FWD_REUT" hidden="1">"c4052"</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INC" hidden="1">"IQ_PRETAX_INC"</definedName>
    <definedName name="IQ_PRETAX_INC_10K" hidden="1">"IQ_PRETAX_INC_10K"</definedName>
    <definedName name="IQ_PRETAX_INC_10Q" hidden="1">"IQ_PRETAX_INC_10Q"</definedName>
    <definedName name="IQ_PRETAX_INC_10Q1" hidden="1">"IQ_PRETAX_INC_10Q1"</definedName>
    <definedName name="IQ_PRICE_OVER_BVPS" hidden="1">"c1412"</definedName>
    <definedName name="IQ_PRICE_OVER_EPS_EST" hidden="1">"IQ_PRICE_OVER_EPS_EST"</definedName>
    <definedName name="IQ_PRICE_OVER_EPS_EST_1" hidden="1">"IQ_PRICE_OVER_EPS_EST_1"</definedName>
    <definedName name="IQ_PRICE_OVER_LTM_EPS" hidden="1">"c1413"</definedName>
    <definedName name="IQ_PRICE_TARGET" hidden="1">"c82"</definedName>
    <definedName name="IQ_PRICE_TARGET_REUT" hidden="1">"c3631"</definedName>
    <definedName name="IQ_PRICEDATE" hidden="1">"c1069"</definedName>
    <definedName name="IQ_PRICEDATETIME" hidden="1">"IQ_PRICEDATETIME"</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CURRING_PROFIT_ACT_OR_EST" hidden="1">"c4507"</definedName>
    <definedName name="IQ_RECURRING_PROFIT_SHARE_ACT_OR_EST" hidden="1">"c4508"</definedName>
    <definedName name="IQ_REDEEM_PREF_STOCK" hidden="1">"c1417"</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UTI" hidden="1">"c1111"</definedName>
    <definedName name="IQ_RESTRUCTURED_LOANS" hidden="1">"c1112"</definedName>
    <definedName name="IQ_RETAIL_ACQUIRED_FRANCHISE_STORES" hidden="1">"c2895"</definedName>
    <definedName name="IQ_RETAIL_ACQUIRED_OWNED_STORES" hidden="1">"c2903"</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STDDEV_EST_REUT" hidden="1">"c3639"</definedName>
    <definedName name="IQ_REV_UTI" hidden="1">"c1125"</definedName>
    <definedName name="IQ_REVENUE" hidden="1">"c1422"</definedName>
    <definedName name="IQ_REVENUE_10K" hidden="1">"IQ_REVENUE_10K"</definedName>
    <definedName name="IQ_REVENUE_10Q" hidden="1">"IQ_REVENUE_10Q"</definedName>
    <definedName name="IQ_REVENUE_10Q1" hidden="1">"IQ_REVENUE_10Q1"</definedName>
    <definedName name="IQ_REVENUE_EST" hidden="1">"IQ_REVENUE_EST"</definedName>
    <definedName name="IQ_REVENUE_EST_1" hidden="1">"IQ_REVENUE_EST_1"</definedName>
    <definedName name="IQ_REVENUE_EST_REUT" hidden="1">"c3634"</definedName>
    <definedName name="IQ_REVENUE_GROWTH_1" hidden="1">"IQ_REVENUE_GROWTH_1"</definedName>
    <definedName name="IQ_REVENUE_GROWTH_2" hidden="1">"IQ_REVENUE_GROWTH_2"</definedName>
    <definedName name="IQ_REVENUE_HIGH_EST" hidden="1">"c1127"</definedName>
    <definedName name="IQ_REVENUE_HIGH_EST_REUT" hidden="1">"c3636"</definedName>
    <definedName name="IQ_REVENUE_LOW_EST" hidden="1">"c1128"</definedName>
    <definedName name="IQ_REVENUE_LOW_EST_REUT" hidden="1">"c3637"</definedName>
    <definedName name="IQ_REVENUE_MEDIAN_EST" hidden="1">"c1662"</definedName>
    <definedName name="IQ_REVENUE_MEDIAN_EST_REUT" hidden="1">"c3635"</definedName>
    <definedName name="IQ_REVENUE_NO_EST" hidden="1">"c263"</definedName>
    <definedName name="IQ_REVENUE_NUM_EST" hidden="1">"c1129"</definedName>
    <definedName name="IQ_REVENUE_NUM_EST_REUT" hidden="1">"c3638"</definedName>
    <definedName name="IQ_REVISION_DATE_" hidden="1">39622.4818981482</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_PURCHASED_RESELL" hidden="1">"c5513"</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OUTSTANDING" hidden="1">"c1347"</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NUM_REUT" hidden="1">"c5319"</definedName>
    <definedName name="IQ_TARGET_PRICE_STDDEV" hidden="1">"c1654"</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REUT" hidden="1">"c4050"</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REUT" hidden="1">"c4051"</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"c1522"</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OANS" hidden="1">"c5653"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ING_CAP" hidden="1">"c3494"</definedName>
    <definedName name="IQ_WORKMEN_WRITTEN" hidden="1">"c1336"</definedName>
    <definedName name="IQ_XDIV_DATE" hidden="1">"c2104"</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RBetaDATASHEETAA19" hidden="1">'[43]Beta DATA SHEET'!$AA$20:$AA$525</definedName>
    <definedName name="IQRBetaDATASHEETAI19" hidden="1">'[43]Beta DATA SHEET'!$AI$20:$AI$525</definedName>
    <definedName name="IQRBetaDATASHEETAQ19" hidden="1">'[43]Beta DATA SHEET'!$AQ$20:$AQ$525</definedName>
    <definedName name="IQRBetaDATASHEETAY19" hidden="1">'[43]Beta DATA SHEET'!$AY$20:$AY$525</definedName>
    <definedName name="IQRBetaDATASHEETBG19" hidden="1">'[43]Beta DATA SHEET'!$BG$20:$BG$525</definedName>
    <definedName name="IQRBetaDATASHEETBO19" hidden="1">'[43]Beta DATA SHEET'!$BO$20:$BO$525</definedName>
    <definedName name="IQRBetaDATASHEETBW19" hidden="1">'[43]Beta DATA SHEET'!$BW$20:$BW$525</definedName>
    <definedName name="IQRBetaDATASHEETC19" hidden="1">'[43]Beta DATA SHEET'!$C$20:$C$525</definedName>
    <definedName name="IQRBetaDATASHEETK19" hidden="1">'[43]Beta DATA SHEET'!$K$20:$K$525</definedName>
    <definedName name="IQRBetaDATASHEETS19" hidden="1">'[43]Beta DATA SHEET'!$S$20:$S$525</definedName>
    <definedName name="IQRVolB30" hidden="1">[43]Vol!$B$31:$B$2603</definedName>
    <definedName name="IQRVolE30" hidden="1">[43]Vol!$E$31:$E$2299</definedName>
    <definedName name="IQRVolH30" hidden="1">[43]Vol!$H$31:$H$2593</definedName>
    <definedName name="IQRVolK30" hidden="1">[43]Vol!$K$31:$K$2593</definedName>
    <definedName name="IQRVolN30" hidden="1">[43]Vol!$N$31:$N$2603</definedName>
    <definedName name="IQRVolQ30" hidden="1">[43]Vol!$Q$31:$Q$2620</definedName>
    <definedName name="IQRVolT30" hidden="1">[43]Vol!$T$31:$T$2526</definedName>
    <definedName name="IQRVolW30" hidden="1">[43]Vol!$W$31:$W$2544</definedName>
    <definedName name="IQRVolZ30" hidden="1">[43]Vol!$Z$31:$Z$2049</definedName>
    <definedName name="IsValDateFYE" localSheetId="5">"Y"</definedName>
    <definedName name="IsValDateFYE" localSheetId="6">"Y"</definedName>
    <definedName name="IsValDateFYE" localSheetId="11">"Y"</definedName>
    <definedName name="IsValDateFYE">"Y"</definedName>
    <definedName name="itjo" localSheetId="7" hidden="1">{#N/A,#N/A,FALSE,"TB";#N/A,#N/A,FALSE,"AR";#N/A,#N/A,FALSE,"BS";#N/A,#N/A,FALSE,"PL";#N/A,#N/A,FALSE,"NOTES";#N/A,#N/A,FALSE,"NOTES (2)";#N/A,#N/A,FALSE,"NOTES (3)";#N/A,#N/A,FALSE,"TAXC.INDEX";#N/A,#N/A,FALSE,"Schedule I";#N/A,#N/A,FALSE,"DPL";#N/A,#N/A,FALSE,"Schedule IV";#N/A,#N/A,FALSE,"Adjustments"}</definedName>
    <definedName name="itjo" localSheetId="5" hidden="1">{#N/A,#N/A,FALSE,"TB";#N/A,#N/A,FALSE,"AR";#N/A,#N/A,FALSE,"BS";#N/A,#N/A,FALSE,"PL";#N/A,#N/A,FALSE,"NOTES";#N/A,#N/A,FALSE,"NOTES (2)";#N/A,#N/A,FALSE,"NOTES (3)";#N/A,#N/A,FALSE,"TAXC.INDEX";#N/A,#N/A,FALSE,"Schedule I";#N/A,#N/A,FALSE,"DPL";#N/A,#N/A,FALSE,"Schedule IV";#N/A,#N/A,FALSE,"Adjustments"}</definedName>
    <definedName name="itjo" localSheetId="6" hidden="1">{#N/A,#N/A,FALSE,"TB";#N/A,#N/A,FALSE,"AR";#N/A,#N/A,FALSE,"BS";#N/A,#N/A,FALSE,"PL";#N/A,#N/A,FALSE,"NOTES";#N/A,#N/A,FALSE,"NOTES (2)";#N/A,#N/A,FALSE,"NOTES (3)";#N/A,#N/A,FALSE,"TAXC.INDEX";#N/A,#N/A,FALSE,"Schedule I";#N/A,#N/A,FALSE,"DPL";#N/A,#N/A,FALSE,"Schedule IV";#N/A,#N/A,FALSE,"Adjustments"}</definedName>
    <definedName name="itjo" localSheetId="11" hidden="1">{#N/A,#N/A,FALSE,"TB";#N/A,#N/A,FALSE,"AR";#N/A,#N/A,FALSE,"BS";#N/A,#N/A,FALSE,"PL";#N/A,#N/A,FALSE,"NOTES";#N/A,#N/A,FALSE,"NOTES (2)";#N/A,#N/A,FALSE,"NOTES (3)";#N/A,#N/A,FALSE,"TAXC.INDEX";#N/A,#N/A,FALSE,"Schedule I";#N/A,#N/A,FALSE,"DPL";#N/A,#N/A,FALSE,"Schedule IV";#N/A,#N/A,FALSE,"Adjustments"}</definedName>
    <definedName name="itjo" localSheetId="12" hidden="1">{#N/A,#N/A,FALSE,"TB";#N/A,#N/A,FALSE,"AR";#N/A,#N/A,FALSE,"BS";#N/A,#N/A,FALSE,"PL";#N/A,#N/A,FALSE,"NOTES";#N/A,#N/A,FALSE,"NOTES (2)";#N/A,#N/A,FALSE,"NOTES (3)";#N/A,#N/A,FALSE,"TAXC.INDEX";#N/A,#N/A,FALSE,"Schedule I";#N/A,#N/A,FALSE,"DPL";#N/A,#N/A,FALSE,"Schedule IV";#N/A,#N/A,FALSE,"Adjustments"}</definedName>
    <definedName name="itjo" hidden="1">{#N/A,#N/A,FALSE,"TB";#N/A,#N/A,FALSE,"AR";#N/A,#N/A,FALSE,"BS";#N/A,#N/A,FALSE,"PL";#N/A,#N/A,FALSE,"NOTES";#N/A,#N/A,FALSE,"NOTES (2)";#N/A,#N/A,FALSE,"NOTES (3)";#N/A,#N/A,FALSE,"TAXC.INDEX";#N/A,#N/A,FALSE,"Schedule I";#N/A,#N/A,FALSE,"DPL";#N/A,#N/A,FALSE,"Schedule IV";#N/A,#N/A,FALSE,"Adjustments"}</definedName>
    <definedName name="ITLeXToEUR" hidden="1">1/EUReXToITL</definedName>
    <definedName name="iuytr" localSheetId="7" hidden="1">{#N/A,#N/A,FALSE,"DIR-REP";#N/A,#N/A,FALSE,"AUD-REPORT";#N/A,#N/A,FALSE,"P7L&amp;BS";#N/A,#N/A,FALSE,"NOTES";#N/A,#N/A,FALSE,"FA";#N/A,#N/A,FALSE,"NOTES (2)";#N/A,#N/A,FALSE,"Schedule  IV";#N/A,#N/A,FALSE,"Schedule V"}</definedName>
    <definedName name="iuytr" localSheetId="5" hidden="1">{#N/A,#N/A,FALSE,"DIR-REP";#N/A,#N/A,FALSE,"AUD-REPORT";#N/A,#N/A,FALSE,"P7L&amp;BS";#N/A,#N/A,FALSE,"NOTES";#N/A,#N/A,FALSE,"FA";#N/A,#N/A,FALSE,"NOTES (2)";#N/A,#N/A,FALSE,"Schedule  IV";#N/A,#N/A,FALSE,"Schedule V"}</definedName>
    <definedName name="iuytr" localSheetId="6" hidden="1">{#N/A,#N/A,FALSE,"DIR-REP";#N/A,#N/A,FALSE,"AUD-REPORT";#N/A,#N/A,FALSE,"P7L&amp;BS";#N/A,#N/A,FALSE,"NOTES";#N/A,#N/A,FALSE,"FA";#N/A,#N/A,FALSE,"NOTES (2)";#N/A,#N/A,FALSE,"Schedule  IV";#N/A,#N/A,FALSE,"Schedule V"}</definedName>
    <definedName name="iuytr" localSheetId="11" hidden="1">{#N/A,#N/A,FALSE,"DIR-REP";#N/A,#N/A,FALSE,"AUD-REPORT";#N/A,#N/A,FALSE,"P7L&amp;BS";#N/A,#N/A,FALSE,"NOTES";#N/A,#N/A,FALSE,"FA";#N/A,#N/A,FALSE,"NOTES (2)";#N/A,#N/A,FALSE,"Schedule  IV";#N/A,#N/A,FALSE,"Schedule V"}</definedName>
    <definedName name="iuytr" localSheetId="12" hidden="1">{#N/A,#N/A,FALSE,"DIR-REP";#N/A,#N/A,FALSE,"AUD-REPORT";#N/A,#N/A,FALSE,"P7L&amp;BS";#N/A,#N/A,FALSE,"NOTES";#N/A,#N/A,FALSE,"FA";#N/A,#N/A,FALSE,"NOTES (2)";#N/A,#N/A,FALSE,"Schedule  IV";#N/A,#N/A,FALSE,"Schedule V"}</definedName>
    <definedName name="iuytr" hidden="1">{#N/A,#N/A,FALSE,"DIR-REP";#N/A,#N/A,FALSE,"AUD-REPORT";#N/A,#N/A,FALSE,"P7L&amp;BS";#N/A,#N/A,FALSE,"NOTES";#N/A,#N/A,FALSE,"FA";#N/A,#N/A,FALSE,"NOTES (2)";#N/A,#N/A,FALSE,"Schedule  IV";#N/A,#N/A,FALSE,"Schedule V"}</definedName>
    <definedName name="ivnfnaie" localSheetId="7" hidden="1">{#N/A,#N/A,FALSE,"TB";#N/A,#N/A,FALSE,"AR";#N/A,#N/A,FALSE,"BS";#N/A,#N/A,FALSE,"PL";#N/A,#N/A,FALSE,"NOTES";#N/A,#N/A,FALSE,"NOTES (2)";#N/A,#N/A,FALSE,"NOTES (3)";#N/A,#N/A,FALSE,"TAXC.INDEX";#N/A,#N/A,FALSE,"Schedule I";#N/A,#N/A,FALSE,"DPL";#N/A,#N/A,FALSE,"Schedule IV";#N/A,#N/A,FALSE,"Adjustments"}</definedName>
    <definedName name="ivnfnaie" localSheetId="5" hidden="1">{#N/A,#N/A,FALSE,"TB";#N/A,#N/A,FALSE,"AR";#N/A,#N/A,FALSE,"BS";#N/A,#N/A,FALSE,"PL";#N/A,#N/A,FALSE,"NOTES";#N/A,#N/A,FALSE,"NOTES (2)";#N/A,#N/A,FALSE,"NOTES (3)";#N/A,#N/A,FALSE,"TAXC.INDEX";#N/A,#N/A,FALSE,"Schedule I";#N/A,#N/A,FALSE,"DPL";#N/A,#N/A,FALSE,"Schedule IV";#N/A,#N/A,FALSE,"Adjustments"}</definedName>
    <definedName name="ivnfnaie" localSheetId="6" hidden="1">{#N/A,#N/A,FALSE,"TB";#N/A,#N/A,FALSE,"AR";#N/A,#N/A,FALSE,"BS";#N/A,#N/A,FALSE,"PL";#N/A,#N/A,FALSE,"NOTES";#N/A,#N/A,FALSE,"NOTES (2)";#N/A,#N/A,FALSE,"NOTES (3)";#N/A,#N/A,FALSE,"TAXC.INDEX";#N/A,#N/A,FALSE,"Schedule I";#N/A,#N/A,FALSE,"DPL";#N/A,#N/A,FALSE,"Schedule IV";#N/A,#N/A,FALSE,"Adjustments"}</definedName>
    <definedName name="ivnfnaie" localSheetId="11" hidden="1">{#N/A,#N/A,FALSE,"TB";#N/A,#N/A,FALSE,"AR";#N/A,#N/A,FALSE,"BS";#N/A,#N/A,FALSE,"PL";#N/A,#N/A,FALSE,"NOTES";#N/A,#N/A,FALSE,"NOTES (2)";#N/A,#N/A,FALSE,"NOTES (3)";#N/A,#N/A,FALSE,"TAXC.INDEX";#N/A,#N/A,FALSE,"Schedule I";#N/A,#N/A,FALSE,"DPL";#N/A,#N/A,FALSE,"Schedule IV";#N/A,#N/A,FALSE,"Adjustments"}</definedName>
    <definedName name="ivnfnaie" localSheetId="12" hidden="1">{#N/A,#N/A,FALSE,"TB";#N/A,#N/A,FALSE,"AR";#N/A,#N/A,FALSE,"BS";#N/A,#N/A,FALSE,"PL";#N/A,#N/A,FALSE,"NOTES";#N/A,#N/A,FALSE,"NOTES (2)";#N/A,#N/A,FALSE,"NOTES (3)";#N/A,#N/A,FALSE,"TAXC.INDEX";#N/A,#N/A,FALSE,"Schedule I";#N/A,#N/A,FALSE,"DPL";#N/A,#N/A,FALSE,"Schedule IV";#N/A,#N/A,FALSE,"Adjustments"}</definedName>
    <definedName name="ivnfnaie" hidden="1">{#N/A,#N/A,FALSE,"TB";#N/A,#N/A,FALSE,"AR";#N/A,#N/A,FALSE,"BS";#N/A,#N/A,FALSE,"PL";#N/A,#N/A,FALSE,"NOTES";#N/A,#N/A,FALSE,"NOTES (2)";#N/A,#N/A,FALSE,"NOTES (3)";#N/A,#N/A,FALSE,"TAXC.INDEX";#N/A,#N/A,FALSE,"Schedule I";#N/A,#N/A,FALSE,"DPL";#N/A,#N/A,FALSE,"Schedule IV";#N/A,#N/A,FALSE,"Adjustments"}</definedName>
    <definedName name="ivsfnp" localSheetId="7" hidden="1">{#N/A,#N/A,TRUE,"COVER";#N/A,#N/A,TRUE,"DIR";#N/A,#N/A,TRUE,"AUDIT"}</definedName>
    <definedName name="ivsfnp" localSheetId="5" hidden="1">{#N/A,#N/A,TRUE,"COVER";#N/A,#N/A,TRUE,"DIR";#N/A,#N/A,TRUE,"AUDIT"}</definedName>
    <definedName name="ivsfnp" localSheetId="6" hidden="1">{#N/A,#N/A,TRUE,"COVER";#N/A,#N/A,TRUE,"DIR";#N/A,#N/A,TRUE,"AUDIT"}</definedName>
    <definedName name="ivsfnp" localSheetId="11" hidden="1">{#N/A,#N/A,TRUE,"COVER";#N/A,#N/A,TRUE,"DIR";#N/A,#N/A,TRUE,"AUDIT"}</definedName>
    <definedName name="ivsfnp" localSheetId="12" hidden="1">{#N/A,#N/A,TRUE,"COVER";#N/A,#N/A,TRUE,"DIR";#N/A,#N/A,TRUE,"AUDIT"}</definedName>
    <definedName name="ivsfnp" hidden="1">{#N/A,#N/A,TRUE,"COVER";#N/A,#N/A,TRUE,"DIR";#N/A,#N/A,TRUE,"AUDIT"}</definedName>
    <definedName name="j" localSheetId="3" hidden="1">{#N/A,#N/A,FALSE,"DIR-REP";#N/A,#N/A,FALSE,"AUD-REPORT";#N/A,#N/A,FALSE,"P7L&amp;BS";#N/A,#N/A,FALSE,"NOTES";#N/A,#N/A,FALSE,"FA";#N/A,#N/A,FALSE,"NOTES (2)";#N/A,#N/A,FALSE,"Schedule  IV";#N/A,#N/A,FALSE,"Schedule V"}</definedName>
    <definedName name="j" localSheetId="4" hidden="1">{#N/A,#N/A,FALSE,"DIR-REP";#N/A,#N/A,FALSE,"AUD-REPORT";#N/A,#N/A,FALSE,"P7L&amp;BS";#N/A,#N/A,FALSE,"NOTES";#N/A,#N/A,FALSE,"FA";#N/A,#N/A,FALSE,"NOTES (2)";#N/A,#N/A,FALSE,"Schedule  IV";#N/A,#N/A,FALSE,"Schedule V"}</definedName>
    <definedName name="J" localSheetId="5">#REF!</definedName>
    <definedName name="J" localSheetId="6">#REF!</definedName>
    <definedName name="j" localSheetId="1" hidden="1">{#N/A,#N/A,FALSE,"FG Prov";#N/A,#N/A,FALSE,"P13";#N/A,#N/A,FALSE,"Sheet1";#N/A,#N/A,FALSE,"Sheet3";#N/A,#N/A,FALSE,"CHNO prov";#N/A,#N/A,FALSE,"WRIOFF"}</definedName>
    <definedName name="j" localSheetId="10" hidden="1">{#N/A,#N/A,FALSE,"DIR-REP";#N/A,#N/A,FALSE,"AUD-REPORT";#N/A,#N/A,FALSE,"P7L&amp;BS";#N/A,#N/A,FALSE,"NOTES";#N/A,#N/A,FALSE,"FA";#N/A,#N/A,FALSE,"NOTES (2)";#N/A,#N/A,FALSE,"Schedule  IV";#N/A,#N/A,FALSE,"Schedule V"}</definedName>
    <definedName name="J" localSheetId="11">#REF!</definedName>
    <definedName name="j" hidden="1">{"summary1",#N/A,FALSE,"Summary of Values";"summary2",#N/A,FALSE,"Summary of Values"}</definedName>
    <definedName name="jafjeofja" localSheetId="7" hidden="1">{#N/A,#N/A,FALSE,"TB";#N/A,#N/A,FALSE,"AR";#N/A,#N/A,FALSE,"BS";#N/A,#N/A,FALSE,"PL";#N/A,#N/A,FALSE,"NOTES";#N/A,#N/A,FALSE,"NOTES (2)";#N/A,#N/A,FALSE,"NOTES (3)";#N/A,#N/A,FALSE,"TAXC.INDEX";#N/A,#N/A,FALSE,"Schedule I";#N/A,#N/A,FALSE,"DPL";#N/A,#N/A,FALSE,"Schedule IV";#N/A,#N/A,FALSE,"Adjustments"}</definedName>
    <definedName name="jafjeofja" localSheetId="5" hidden="1">{#N/A,#N/A,FALSE,"TB";#N/A,#N/A,FALSE,"AR";#N/A,#N/A,FALSE,"BS";#N/A,#N/A,FALSE,"PL";#N/A,#N/A,FALSE,"NOTES";#N/A,#N/A,FALSE,"NOTES (2)";#N/A,#N/A,FALSE,"NOTES (3)";#N/A,#N/A,FALSE,"TAXC.INDEX";#N/A,#N/A,FALSE,"Schedule I";#N/A,#N/A,FALSE,"DPL";#N/A,#N/A,FALSE,"Schedule IV";#N/A,#N/A,FALSE,"Adjustments"}</definedName>
    <definedName name="jafjeofja" localSheetId="6" hidden="1">{#N/A,#N/A,FALSE,"TB";#N/A,#N/A,FALSE,"AR";#N/A,#N/A,FALSE,"BS";#N/A,#N/A,FALSE,"PL";#N/A,#N/A,FALSE,"NOTES";#N/A,#N/A,FALSE,"NOTES (2)";#N/A,#N/A,FALSE,"NOTES (3)";#N/A,#N/A,FALSE,"TAXC.INDEX";#N/A,#N/A,FALSE,"Schedule I";#N/A,#N/A,FALSE,"DPL";#N/A,#N/A,FALSE,"Schedule IV";#N/A,#N/A,FALSE,"Adjustments"}</definedName>
    <definedName name="jafjeofja" localSheetId="11" hidden="1">{#N/A,#N/A,FALSE,"TB";#N/A,#N/A,FALSE,"AR";#N/A,#N/A,FALSE,"BS";#N/A,#N/A,FALSE,"PL";#N/A,#N/A,FALSE,"NOTES";#N/A,#N/A,FALSE,"NOTES (2)";#N/A,#N/A,FALSE,"NOTES (3)";#N/A,#N/A,FALSE,"TAXC.INDEX";#N/A,#N/A,FALSE,"Schedule I";#N/A,#N/A,FALSE,"DPL";#N/A,#N/A,FALSE,"Schedule IV";#N/A,#N/A,FALSE,"Adjustments"}</definedName>
    <definedName name="jafjeofja" localSheetId="12" hidden="1">{#N/A,#N/A,FALSE,"TB";#N/A,#N/A,FALSE,"AR";#N/A,#N/A,FALSE,"BS";#N/A,#N/A,FALSE,"PL";#N/A,#N/A,FALSE,"NOTES";#N/A,#N/A,FALSE,"NOTES (2)";#N/A,#N/A,FALSE,"NOTES (3)";#N/A,#N/A,FALSE,"TAXC.INDEX";#N/A,#N/A,FALSE,"Schedule I";#N/A,#N/A,FALSE,"DPL";#N/A,#N/A,FALSE,"Schedule IV";#N/A,#N/A,FALSE,"Adjustments"}</definedName>
    <definedName name="jafjeofja" hidden="1">{#N/A,#N/A,FALSE,"TB";#N/A,#N/A,FALSE,"AR";#N/A,#N/A,FALSE,"BS";#N/A,#N/A,FALSE,"PL";#N/A,#N/A,FALSE,"NOTES";#N/A,#N/A,FALSE,"NOTES (2)";#N/A,#N/A,FALSE,"NOTES (3)";#N/A,#N/A,FALSE,"TAXC.INDEX";#N/A,#N/A,FALSE,"Schedule I";#N/A,#N/A,FALSE,"DPL";#N/A,#N/A,FALSE,"Schedule IV";#N/A,#N/A,FALSE,"Adjustments"}</definedName>
    <definedName name="jafo" localSheetId="7" hidden="1">{#N/A,#N/A,FALSE,"TB";#N/A,#N/A,FALSE,"DR";#N/A,#N/A,FALSE,"AR";#N/A,#N/A,FALSE,"BS";#N/A,#N/A,FALSE,"PL";#N/A,#N/A,FALSE,"NOTES";#N/A,#N/A,FALSE,"NOTES (2)";#N/A,#N/A,FALSE,"NOTES (3)";#N/A,#N/A,FALSE,"DPL";#N/A,#N/A,FALSE,"DPL"}</definedName>
    <definedName name="jafo" localSheetId="5" hidden="1">{#N/A,#N/A,FALSE,"TB";#N/A,#N/A,FALSE,"DR";#N/A,#N/A,FALSE,"AR";#N/A,#N/A,FALSE,"BS";#N/A,#N/A,FALSE,"PL";#N/A,#N/A,FALSE,"NOTES";#N/A,#N/A,FALSE,"NOTES (2)";#N/A,#N/A,FALSE,"NOTES (3)";#N/A,#N/A,FALSE,"DPL";#N/A,#N/A,FALSE,"DPL"}</definedName>
    <definedName name="jafo" localSheetId="6" hidden="1">{#N/A,#N/A,FALSE,"TB";#N/A,#N/A,FALSE,"DR";#N/A,#N/A,FALSE,"AR";#N/A,#N/A,FALSE,"BS";#N/A,#N/A,FALSE,"PL";#N/A,#N/A,FALSE,"NOTES";#N/A,#N/A,FALSE,"NOTES (2)";#N/A,#N/A,FALSE,"NOTES (3)";#N/A,#N/A,FALSE,"DPL";#N/A,#N/A,FALSE,"DPL"}</definedName>
    <definedName name="jafo" localSheetId="11" hidden="1">{#N/A,#N/A,FALSE,"TB";#N/A,#N/A,FALSE,"DR";#N/A,#N/A,FALSE,"AR";#N/A,#N/A,FALSE,"BS";#N/A,#N/A,FALSE,"PL";#N/A,#N/A,FALSE,"NOTES";#N/A,#N/A,FALSE,"NOTES (2)";#N/A,#N/A,FALSE,"NOTES (3)";#N/A,#N/A,FALSE,"DPL";#N/A,#N/A,FALSE,"DPL"}</definedName>
    <definedName name="jafo" localSheetId="12" hidden="1">{#N/A,#N/A,FALSE,"TB";#N/A,#N/A,FALSE,"DR";#N/A,#N/A,FALSE,"AR";#N/A,#N/A,FALSE,"BS";#N/A,#N/A,FALSE,"PL";#N/A,#N/A,FALSE,"NOTES";#N/A,#N/A,FALSE,"NOTES (2)";#N/A,#N/A,FALSE,"NOTES (3)";#N/A,#N/A,FALSE,"DPL";#N/A,#N/A,FALSE,"DPL"}</definedName>
    <definedName name="jafo" hidden="1">{#N/A,#N/A,FALSE,"TB";#N/A,#N/A,FALSE,"DR";#N/A,#N/A,FALSE,"AR";#N/A,#N/A,FALSE,"BS";#N/A,#N/A,FALSE,"PL";#N/A,#N/A,FALSE,"NOTES";#N/A,#N/A,FALSE,"NOTES (2)";#N/A,#N/A,FALSE,"NOTES (3)";#N/A,#N/A,FALSE,"DPL";#N/A,#N/A,FALSE,"DPL"}</definedName>
    <definedName name="jaos" localSheetId="7" hidden="1">{#N/A,#N/A,FALSE,"DIR-REP";#N/A,#N/A,FALSE,"AUD-REPORT";#N/A,#N/A,FALSE,"P7L&amp;BS";#N/A,#N/A,FALSE,"NOTES";#N/A,#N/A,FALSE,"FA";#N/A,#N/A,FALSE,"NOTES (2)";#N/A,#N/A,FALSE,"Schedule  IV";#N/A,#N/A,FALSE,"Schedule V"}</definedName>
    <definedName name="jaos" localSheetId="5" hidden="1">{#N/A,#N/A,FALSE,"DIR-REP";#N/A,#N/A,FALSE,"AUD-REPORT";#N/A,#N/A,FALSE,"P7L&amp;BS";#N/A,#N/A,FALSE,"NOTES";#N/A,#N/A,FALSE,"FA";#N/A,#N/A,FALSE,"NOTES (2)";#N/A,#N/A,FALSE,"Schedule  IV";#N/A,#N/A,FALSE,"Schedule V"}</definedName>
    <definedName name="jaos" localSheetId="6" hidden="1">{#N/A,#N/A,FALSE,"DIR-REP";#N/A,#N/A,FALSE,"AUD-REPORT";#N/A,#N/A,FALSE,"P7L&amp;BS";#N/A,#N/A,FALSE,"NOTES";#N/A,#N/A,FALSE,"FA";#N/A,#N/A,FALSE,"NOTES (2)";#N/A,#N/A,FALSE,"Schedule  IV";#N/A,#N/A,FALSE,"Schedule V"}</definedName>
    <definedName name="jaos" localSheetId="11" hidden="1">{#N/A,#N/A,FALSE,"DIR-REP";#N/A,#N/A,FALSE,"AUD-REPORT";#N/A,#N/A,FALSE,"P7L&amp;BS";#N/A,#N/A,FALSE,"NOTES";#N/A,#N/A,FALSE,"FA";#N/A,#N/A,FALSE,"NOTES (2)";#N/A,#N/A,FALSE,"Schedule  IV";#N/A,#N/A,FALSE,"Schedule V"}</definedName>
    <definedName name="jaos" localSheetId="12" hidden="1">{#N/A,#N/A,FALSE,"DIR-REP";#N/A,#N/A,FALSE,"AUD-REPORT";#N/A,#N/A,FALSE,"P7L&amp;BS";#N/A,#N/A,FALSE,"NOTES";#N/A,#N/A,FALSE,"FA";#N/A,#N/A,FALSE,"NOTES (2)";#N/A,#N/A,FALSE,"Schedule  IV";#N/A,#N/A,FALSE,"Schedule V"}</definedName>
    <definedName name="jaos" hidden="1">{#N/A,#N/A,FALSE,"DIR-REP";#N/A,#N/A,FALSE,"AUD-REPORT";#N/A,#N/A,FALSE,"P7L&amp;BS";#N/A,#N/A,FALSE,"NOTES";#N/A,#N/A,FALSE,"FA";#N/A,#N/A,FALSE,"NOTES (2)";#N/A,#N/A,FALSE,"Schedule  IV";#N/A,#N/A,FALSE,"Schedule V"}</definedName>
    <definedName name="japoe" localSheetId="7" hidden="1">{#N/A,#N/A,FALSE,"TB";#N/A,#N/A,FALSE,"DR";#N/A,#N/A,FALSE,"AR";#N/A,#N/A,FALSE,"PL";#N/A,#N/A,FALSE,"BS";#N/A,#N/A,FALSE,"NOTES";#N/A,#N/A,FALSE,"NOTES (2)";#N/A,#N/A,FALSE,"NOTES (3)";#N/A,#N/A,FALSE,"DPL";#N/A,#N/A,FALSE,"TAXC.INDEX";#N/A,#N/A,FALSE,"Schedule I";#N/A,#N/A,FALSE,"Adjustments"}</definedName>
    <definedName name="japoe" localSheetId="5" hidden="1">{#N/A,#N/A,FALSE,"TB";#N/A,#N/A,FALSE,"DR";#N/A,#N/A,FALSE,"AR";#N/A,#N/A,FALSE,"PL";#N/A,#N/A,FALSE,"BS";#N/A,#N/A,FALSE,"NOTES";#N/A,#N/A,FALSE,"NOTES (2)";#N/A,#N/A,FALSE,"NOTES (3)";#N/A,#N/A,FALSE,"DPL";#N/A,#N/A,FALSE,"TAXC.INDEX";#N/A,#N/A,FALSE,"Schedule I";#N/A,#N/A,FALSE,"Adjustments"}</definedName>
    <definedName name="japoe" localSheetId="6" hidden="1">{#N/A,#N/A,FALSE,"TB";#N/A,#N/A,FALSE,"DR";#N/A,#N/A,FALSE,"AR";#N/A,#N/A,FALSE,"PL";#N/A,#N/A,FALSE,"BS";#N/A,#N/A,FALSE,"NOTES";#N/A,#N/A,FALSE,"NOTES (2)";#N/A,#N/A,FALSE,"NOTES (3)";#N/A,#N/A,FALSE,"DPL";#N/A,#N/A,FALSE,"TAXC.INDEX";#N/A,#N/A,FALSE,"Schedule I";#N/A,#N/A,FALSE,"Adjustments"}</definedName>
    <definedName name="japoe" localSheetId="11" hidden="1">{#N/A,#N/A,FALSE,"TB";#N/A,#N/A,FALSE,"DR";#N/A,#N/A,FALSE,"AR";#N/A,#N/A,FALSE,"PL";#N/A,#N/A,FALSE,"BS";#N/A,#N/A,FALSE,"NOTES";#N/A,#N/A,FALSE,"NOTES (2)";#N/A,#N/A,FALSE,"NOTES (3)";#N/A,#N/A,FALSE,"DPL";#N/A,#N/A,FALSE,"TAXC.INDEX";#N/A,#N/A,FALSE,"Schedule I";#N/A,#N/A,FALSE,"Adjustments"}</definedName>
    <definedName name="japoe" localSheetId="12" hidden="1">{#N/A,#N/A,FALSE,"TB";#N/A,#N/A,FALSE,"DR";#N/A,#N/A,FALSE,"AR";#N/A,#N/A,FALSE,"PL";#N/A,#N/A,FALSE,"BS";#N/A,#N/A,FALSE,"NOTES";#N/A,#N/A,FALSE,"NOTES (2)";#N/A,#N/A,FALSE,"NOTES (3)";#N/A,#N/A,FALSE,"DPL";#N/A,#N/A,FALSE,"TAXC.INDEX";#N/A,#N/A,FALSE,"Schedule I";#N/A,#N/A,FALSE,"Adjustments"}</definedName>
    <definedName name="japoe" hidden="1">{#N/A,#N/A,FALSE,"TB";#N/A,#N/A,FALSE,"DR";#N/A,#N/A,FALSE,"AR";#N/A,#N/A,FALSE,"PL";#N/A,#N/A,FALSE,"BS";#N/A,#N/A,FALSE,"NOTES";#N/A,#N/A,FALSE,"NOTES (2)";#N/A,#N/A,FALSE,"NOTES (3)";#N/A,#N/A,FALSE,"DPL";#N/A,#N/A,FALSE,"TAXC.INDEX";#N/A,#N/A,FALSE,"Schedule I";#N/A,#N/A,FALSE,"Adjustments"}</definedName>
    <definedName name="Jas" hidden="1">{"'Feb 99'!$A$1:$G$30"}</definedName>
    <definedName name="jaso" localSheetId="7" hidden="1">{#N/A,#N/A,FALSE,"TB";#N/A,#N/A,FALSE,"DR";#N/A,#N/A,FALSE,"AR";#N/A,#N/A,FALSE,"BS";#N/A,#N/A,FALSE,"PL";#N/A,#N/A,FALSE,"NOTES";#N/A,#N/A,FALSE,"NOTES (2)";#N/A,#N/A,FALSE,"NOTES (3)";#N/A,#N/A,FALSE,"DPL";#N/A,#N/A,FALSE,"DPL"}</definedName>
    <definedName name="jaso" localSheetId="5" hidden="1">{#N/A,#N/A,FALSE,"TB";#N/A,#N/A,FALSE,"DR";#N/A,#N/A,FALSE,"AR";#N/A,#N/A,FALSE,"BS";#N/A,#N/A,FALSE,"PL";#N/A,#N/A,FALSE,"NOTES";#N/A,#N/A,FALSE,"NOTES (2)";#N/A,#N/A,FALSE,"NOTES (3)";#N/A,#N/A,FALSE,"DPL";#N/A,#N/A,FALSE,"DPL"}</definedName>
    <definedName name="jaso" localSheetId="6" hidden="1">{#N/A,#N/A,FALSE,"TB";#N/A,#N/A,FALSE,"DR";#N/A,#N/A,FALSE,"AR";#N/A,#N/A,FALSE,"BS";#N/A,#N/A,FALSE,"PL";#N/A,#N/A,FALSE,"NOTES";#N/A,#N/A,FALSE,"NOTES (2)";#N/A,#N/A,FALSE,"NOTES (3)";#N/A,#N/A,FALSE,"DPL";#N/A,#N/A,FALSE,"DPL"}</definedName>
    <definedName name="jaso" localSheetId="11" hidden="1">{#N/A,#N/A,FALSE,"TB";#N/A,#N/A,FALSE,"DR";#N/A,#N/A,FALSE,"AR";#N/A,#N/A,FALSE,"BS";#N/A,#N/A,FALSE,"PL";#N/A,#N/A,FALSE,"NOTES";#N/A,#N/A,FALSE,"NOTES (2)";#N/A,#N/A,FALSE,"NOTES (3)";#N/A,#N/A,FALSE,"DPL";#N/A,#N/A,FALSE,"DPL"}</definedName>
    <definedName name="jaso" localSheetId="12" hidden="1">{#N/A,#N/A,FALSE,"TB";#N/A,#N/A,FALSE,"DR";#N/A,#N/A,FALSE,"AR";#N/A,#N/A,FALSE,"BS";#N/A,#N/A,FALSE,"PL";#N/A,#N/A,FALSE,"NOTES";#N/A,#N/A,FALSE,"NOTES (2)";#N/A,#N/A,FALSE,"NOTES (3)";#N/A,#N/A,FALSE,"DPL";#N/A,#N/A,FALSE,"DPL"}</definedName>
    <definedName name="jaso" hidden="1">{#N/A,#N/A,FALSE,"TB";#N/A,#N/A,FALSE,"DR";#N/A,#N/A,FALSE,"AR";#N/A,#N/A,FALSE,"BS";#N/A,#N/A,FALSE,"PL";#N/A,#N/A,FALSE,"NOTES";#N/A,#N/A,FALSE,"NOTES (2)";#N/A,#N/A,FALSE,"NOTES (3)";#N/A,#N/A,FALSE,"DPL";#N/A,#N/A,FALSE,"DPL"}</definedName>
    <definedName name="jbaoe" localSheetId="7" hidden="1">{#N/A,#N/A,FALSE,"TB";#N/A,#N/A,FALSE,"DR";#N/A,#N/A,FALSE,"AR";#N/A,#N/A,FALSE,"PL";#N/A,#N/A,FALSE,"BS";#N/A,#N/A,FALSE,"NOTES";#N/A,#N/A,FALSE,"NOTES (2)";#N/A,#N/A,FALSE,"NOTES (3)";#N/A,#N/A,FALSE,"DPL";#N/A,#N/A,FALSE,"TAXC.INDEX";#N/A,#N/A,FALSE,"Schedule I";#N/A,#N/A,FALSE,"Adjustments"}</definedName>
    <definedName name="jbaoe" localSheetId="5" hidden="1">{#N/A,#N/A,FALSE,"TB";#N/A,#N/A,FALSE,"DR";#N/A,#N/A,FALSE,"AR";#N/A,#N/A,FALSE,"PL";#N/A,#N/A,FALSE,"BS";#N/A,#N/A,FALSE,"NOTES";#N/A,#N/A,FALSE,"NOTES (2)";#N/A,#N/A,FALSE,"NOTES (3)";#N/A,#N/A,FALSE,"DPL";#N/A,#N/A,FALSE,"TAXC.INDEX";#N/A,#N/A,FALSE,"Schedule I";#N/A,#N/A,FALSE,"Adjustments"}</definedName>
    <definedName name="jbaoe" localSheetId="6" hidden="1">{#N/A,#N/A,FALSE,"TB";#N/A,#N/A,FALSE,"DR";#N/A,#N/A,FALSE,"AR";#N/A,#N/A,FALSE,"PL";#N/A,#N/A,FALSE,"BS";#N/A,#N/A,FALSE,"NOTES";#N/A,#N/A,FALSE,"NOTES (2)";#N/A,#N/A,FALSE,"NOTES (3)";#N/A,#N/A,FALSE,"DPL";#N/A,#N/A,FALSE,"TAXC.INDEX";#N/A,#N/A,FALSE,"Schedule I";#N/A,#N/A,FALSE,"Adjustments"}</definedName>
    <definedName name="jbaoe" localSheetId="11" hidden="1">{#N/A,#N/A,FALSE,"TB";#N/A,#N/A,FALSE,"DR";#N/A,#N/A,FALSE,"AR";#N/A,#N/A,FALSE,"PL";#N/A,#N/A,FALSE,"BS";#N/A,#N/A,FALSE,"NOTES";#N/A,#N/A,FALSE,"NOTES (2)";#N/A,#N/A,FALSE,"NOTES (3)";#N/A,#N/A,FALSE,"DPL";#N/A,#N/A,FALSE,"TAXC.INDEX";#N/A,#N/A,FALSE,"Schedule I";#N/A,#N/A,FALSE,"Adjustments"}</definedName>
    <definedName name="jbaoe" localSheetId="12" hidden="1">{#N/A,#N/A,FALSE,"TB";#N/A,#N/A,FALSE,"DR";#N/A,#N/A,FALSE,"AR";#N/A,#N/A,FALSE,"PL";#N/A,#N/A,FALSE,"BS";#N/A,#N/A,FALSE,"NOTES";#N/A,#N/A,FALSE,"NOTES (2)";#N/A,#N/A,FALSE,"NOTES (3)";#N/A,#N/A,FALSE,"DPL";#N/A,#N/A,FALSE,"TAXC.INDEX";#N/A,#N/A,FALSE,"Schedule I";#N/A,#N/A,FALSE,"Adjustments"}</definedName>
    <definedName name="jbaoe" hidden="1">{#N/A,#N/A,FALSE,"TB";#N/A,#N/A,FALSE,"DR";#N/A,#N/A,FALSE,"AR";#N/A,#N/A,FALSE,"PL";#N/A,#N/A,FALSE,"BS";#N/A,#N/A,FALSE,"NOTES";#N/A,#N/A,FALSE,"NOTES (2)";#N/A,#N/A,FALSE,"NOTES (3)";#N/A,#N/A,FALSE,"DPL";#N/A,#N/A,FALSE,"TAXC.INDEX";#N/A,#N/A,FALSE,"Schedule I";#N/A,#N/A,FALSE,"Adjustments"}</definedName>
    <definedName name="jbaofe" localSheetId="7" hidden="1">{#N/A,#N/A,FALSE,"TAXC.INDEX";#N/A,#N/A,FALSE,"Schedule I";#N/A,#N/A,FALSE,"Schedule  II";#N/A,#N/A,FALSE,"Schedule III"}</definedName>
    <definedName name="jbaofe" localSheetId="5" hidden="1">{#N/A,#N/A,FALSE,"TAXC.INDEX";#N/A,#N/A,FALSE,"Schedule I";#N/A,#N/A,FALSE,"Schedule  II";#N/A,#N/A,FALSE,"Schedule III"}</definedName>
    <definedName name="jbaofe" localSheetId="6" hidden="1">{#N/A,#N/A,FALSE,"TAXC.INDEX";#N/A,#N/A,FALSE,"Schedule I";#N/A,#N/A,FALSE,"Schedule  II";#N/A,#N/A,FALSE,"Schedule III"}</definedName>
    <definedName name="jbaofe" localSheetId="11" hidden="1">{#N/A,#N/A,FALSE,"TAXC.INDEX";#N/A,#N/A,FALSE,"Schedule I";#N/A,#N/A,FALSE,"Schedule  II";#N/A,#N/A,FALSE,"Schedule III"}</definedName>
    <definedName name="jbaofe" localSheetId="12" hidden="1">{#N/A,#N/A,FALSE,"TAXC.INDEX";#N/A,#N/A,FALSE,"Schedule I";#N/A,#N/A,FALSE,"Schedule  II";#N/A,#N/A,FALSE,"Schedule III"}</definedName>
    <definedName name="jbaofe" hidden="1">{#N/A,#N/A,FALSE,"TAXC.INDEX";#N/A,#N/A,FALSE,"Schedule I";#N/A,#N/A,FALSE,"Schedule  II";#N/A,#N/A,FALSE,"Schedule III"}</definedName>
    <definedName name="jbo" localSheetId="7" hidden="1">{#N/A,#N/A,FALSE,"TAXC.INDEX";#N/A,#N/A,FALSE,"Schedule I";#N/A,#N/A,FALSE,"Schedule  II";#N/A,#N/A,FALSE,"Schedule III";#N/A,#N/A,FALSE,"Schedule IV";#N/A,#N/A,FALSE,"Schedule IV (Cont'd)";#N/A,#N/A,FALSE,"Schedule V";#N/A,#N/A,FALSE,"Schedule VI";#N/A,#N/A,FALSE,"Schedule VII"}</definedName>
    <definedName name="jbo" localSheetId="5" hidden="1">{#N/A,#N/A,FALSE,"TAXC.INDEX";#N/A,#N/A,FALSE,"Schedule I";#N/A,#N/A,FALSE,"Schedule  II";#N/A,#N/A,FALSE,"Schedule III";#N/A,#N/A,FALSE,"Schedule IV";#N/A,#N/A,FALSE,"Schedule IV (Cont'd)";#N/A,#N/A,FALSE,"Schedule V";#N/A,#N/A,FALSE,"Schedule VI";#N/A,#N/A,FALSE,"Schedule VII"}</definedName>
    <definedName name="jbo" localSheetId="6" hidden="1">{#N/A,#N/A,FALSE,"TAXC.INDEX";#N/A,#N/A,FALSE,"Schedule I";#N/A,#N/A,FALSE,"Schedule  II";#N/A,#N/A,FALSE,"Schedule III";#N/A,#N/A,FALSE,"Schedule IV";#N/A,#N/A,FALSE,"Schedule IV (Cont'd)";#N/A,#N/A,FALSE,"Schedule V";#N/A,#N/A,FALSE,"Schedule VI";#N/A,#N/A,FALSE,"Schedule VII"}</definedName>
    <definedName name="jbo" localSheetId="11" hidden="1">{#N/A,#N/A,FALSE,"TAXC.INDEX";#N/A,#N/A,FALSE,"Schedule I";#N/A,#N/A,FALSE,"Schedule  II";#N/A,#N/A,FALSE,"Schedule III";#N/A,#N/A,FALSE,"Schedule IV";#N/A,#N/A,FALSE,"Schedule IV (Cont'd)";#N/A,#N/A,FALSE,"Schedule V";#N/A,#N/A,FALSE,"Schedule VI";#N/A,#N/A,FALSE,"Schedule VII"}</definedName>
    <definedName name="jbo" localSheetId="12" hidden="1">{#N/A,#N/A,FALSE,"TAXC.INDEX";#N/A,#N/A,FALSE,"Schedule I";#N/A,#N/A,FALSE,"Schedule  II";#N/A,#N/A,FALSE,"Schedule III";#N/A,#N/A,FALSE,"Schedule IV";#N/A,#N/A,FALSE,"Schedule IV (Cont'd)";#N/A,#N/A,FALSE,"Schedule V";#N/A,#N/A,FALSE,"Schedule VI";#N/A,#N/A,FALSE,"Schedule VII"}</definedName>
    <definedName name="jbo" hidden="1">{#N/A,#N/A,FALSE,"TAXC.INDEX";#N/A,#N/A,FALSE,"Schedule I";#N/A,#N/A,FALSE,"Schedule  II";#N/A,#N/A,FALSE,"Schedule III";#N/A,#N/A,FALSE,"Schedule IV";#N/A,#N/A,FALSE,"Schedule IV (Cont'd)";#N/A,#N/A,FALSE,"Schedule V";#N/A,#N/A,FALSE,"Schedule VI";#N/A,#N/A,FALSE,"Schedule VII"}</definedName>
    <definedName name="jboejaf" localSheetId="7" hidden="1">{#N/A,#N/A,FALSE,"DIR-REP";#N/A,#N/A,FALSE,"AUD-REPORT";#N/A,#N/A,FALSE,"P7L&amp;BS";#N/A,#N/A,FALSE,"NOTES";#N/A,#N/A,FALSE,"FA";#N/A,#N/A,FALSE,"NOTES (2)";#N/A,#N/A,FALSE,"Schedule  IV";#N/A,#N/A,FALSE,"Schedule V"}</definedName>
    <definedName name="jboejaf" localSheetId="5" hidden="1">{#N/A,#N/A,FALSE,"DIR-REP";#N/A,#N/A,FALSE,"AUD-REPORT";#N/A,#N/A,FALSE,"P7L&amp;BS";#N/A,#N/A,FALSE,"NOTES";#N/A,#N/A,FALSE,"FA";#N/A,#N/A,FALSE,"NOTES (2)";#N/A,#N/A,FALSE,"Schedule  IV";#N/A,#N/A,FALSE,"Schedule V"}</definedName>
    <definedName name="jboejaf" localSheetId="6" hidden="1">{#N/A,#N/A,FALSE,"DIR-REP";#N/A,#N/A,FALSE,"AUD-REPORT";#N/A,#N/A,FALSE,"P7L&amp;BS";#N/A,#N/A,FALSE,"NOTES";#N/A,#N/A,FALSE,"FA";#N/A,#N/A,FALSE,"NOTES (2)";#N/A,#N/A,FALSE,"Schedule  IV";#N/A,#N/A,FALSE,"Schedule V"}</definedName>
    <definedName name="jboejaf" localSheetId="11" hidden="1">{#N/A,#N/A,FALSE,"DIR-REP";#N/A,#N/A,FALSE,"AUD-REPORT";#N/A,#N/A,FALSE,"P7L&amp;BS";#N/A,#N/A,FALSE,"NOTES";#N/A,#N/A,FALSE,"FA";#N/A,#N/A,FALSE,"NOTES (2)";#N/A,#N/A,FALSE,"Schedule  IV";#N/A,#N/A,FALSE,"Schedule V"}</definedName>
    <definedName name="jboejaf" localSheetId="12" hidden="1">{#N/A,#N/A,FALSE,"DIR-REP";#N/A,#N/A,FALSE,"AUD-REPORT";#N/A,#N/A,FALSE,"P7L&amp;BS";#N/A,#N/A,FALSE,"NOTES";#N/A,#N/A,FALSE,"FA";#N/A,#N/A,FALSE,"NOTES (2)";#N/A,#N/A,FALSE,"Schedule  IV";#N/A,#N/A,FALSE,"Schedule V"}</definedName>
    <definedName name="jboejaf" hidden="1">{#N/A,#N/A,FALSE,"DIR-REP";#N/A,#N/A,FALSE,"AUD-REPORT";#N/A,#N/A,FALSE,"P7L&amp;BS";#N/A,#N/A,FALSE,"NOTES";#N/A,#N/A,FALSE,"FA";#N/A,#N/A,FALSE,"NOTES (2)";#N/A,#N/A,FALSE,"Schedule  IV";#N/A,#N/A,FALSE,"Schedule V"}</definedName>
    <definedName name="jbos" localSheetId="7" hidden="1">{#N/A,#N/A,FALSE,"TB";#N/A,#N/A,FALSE,"DR";#N/A,#N/A,FALSE,"AR";#N/A,#N/A,FALSE,"PL";#N/A,#N/A,FALSE,"BS";#N/A,#N/A,FALSE,"NOTES";#N/A,#N/A,FALSE,"NOTES (2)";#N/A,#N/A,FALSE,"NOTES (3)";#N/A,#N/A,FALSE,"DPL";#N/A,#N/A,FALSE,"TAXC.INDEX";#N/A,#N/A,FALSE,"Schedule I";#N/A,#N/A,FALSE,"Adjustments"}</definedName>
    <definedName name="jbos" localSheetId="5" hidden="1">{#N/A,#N/A,FALSE,"TB";#N/A,#N/A,FALSE,"DR";#N/A,#N/A,FALSE,"AR";#N/A,#N/A,FALSE,"PL";#N/A,#N/A,FALSE,"BS";#N/A,#N/A,FALSE,"NOTES";#N/A,#N/A,FALSE,"NOTES (2)";#N/A,#N/A,FALSE,"NOTES (3)";#N/A,#N/A,FALSE,"DPL";#N/A,#N/A,FALSE,"TAXC.INDEX";#N/A,#N/A,FALSE,"Schedule I";#N/A,#N/A,FALSE,"Adjustments"}</definedName>
    <definedName name="jbos" localSheetId="6" hidden="1">{#N/A,#N/A,FALSE,"TB";#N/A,#N/A,FALSE,"DR";#N/A,#N/A,FALSE,"AR";#N/A,#N/A,FALSE,"PL";#N/A,#N/A,FALSE,"BS";#N/A,#N/A,FALSE,"NOTES";#N/A,#N/A,FALSE,"NOTES (2)";#N/A,#N/A,FALSE,"NOTES (3)";#N/A,#N/A,FALSE,"DPL";#N/A,#N/A,FALSE,"TAXC.INDEX";#N/A,#N/A,FALSE,"Schedule I";#N/A,#N/A,FALSE,"Adjustments"}</definedName>
    <definedName name="jbos" localSheetId="11" hidden="1">{#N/A,#N/A,FALSE,"TB";#N/A,#N/A,FALSE,"DR";#N/A,#N/A,FALSE,"AR";#N/A,#N/A,FALSE,"PL";#N/A,#N/A,FALSE,"BS";#N/A,#N/A,FALSE,"NOTES";#N/A,#N/A,FALSE,"NOTES (2)";#N/A,#N/A,FALSE,"NOTES (3)";#N/A,#N/A,FALSE,"DPL";#N/A,#N/A,FALSE,"TAXC.INDEX";#N/A,#N/A,FALSE,"Schedule I";#N/A,#N/A,FALSE,"Adjustments"}</definedName>
    <definedName name="jbos" localSheetId="12" hidden="1">{#N/A,#N/A,FALSE,"TB";#N/A,#N/A,FALSE,"DR";#N/A,#N/A,FALSE,"AR";#N/A,#N/A,FALSE,"PL";#N/A,#N/A,FALSE,"BS";#N/A,#N/A,FALSE,"NOTES";#N/A,#N/A,FALSE,"NOTES (2)";#N/A,#N/A,FALSE,"NOTES (3)";#N/A,#N/A,FALSE,"DPL";#N/A,#N/A,FALSE,"TAXC.INDEX";#N/A,#N/A,FALSE,"Schedule I";#N/A,#N/A,FALSE,"Adjustments"}</definedName>
    <definedName name="jbos" hidden="1">{#N/A,#N/A,FALSE,"TB";#N/A,#N/A,FALSE,"DR";#N/A,#N/A,FALSE,"AR";#N/A,#N/A,FALSE,"PL";#N/A,#N/A,FALSE,"BS";#N/A,#N/A,FALSE,"NOTES";#N/A,#N/A,FALSE,"NOTES (2)";#N/A,#N/A,FALSE,"NOTES (3)";#N/A,#N/A,FALSE,"DPL";#N/A,#N/A,FALSE,"TAXC.INDEX";#N/A,#N/A,FALSE,"Schedule I";#N/A,#N/A,FALSE,"Adjustments"}</definedName>
    <definedName name="jbvod" localSheetId="7" hidden="1">{#N/A,#N/A,FALSE,"TB";#N/A,#N/A,FALSE,"DR";#N/A,#N/A,FALSE,"AR";#N/A,#N/A,FALSE,"PL";#N/A,#N/A,FALSE,"BS";#N/A,#N/A,FALSE,"NOTES";#N/A,#N/A,FALSE,"NOTES (2)";#N/A,#N/A,FALSE,"NOTES (3)";#N/A,#N/A,FALSE,"DPL";#N/A,#N/A,FALSE,"TAXC.INDEX";#N/A,#N/A,FALSE,"Schedule I";#N/A,#N/A,FALSE,"Adjustments"}</definedName>
    <definedName name="jbvod" localSheetId="5" hidden="1">{#N/A,#N/A,FALSE,"TB";#N/A,#N/A,FALSE,"DR";#N/A,#N/A,FALSE,"AR";#N/A,#N/A,FALSE,"PL";#N/A,#N/A,FALSE,"BS";#N/A,#N/A,FALSE,"NOTES";#N/A,#N/A,FALSE,"NOTES (2)";#N/A,#N/A,FALSE,"NOTES (3)";#N/A,#N/A,FALSE,"DPL";#N/A,#N/A,FALSE,"TAXC.INDEX";#N/A,#N/A,FALSE,"Schedule I";#N/A,#N/A,FALSE,"Adjustments"}</definedName>
    <definedName name="jbvod" localSheetId="6" hidden="1">{#N/A,#N/A,FALSE,"TB";#N/A,#N/A,FALSE,"DR";#N/A,#N/A,FALSE,"AR";#N/A,#N/A,FALSE,"PL";#N/A,#N/A,FALSE,"BS";#N/A,#N/A,FALSE,"NOTES";#N/A,#N/A,FALSE,"NOTES (2)";#N/A,#N/A,FALSE,"NOTES (3)";#N/A,#N/A,FALSE,"DPL";#N/A,#N/A,FALSE,"TAXC.INDEX";#N/A,#N/A,FALSE,"Schedule I";#N/A,#N/A,FALSE,"Adjustments"}</definedName>
    <definedName name="jbvod" localSheetId="11" hidden="1">{#N/A,#N/A,FALSE,"TB";#N/A,#N/A,FALSE,"DR";#N/A,#N/A,FALSE,"AR";#N/A,#N/A,FALSE,"PL";#N/A,#N/A,FALSE,"BS";#N/A,#N/A,FALSE,"NOTES";#N/A,#N/A,FALSE,"NOTES (2)";#N/A,#N/A,FALSE,"NOTES (3)";#N/A,#N/A,FALSE,"DPL";#N/A,#N/A,FALSE,"TAXC.INDEX";#N/A,#N/A,FALSE,"Schedule I";#N/A,#N/A,FALSE,"Adjustments"}</definedName>
    <definedName name="jbvod" localSheetId="12" hidden="1">{#N/A,#N/A,FALSE,"TB";#N/A,#N/A,FALSE,"DR";#N/A,#N/A,FALSE,"AR";#N/A,#N/A,FALSE,"PL";#N/A,#N/A,FALSE,"BS";#N/A,#N/A,FALSE,"NOTES";#N/A,#N/A,FALSE,"NOTES (2)";#N/A,#N/A,FALSE,"NOTES (3)";#N/A,#N/A,FALSE,"DPL";#N/A,#N/A,FALSE,"TAXC.INDEX";#N/A,#N/A,FALSE,"Schedule I";#N/A,#N/A,FALSE,"Adjustments"}</definedName>
    <definedName name="jbvod" hidden="1">{#N/A,#N/A,FALSE,"TB";#N/A,#N/A,FALSE,"DR";#N/A,#N/A,FALSE,"AR";#N/A,#N/A,FALSE,"PL";#N/A,#N/A,FALSE,"BS";#N/A,#N/A,FALSE,"NOTES";#N/A,#N/A,FALSE,"NOTES (2)";#N/A,#N/A,FALSE,"NOTES (3)";#N/A,#N/A,FALSE,"DPL";#N/A,#N/A,FALSE,"TAXC.INDEX";#N/A,#N/A,FALSE,"Schedule I";#N/A,#N/A,FALSE,"Adjustments"}</definedName>
    <definedName name="jco" localSheetId="7" hidden="1">{#N/A,#N/A,FALSE,"TAXC.INDEX";#N/A,#N/A,FALSE,"Schedule I";#N/A,#N/A,FALSE,"Schedule  II";#N/A,#N/A,FALSE,"Schedule III";#N/A,#N/A,FALSE,"Schedule IV";#N/A,#N/A,FALSE,"Schedule IV (Cont'd)";#N/A,#N/A,FALSE,"Schedule V";#N/A,#N/A,FALSE,"Schedule VI";#N/A,#N/A,FALSE,"Schedule VII"}</definedName>
    <definedName name="jco" localSheetId="5" hidden="1">{#N/A,#N/A,FALSE,"TAXC.INDEX";#N/A,#N/A,FALSE,"Schedule I";#N/A,#N/A,FALSE,"Schedule  II";#N/A,#N/A,FALSE,"Schedule III";#N/A,#N/A,FALSE,"Schedule IV";#N/A,#N/A,FALSE,"Schedule IV (Cont'd)";#N/A,#N/A,FALSE,"Schedule V";#N/A,#N/A,FALSE,"Schedule VI";#N/A,#N/A,FALSE,"Schedule VII"}</definedName>
    <definedName name="jco" localSheetId="6" hidden="1">{#N/A,#N/A,FALSE,"TAXC.INDEX";#N/A,#N/A,FALSE,"Schedule I";#N/A,#N/A,FALSE,"Schedule  II";#N/A,#N/A,FALSE,"Schedule III";#N/A,#N/A,FALSE,"Schedule IV";#N/A,#N/A,FALSE,"Schedule IV (Cont'd)";#N/A,#N/A,FALSE,"Schedule V";#N/A,#N/A,FALSE,"Schedule VI";#N/A,#N/A,FALSE,"Schedule VII"}</definedName>
    <definedName name="jco" localSheetId="11" hidden="1">{#N/A,#N/A,FALSE,"TAXC.INDEX";#N/A,#N/A,FALSE,"Schedule I";#N/A,#N/A,FALSE,"Schedule  II";#N/A,#N/A,FALSE,"Schedule III";#N/A,#N/A,FALSE,"Schedule IV";#N/A,#N/A,FALSE,"Schedule IV (Cont'd)";#N/A,#N/A,FALSE,"Schedule V";#N/A,#N/A,FALSE,"Schedule VI";#N/A,#N/A,FALSE,"Schedule VII"}</definedName>
    <definedName name="jco" localSheetId="12" hidden="1">{#N/A,#N/A,FALSE,"TAXC.INDEX";#N/A,#N/A,FALSE,"Schedule I";#N/A,#N/A,FALSE,"Schedule  II";#N/A,#N/A,FALSE,"Schedule III";#N/A,#N/A,FALSE,"Schedule IV";#N/A,#N/A,FALSE,"Schedule IV (Cont'd)";#N/A,#N/A,FALSE,"Schedule V";#N/A,#N/A,FALSE,"Schedule VI";#N/A,#N/A,FALSE,"Schedule VII"}</definedName>
    <definedName name="jco" hidden="1">{#N/A,#N/A,FALSE,"TAXC.INDEX";#N/A,#N/A,FALSE,"Schedule I";#N/A,#N/A,FALSE,"Schedule  II";#N/A,#N/A,FALSE,"Schedule III";#N/A,#N/A,FALSE,"Schedule IV";#N/A,#N/A,FALSE,"Schedule IV (Cont'd)";#N/A,#N/A,FALSE,"Schedule V";#N/A,#N/A,FALSE,"Schedule VI";#N/A,#N/A,FALSE,"Schedule VII"}</definedName>
    <definedName name="jcof" localSheetId="7" hidden="1">{#N/A,#N/A,FALSE,"TB";#N/A,#N/A,FALSE,"DR";#N/A,#N/A,FALSE,"AR";#N/A,#N/A,FALSE,"PL";#N/A,#N/A,FALSE,"BS";#N/A,#N/A,FALSE,"NOTES";#N/A,#N/A,FALSE,"NOTES (2)";#N/A,#N/A,FALSE,"NOTES (3)";#N/A,#N/A,FALSE,"DPL";#N/A,#N/A,FALSE,"TAXC.INDEX";#N/A,#N/A,FALSE,"Schedule I";#N/A,#N/A,FALSE,"Adjustments"}</definedName>
    <definedName name="jcof" localSheetId="5" hidden="1">{#N/A,#N/A,FALSE,"TB";#N/A,#N/A,FALSE,"DR";#N/A,#N/A,FALSE,"AR";#N/A,#N/A,FALSE,"PL";#N/A,#N/A,FALSE,"BS";#N/A,#N/A,FALSE,"NOTES";#N/A,#N/A,FALSE,"NOTES (2)";#N/A,#N/A,FALSE,"NOTES (3)";#N/A,#N/A,FALSE,"DPL";#N/A,#N/A,FALSE,"TAXC.INDEX";#N/A,#N/A,FALSE,"Schedule I";#N/A,#N/A,FALSE,"Adjustments"}</definedName>
    <definedName name="jcof" localSheetId="6" hidden="1">{#N/A,#N/A,FALSE,"TB";#N/A,#N/A,FALSE,"DR";#N/A,#N/A,FALSE,"AR";#N/A,#N/A,FALSE,"PL";#N/A,#N/A,FALSE,"BS";#N/A,#N/A,FALSE,"NOTES";#N/A,#N/A,FALSE,"NOTES (2)";#N/A,#N/A,FALSE,"NOTES (3)";#N/A,#N/A,FALSE,"DPL";#N/A,#N/A,FALSE,"TAXC.INDEX";#N/A,#N/A,FALSE,"Schedule I";#N/A,#N/A,FALSE,"Adjustments"}</definedName>
    <definedName name="jcof" localSheetId="11" hidden="1">{#N/A,#N/A,FALSE,"TB";#N/A,#N/A,FALSE,"DR";#N/A,#N/A,FALSE,"AR";#N/A,#N/A,FALSE,"PL";#N/A,#N/A,FALSE,"BS";#N/A,#N/A,FALSE,"NOTES";#N/A,#N/A,FALSE,"NOTES (2)";#N/A,#N/A,FALSE,"NOTES (3)";#N/A,#N/A,FALSE,"DPL";#N/A,#N/A,FALSE,"TAXC.INDEX";#N/A,#N/A,FALSE,"Schedule I";#N/A,#N/A,FALSE,"Adjustments"}</definedName>
    <definedName name="jcof" localSheetId="12" hidden="1">{#N/A,#N/A,FALSE,"TB";#N/A,#N/A,FALSE,"DR";#N/A,#N/A,FALSE,"AR";#N/A,#N/A,FALSE,"PL";#N/A,#N/A,FALSE,"BS";#N/A,#N/A,FALSE,"NOTES";#N/A,#N/A,FALSE,"NOTES (2)";#N/A,#N/A,FALSE,"NOTES (3)";#N/A,#N/A,FALSE,"DPL";#N/A,#N/A,FALSE,"TAXC.INDEX";#N/A,#N/A,FALSE,"Schedule I";#N/A,#N/A,FALSE,"Adjustments"}</definedName>
    <definedName name="jcof" hidden="1">{#N/A,#N/A,FALSE,"TB";#N/A,#N/A,FALSE,"DR";#N/A,#N/A,FALSE,"AR";#N/A,#N/A,FALSE,"PL";#N/A,#N/A,FALSE,"BS";#N/A,#N/A,FALSE,"NOTES";#N/A,#N/A,FALSE,"NOTES (2)";#N/A,#N/A,FALSE,"NOTES (3)";#N/A,#N/A,FALSE,"DPL";#N/A,#N/A,FALSE,"TAXC.INDEX";#N/A,#N/A,FALSE,"Schedule I";#N/A,#N/A,FALSE,"Adjustments"}</definedName>
    <definedName name="jcog" localSheetId="7" hidden="1">{#N/A,#N/A,FALSE,"TB";#N/A,#N/A,FALSE,"AR";#N/A,#N/A,FALSE,"BS";#N/A,#N/A,FALSE,"PL";#N/A,#N/A,FALSE,"NOTES";#N/A,#N/A,FALSE,"NOTES (2)";#N/A,#N/A,FALSE,"NOTES (3)";#N/A,#N/A,FALSE,"TAXC.INDEX";#N/A,#N/A,FALSE,"Schedule I";#N/A,#N/A,FALSE,"DPL";#N/A,#N/A,FALSE,"Schedule IV";#N/A,#N/A,FALSE,"Adjustments"}</definedName>
    <definedName name="jcog" localSheetId="5" hidden="1">{#N/A,#N/A,FALSE,"TB";#N/A,#N/A,FALSE,"AR";#N/A,#N/A,FALSE,"BS";#N/A,#N/A,FALSE,"PL";#N/A,#N/A,FALSE,"NOTES";#N/A,#N/A,FALSE,"NOTES (2)";#N/A,#N/A,FALSE,"NOTES (3)";#N/A,#N/A,FALSE,"TAXC.INDEX";#N/A,#N/A,FALSE,"Schedule I";#N/A,#N/A,FALSE,"DPL";#N/A,#N/A,FALSE,"Schedule IV";#N/A,#N/A,FALSE,"Adjustments"}</definedName>
    <definedName name="jcog" localSheetId="6" hidden="1">{#N/A,#N/A,FALSE,"TB";#N/A,#N/A,FALSE,"AR";#N/A,#N/A,FALSE,"BS";#N/A,#N/A,FALSE,"PL";#N/A,#N/A,FALSE,"NOTES";#N/A,#N/A,FALSE,"NOTES (2)";#N/A,#N/A,FALSE,"NOTES (3)";#N/A,#N/A,FALSE,"TAXC.INDEX";#N/A,#N/A,FALSE,"Schedule I";#N/A,#N/A,FALSE,"DPL";#N/A,#N/A,FALSE,"Schedule IV";#N/A,#N/A,FALSE,"Adjustments"}</definedName>
    <definedName name="jcog" localSheetId="11" hidden="1">{#N/A,#N/A,FALSE,"TB";#N/A,#N/A,FALSE,"AR";#N/A,#N/A,FALSE,"BS";#N/A,#N/A,FALSE,"PL";#N/A,#N/A,FALSE,"NOTES";#N/A,#N/A,FALSE,"NOTES (2)";#N/A,#N/A,FALSE,"NOTES (3)";#N/A,#N/A,FALSE,"TAXC.INDEX";#N/A,#N/A,FALSE,"Schedule I";#N/A,#N/A,FALSE,"DPL";#N/A,#N/A,FALSE,"Schedule IV";#N/A,#N/A,FALSE,"Adjustments"}</definedName>
    <definedName name="jcog" localSheetId="12" hidden="1">{#N/A,#N/A,FALSE,"TB";#N/A,#N/A,FALSE,"AR";#N/A,#N/A,FALSE,"BS";#N/A,#N/A,FALSE,"PL";#N/A,#N/A,FALSE,"NOTES";#N/A,#N/A,FALSE,"NOTES (2)";#N/A,#N/A,FALSE,"NOTES (3)";#N/A,#N/A,FALSE,"TAXC.INDEX";#N/A,#N/A,FALSE,"Schedule I";#N/A,#N/A,FALSE,"DPL";#N/A,#N/A,FALSE,"Schedule IV";#N/A,#N/A,FALSE,"Adjustments"}</definedName>
    <definedName name="jcog" hidden="1">{#N/A,#N/A,FALSE,"TB";#N/A,#N/A,FALSE,"AR";#N/A,#N/A,FALSE,"BS";#N/A,#N/A,FALSE,"PL";#N/A,#N/A,FALSE,"NOTES";#N/A,#N/A,FALSE,"NOTES (2)";#N/A,#N/A,FALSE,"NOTES (3)";#N/A,#N/A,FALSE,"TAXC.INDEX";#N/A,#N/A,FALSE,"Schedule I";#N/A,#N/A,FALSE,"DPL";#N/A,#N/A,FALSE,"Schedule IV";#N/A,#N/A,FALSE,"Adjustments"}</definedName>
    <definedName name="jdpofaheiafa" localSheetId="7" hidden="1">{#N/A,#N/A,FALSE,"Aging Summary";#N/A,#N/A,FALSE,"Ratio Analysis";#N/A,#N/A,FALSE,"Test 120 Day Accts";#N/A,#N/A,FALSE,"Tickmarks"}</definedName>
    <definedName name="jdpofaheiafa" localSheetId="5" hidden="1">{#N/A,#N/A,FALSE,"Aging Summary";#N/A,#N/A,FALSE,"Ratio Analysis";#N/A,#N/A,FALSE,"Test 120 Day Accts";#N/A,#N/A,FALSE,"Tickmarks"}</definedName>
    <definedName name="jdpofaheiafa" localSheetId="6" hidden="1">{#N/A,#N/A,FALSE,"Aging Summary";#N/A,#N/A,FALSE,"Ratio Analysis";#N/A,#N/A,FALSE,"Test 120 Day Accts";#N/A,#N/A,FALSE,"Tickmarks"}</definedName>
    <definedName name="jdpofaheiafa" localSheetId="11" hidden="1">{#N/A,#N/A,FALSE,"Aging Summary";#N/A,#N/A,FALSE,"Ratio Analysis";#N/A,#N/A,FALSE,"Test 120 Day Accts";#N/A,#N/A,FALSE,"Tickmarks"}</definedName>
    <definedName name="jdpofaheiafa" localSheetId="12" hidden="1">{#N/A,#N/A,FALSE,"Aging Summary";#N/A,#N/A,FALSE,"Ratio Analysis";#N/A,#N/A,FALSE,"Test 120 Day Accts";#N/A,#N/A,FALSE,"Tickmarks"}</definedName>
    <definedName name="jdpofaheiafa" hidden="1">{#N/A,#N/A,FALSE,"Aging Summary";#N/A,#N/A,FALSE,"Ratio Analysis";#N/A,#N/A,FALSE,"Test 120 Day Accts";#N/A,#N/A,FALSE,"Tickmarks"}</definedName>
    <definedName name="jfaoej" localSheetId="7" hidden="1">{#N/A,#N/A,FALSE,"CONTENTS";#N/A,#N/A,FALSE,"DR";#N/A,#N/A,FALSE,"PL";#N/A,#N/A,FALSE,"BS";#N/A,#N/A,FALSE,"Cash Flow";#N/A,#N/A,FALSE,"NOTES";#N/A,#N/A,FALSE,"NOTES (FA)";#N/A,#N/A,FALSE,"Notes(3)";#N/A,#N/A,FALSE,"NOTES (4)";#N/A,#N/A,FALSE,"DP&amp;L";#N/A,#N/A,FALSE,"EXPENSES";#N/A,#N/A,FALSE,"EXPENSES-1"}</definedName>
    <definedName name="jfaoej" localSheetId="5" hidden="1">{#N/A,#N/A,FALSE,"CONTENTS";#N/A,#N/A,FALSE,"DR";#N/A,#N/A,FALSE,"PL";#N/A,#N/A,FALSE,"BS";#N/A,#N/A,FALSE,"Cash Flow";#N/A,#N/A,FALSE,"NOTES";#N/A,#N/A,FALSE,"NOTES (FA)";#N/A,#N/A,FALSE,"Notes(3)";#N/A,#N/A,FALSE,"NOTES (4)";#N/A,#N/A,FALSE,"DP&amp;L";#N/A,#N/A,FALSE,"EXPENSES";#N/A,#N/A,FALSE,"EXPENSES-1"}</definedName>
    <definedName name="jfaoej" localSheetId="6" hidden="1">{#N/A,#N/A,FALSE,"CONTENTS";#N/A,#N/A,FALSE,"DR";#N/A,#N/A,FALSE,"PL";#N/A,#N/A,FALSE,"BS";#N/A,#N/A,FALSE,"Cash Flow";#N/A,#N/A,FALSE,"NOTES";#N/A,#N/A,FALSE,"NOTES (FA)";#N/A,#N/A,FALSE,"Notes(3)";#N/A,#N/A,FALSE,"NOTES (4)";#N/A,#N/A,FALSE,"DP&amp;L";#N/A,#N/A,FALSE,"EXPENSES";#N/A,#N/A,FALSE,"EXPENSES-1"}</definedName>
    <definedName name="jfaoej" localSheetId="11" hidden="1">{#N/A,#N/A,FALSE,"CONTENTS";#N/A,#N/A,FALSE,"DR";#N/A,#N/A,FALSE,"PL";#N/A,#N/A,FALSE,"BS";#N/A,#N/A,FALSE,"Cash Flow";#N/A,#N/A,FALSE,"NOTES";#N/A,#N/A,FALSE,"NOTES (FA)";#N/A,#N/A,FALSE,"Notes(3)";#N/A,#N/A,FALSE,"NOTES (4)";#N/A,#N/A,FALSE,"DP&amp;L";#N/A,#N/A,FALSE,"EXPENSES";#N/A,#N/A,FALSE,"EXPENSES-1"}</definedName>
    <definedName name="jfaoej" localSheetId="12" hidden="1">{#N/A,#N/A,FALSE,"CONTENTS";#N/A,#N/A,FALSE,"DR";#N/A,#N/A,FALSE,"PL";#N/A,#N/A,FALSE,"BS";#N/A,#N/A,FALSE,"Cash Flow";#N/A,#N/A,FALSE,"NOTES";#N/A,#N/A,FALSE,"NOTES (FA)";#N/A,#N/A,FALSE,"Notes(3)";#N/A,#N/A,FALSE,"NOTES (4)";#N/A,#N/A,FALSE,"DP&amp;L";#N/A,#N/A,FALSE,"EXPENSES";#N/A,#N/A,FALSE,"EXPENSES-1"}</definedName>
    <definedName name="jfaoej" hidden="1">{#N/A,#N/A,FALSE,"CONTENTS";#N/A,#N/A,FALSE,"DR";#N/A,#N/A,FALSE,"PL";#N/A,#N/A,FALSE,"BS";#N/A,#N/A,FALSE,"Cash Flow";#N/A,#N/A,FALSE,"NOTES";#N/A,#N/A,FALSE,"NOTES (FA)";#N/A,#N/A,FALSE,"Notes(3)";#N/A,#N/A,FALSE,"NOTES (4)";#N/A,#N/A,FALSE,"DP&amp;L";#N/A,#N/A,FALSE,"EXPENSES";#N/A,#N/A,FALSE,"EXPENSES-1"}</definedName>
    <definedName name="jfdishpg" localSheetId="7" hidden="1">{#N/A,#N/A,FALSE,"TAXC.INDEX";#N/A,#N/A,FALSE,"Schedule I";#N/A,#N/A,FALSE,"Schedule  II";#N/A,#N/A,FALSE,"Schedule III";#N/A,#N/A,FALSE,"Schedule IV";#N/A,#N/A,FALSE,"Schedule IV (Cont'd)";#N/A,#N/A,FALSE,"Schedule V";#N/A,#N/A,FALSE,"Schedule VI";#N/A,#N/A,FALSE,"Schedule VII"}</definedName>
    <definedName name="jfdishpg" localSheetId="5" hidden="1">{#N/A,#N/A,FALSE,"TAXC.INDEX";#N/A,#N/A,FALSE,"Schedule I";#N/A,#N/A,FALSE,"Schedule  II";#N/A,#N/A,FALSE,"Schedule III";#N/A,#N/A,FALSE,"Schedule IV";#N/A,#N/A,FALSE,"Schedule IV (Cont'd)";#N/A,#N/A,FALSE,"Schedule V";#N/A,#N/A,FALSE,"Schedule VI";#N/A,#N/A,FALSE,"Schedule VII"}</definedName>
    <definedName name="jfdishpg" localSheetId="6" hidden="1">{#N/A,#N/A,FALSE,"TAXC.INDEX";#N/A,#N/A,FALSE,"Schedule I";#N/A,#N/A,FALSE,"Schedule  II";#N/A,#N/A,FALSE,"Schedule III";#N/A,#N/A,FALSE,"Schedule IV";#N/A,#N/A,FALSE,"Schedule IV (Cont'd)";#N/A,#N/A,FALSE,"Schedule V";#N/A,#N/A,FALSE,"Schedule VI";#N/A,#N/A,FALSE,"Schedule VII"}</definedName>
    <definedName name="jfdishpg" localSheetId="11" hidden="1">{#N/A,#N/A,FALSE,"TAXC.INDEX";#N/A,#N/A,FALSE,"Schedule I";#N/A,#N/A,FALSE,"Schedule  II";#N/A,#N/A,FALSE,"Schedule III";#N/A,#N/A,FALSE,"Schedule IV";#N/A,#N/A,FALSE,"Schedule IV (Cont'd)";#N/A,#N/A,FALSE,"Schedule V";#N/A,#N/A,FALSE,"Schedule VI";#N/A,#N/A,FALSE,"Schedule VII"}</definedName>
    <definedName name="jfdishpg" localSheetId="12" hidden="1">{#N/A,#N/A,FALSE,"TAXC.INDEX";#N/A,#N/A,FALSE,"Schedule I";#N/A,#N/A,FALSE,"Schedule  II";#N/A,#N/A,FALSE,"Schedule III";#N/A,#N/A,FALSE,"Schedule IV";#N/A,#N/A,FALSE,"Schedule IV (Cont'd)";#N/A,#N/A,FALSE,"Schedule V";#N/A,#N/A,FALSE,"Schedule VI";#N/A,#N/A,FALSE,"Schedule VII"}</definedName>
    <definedName name="jfdishpg" hidden="1">{#N/A,#N/A,FALSE,"TAXC.INDEX";#N/A,#N/A,FALSE,"Schedule I";#N/A,#N/A,FALSE,"Schedule  II";#N/A,#N/A,FALSE,"Schedule III";#N/A,#N/A,FALSE,"Schedule IV";#N/A,#N/A,FALSE,"Schedule IV (Cont'd)";#N/A,#N/A,FALSE,"Schedule V";#N/A,#N/A,FALSE,"Schedule VI";#N/A,#N/A,FALSE,"Schedule VII"}</definedName>
    <definedName name="jgaoejf" localSheetId="7" hidden="1">{#N/A,#N/A,FALSE,"TAXC.INDEX";#N/A,#N/A,FALSE,"Schedule I";#N/A,#N/A,FALSE,"Schedule  II";#N/A,#N/A,FALSE,"Schedule III"}</definedName>
    <definedName name="jgaoejf" localSheetId="5" hidden="1">{#N/A,#N/A,FALSE,"TAXC.INDEX";#N/A,#N/A,FALSE,"Schedule I";#N/A,#N/A,FALSE,"Schedule  II";#N/A,#N/A,FALSE,"Schedule III"}</definedName>
    <definedName name="jgaoejf" localSheetId="6" hidden="1">{#N/A,#N/A,FALSE,"TAXC.INDEX";#N/A,#N/A,FALSE,"Schedule I";#N/A,#N/A,FALSE,"Schedule  II";#N/A,#N/A,FALSE,"Schedule III"}</definedName>
    <definedName name="jgaoejf" localSheetId="11" hidden="1">{#N/A,#N/A,FALSE,"TAXC.INDEX";#N/A,#N/A,FALSE,"Schedule I";#N/A,#N/A,FALSE,"Schedule  II";#N/A,#N/A,FALSE,"Schedule III"}</definedName>
    <definedName name="jgaoejf" localSheetId="12" hidden="1">{#N/A,#N/A,FALSE,"TAXC.INDEX";#N/A,#N/A,FALSE,"Schedule I";#N/A,#N/A,FALSE,"Schedule  II";#N/A,#N/A,FALSE,"Schedule III"}</definedName>
    <definedName name="jgaoejf" hidden="1">{#N/A,#N/A,FALSE,"TAXC.INDEX";#N/A,#N/A,FALSE,"Schedule I";#N/A,#N/A,FALSE,"Schedule  II";#N/A,#N/A,FALSE,"Schedule III"}</definedName>
    <definedName name="jgaoejfa" localSheetId="7" hidden="1">{#N/A,#N/A,FALSE,"TB";#N/A,#N/A,FALSE,"AR";#N/A,#N/A,FALSE,"BS";#N/A,#N/A,FALSE,"PL";#N/A,#N/A,FALSE,"NOTES";#N/A,#N/A,FALSE,"NOTES (2)";#N/A,#N/A,FALSE,"NOTES (3)";#N/A,#N/A,FALSE,"TAXC.INDEX";#N/A,#N/A,FALSE,"Schedule I";#N/A,#N/A,FALSE,"DPL";#N/A,#N/A,FALSE,"Schedule IV";#N/A,#N/A,FALSE,"Adjustments"}</definedName>
    <definedName name="jgaoejfa" localSheetId="5" hidden="1">{#N/A,#N/A,FALSE,"TB";#N/A,#N/A,FALSE,"AR";#N/A,#N/A,FALSE,"BS";#N/A,#N/A,FALSE,"PL";#N/A,#N/A,FALSE,"NOTES";#N/A,#N/A,FALSE,"NOTES (2)";#N/A,#N/A,FALSE,"NOTES (3)";#N/A,#N/A,FALSE,"TAXC.INDEX";#N/A,#N/A,FALSE,"Schedule I";#N/A,#N/A,FALSE,"DPL";#N/A,#N/A,FALSE,"Schedule IV";#N/A,#N/A,FALSE,"Adjustments"}</definedName>
    <definedName name="jgaoejfa" localSheetId="6" hidden="1">{#N/A,#N/A,FALSE,"TB";#N/A,#N/A,FALSE,"AR";#N/A,#N/A,FALSE,"BS";#N/A,#N/A,FALSE,"PL";#N/A,#N/A,FALSE,"NOTES";#N/A,#N/A,FALSE,"NOTES (2)";#N/A,#N/A,FALSE,"NOTES (3)";#N/A,#N/A,FALSE,"TAXC.INDEX";#N/A,#N/A,FALSE,"Schedule I";#N/A,#N/A,FALSE,"DPL";#N/A,#N/A,FALSE,"Schedule IV";#N/A,#N/A,FALSE,"Adjustments"}</definedName>
    <definedName name="jgaoejfa" localSheetId="11" hidden="1">{#N/A,#N/A,FALSE,"TB";#N/A,#N/A,FALSE,"AR";#N/A,#N/A,FALSE,"BS";#N/A,#N/A,FALSE,"PL";#N/A,#N/A,FALSE,"NOTES";#N/A,#N/A,FALSE,"NOTES (2)";#N/A,#N/A,FALSE,"NOTES (3)";#N/A,#N/A,FALSE,"TAXC.INDEX";#N/A,#N/A,FALSE,"Schedule I";#N/A,#N/A,FALSE,"DPL";#N/A,#N/A,FALSE,"Schedule IV";#N/A,#N/A,FALSE,"Adjustments"}</definedName>
    <definedName name="jgaoejfa" localSheetId="12" hidden="1">{#N/A,#N/A,FALSE,"TB";#N/A,#N/A,FALSE,"AR";#N/A,#N/A,FALSE,"BS";#N/A,#N/A,FALSE,"PL";#N/A,#N/A,FALSE,"NOTES";#N/A,#N/A,FALSE,"NOTES (2)";#N/A,#N/A,FALSE,"NOTES (3)";#N/A,#N/A,FALSE,"TAXC.INDEX";#N/A,#N/A,FALSE,"Schedule I";#N/A,#N/A,FALSE,"DPL";#N/A,#N/A,FALSE,"Schedule IV";#N/A,#N/A,FALSE,"Adjustments"}</definedName>
    <definedName name="jgaoejfa" hidden="1">{#N/A,#N/A,FALSE,"TB";#N/A,#N/A,FALSE,"AR";#N/A,#N/A,FALSE,"BS";#N/A,#N/A,FALSE,"PL";#N/A,#N/A,FALSE,"NOTES";#N/A,#N/A,FALSE,"NOTES (2)";#N/A,#N/A,FALSE,"NOTES (3)";#N/A,#N/A,FALSE,"TAXC.INDEX";#N/A,#N/A,FALSE,"Schedule I";#N/A,#N/A,FALSE,"DPL";#N/A,#N/A,FALSE,"Schedule IV";#N/A,#N/A,FALSE,"Adjustments"}</definedName>
    <definedName name="jgaof" localSheetId="7" hidden="1">{#N/A,#N/A,FALSE,"TAXC.INDEX";#N/A,#N/A,FALSE,"Schedule I";#N/A,#N/A,FALSE,"Schedule  II";#N/A,#N/A,FALSE,"Schedule III";#N/A,#N/A,FALSE,"Schedule IV";#N/A,#N/A,FALSE,"Schedule IV (Cont'd)";#N/A,#N/A,FALSE,"Schedule V";#N/A,#N/A,FALSE,"Schedule VI";#N/A,#N/A,FALSE,"Schedule VII"}</definedName>
    <definedName name="jgaof" localSheetId="5" hidden="1">{#N/A,#N/A,FALSE,"TAXC.INDEX";#N/A,#N/A,FALSE,"Schedule I";#N/A,#N/A,FALSE,"Schedule  II";#N/A,#N/A,FALSE,"Schedule III";#N/A,#N/A,FALSE,"Schedule IV";#N/A,#N/A,FALSE,"Schedule IV (Cont'd)";#N/A,#N/A,FALSE,"Schedule V";#N/A,#N/A,FALSE,"Schedule VI";#N/A,#N/A,FALSE,"Schedule VII"}</definedName>
    <definedName name="jgaof" localSheetId="6" hidden="1">{#N/A,#N/A,FALSE,"TAXC.INDEX";#N/A,#N/A,FALSE,"Schedule I";#N/A,#N/A,FALSE,"Schedule  II";#N/A,#N/A,FALSE,"Schedule III";#N/A,#N/A,FALSE,"Schedule IV";#N/A,#N/A,FALSE,"Schedule IV (Cont'd)";#N/A,#N/A,FALSE,"Schedule V";#N/A,#N/A,FALSE,"Schedule VI";#N/A,#N/A,FALSE,"Schedule VII"}</definedName>
    <definedName name="jgaof" localSheetId="11" hidden="1">{#N/A,#N/A,FALSE,"TAXC.INDEX";#N/A,#N/A,FALSE,"Schedule I";#N/A,#N/A,FALSE,"Schedule  II";#N/A,#N/A,FALSE,"Schedule III";#N/A,#N/A,FALSE,"Schedule IV";#N/A,#N/A,FALSE,"Schedule IV (Cont'd)";#N/A,#N/A,FALSE,"Schedule V";#N/A,#N/A,FALSE,"Schedule VI";#N/A,#N/A,FALSE,"Schedule VII"}</definedName>
    <definedName name="jgaof" localSheetId="12" hidden="1">{#N/A,#N/A,FALSE,"TAXC.INDEX";#N/A,#N/A,FALSE,"Schedule I";#N/A,#N/A,FALSE,"Schedule  II";#N/A,#N/A,FALSE,"Schedule III";#N/A,#N/A,FALSE,"Schedule IV";#N/A,#N/A,FALSE,"Schedule IV (Cont'd)";#N/A,#N/A,FALSE,"Schedule V";#N/A,#N/A,FALSE,"Schedule VI";#N/A,#N/A,FALSE,"Schedule VII"}</definedName>
    <definedName name="jgaof" hidden="1">{#N/A,#N/A,FALSE,"TAXC.INDEX";#N/A,#N/A,FALSE,"Schedule I";#N/A,#N/A,FALSE,"Schedule  II";#N/A,#N/A,FALSE,"Schedule III";#N/A,#N/A,FALSE,"Schedule IV";#N/A,#N/A,FALSE,"Schedule IV (Cont'd)";#N/A,#N/A,FALSE,"Schedule V";#N/A,#N/A,FALSE,"Schedule VI";#N/A,#N/A,FALSE,"Schedule VII"}</definedName>
    <definedName name="jgaofen" localSheetId="7" hidden="1">{#N/A,#N/A,FALSE,"DIR-REP";#N/A,#N/A,FALSE,"AUD-REPORT";#N/A,#N/A,FALSE,"P7L&amp;BS";#N/A,#N/A,FALSE,"NOTES";#N/A,#N/A,FALSE,"FA";#N/A,#N/A,FALSE,"NOTES (2)";#N/A,#N/A,FALSE,"Schedule  IV";#N/A,#N/A,FALSE,"Schedule V"}</definedName>
    <definedName name="jgaofen" localSheetId="5" hidden="1">{#N/A,#N/A,FALSE,"DIR-REP";#N/A,#N/A,FALSE,"AUD-REPORT";#N/A,#N/A,FALSE,"P7L&amp;BS";#N/A,#N/A,FALSE,"NOTES";#N/A,#N/A,FALSE,"FA";#N/A,#N/A,FALSE,"NOTES (2)";#N/A,#N/A,FALSE,"Schedule  IV";#N/A,#N/A,FALSE,"Schedule V"}</definedName>
    <definedName name="jgaofen" localSheetId="6" hidden="1">{#N/A,#N/A,FALSE,"DIR-REP";#N/A,#N/A,FALSE,"AUD-REPORT";#N/A,#N/A,FALSE,"P7L&amp;BS";#N/A,#N/A,FALSE,"NOTES";#N/A,#N/A,FALSE,"FA";#N/A,#N/A,FALSE,"NOTES (2)";#N/A,#N/A,FALSE,"Schedule  IV";#N/A,#N/A,FALSE,"Schedule V"}</definedName>
    <definedName name="jgaofen" localSheetId="11" hidden="1">{#N/A,#N/A,FALSE,"DIR-REP";#N/A,#N/A,FALSE,"AUD-REPORT";#N/A,#N/A,FALSE,"P7L&amp;BS";#N/A,#N/A,FALSE,"NOTES";#N/A,#N/A,FALSE,"FA";#N/A,#N/A,FALSE,"NOTES (2)";#N/A,#N/A,FALSE,"Schedule  IV";#N/A,#N/A,FALSE,"Schedule V"}</definedName>
    <definedName name="jgaofen" localSheetId="12" hidden="1">{#N/A,#N/A,FALSE,"DIR-REP";#N/A,#N/A,FALSE,"AUD-REPORT";#N/A,#N/A,FALSE,"P7L&amp;BS";#N/A,#N/A,FALSE,"NOTES";#N/A,#N/A,FALSE,"FA";#N/A,#N/A,FALSE,"NOTES (2)";#N/A,#N/A,FALSE,"Schedule  IV";#N/A,#N/A,FALSE,"Schedule V"}</definedName>
    <definedName name="jgaofen" hidden="1">{#N/A,#N/A,FALSE,"DIR-REP";#N/A,#N/A,FALSE,"AUD-REPORT";#N/A,#N/A,FALSE,"P7L&amp;BS";#N/A,#N/A,FALSE,"NOTES";#N/A,#N/A,FALSE,"FA";#N/A,#N/A,FALSE,"NOTES (2)";#N/A,#N/A,FALSE,"Schedule  IV";#N/A,#N/A,FALSE,"Schedule V"}</definedName>
    <definedName name="jgaofje" localSheetId="7" hidden="1">{#N/A,#N/A,FALSE,"DIR-REP";#N/A,#N/A,FALSE,"AUD-REPORT";#N/A,#N/A,FALSE,"P7L&amp;BS";#N/A,#N/A,FALSE,"NOTES";#N/A,#N/A,FALSE,"FA";#N/A,#N/A,FALSE,"NOTES (2)";#N/A,#N/A,FALSE,"Schedule  IV";#N/A,#N/A,FALSE,"Schedule V"}</definedName>
    <definedName name="jgaofje" localSheetId="5" hidden="1">{#N/A,#N/A,FALSE,"DIR-REP";#N/A,#N/A,FALSE,"AUD-REPORT";#N/A,#N/A,FALSE,"P7L&amp;BS";#N/A,#N/A,FALSE,"NOTES";#N/A,#N/A,FALSE,"FA";#N/A,#N/A,FALSE,"NOTES (2)";#N/A,#N/A,FALSE,"Schedule  IV";#N/A,#N/A,FALSE,"Schedule V"}</definedName>
    <definedName name="jgaofje" localSheetId="6" hidden="1">{#N/A,#N/A,FALSE,"DIR-REP";#N/A,#N/A,FALSE,"AUD-REPORT";#N/A,#N/A,FALSE,"P7L&amp;BS";#N/A,#N/A,FALSE,"NOTES";#N/A,#N/A,FALSE,"FA";#N/A,#N/A,FALSE,"NOTES (2)";#N/A,#N/A,FALSE,"Schedule  IV";#N/A,#N/A,FALSE,"Schedule V"}</definedName>
    <definedName name="jgaofje" localSheetId="11" hidden="1">{#N/A,#N/A,FALSE,"DIR-REP";#N/A,#N/A,FALSE,"AUD-REPORT";#N/A,#N/A,FALSE,"P7L&amp;BS";#N/A,#N/A,FALSE,"NOTES";#N/A,#N/A,FALSE,"FA";#N/A,#N/A,FALSE,"NOTES (2)";#N/A,#N/A,FALSE,"Schedule  IV";#N/A,#N/A,FALSE,"Schedule V"}</definedName>
    <definedName name="jgaofje" localSheetId="12" hidden="1">{#N/A,#N/A,FALSE,"DIR-REP";#N/A,#N/A,FALSE,"AUD-REPORT";#N/A,#N/A,FALSE,"P7L&amp;BS";#N/A,#N/A,FALSE,"NOTES";#N/A,#N/A,FALSE,"FA";#N/A,#N/A,FALSE,"NOTES (2)";#N/A,#N/A,FALSE,"Schedule  IV";#N/A,#N/A,FALSE,"Schedule V"}</definedName>
    <definedName name="jgaofje" hidden="1">{#N/A,#N/A,FALSE,"DIR-REP";#N/A,#N/A,FALSE,"AUD-REPORT";#N/A,#N/A,FALSE,"P7L&amp;BS";#N/A,#N/A,FALSE,"NOTES";#N/A,#N/A,FALSE,"FA";#N/A,#N/A,FALSE,"NOTES (2)";#N/A,#N/A,FALSE,"Schedule  IV";#N/A,#N/A,FALSE,"Schedule V"}</definedName>
    <definedName name="jgaojef" localSheetId="7" hidden="1">{#N/A,#N/A,FALSE,"TAXC.INDEX";#N/A,#N/A,FALSE,"Schedule I";#N/A,#N/A,FALSE,"Schedule  II";#N/A,#N/A,FALSE,"Schedule III"}</definedName>
    <definedName name="jgaojef" localSheetId="5" hidden="1">{#N/A,#N/A,FALSE,"TAXC.INDEX";#N/A,#N/A,FALSE,"Schedule I";#N/A,#N/A,FALSE,"Schedule  II";#N/A,#N/A,FALSE,"Schedule III"}</definedName>
    <definedName name="jgaojef" localSheetId="6" hidden="1">{#N/A,#N/A,FALSE,"TAXC.INDEX";#N/A,#N/A,FALSE,"Schedule I";#N/A,#N/A,FALSE,"Schedule  II";#N/A,#N/A,FALSE,"Schedule III"}</definedName>
    <definedName name="jgaojef" localSheetId="11" hidden="1">{#N/A,#N/A,FALSE,"TAXC.INDEX";#N/A,#N/A,FALSE,"Schedule I";#N/A,#N/A,FALSE,"Schedule  II";#N/A,#N/A,FALSE,"Schedule III"}</definedName>
    <definedName name="jgaojef" localSheetId="12" hidden="1">{#N/A,#N/A,FALSE,"TAXC.INDEX";#N/A,#N/A,FALSE,"Schedule I";#N/A,#N/A,FALSE,"Schedule  II";#N/A,#N/A,FALSE,"Schedule III"}</definedName>
    <definedName name="jgaojef" hidden="1">{#N/A,#N/A,FALSE,"TAXC.INDEX";#N/A,#N/A,FALSE,"Schedule I";#N/A,#N/A,FALSE,"Schedule  II";#N/A,#N/A,FALSE,"Schedule III"}</definedName>
    <definedName name="jh" localSheetId="7" hidden="1">{#N/A,#N/A,FALSE,"TB";#N/A,#N/A,FALSE,"DR";#N/A,#N/A,FALSE,"AR";#N/A,#N/A,FALSE,"PL";#N/A,#N/A,FALSE,"BS";#N/A,#N/A,FALSE,"NOTES";#N/A,#N/A,FALSE,"NOTES (2)";#N/A,#N/A,FALSE,"NOTES (3)";#N/A,#N/A,FALSE,"DPL";#N/A,#N/A,FALSE,"TAXC.INDEX";#N/A,#N/A,FALSE,"Schedule I";#N/A,#N/A,FALSE,"Adjustments"}</definedName>
    <definedName name="jh" localSheetId="5" hidden="1">{#N/A,#N/A,FALSE,"TB";#N/A,#N/A,FALSE,"DR";#N/A,#N/A,FALSE,"AR";#N/A,#N/A,FALSE,"PL";#N/A,#N/A,FALSE,"BS";#N/A,#N/A,FALSE,"NOTES";#N/A,#N/A,FALSE,"NOTES (2)";#N/A,#N/A,FALSE,"NOTES (3)";#N/A,#N/A,FALSE,"DPL";#N/A,#N/A,FALSE,"TAXC.INDEX";#N/A,#N/A,FALSE,"Schedule I";#N/A,#N/A,FALSE,"Adjustments"}</definedName>
    <definedName name="jh" localSheetId="6" hidden="1">{#N/A,#N/A,FALSE,"TB";#N/A,#N/A,FALSE,"DR";#N/A,#N/A,FALSE,"AR";#N/A,#N/A,FALSE,"PL";#N/A,#N/A,FALSE,"BS";#N/A,#N/A,FALSE,"NOTES";#N/A,#N/A,FALSE,"NOTES (2)";#N/A,#N/A,FALSE,"NOTES (3)";#N/A,#N/A,FALSE,"DPL";#N/A,#N/A,FALSE,"TAXC.INDEX";#N/A,#N/A,FALSE,"Schedule I";#N/A,#N/A,FALSE,"Adjustments"}</definedName>
    <definedName name="jh" localSheetId="11" hidden="1">{#N/A,#N/A,FALSE,"TB";#N/A,#N/A,FALSE,"DR";#N/A,#N/A,FALSE,"AR";#N/A,#N/A,FALSE,"PL";#N/A,#N/A,FALSE,"BS";#N/A,#N/A,FALSE,"NOTES";#N/A,#N/A,FALSE,"NOTES (2)";#N/A,#N/A,FALSE,"NOTES (3)";#N/A,#N/A,FALSE,"DPL";#N/A,#N/A,FALSE,"TAXC.INDEX";#N/A,#N/A,FALSE,"Schedule I";#N/A,#N/A,FALSE,"Adjustments"}</definedName>
    <definedName name="jh" localSheetId="12" hidden="1">{#N/A,#N/A,FALSE,"TB";#N/A,#N/A,FALSE,"DR";#N/A,#N/A,FALSE,"AR";#N/A,#N/A,FALSE,"PL";#N/A,#N/A,FALSE,"BS";#N/A,#N/A,FALSE,"NOTES";#N/A,#N/A,FALSE,"NOTES (2)";#N/A,#N/A,FALSE,"NOTES (3)";#N/A,#N/A,FALSE,"DPL";#N/A,#N/A,FALSE,"TAXC.INDEX";#N/A,#N/A,FALSE,"Schedule I";#N/A,#N/A,FALSE,"Adjustments"}</definedName>
    <definedName name="jh" hidden="1">{#N/A,#N/A,FALSE,"TB";#N/A,#N/A,FALSE,"DR";#N/A,#N/A,FALSE,"AR";#N/A,#N/A,FALSE,"PL";#N/A,#N/A,FALSE,"BS";#N/A,#N/A,FALSE,"NOTES";#N/A,#N/A,FALSE,"NOTES (2)";#N/A,#N/A,FALSE,"NOTES (3)";#N/A,#N/A,FALSE,"DPL";#N/A,#N/A,FALSE,"TAXC.INDEX";#N/A,#N/A,FALSE,"Schedule I";#N/A,#N/A,FALSE,"Adjustments"}</definedName>
    <definedName name="jhgjhgjghj"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j" localSheetId="7" hidden="1">{#N/A,#N/A,FALSE,"TB";#N/A,#N/A,FALSE,"DR";#N/A,#N/A,FALSE,"AR";#N/A,#N/A,FALSE,"PL";#N/A,#N/A,FALSE,"BS";#N/A,#N/A,FALSE,"NOTES";#N/A,#N/A,FALSE,"NOTES (2)";#N/A,#N/A,FALSE,"NOTES (3)";#N/A,#N/A,FALSE,"DPL";#N/A,#N/A,FALSE,"TAXC.INDEX";#N/A,#N/A,FALSE,"Schedule I";#N/A,#N/A,FALSE,"Adjustments"}</definedName>
    <definedName name="jj" localSheetId="5" hidden="1">{#N/A,#N/A,FALSE,"TB";#N/A,#N/A,FALSE,"DR";#N/A,#N/A,FALSE,"AR";#N/A,#N/A,FALSE,"PL";#N/A,#N/A,FALSE,"BS";#N/A,#N/A,FALSE,"NOTES";#N/A,#N/A,FALSE,"NOTES (2)";#N/A,#N/A,FALSE,"NOTES (3)";#N/A,#N/A,FALSE,"DPL";#N/A,#N/A,FALSE,"TAXC.INDEX";#N/A,#N/A,FALSE,"Schedule I";#N/A,#N/A,FALSE,"Adjustments"}</definedName>
    <definedName name="jj" localSheetId="6" hidden="1">{#N/A,#N/A,FALSE,"TB";#N/A,#N/A,FALSE,"DR";#N/A,#N/A,FALSE,"AR";#N/A,#N/A,FALSE,"PL";#N/A,#N/A,FALSE,"BS";#N/A,#N/A,FALSE,"NOTES";#N/A,#N/A,FALSE,"NOTES (2)";#N/A,#N/A,FALSE,"NOTES (3)";#N/A,#N/A,FALSE,"DPL";#N/A,#N/A,FALSE,"TAXC.INDEX";#N/A,#N/A,FALSE,"Schedule I";#N/A,#N/A,FALSE,"Adjustments"}</definedName>
    <definedName name="jj" localSheetId="11" hidden="1">{#N/A,#N/A,FALSE,"TB";#N/A,#N/A,FALSE,"DR";#N/A,#N/A,FALSE,"AR";#N/A,#N/A,FALSE,"PL";#N/A,#N/A,FALSE,"BS";#N/A,#N/A,FALSE,"NOTES";#N/A,#N/A,FALSE,"NOTES (2)";#N/A,#N/A,FALSE,"NOTES (3)";#N/A,#N/A,FALSE,"DPL";#N/A,#N/A,FALSE,"TAXC.INDEX";#N/A,#N/A,FALSE,"Schedule I";#N/A,#N/A,FALSE,"Adjustments"}</definedName>
    <definedName name="jj" localSheetId="12" hidden="1">{#N/A,#N/A,FALSE,"TB";#N/A,#N/A,FALSE,"DR";#N/A,#N/A,FALSE,"AR";#N/A,#N/A,FALSE,"PL";#N/A,#N/A,FALSE,"BS";#N/A,#N/A,FALSE,"NOTES";#N/A,#N/A,FALSE,"NOTES (2)";#N/A,#N/A,FALSE,"NOTES (3)";#N/A,#N/A,FALSE,"DPL";#N/A,#N/A,FALSE,"TAXC.INDEX";#N/A,#N/A,FALSE,"Schedule I";#N/A,#N/A,FALSE,"Adjustments"}</definedName>
    <definedName name="jj" hidden="1">{"developed valuation",#N/A,FALSE,"Valuation Analysis";"developed income statement",#N/A,FALSE,"Abbreviated Income Statement";"inprocess valuation",#N/A,FALSE,"Valuation Analysis";"inprocess income statement",#N/A,FALSE,"Abbreviated Income Statement"}</definedName>
    <definedName name="jj_1" hidden="1">{"developed valuation",#N/A,FALSE,"Valuation Analysis";"developed income statement",#N/A,FALSE,"Abbreviated Income Statement";"inprocess valuation",#N/A,FALSE,"Valuation Analysis";"inprocess income statement",#N/A,FALSE,"Abbreviated Income Statement"}</definedName>
    <definedName name="jj_2" hidden="1">{"developed valuation",#N/A,FALSE,"Valuation Analysis";"developed income statement",#N/A,FALSE,"Abbreviated Income Statement";"inprocess valuation",#N/A,FALSE,"Valuation Analysis";"inprocess income statement",#N/A,FALSE,"Abbreviated Income Statement"}</definedName>
    <definedName name="jj_3" hidden="1">{"developed valuation",#N/A,FALSE,"Valuation Analysis";"developed income statement",#N/A,FALSE,"Abbreviated Income Statement";"inprocess valuation",#N/A,FALSE,"Valuation Analysis";"inprocess income statement",#N/A,FALSE,"Abbreviated Income Statement"}</definedName>
    <definedName name="jj_4" hidden="1">{"developed valuation",#N/A,FALSE,"Valuation Analysis";"developed income statement",#N/A,FALSE,"Abbreviated Income Statement";"inprocess valuation",#N/A,FALSE,"Valuation Analysis";"inprocess income statement",#N/A,FALSE,"Abbreviated Income Statement"}</definedName>
    <definedName name="jj_5" hidden="1">{"developed valuation",#N/A,FALSE,"Valuation Analysis";"developed income statement",#N/A,FALSE,"Abbreviated Income Statement";"inprocess valuation",#N/A,FALSE,"Valuation Analysis";"inprocess income statement",#N/A,FALSE,"Abbreviated Income Statement"}</definedName>
    <definedName name="jjj" localSheetId="7" hidden="1">{#N/A,#N/A,FALSE,"DIR-REP";#N/A,#N/A,FALSE,"AUD-REPORT";#N/A,#N/A,FALSE,"P7L&amp;BS";#N/A,#N/A,FALSE,"NOTES";#N/A,#N/A,FALSE,"FA";#N/A,#N/A,FALSE,"NOTES (2)";#N/A,#N/A,FALSE,"Schedule  IV";#N/A,#N/A,FALSE,"Schedule V"}</definedName>
    <definedName name="jjj" localSheetId="5" hidden="1">{#N/A,#N/A,FALSE,"DIR-REP";#N/A,#N/A,FALSE,"AUD-REPORT";#N/A,#N/A,FALSE,"P7L&amp;BS";#N/A,#N/A,FALSE,"NOTES";#N/A,#N/A,FALSE,"FA";#N/A,#N/A,FALSE,"NOTES (2)";#N/A,#N/A,FALSE,"Schedule  IV";#N/A,#N/A,FALSE,"Schedule V"}</definedName>
    <definedName name="jjj" localSheetId="6" hidden="1">{#N/A,#N/A,FALSE,"DIR-REP";#N/A,#N/A,FALSE,"AUD-REPORT";#N/A,#N/A,FALSE,"P7L&amp;BS";#N/A,#N/A,FALSE,"NOTES";#N/A,#N/A,FALSE,"FA";#N/A,#N/A,FALSE,"NOTES (2)";#N/A,#N/A,FALSE,"Schedule  IV";#N/A,#N/A,FALSE,"Schedule V"}</definedName>
    <definedName name="jjj" localSheetId="11" hidden="1">{#N/A,#N/A,FALSE,"DIR-REP";#N/A,#N/A,FALSE,"AUD-REPORT";#N/A,#N/A,FALSE,"P7L&amp;BS";#N/A,#N/A,FALSE,"NOTES";#N/A,#N/A,FALSE,"FA";#N/A,#N/A,FALSE,"NOTES (2)";#N/A,#N/A,FALSE,"Schedule  IV";#N/A,#N/A,FALSE,"Schedule V"}</definedName>
    <definedName name="jjj" localSheetId="12" hidden="1">{#N/A,#N/A,FALSE,"DIR-REP";#N/A,#N/A,FALSE,"AUD-REPORT";#N/A,#N/A,FALSE,"P7L&amp;BS";#N/A,#N/A,FALSE,"NOTES";#N/A,#N/A,FALSE,"FA";#N/A,#N/A,FALSE,"NOTES (2)";#N/A,#N/A,FALSE,"Schedule  IV";#N/A,#N/A,FALSE,"Schedule V"}</definedName>
    <definedName name="jjj" hidden="1">{"CSheet",#N/A,FALSE,"C";"SmCap",#N/A,FALSE,"VAL1";"GulfCoast",#N/A,FALSE,"VAL1";"nav",#N/A,FALSE,"NAV";"Summary",#N/A,FALSE,"NAV"}</definedName>
    <definedName name="jjj_1" hidden="1">{"CSheet",#N/A,FALSE,"C";"SmCap",#N/A,FALSE,"VAL1";"GulfCoast",#N/A,FALSE,"VAL1";"nav",#N/A,FALSE,"NAV";"Summary",#N/A,FALSE,"NAV"}</definedName>
    <definedName name="jjj_2" hidden="1">{"CSheet",#N/A,FALSE,"C";"SmCap",#N/A,FALSE,"VAL1";"GulfCoast",#N/A,FALSE,"VAL1";"nav",#N/A,FALSE,"NAV";"Summary",#N/A,FALSE,"NAV"}</definedName>
    <definedName name="jjj_3" hidden="1">{"CSheet",#N/A,FALSE,"C";"SmCap",#N/A,FALSE,"VAL1";"GulfCoast",#N/A,FALSE,"VAL1";"nav",#N/A,FALSE,"NAV";"Summary",#N/A,FALSE,"NAV"}</definedName>
    <definedName name="jjj_4" hidden="1">{"CSheet",#N/A,FALSE,"C";"SmCap",#N/A,FALSE,"VAL1";"GulfCoast",#N/A,FALSE,"VAL1";"nav",#N/A,FALSE,"NAV";"Summary",#N/A,FALSE,"NAV"}</definedName>
    <definedName name="jjj_5" hidden="1">{"CSheet",#N/A,FALSE,"C";"SmCap",#N/A,FALSE,"VAL1";"GulfCoast",#N/A,FALSE,"VAL1";"nav",#N/A,FALSE,"NAV";"Summary",#N/A,FALSE,"NAV"}</definedName>
    <definedName name="jjjj" localSheetId="7" hidden="1">{#N/A,#N/A,FALSE,"TAXC.INDEX";#N/A,#N/A,FALSE,"Schedule I";#N/A,#N/A,FALSE,"Schedule  II";#N/A,#N/A,FALSE,"Schedule III"}</definedName>
    <definedName name="jjjj" localSheetId="3" hidden="1">{#N/A,#N/A,FALSE,"TAXC.INDEX";#N/A,#N/A,FALSE,"Schedule I";#N/A,#N/A,FALSE,"Schedule  II";#N/A,#N/A,FALSE,"Schedule III"}</definedName>
    <definedName name="jjjj" localSheetId="4" hidden="1">{#N/A,#N/A,FALSE,"TAXC.INDEX";#N/A,#N/A,FALSE,"Schedule I";#N/A,#N/A,FALSE,"Schedule  II";#N/A,#N/A,FALSE,"Schedule III"}</definedName>
    <definedName name="jjjj" localSheetId="5" hidden="1">{#N/A,#N/A,FALSE,"TAXC.INDEX";#N/A,#N/A,FALSE,"Schedule I";#N/A,#N/A,FALSE,"Schedule  II";#N/A,#N/A,FALSE,"Schedule III"}</definedName>
    <definedName name="jjjj" localSheetId="6" hidden="1">{#N/A,#N/A,FALSE,"TAXC.INDEX";#N/A,#N/A,FALSE,"Schedule I";#N/A,#N/A,FALSE,"Schedule  II";#N/A,#N/A,FALSE,"Schedule III"}</definedName>
    <definedName name="jjjj" localSheetId="1" hidden="1">{#N/A,#N/A,FALSE,"Ocean";#N/A,#N/A,FALSE,"NewYork";#N/A,#N/A,FALSE,"Gateway";#N/A,#N/A,FALSE,"GVH";#N/A,#N/A,FALSE,"GVM";#N/A,#N/A,FALSE,"GVT"}</definedName>
    <definedName name="jjjj" localSheetId="10" hidden="1">{#N/A,#N/A,FALSE,"TAXC.INDEX";#N/A,#N/A,FALSE,"Schedule I";#N/A,#N/A,FALSE,"Schedule  II";#N/A,#N/A,FALSE,"Schedule III"}</definedName>
    <definedName name="jjjj" localSheetId="11" hidden="1">{#N/A,#N/A,FALSE,"TAXC.INDEX";#N/A,#N/A,FALSE,"Schedule I";#N/A,#N/A,FALSE,"Schedule  II";#N/A,#N/A,FALSE,"Schedule III"}</definedName>
    <definedName name="jjjj" localSheetId="12" hidden="1">{#N/A,#N/A,FALSE,"TAXC.INDEX";#N/A,#N/A,FALSE,"Schedule I";#N/A,#N/A,FALSE,"Schedule  II";#N/A,#N/A,FALSE,"Schedule III"}</definedName>
    <definedName name="jjjj" hidden="1">{"Total",#N/A,FALSE,"Total Proved";"PDP",#N/A,FALSE,"Total Proved";"PNP",#N/A,FALSE,"Total Proved";"PUD",#N/A,FALSE,"Total Proved"}</definedName>
    <definedName name="jjjj_1"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jjjj_2"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jjjj_3"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jjjj_4"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jjjj_5"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jjjjj" hidden="1">{"Total",#N/A,FALSE,"Total Proved + Probable";"PDP",#N/A,FALSE,"Total Proved + Probable";"PNP",#N/A,FALSE,"Total Proved + Probable";"PUD",#N/A,FALSE,"Total Proved + Probable";"Prob",#N/A,FALSE,"Total Proved + Probable"}</definedName>
    <definedName name="jjjjj_1" hidden="1">{"Total",#N/A,FALSE,"Total Proved + Probable";"PDP",#N/A,FALSE,"Total Proved + Probable";"PNP",#N/A,FALSE,"Total Proved + Probable";"PUD",#N/A,FALSE,"Total Proved + Probable";"Prob",#N/A,FALSE,"Total Proved + Probable"}</definedName>
    <definedName name="jjjjj_2" hidden="1">{"Total",#N/A,FALSE,"Total Proved + Probable";"PDP",#N/A,FALSE,"Total Proved + Probable";"PNP",#N/A,FALSE,"Total Proved + Probable";"PUD",#N/A,FALSE,"Total Proved + Probable";"Prob",#N/A,FALSE,"Total Proved + Probable"}</definedName>
    <definedName name="jjjjj_3" hidden="1">{"Total",#N/A,FALSE,"Total Proved + Probable";"PDP",#N/A,FALSE,"Total Proved + Probable";"PNP",#N/A,FALSE,"Total Proved + Probable";"PUD",#N/A,FALSE,"Total Proved + Probable";"Prob",#N/A,FALSE,"Total Proved + Probable"}</definedName>
    <definedName name="jjjjj_4" hidden="1">{"Total",#N/A,FALSE,"Total Proved + Probable";"PDP",#N/A,FALSE,"Total Proved + Probable";"PNP",#N/A,FALSE,"Total Proved + Probable";"PUD",#N/A,FALSE,"Total Proved + Probable";"Prob",#N/A,FALSE,"Total Proved + Probable"}</definedName>
    <definedName name="jjjjj_5" hidden="1">{"Total",#N/A,FALSE,"Total Proved + Probable";"PDP",#N/A,FALSE,"Total Proved + Probable";"PNP",#N/A,FALSE,"Total Proved + Probable";"PUD",#N/A,FALSE,"Total Proved + Probable";"Prob",#N/A,FALSE,"Total Proved + Probable"}</definedName>
    <definedName name="jjjjjj" hidden="1">{"trademark1",#N/A,FALSE,"Trademark(s) and Trade Name(s)"}</definedName>
    <definedName name="jjjjjj_1" hidden="1">{"trademark1",#N/A,FALSE,"Trademark(s) and Trade Name(s)"}</definedName>
    <definedName name="jjjjjj_2" hidden="1">{"trademark1",#N/A,FALSE,"Trademark(s) and Trade Name(s)"}</definedName>
    <definedName name="jjjjjj_3" hidden="1">{"trademark1",#N/A,FALSE,"Trademark(s) and Trade Name(s)"}</definedName>
    <definedName name="jjjjjj_4" hidden="1">{"trademark1",#N/A,FALSE,"Trademark(s) and Trade Name(s)"}</definedName>
    <definedName name="jjjjjj_5" hidden="1">{"trademark1",#N/A,FALSE,"Trademark(s) and Trade Name(s)"}</definedName>
    <definedName name="jjjjjjj" hidden="1">{"histincome",#N/A,FALSE,"hyfins";"closing balance",#N/A,FALSE,"hyfins"}</definedName>
    <definedName name="jjjjjjj_1" hidden="1">{"histincome",#N/A,FALSE,"hyfins";"closing balance",#N/A,FALSE,"hyfins"}</definedName>
    <definedName name="jjjjjjj_2" hidden="1">{"histincome",#N/A,FALSE,"hyfins";"closing balance",#N/A,FALSE,"hyfins"}</definedName>
    <definedName name="jjjjjjj_3" hidden="1">{"histincome",#N/A,FALSE,"hyfins";"closing balance",#N/A,FALSE,"hyfins"}</definedName>
    <definedName name="jjjjjjj_4" hidden="1">{"histincome",#N/A,FALSE,"hyfins";"closing balance",#N/A,FALSE,"hyfins"}</definedName>
    <definedName name="jjjjjjj_5" hidden="1">{"histincome",#N/A,FALSE,"hyfins";"closing balance",#N/A,FALSE,"hyfins"}</definedName>
    <definedName name="jkj" hidden="1">{#N/A,#N/A,FALSE,"COGS";#N/A,#N/A,FALSE,"TP";#N/A,#N/A,FALSE,"CP";#N/A,#N/A,FALSE,"Sample";#N/A,#N/A,FALSE,"Reconcile";#N/A,#N/A,FALSE,"Micro"}</definedName>
    <definedName name="jkjkk" hidden="1">{#N/A,#N/A,FALSE,"3410599";#N/A,#N/A,FALSE,"34106";#N/A,#N/A,FALSE,"34903";#N/A,#N/A,FALSE,"4450999";#N/A,#N/A,FALSE,"44901"}</definedName>
    <definedName name="jkl" localSheetId="2" hidden="1">{"PrSch",#N/A,FALSE,"Sheet1"}</definedName>
    <definedName name="jkl" localSheetId="7" hidden="1">{"PrSch",#N/A,FALSE,"Sheet1"}</definedName>
    <definedName name="jkl" localSheetId="3" hidden="1">{"PrSch",#N/A,FALSE,"Sheet1"}</definedName>
    <definedName name="jkl" localSheetId="4" hidden="1">{"PrSch",#N/A,FALSE,"Sheet1"}</definedName>
    <definedName name="jkl" localSheetId="5" hidden="1">{"PrSch",#N/A,FALSE,"Sheet1"}</definedName>
    <definedName name="jkl" localSheetId="6" hidden="1">{"PrSch",#N/A,FALSE,"Sheet1"}</definedName>
    <definedName name="jkl" localSheetId="1" hidden="1">{"PrSch",#N/A,FALSE,"Sheet1"}</definedName>
    <definedName name="jkl" localSheetId="8" hidden="1">{"PrSch",#N/A,FALSE,"Sheet1"}</definedName>
    <definedName name="jkl" localSheetId="9" hidden="1">{"PrSch",#N/A,FALSE,"Sheet1"}</definedName>
    <definedName name="jkl" localSheetId="10" hidden="1">{"PrSch",#N/A,FALSE,"Sheet1"}</definedName>
    <definedName name="jkl" localSheetId="11" hidden="1">{"PrSch",#N/A,FALSE,"Sheet1"}</definedName>
    <definedName name="jkl" localSheetId="12" hidden="1">{"PrSch",#N/A,FALSE,"Sheet1"}</definedName>
    <definedName name="jkl" hidden="1">{"PrSch",#N/A,FALSE,"Sheet1"}</definedName>
    <definedName name="jnaheihencdke" localSheetId="7" hidden="1">{#N/A,#N/A,FALSE,"DIR-REP";#N/A,#N/A,FALSE,"AUD-REPORT";#N/A,#N/A,FALSE,"P7L&amp;BS";#N/A,#N/A,FALSE,"NOTES";#N/A,#N/A,FALSE,"FA";#N/A,#N/A,FALSE,"NOTES (2)";#N/A,#N/A,FALSE,"Schedule  IV";#N/A,#N/A,FALSE,"Schedule V"}</definedName>
    <definedName name="jnaheihencdke" localSheetId="5" hidden="1">{#N/A,#N/A,FALSE,"DIR-REP";#N/A,#N/A,FALSE,"AUD-REPORT";#N/A,#N/A,FALSE,"P7L&amp;BS";#N/A,#N/A,FALSE,"NOTES";#N/A,#N/A,FALSE,"FA";#N/A,#N/A,FALSE,"NOTES (2)";#N/A,#N/A,FALSE,"Schedule  IV";#N/A,#N/A,FALSE,"Schedule V"}</definedName>
    <definedName name="jnaheihencdke" localSheetId="6" hidden="1">{#N/A,#N/A,FALSE,"DIR-REP";#N/A,#N/A,FALSE,"AUD-REPORT";#N/A,#N/A,FALSE,"P7L&amp;BS";#N/A,#N/A,FALSE,"NOTES";#N/A,#N/A,FALSE,"FA";#N/A,#N/A,FALSE,"NOTES (2)";#N/A,#N/A,FALSE,"Schedule  IV";#N/A,#N/A,FALSE,"Schedule V"}</definedName>
    <definedName name="jnaheihencdke" localSheetId="11" hidden="1">{#N/A,#N/A,FALSE,"DIR-REP";#N/A,#N/A,FALSE,"AUD-REPORT";#N/A,#N/A,FALSE,"P7L&amp;BS";#N/A,#N/A,FALSE,"NOTES";#N/A,#N/A,FALSE,"FA";#N/A,#N/A,FALSE,"NOTES (2)";#N/A,#N/A,FALSE,"Schedule  IV";#N/A,#N/A,FALSE,"Schedule V"}</definedName>
    <definedName name="jnaheihencdke" localSheetId="12" hidden="1">{#N/A,#N/A,FALSE,"DIR-REP";#N/A,#N/A,FALSE,"AUD-REPORT";#N/A,#N/A,FALSE,"P7L&amp;BS";#N/A,#N/A,FALSE,"NOTES";#N/A,#N/A,FALSE,"FA";#N/A,#N/A,FALSE,"NOTES (2)";#N/A,#N/A,FALSE,"Schedule  IV";#N/A,#N/A,FALSE,"Schedule V"}</definedName>
    <definedName name="jnaheihencdke" hidden="1">{#N/A,#N/A,FALSE,"DIR-REP";#N/A,#N/A,FALSE,"AUD-REPORT";#N/A,#N/A,FALSE,"P7L&amp;BS";#N/A,#N/A,FALSE,"NOTES";#N/A,#N/A,FALSE,"FA";#N/A,#N/A,FALSE,"NOTES (2)";#N/A,#N/A,FALSE,"Schedule  IV";#N/A,#N/A,FALSE,"Schedule V"}</definedName>
    <definedName name="jnbv" localSheetId="7" hidden="1">{#N/A,#N/A,FALSE,"DIR-REP";#N/A,#N/A,FALSE,"AUD-REPORT";#N/A,#N/A,FALSE,"P7L&amp;BS";#N/A,#N/A,FALSE,"NOTES";#N/A,#N/A,FALSE,"FA";#N/A,#N/A,FALSE,"NOTES (2)";#N/A,#N/A,FALSE,"Schedule  IV";#N/A,#N/A,FALSE,"Schedule V"}</definedName>
    <definedName name="jnbv" localSheetId="5" hidden="1">{#N/A,#N/A,FALSE,"DIR-REP";#N/A,#N/A,FALSE,"AUD-REPORT";#N/A,#N/A,FALSE,"P7L&amp;BS";#N/A,#N/A,FALSE,"NOTES";#N/A,#N/A,FALSE,"FA";#N/A,#N/A,FALSE,"NOTES (2)";#N/A,#N/A,FALSE,"Schedule  IV";#N/A,#N/A,FALSE,"Schedule V"}</definedName>
    <definedName name="jnbv" localSheetId="6" hidden="1">{#N/A,#N/A,FALSE,"DIR-REP";#N/A,#N/A,FALSE,"AUD-REPORT";#N/A,#N/A,FALSE,"P7L&amp;BS";#N/A,#N/A,FALSE,"NOTES";#N/A,#N/A,FALSE,"FA";#N/A,#N/A,FALSE,"NOTES (2)";#N/A,#N/A,FALSE,"Schedule  IV";#N/A,#N/A,FALSE,"Schedule V"}</definedName>
    <definedName name="jnbv" localSheetId="11" hidden="1">{#N/A,#N/A,FALSE,"DIR-REP";#N/A,#N/A,FALSE,"AUD-REPORT";#N/A,#N/A,FALSE,"P7L&amp;BS";#N/A,#N/A,FALSE,"NOTES";#N/A,#N/A,FALSE,"FA";#N/A,#N/A,FALSE,"NOTES (2)";#N/A,#N/A,FALSE,"Schedule  IV";#N/A,#N/A,FALSE,"Schedule V"}</definedName>
    <definedName name="jnbv" localSheetId="12" hidden="1">{#N/A,#N/A,FALSE,"DIR-REP";#N/A,#N/A,FALSE,"AUD-REPORT";#N/A,#N/A,FALSE,"P7L&amp;BS";#N/A,#N/A,FALSE,"NOTES";#N/A,#N/A,FALSE,"FA";#N/A,#N/A,FALSE,"NOTES (2)";#N/A,#N/A,FALSE,"Schedule  IV";#N/A,#N/A,FALSE,"Schedule V"}</definedName>
    <definedName name="jnbv" hidden="1">{#N/A,#N/A,FALSE,"DIR-REP";#N/A,#N/A,FALSE,"AUD-REPORT";#N/A,#N/A,FALSE,"P7L&amp;BS";#N/A,#N/A,FALSE,"NOTES";#N/A,#N/A,FALSE,"FA";#N/A,#N/A,FALSE,"NOTES (2)";#N/A,#N/A,FALSE,"Schedule  IV";#N/A,#N/A,FALSE,"Schedule V"}</definedName>
    <definedName name="job" localSheetId="7" hidden="1">{#N/A,#N/A,FALSE,"TB";#N/A,#N/A,FALSE,"DR";#N/A,#N/A,FALSE,"AR";#N/A,#N/A,FALSE,"PL";#N/A,#N/A,FALSE,"BS";#N/A,#N/A,FALSE,"NOTES";#N/A,#N/A,FALSE,"NOTES (2)";#N/A,#N/A,FALSE,"NOTES (3)";#N/A,#N/A,FALSE,"DPL";#N/A,#N/A,FALSE,"TAXC.INDEX";#N/A,#N/A,FALSE,"Schedule I";#N/A,#N/A,FALSE,"Adjustments"}</definedName>
    <definedName name="job" localSheetId="5" hidden="1">{#N/A,#N/A,FALSE,"TB";#N/A,#N/A,FALSE,"DR";#N/A,#N/A,FALSE,"AR";#N/A,#N/A,FALSE,"PL";#N/A,#N/A,FALSE,"BS";#N/A,#N/A,FALSE,"NOTES";#N/A,#N/A,FALSE,"NOTES (2)";#N/A,#N/A,FALSE,"NOTES (3)";#N/A,#N/A,FALSE,"DPL";#N/A,#N/A,FALSE,"TAXC.INDEX";#N/A,#N/A,FALSE,"Schedule I";#N/A,#N/A,FALSE,"Adjustments"}</definedName>
    <definedName name="job" localSheetId="6" hidden="1">{#N/A,#N/A,FALSE,"TB";#N/A,#N/A,FALSE,"DR";#N/A,#N/A,FALSE,"AR";#N/A,#N/A,FALSE,"PL";#N/A,#N/A,FALSE,"BS";#N/A,#N/A,FALSE,"NOTES";#N/A,#N/A,FALSE,"NOTES (2)";#N/A,#N/A,FALSE,"NOTES (3)";#N/A,#N/A,FALSE,"DPL";#N/A,#N/A,FALSE,"TAXC.INDEX";#N/A,#N/A,FALSE,"Schedule I";#N/A,#N/A,FALSE,"Adjustments"}</definedName>
    <definedName name="job" localSheetId="11" hidden="1">{#N/A,#N/A,FALSE,"TB";#N/A,#N/A,FALSE,"DR";#N/A,#N/A,FALSE,"AR";#N/A,#N/A,FALSE,"PL";#N/A,#N/A,FALSE,"BS";#N/A,#N/A,FALSE,"NOTES";#N/A,#N/A,FALSE,"NOTES (2)";#N/A,#N/A,FALSE,"NOTES (3)";#N/A,#N/A,FALSE,"DPL";#N/A,#N/A,FALSE,"TAXC.INDEX";#N/A,#N/A,FALSE,"Schedule I";#N/A,#N/A,FALSE,"Adjustments"}</definedName>
    <definedName name="job" localSheetId="12" hidden="1">{#N/A,#N/A,FALSE,"TB";#N/A,#N/A,FALSE,"DR";#N/A,#N/A,FALSE,"AR";#N/A,#N/A,FALSE,"PL";#N/A,#N/A,FALSE,"BS";#N/A,#N/A,FALSE,"NOTES";#N/A,#N/A,FALSE,"NOTES (2)";#N/A,#N/A,FALSE,"NOTES (3)";#N/A,#N/A,FALSE,"DPL";#N/A,#N/A,FALSE,"TAXC.INDEX";#N/A,#N/A,FALSE,"Schedule I";#N/A,#N/A,FALSE,"Adjustments"}</definedName>
    <definedName name="job" hidden="1">{#N/A,#N/A,FALSE,"TB";#N/A,#N/A,FALSE,"DR";#N/A,#N/A,FALSE,"AR";#N/A,#N/A,FALSE,"PL";#N/A,#N/A,FALSE,"BS";#N/A,#N/A,FALSE,"NOTES";#N/A,#N/A,FALSE,"NOTES (2)";#N/A,#N/A,FALSE,"NOTES (3)";#N/A,#N/A,FALSE,"DPL";#N/A,#N/A,FALSE,"TAXC.INDEX";#N/A,#N/A,FALSE,"Schedule I";#N/A,#N/A,FALSE,"Adjustments"}</definedName>
    <definedName name="jodfjeog" localSheetId="7" hidden="1">{#N/A,#N/A,FALSE,"TB";#N/A,#N/A,FALSE,"DR";#N/A,#N/A,FALSE,"AR";#N/A,#N/A,FALSE,"BS";#N/A,#N/A,FALSE,"PL";#N/A,#N/A,FALSE,"NOTES";#N/A,#N/A,FALSE,"NOTES (2)";#N/A,#N/A,FALSE,"NOTES (3)";#N/A,#N/A,FALSE,"DPL";#N/A,#N/A,FALSE,"DPL"}</definedName>
    <definedName name="jodfjeog" localSheetId="5" hidden="1">{#N/A,#N/A,FALSE,"TB";#N/A,#N/A,FALSE,"DR";#N/A,#N/A,FALSE,"AR";#N/A,#N/A,FALSE,"BS";#N/A,#N/A,FALSE,"PL";#N/A,#N/A,FALSE,"NOTES";#N/A,#N/A,FALSE,"NOTES (2)";#N/A,#N/A,FALSE,"NOTES (3)";#N/A,#N/A,FALSE,"DPL";#N/A,#N/A,FALSE,"DPL"}</definedName>
    <definedName name="jodfjeog" localSheetId="6" hidden="1">{#N/A,#N/A,FALSE,"TB";#N/A,#N/A,FALSE,"DR";#N/A,#N/A,FALSE,"AR";#N/A,#N/A,FALSE,"BS";#N/A,#N/A,FALSE,"PL";#N/A,#N/A,FALSE,"NOTES";#N/A,#N/A,FALSE,"NOTES (2)";#N/A,#N/A,FALSE,"NOTES (3)";#N/A,#N/A,FALSE,"DPL";#N/A,#N/A,FALSE,"DPL"}</definedName>
    <definedName name="jodfjeog" localSheetId="11" hidden="1">{#N/A,#N/A,FALSE,"TB";#N/A,#N/A,FALSE,"DR";#N/A,#N/A,FALSE,"AR";#N/A,#N/A,FALSE,"BS";#N/A,#N/A,FALSE,"PL";#N/A,#N/A,FALSE,"NOTES";#N/A,#N/A,FALSE,"NOTES (2)";#N/A,#N/A,FALSE,"NOTES (3)";#N/A,#N/A,FALSE,"DPL";#N/A,#N/A,FALSE,"DPL"}</definedName>
    <definedName name="jodfjeog" localSheetId="12" hidden="1">{#N/A,#N/A,FALSE,"TB";#N/A,#N/A,FALSE,"DR";#N/A,#N/A,FALSE,"AR";#N/A,#N/A,FALSE,"BS";#N/A,#N/A,FALSE,"PL";#N/A,#N/A,FALSE,"NOTES";#N/A,#N/A,FALSE,"NOTES (2)";#N/A,#N/A,FALSE,"NOTES (3)";#N/A,#N/A,FALSE,"DPL";#N/A,#N/A,FALSE,"DPL"}</definedName>
    <definedName name="jodfjeog" hidden="1">{#N/A,#N/A,FALSE,"TB";#N/A,#N/A,FALSE,"DR";#N/A,#N/A,FALSE,"AR";#N/A,#N/A,FALSE,"BS";#N/A,#N/A,FALSE,"PL";#N/A,#N/A,FALSE,"NOTES";#N/A,#N/A,FALSE,"NOTES (2)";#N/A,#N/A,FALSE,"NOTES (3)";#N/A,#N/A,FALSE,"DPL";#N/A,#N/A,FALSE,"DPL"}</definedName>
    <definedName name="jodl" localSheetId="7" hidden="1">{#N/A,#N/A,FALSE,"TAXC.INDEX";#N/A,#N/A,FALSE,"Schedule I";#N/A,#N/A,FALSE,"Schedule  II";#N/A,#N/A,FALSE,"Schedule III"}</definedName>
    <definedName name="jodl" localSheetId="5" hidden="1">{#N/A,#N/A,FALSE,"TAXC.INDEX";#N/A,#N/A,FALSE,"Schedule I";#N/A,#N/A,FALSE,"Schedule  II";#N/A,#N/A,FALSE,"Schedule III"}</definedName>
    <definedName name="jodl" localSheetId="6" hidden="1">{#N/A,#N/A,FALSE,"TAXC.INDEX";#N/A,#N/A,FALSE,"Schedule I";#N/A,#N/A,FALSE,"Schedule  II";#N/A,#N/A,FALSE,"Schedule III"}</definedName>
    <definedName name="jodl" localSheetId="11" hidden="1">{#N/A,#N/A,FALSE,"TAXC.INDEX";#N/A,#N/A,FALSE,"Schedule I";#N/A,#N/A,FALSE,"Schedule  II";#N/A,#N/A,FALSE,"Schedule III"}</definedName>
    <definedName name="jodl" localSheetId="12" hidden="1">{#N/A,#N/A,FALSE,"TAXC.INDEX";#N/A,#N/A,FALSE,"Schedule I";#N/A,#N/A,FALSE,"Schedule  II";#N/A,#N/A,FALSE,"Schedule III"}</definedName>
    <definedName name="jodl" hidden="1">{#N/A,#N/A,FALSE,"TAXC.INDEX";#N/A,#N/A,FALSE,"Schedule I";#N/A,#N/A,FALSE,"Schedule  II";#N/A,#N/A,FALSE,"Schedule III"}</definedName>
    <definedName name="joejas" localSheetId="7" hidden="1">{#N/A,#N/A,FALSE,"DIR-REP";#N/A,#N/A,FALSE,"AUD-REPORT";#N/A,#N/A,FALSE,"P7L&amp;BS";#N/A,#N/A,FALSE,"NOTES";#N/A,#N/A,FALSE,"FA";#N/A,#N/A,FALSE,"NOTES (2)";#N/A,#N/A,FALSE,"Schedule  IV";#N/A,#N/A,FALSE,"Schedule V"}</definedName>
    <definedName name="joejas" localSheetId="5" hidden="1">{#N/A,#N/A,FALSE,"DIR-REP";#N/A,#N/A,FALSE,"AUD-REPORT";#N/A,#N/A,FALSE,"P7L&amp;BS";#N/A,#N/A,FALSE,"NOTES";#N/A,#N/A,FALSE,"FA";#N/A,#N/A,FALSE,"NOTES (2)";#N/A,#N/A,FALSE,"Schedule  IV";#N/A,#N/A,FALSE,"Schedule V"}</definedName>
    <definedName name="joejas" localSheetId="6" hidden="1">{#N/A,#N/A,FALSE,"DIR-REP";#N/A,#N/A,FALSE,"AUD-REPORT";#N/A,#N/A,FALSE,"P7L&amp;BS";#N/A,#N/A,FALSE,"NOTES";#N/A,#N/A,FALSE,"FA";#N/A,#N/A,FALSE,"NOTES (2)";#N/A,#N/A,FALSE,"Schedule  IV";#N/A,#N/A,FALSE,"Schedule V"}</definedName>
    <definedName name="joejas" localSheetId="11" hidden="1">{#N/A,#N/A,FALSE,"DIR-REP";#N/A,#N/A,FALSE,"AUD-REPORT";#N/A,#N/A,FALSE,"P7L&amp;BS";#N/A,#N/A,FALSE,"NOTES";#N/A,#N/A,FALSE,"FA";#N/A,#N/A,FALSE,"NOTES (2)";#N/A,#N/A,FALSE,"Schedule  IV";#N/A,#N/A,FALSE,"Schedule V"}</definedName>
    <definedName name="joejas" localSheetId="12" hidden="1">{#N/A,#N/A,FALSE,"DIR-REP";#N/A,#N/A,FALSE,"AUD-REPORT";#N/A,#N/A,FALSE,"P7L&amp;BS";#N/A,#N/A,FALSE,"NOTES";#N/A,#N/A,FALSE,"FA";#N/A,#N/A,FALSE,"NOTES (2)";#N/A,#N/A,FALSE,"Schedule  IV";#N/A,#N/A,FALSE,"Schedule V"}</definedName>
    <definedName name="joejas" hidden="1">{#N/A,#N/A,FALSE,"DIR-REP";#N/A,#N/A,FALSE,"AUD-REPORT";#N/A,#N/A,FALSE,"P7L&amp;BS";#N/A,#N/A,FALSE,"NOTES";#N/A,#N/A,FALSE,"FA";#N/A,#N/A,FALSE,"NOTES (2)";#N/A,#N/A,FALSE,"Schedule  IV";#N/A,#N/A,FALSE,"Schedule V"}</definedName>
    <definedName name="jolt" localSheetId="7" hidden="1">{#N/A,#N/A,FALSE,"DIR-REP";#N/A,#N/A,FALSE,"AUD-REPORT";#N/A,#N/A,FALSE,"P7L&amp;BS";#N/A,#N/A,FALSE,"NOTES";#N/A,#N/A,FALSE,"FA";#N/A,#N/A,FALSE,"NOTES (2)";#N/A,#N/A,FALSE,"Schedule  IV";#N/A,#N/A,FALSE,"Schedule V"}</definedName>
    <definedName name="jolt" localSheetId="5" hidden="1">{#N/A,#N/A,FALSE,"DIR-REP";#N/A,#N/A,FALSE,"AUD-REPORT";#N/A,#N/A,FALSE,"P7L&amp;BS";#N/A,#N/A,FALSE,"NOTES";#N/A,#N/A,FALSE,"FA";#N/A,#N/A,FALSE,"NOTES (2)";#N/A,#N/A,FALSE,"Schedule  IV";#N/A,#N/A,FALSE,"Schedule V"}</definedName>
    <definedName name="jolt" localSheetId="6" hidden="1">{#N/A,#N/A,FALSE,"DIR-REP";#N/A,#N/A,FALSE,"AUD-REPORT";#N/A,#N/A,FALSE,"P7L&amp;BS";#N/A,#N/A,FALSE,"NOTES";#N/A,#N/A,FALSE,"FA";#N/A,#N/A,FALSE,"NOTES (2)";#N/A,#N/A,FALSE,"Schedule  IV";#N/A,#N/A,FALSE,"Schedule V"}</definedName>
    <definedName name="jolt" localSheetId="11" hidden="1">{#N/A,#N/A,FALSE,"DIR-REP";#N/A,#N/A,FALSE,"AUD-REPORT";#N/A,#N/A,FALSE,"P7L&amp;BS";#N/A,#N/A,FALSE,"NOTES";#N/A,#N/A,FALSE,"FA";#N/A,#N/A,FALSE,"NOTES (2)";#N/A,#N/A,FALSE,"Schedule  IV";#N/A,#N/A,FALSE,"Schedule V"}</definedName>
    <definedName name="jolt" localSheetId="12" hidden="1">{#N/A,#N/A,FALSE,"DIR-REP";#N/A,#N/A,FALSE,"AUD-REPORT";#N/A,#N/A,FALSE,"P7L&amp;BS";#N/A,#N/A,FALSE,"NOTES";#N/A,#N/A,FALSE,"FA";#N/A,#N/A,FALSE,"NOTES (2)";#N/A,#N/A,FALSE,"Schedule  IV";#N/A,#N/A,FALSE,"Schedule V"}</definedName>
    <definedName name="jolt" hidden="1">{#N/A,#N/A,FALSE,"DIR-REP";#N/A,#N/A,FALSE,"AUD-REPORT";#N/A,#N/A,FALSE,"P7L&amp;BS";#N/A,#N/A,FALSE,"NOTES";#N/A,#N/A,FALSE,"FA";#N/A,#N/A,FALSE,"NOTES (2)";#N/A,#N/A,FALSE,"Schedule  IV";#N/A,#N/A,FALSE,"Schedule V"}</definedName>
    <definedName name="jos" localSheetId="7" hidden="1">{#N/A,#N/A,FALSE,"TB";#N/A,#N/A,FALSE,"DR";#N/A,#N/A,FALSE,"AR";#N/A,#N/A,FALSE,"BS";#N/A,#N/A,FALSE,"PL";#N/A,#N/A,FALSE,"NOTES";#N/A,#N/A,FALSE,"NOTES (2)";#N/A,#N/A,FALSE,"NOTES (3)";#N/A,#N/A,FALSE,"DPL";#N/A,#N/A,FALSE,"DPL"}</definedName>
    <definedName name="jos" localSheetId="5" hidden="1">{#N/A,#N/A,FALSE,"TB";#N/A,#N/A,FALSE,"DR";#N/A,#N/A,FALSE,"AR";#N/A,#N/A,FALSE,"BS";#N/A,#N/A,FALSE,"PL";#N/A,#N/A,FALSE,"NOTES";#N/A,#N/A,FALSE,"NOTES (2)";#N/A,#N/A,FALSE,"NOTES (3)";#N/A,#N/A,FALSE,"DPL";#N/A,#N/A,FALSE,"DPL"}</definedName>
    <definedName name="jos" localSheetId="6" hidden="1">{#N/A,#N/A,FALSE,"TB";#N/A,#N/A,FALSE,"DR";#N/A,#N/A,FALSE,"AR";#N/A,#N/A,FALSE,"BS";#N/A,#N/A,FALSE,"PL";#N/A,#N/A,FALSE,"NOTES";#N/A,#N/A,FALSE,"NOTES (2)";#N/A,#N/A,FALSE,"NOTES (3)";#N/A,#N/A,FALSE,"DPL";#N/A,#N/A,FALSE,"DPL"}</definedName>
    <definedName name="jos" localSheetId="11" hidden="1">{#N/A,#N/A,FALSE,"TB";#N/A,#N/A,FALSE,"DR";#N/A,#N/A,FALSE,"AR";#N/A,#N/A,FALSE,"BS";#N/A,#N/A,FALSE,"PL";#N/A,#N/A,FALSE,"NOTES";#N/A,#N/A,FALSE,"NOTES (2)";#N/A,#N/A,FALSE,"NOTES (3)";#N/A,#N/A,FALSE,"DPL";#N/A,#N/A,FALSE,"DPL"}</definedName>
    <definedName name="jos" localSheetId="12" hidden="1">{#N/A,#N/A,FALSE,"TB";#N/A,#N/A,FALSE,"DR";#N/A,#N/A,FALSE,"AR";#N/A,#N/A,FALSE,"BS";#N/A,#N/A,FALSE,"PL";#N/A,#N/A,FALSE,"NOTES";#N/A,#N/A,FALSE,"NOTES (2)";#N/A,#N/A,FALSE,"NOTES (3)";#N/A,#N/A,FALSE,"DPL";#N/A,#N/A,FALSE,"DPL"}</definedName>
    <definedName name="jos" hidden="1">{#N/A,#N/A,FALSE,"TB";#N/A,#N/A,FALSE,"DR";#N/A,#N/A,FALSE,"AR";#N/A,#N/A,FALSE,"BS";#N/A,#N/A,FALSE,"PL";#N/A,#N/A,FALSE,"NOTES";#N/A,#N/A,FALSE,"NOTES (2)";#N/A,#N/A,FALSE,"NOTES (3)";#N/A,#N/A,FALSE,"DPL";#N/A,#N/A,FALSE,"DPL"}</definedName>
    <definedName name="JS">#REF!</definedName>
    <definedName name="jseoag" localSheetId="7" hidden="1">{#N/A,#N/A,FALSE,"TB";#N/A,#N/A,FALSE,"AR";#N/A,#N/A,FALSE,"BS";#N/A,#N/A,FALSE,"PL";#N/A,#N/A,FALSE,"NOTES";#N/A,#N/A,FALSE,"NOTES (2)";#N/A,#N/A,FALSE,"NOTES (3)";#N/A,#N/A,FALSE,"TAXC.INDEX";#N/A,#N/A,FALSE,"Schedule I";#N/A,#N/A,FALSE,"DPL";#N/A,#N/A,FALSE,"Schedule IV";#N/A,#N/A,FALSE,"Adjustments"}</definedName>
    <definedName name="jseoag" localSheetId="5" hidden="1">{#N/A,#N/A,FALSE,"TB";#N/A,#N/A,FALSE,"AR";#N/A,#N/A,FALSE,"BS";#N/A,#N/A,FALSE,"PL";#N/A,#N/A,FALSE,"NOTES";#N/A,#N/A,FALSE,"NOTES (2)";#N/A,#N/A,FALSE,"NOTES (3)";#N/A,#N/A,FALSE,"TAXC.INDEX";#N/A,#N/A,FALSE,"Schedule I";#N/A,#N/A,FALSE,"DPL";#N/A,#N/A,FALSE,"Schedule IV";#N/A,#N/A,FALSE,"Adjustments"}</definedName>
    <definedName name="jseoag" localSheetId="6" hidden="1">{#N/A,#N/A,FALSE,"TB";#N/A,#N/A,FALSE,"AR";#N/A,#N/A,FALSE,"BS";#N/A,#N/A,FALSE,"PL";#N/A,#N/A,FALSE,"NOTES";#N/A,#N/A,FALSE,"NOTES (2)";#N/A,#N/A,FALSE,"NOTES (3)";#N/A,#N/A,FALSE,"TAXC.INDEX";#N/A,#N/A,FALSE,"Schedule I";#N/A,#N/A,FALSE,"DPL";#N/A,#N/A,FALSE,"Schedule IV";#N/A,#N/A,FALSE,"Adjustments"}</definedName>
    <definedName name="jseoag" localSheetId="11" hidden="1">{#N/A,#N/A,FALSE,"TB";#N/A,#N/A,FALSE,"AR";#N/A,#N/A,FALSE,"BS";#N/A,#N/A,FALSE,"PL";#N/A,#N/A,FALSE,"NOTES";#N/A,#N/A,FALSE,"NOTES (2)";#N/A,#N/A,FALSE,"NOTES (3)";#N/A,#N/A,FALSE,"TAXC.INDEX";#N/A,#N/A,FALSE,"Schedule I";#N/A,#N/A,FALSE,"DPL";#N/A,#N/A,FALSE,"Schedule IV";#N/A,#N/A,FALSE,"Adjustments"}</definedName>
    <definedName name="jseoag" localSheetId="12" hidden="1">{#N/A,#N/A,FALSE,"TB";#N/A,#N/A,FALSE,"AR";#N/A,#N/A,FALSE,"BS";#N/A,#N/A,FALSE,"PL";#N/A,#N/A,FALSE,"NOTES";#N/A,#N/A,FALSE,"NOTES (2)";#N/A,#N/A,FALSE,"NOTES (3)";#N/A,#N/A,FALSE,"TAXC.INDEX";#N/A,#N/A,FALSE,"Schedule I";#N/A,#N/A,FALSE,"DPL";#N/A,#N/A,FALSE,"Schedule IV";#N/A,#N/A,FALSE,"Adjustments"}</definedName>
    <definedName name="jseoag" hidden="1">{#N/A,#N/A,FALSE,"TB";#N/A,#N/A,FALSE,"AR";#N/A,#N/A,FALSE,"BS";#N/A,#N/A,FALSE,"PL";#N/A,#N/A,FALSE,"NOTES";#N/A,#N/A,FALSE,"NOTES (2)";#N/A,#N/A,FALSE,"NOTES (3)";#N/A,#N/A,FALSE,"TAXC.INDEX";#N/A,#N/A,FALSE,"Schedule I";#N/A,#N/A,FALSE,"DPL";#N/A,#N/A,FALSE,"Schedule IV";#N/A,#N/A,FALSE,"Adjustments"}</definedName>
    <definedName name="jsoe" localSheetId="7" hidden="1">{#N/A,#N/A,FALSE,"TAXC.INDEX";#N/A,#N/A,FALSE,"Schedule I";#N/A,#N/A,FALSE,"Schedule  II";#N/A,#N/A,FALSE,"Schedule III";#N/A,#N/A,FALSE,"Schedule IV";#N/A,#N/A,FALSE,"Schedule IV (Cont'd)";#N/A,#N/A,FALSE,"Schedule V";#N/A,#N/A,FALSE,"Schedule VI";#N/A,#N/A,FALSE,"Schedule VII"}</definedName>
    <definedName name="jsoe" localSheetId="5" hidden="1">{#N/A,#N/A,FALSE,"TAXC.INDEX";#N/A,#N/A,FALSE,"Schedule I";#N/A,#N/A,FALSE,"Schedule  II";#N/A,#N/A,FALSE,"Schedule III";#N/A,#N/A,FALSE,"Schedule IV";#N/A,#N/A,FALSE,"Schedule IV (Cont'd)";#N/A,#N/A,FALSE,"Schedule V";#N/A,#N/A,FALSE,"Schedule VI";#N/A,#N/A,FALSE,"Schedule VII"}</definedName>
    <definedName name="jsoe" localSheetId="6" hidden="1">{#N/A,#N/A,FALSE,"TAXC.INDEX";#N/A,#N/A,FALSE,"Schedule I";#N/A,#N/A,FALSE,"Schedule  II";#N/A,#N/A,FALSE,"Schedule III";#N/A,#N/A,FALSE,"Schedule IV";#N/A,#N/A,FALSE,"Schedule IV (Cont'd)";#N/A,#N/A,FALSE,"Schedule V";#N/A,#N/A,FALSE,"Schedule VI";#N/A,#N/A,FALSE,"Schedule VII"}</definedName>
    <definedName name="jsoe" localSheetId="11" hidden="1">{#N/A,#N/A,FALSE,"TAXC.INDEX";#N/A,#N/A,FALSE,"Schedule I";#N/A,#N/A,FALSE,"Schedule  II";#N/A,#N/A,FALSE,"Schedule III";#N/A,#N/A,FALSE,"Schedule IV";#N/A,#N/A,FALSE,"Schedule IV (Cont'd)";#N/A,#N/A,FALSE,"Schedule V";#N/A,#N/A,FALSE,"Schedule VI";#N/A,#N/A,FALSE,"Schedule VII"}</definedName>
    <definedName name="jsoe" localSheetId="12" hidden="1">{#N/A,#N/A,FALSE,"TAXC.INDEX";#N/A,#N/A,FALSE,"Schedule I";#N/A,#N/A,FALSE,"Schedule  II";#N/A,#N/A,FALSE,"Schedule III";#N/A,#N/A,FALSE,"Schedule IV";#N/A,#N/A,FALSE,"Schedule IV (Cont'd)";#N/A,#N/A,FALSE,"Schedule V";#N/A,#N/A,FALSE,"Schedule VI";#N/A,#N/A,FALSE,"Schedule VII"}</definedName>
    <definedName name="jsoe" hidden="1">{#N/A,#N/A,FALSE,"TAXC.INDEX";#N/A,#N/A,FALSE,"Schedule I";#N/A,#N/A,FALSE,"Schedule  II";#N/A,#N/A,FALSE,"Schedule III";#N/A,#N/A,FALSE,"Schedule IV";#N/A,#N/A,FALSE,"Schedule IV (Cont'd)";#N/A,#N/A,FALSE,"Schedule V";#N/A,#N/A,FALSE,"Schedule VI";#N/A,#N/A,FALSE,"Schedule VII"}</definedName>
    <definedName name="jspdfnane" localSheetId="7" hidden="1">{#N/A,#N/A,FALSE,"TB";#N/A,#N/A,FALSE,"DR";#N/A,#N/A,FALSE,"AR";#N/A,#N/A,FALSE,"PL";#N/A,#N/A,FALSE,"BS";#N/A,#N/A,FALSE,"NOTES";#N/A,#N/A,FALSE,"NOTES (2)";#N/A,#N/A,FALSE,"NOTES (3)";#N/A,#N/A,FALSE,"DPL";#N/A,#N/A,FALSE,"TAXC.INDEX";#N/A,#N/A,FALSE,"Schedule I";#N/A,#N/A,FALSE,"Adjustments"}</definedName>
    <definedName name="jspdfnane" localSheetId="5" hidden="1">{#N/A,#N/A,FALSE,"TB";#N/A,#N/A,FALSE,"DR";#N/A,#N/A,FALSE,"AR";#N/A,#N/A,FALSE,"PL";#N/A,#N/A,FALSE,"BS";#N/A,#N/A,FALSE,"NOTES";#N/A,#N/A,FALSE,"NOTES (2)";#N/A,#N/A,FALSE,"NOTES (3)";#N/A,#N/A,FALSE,"DPL";#N/A,#N/A,FALSE,"TAXC.INDEX";#N/A,#N/A,FALSE,"Schedule I";#N/A,#N/A,FALSE,"Adjustments"}</definedName>
    <definedName name="jspdfnane" localSheetId="6" hidden="1">{#N/A,#N/A,FALSE,"TB";#N/A,#N/A,FALSE,"DR";#N/A,#N/A,FALSE,"AR";#N/A,#N/A,FALSE,"PL";#N/A,#N/A,FALSE,"BS";#N/A,#N/A,FALSE,"NOTES";#N/A,#N/A,FALSE,"NOTES (2)";#N/A,#N/A,FALSE,"NOTES (3)";#N/A,#N/A,FALSE,"DPL";#N/A,#N/A,FALSE,"TAXC.INDEX";#N/A,#N/A,FALSE,"Schedule I";#N/A,#N/A,FALSE,"Adjustments"}</definedName>
    <definedName name="jspdfnane" localSheetId="11" hidden="1">{#N/A,#N/A,FALSE,"TB";#N/A,#N/A,FALSE,"DR";#N/A,#N/A,FALSE,"AR";#N/A,#N/A,FALSE,"PL";#N/A,#N/A,FALSE,"BS";#N/A,#N/A,FALSE,"NOTES";#N/A,#N/A,FALSE,"NOTES (2)";#N/A,#N/A,FALSE,"NOTES (3)";#N/A,#N/A,FALSE,"DPL";#N/A,#N/A,FALSE,"TAXC.INDEX";#N/A,#N/A,FALSE,"Schedule I";#N/A,#N/A,FALSE,"Adjustments"}</definedName>
    <definedName name="jspdfnane" localSheetId="12" hidden="1">{#N/A,#N/A,FALSE,"TB";#N/A,#N/A,FALSE,"DR";#N/A,#N/A,FALSE,"AR";#N/A,#N/A,FALSE,"PL";#N/A,#N/A,FALSE,"BS";#N/A,#N/A,FALSE,"NOTES";#N/A,#N/A,FALSE,"NOTES (2)";#N/A,#N/A,FALSE,"NOTES (3)";#N/A,#N/A,FALSE,"DPL";#N/A,#N/A,FALSE,"TAXC.INDEX";#N/A,#N/A,FALSE,"Schedule I";#N/A,#N/A,FALSE,"Adjustments"}</definedName>
    <definedName name="jspdfnane" hidden="1">{#N/A,#N/A,FALSE,"TB";#N/A,#N/A,FALSE,"DR";#N/A,#N/A,FALSE,"AR";#N/A,#N/A,FALSE,"PL";#N/A,#N/A,FALSE,"BS";#N/A,#N/A,FALSE,"NOTES";#N/A,#N/A,FALSE,"NOTES (2)";#N/A,#N/A,FALSE,"NOTES (3)";#N/A,#N/A,FALSE,"DPL";#N/A,#N/A,FALSE,"TAXC.INDEX";#N/A,#N/A,FALSE,"Schedule I";#N/A,#N/A,FALSE,"Adjustments"}</definedName>
    <definedName name="June" hidden="1">{"'Check Request'!$A$1:$BF$37"}</definedName>
    <definedName name="jxol" localSheetId="7" hidden="1">{#N/A,#N/A,FALSE,"TB";#N/A,#N/A,FALSE,"DR";#N/A,#N/A,FALSE,"AR";#N/A,#N/A,FALSE,"PL";#N/A,#N/A,FALSE,"BS";#N/A,#N/A,FALSE,"NOTES";#N/A,#N/A,FALSE,"NOTES (2)";#N/A,#N/A,FALSE,"NOTES (3)";#N/A,#N/A,FALSE,"DPL";#N/A,#N/A,FALSE,"TAXC.INDEX";#N/A,#N/A,FALSE,"Schedule I";#N/A,#N/A,FALSE,"Adjustments"}</definedName>
    <definedName name="jxol" localSheetId="5" hidden="1">{#N/A,#N/A,FALSE,"TB";#N/A,#N/A,FALSE,"DR";#N/A,#N/A,FALSE,"AR";#N/A,#N/A,FALSE,"PL";#N/A,#N/A,FALSE,"BS";#N/A,#N/A,FALSE,"NOTES";#N/A,#N/A,FALSE,"NOTES (2)";#N/A,#N/A,FALSE,"NOTES (3)";#N/A,#N/A,FALSE,"DPL";#N/A,#N/A,FALSE,"TAXC.INDEX";#N/A,#N/A,FALSE,"Schedule I";#N/A,#N/A,FALSE,"Adjustments"}</definedName>
    <definedName name="jxol" localSheetId="6" hidden="1">{#N/A,#N/A,FALSE,"TB";#N/A,#N/A,FALSE,"DR";#N/A,#N/A,FALSE,"AR";#N/A,#N/A,FALSE,"PL";#N/A,#N/A,FALSE,"BS";#N/A,#N/A,FALSE,"NOTES";#N/A,#N/A,FALSE,"NOTES (2)";#N/A,#N/A,FALSE,"NOTES (3)";#N/A,#N/A,FALSE,"DPL";#N/A,#N/A,FALSE,"TAXC.INDEX";#N/A,#N/A,FALSE,"Schedule I";#N/A,#N/A,FALSE,"Adjustments"}</definedName>
    <definedName name="jxol" localSheetId="11" hidden="1">{#N/A,#N/A,FALSE,"TB";#N/A,#N/A,FALSE,"DR";#N/A,#N/A,FALSE,"AR";#N/A,#N/A,FALSE,"PL";#N/A,#N/A,FALSE,"BS";#N/A,#N/A,FALSE,"NOTES";#N/A,#N/A,FALSE,"NOTES (2)";#N/A,#N/A,FALSE,"NOTES (3)";#N/A,#N/A,FALSE,"DPL";#N/A,#N/A,FALSE,"TAXC.INDEX";#N/A,#N/A,FALSE,"Schedule I";#N/A,#N/A,FALSE,"Adjustments"}</definedName>
    <definedName name="jxol" localSheetId="12" hidden="1">{#N/A,#N/A,FALSE,"TB";#N/A,#N/A,FALSE,"DR";#N/A,#N/A,FALSE,"AR";#N/A,#N/A,FALSE,"PL";#N/A,#N/A,FALSE,"BS";#N/A,#N/A,FALSE,"NOTES";#N/A,#N/A,FALSE,"NOTES (2)";#N/A,#N/A,FALSE,"NOTES (3)";#N/A,#N/A,FALSE,"DPL";#N/A,#N/A,FALSE,"TAXC.INDEX";#N/A,#N/A,FALSE,"Schedule I";#N/A,#N/A,FALSE,"Adjustments"}</definedName>
    <definedName name="jxol" hidden="1">{#N/A,#N/A,FALSE,"TB";#N/A,#N/A,FALSE,"DR";#N/A,#N/A,FALSE,"AR";#N/A,#N/A,FALSE,"PL";#N/A,#N/A,FALSE,"BS";#N/A,#N/A,FALSE,"NOTES";#N/A,#N/A,FALSE,"NOTES (2)";#N/A,#N/A,FALSE,"NOTES (3)";#N/A,#N/A,FALSE,"DPL";#N/A,#N/A,FALSE,"TAXC.INDEX";#N/A,#N/A,FALSE,"Schedule I";#N/A,#N/A,FALSE,"Adjustments"}</definedName>
    <definedName name="K" localSheetId="7" hidden="1">{#N/A,#N/A,FALSE,"TB";#N/A,#N/A,FALSE,"DR";#N/A,#N/A,FALSE,"AR";#N/A,#N/A,FALSE,"PL";#N/A,#N/A,FALSE,"BS";#N/A,#N/A,FALSE,"NOTES";#N/A,#N/A,FALSE,"NOTES (2)";#N/A,#N/A,FALSE,"NOTES (3)";#N/A,#N/A,FALSE,"DPL";#N/A,#N/A,FALSE,"TAXC.INDEX";#N/A,#N/A,FALSE,"Schedule I";#N/A,#N/A,FALSE,"Adjustments"}</definedName>
    <definedName name="K" localSheetId="3" hidden="1">{#N/A,#N/A,FALSE,"TB";#N/A,#N/A,FALSE,"DR";#N/A,#N/A,FALSE,"AR";#N/A,#N/A,FALSE,"PL";#N/A,#N/A,FALSE,"BS";#N/A,#N/A,FALSE,"NOTES";#N/A,#N/A,FALSE,"NOTES (2)";#N/A,#N/A,FALSE,"NOTES (3)";#N/A,#N/A,FALSE,"DPL";#N/A,#N/A,FALSE,"TAXC.INDEX";#N/A,#N/A,FALSE,"Schedule I";#N/A,#N/A,FALSE,"Adjustments"}</definedName>
    <definedName name="K" localSheetId="4" hidden="1">{#N/A,#N/A,FALSE,"TB";#N/A,#N/A,FALSE,"DR";#N/A,#N/A,FALSE,"AR";#N/A,#N/A,FALSE,"PL";#N/A,#N/A,FALSE,"BS";#N/A,#N/A,FALSE,"NOTES";#N/A,#N/A,FALSE,"NOTES (2)";#N/A,#N/A,FALSE,"NOTES (3)";#N/A,#N/A,FALSE,"DPL";#N/A,#N/A,FALSE,"TAXC.INDEX";#N/A,#N/A,FALSE,"Schedule I";#N/A,#N/A,FALSE,"Adjustments"}</definedName>
    <definedName name="K" localSheetId="5" hidden="1">{#N/A,#N/A,FALSE,"TB";#N/A,#N/A,FALSE,"DR";#N/A,#N/A,FALSE,"AR";#N/A,#N/A,FALSE,"PL";#N/A,#N/A,FALSE,"BS";#N/A,#N/A,FALSE,"NOTES";#N/A,#N/A,FALSE,"NOTES (2)";#N/A,#N/A,FALSE,"NOTES (3)";#N/A,#N/A,FALSE,"DPL";#N/A,#N/A,FALSE,"TAXC.INDEX";#N/A,#N/A,FALSE,"Schedule I";#N/A,#N/A,FALSE,"Adjustments"}</definedName>
    <definedName name="K" localSheetId="6" hidden="1">{#N/A,#N/A,FALSE,"TB";#N/A,#N/A,FALSE,"DR";#N/A,#N/A,FALSE,"AR";#N/A,#N/A,FALSE,"PL";#N/A,#N/A,FALSE,"BS";#N/A,#N/A,FALSE,"NOTES";#N/A,#N/A,FALSE,"NOTES (2)";#N/A,#N/A,FALSE,"NOTES (3)";#N/A,#N/A,FALSE,"DPL";#N/A,#N/A,FALSE,"TAXC.INDEX";#N/A,#N/A,FALSE,"Schedule I";#N/A,#N/A,FALSE,"Adjustments"}</definedName>
    <definedName name="K" localSheetId="10" hidden="1">{#N/A,#N/A,FALSE,"TB";#N/A,#N/A,FALSE,"DR";#N/A,#N/A,FALSE,"AR";#N/A,#N/A,FALSE,"PL";#N/A,#N/A,FALSE,"BS";#N/A,#N/A,FALSE,"NOTES";#N/A,#N/A,FALSE,"NOTES (2)";#N/A,#N/A,FALSE,"NOTES (3)";#N/A,#N/A,FALSE,"DPL";#N/A,#N/A,FALSE,"TAXC.INDEX";#N/A,#N/A,FALSE,"Schedule I";#N/A,#N/A,FALSE,"Adjustments"}</definedName>
    <definedName name="K" localSheetId="11" hidden="1">{#N/A,#N/A,FALSE,"TB";#N/A,#N/A,FALSE,"DR";#N/A,#N/A,FALSE,"AR";#N/A,#N/A,FALSE,"PL";#N/A,#N/A,FALSE,"BS";#N/A,#N/A,FALSE,"NOTES";#N/A,#N/A,FALSE,"NOTES (2)";#N/A,#N/A,FALSE,"NOTES (3)";#N/A,#N/A,FALSE,"DPL";#N/A,#N/A,FALSE,"TAXC.INDEX";#N/A,#N/A,FALSE,"Schedule I";#N/A,#N/A,FALSE,"Adjustments"}</definedName>
    <definedName name="K" localSheetId="12" hidden="1">{#N/A,#N/A,FALSE,"TB";#N/A,#N/A,FALSE,"DR";#N/A,#N/A,FALSE,"AR";#N/A,#N/A,FALSE,"PL";#N/A,#N/A,FALSE,"BS";#N/A,#N/A,FALSE,"NOTES";#N/A,#N/A,FALSE,"NOTES (2)";#N/A,#N/A,FALSE,"NOTES (3)";#N/A,#N/A,FALSE,"DPL";#N/A,#N/A,FALSE,"TAXC.INDEX";#N/A,#N/A,FALSE,"Schedule I";#N/A,#N/A,FALSE,"Adjustments"}</definedName>
    <definedName name="k" hidden="1">{"Total",#N/A,FALSE,"Six Fields";"PDP",#N/A,FALSE,"Six Fields";"PNP",#N/A,FALSE,"Six Fields";"PUD",#N/A,FALSE,"Six Fields";"Prob",#N/A,FALSE,"Six Fields"}</definedName>
    <definedName name="k_1" hidden="1">{"Total",#N/A,FALSE,"Six Fields";"PDP",#N/A,FALSE,"Six Fields";"PNP",#N/A,FALSE,"Six Fields";"PUD",#N/A,FALSE,"Six Fields";"Prob",#N/A,FALSE,"Six Fields"}</definedName>
    <definedName name="k_2" hidden="1">{"Total",#N/A,FALSE,"Six Fields";"PDP",#N/A,FALSE,"Six Fields";"PNP",#N/A,FALSE,"Six Fields";"PUD",#N/A,FALSE,"Six Fields";"Prob",#N/A,FALSE,"Six Fields"}</definedName>
    <definedName name="k_3" hidden="1">{"Total",#N/A,FALSE,"Six Fields";"PDP",#N/A,FALSE,"Six Fields";"PNP",#N/A,FALSE,"Six Fields";"PUD",#N/A,FALSE,"Six Fields";"Prob",#N/A,FALSE,"Six Fields"}</definedName>
    <definedName name="k_4" hidden="1">{"Total",#N/A,FALSE,"Six Fields";"PDP",#N/A,FALSE,"Six Fields";"PNP",#N/A,FALSE,"Six Fields";"PUD",#N/A,FALSE,"Six Fields";"Prob",#N/A,FALSE,"Six Fields"}</definedName>
    <definedName name="k_5" hidden="1">{"Total",#N/A,FALSE,"Six Fields";"PDP",#N/A,FALSE,"Six Fields";"PNP",#N/A,FALSE,"Six Fields";"PUD",#N/A,FALSE,"Six Fields";"Prob",#N/A,FALSE,"Six Fields"}</definedName>
    <definedName name="K2_WBEVMODE" hidden="1">-1</definedName>
    <definedName name="kay" localSheetId="7" hidden="1">{#N/A,#N/A,FALSE,"DIR-REP";#N/A,#N/A,FALSE,"AUD-REPORT";#N/A,#N/A,FALSE,"P7L&amp;BS";#N/A,#N/A,FALSE,"NOTES";#N/A,#N/A,FALSE,"FA";#N/A,#N/A,FALSE,"NOTES (2)";#N/A,#N/A,FALSE,"Schedule  IV";#N/A,#N/A,FALSE,"Schedule V"}</definedName>
    <definedName name="kay" localSheetId="5" hidden="1">{#N/A,#N/A,FALSE,"DIR-REP";#N/A,#N/A,FALSE,"AUD-REPORT";#N/A,#N/A,FALSE,"P7L&amp;BS";#N/A,#N/A,FALSE,"NOTES";#N/A,#N/A,FALSE,"FA";#N/A,#N/A,FALSE,"NOTES (2)";#N/A,#N/A,FALSE,"Schedule  IV";#N/A,#N/A,FALSE,"Schedule V"}</definedName>
    <definedName name="kay" localSheetId="6" hidden="1">{#N/A,#N/A,FALSE,"DIR-REP";#N/A,#N/A,FALSE,"AUD-REPORT";#N/A,#N/A,FALSE,"P7L&amp;BS";#N/A,#N/A,FALSE,"NOTES";#N/A,#N/A,FALSE,"FA";#N/A,#N/A,FALSE,"NOTES (2)";#N/A,#N/A,FALSE,"Schedule  IV";#N/A,#N/A,FALSE,"Schedule V"}</definedName>
    <definedName name="kay" localSheetId="11" hidden="1">{#N/A,#N/A,FALSE,"DIR-REP";#N/A,#N/A,FALSE,"AUD-REPORT";#N/A,#N/A,FALSE,"P7L&amp;BS";#N/A,#N/A,FALSE,"NOTES";#N/A,#N/A,FALSE,"FA";#N/A,#N/A,FALSE,"NOTES (2)";#N/A,#N/A,FALSE,"Schedule  IV";#N/A,#N/A,FALSE,"Schedule V"}</definedName>
    <definedName name="kay" localSheetId="12" hidden="1">{#N/A,#N/A,FALSE,"DIR-REP";#N/A,#N/A,FALSE,"AUD-REPORT";#N/A,#N/A,FALSE,"P7L&amp;BS";#N/A,#N/A,FALSE,"NOTES";#N/A,#N/A,FALSE,"FA";#N/A,#N/A,FALSE,"NOTES (2)";#N/A,#N/A,FALSE,"Schedule  IV";#N/A,#N/A,FALSE,"Schedule V"}</definedName>
    <definedName name="kay" hidden="1">{#N/A,#N/A,FALSE,"DIR-REP";#N/A,#N/A,FALSE,"AUD-REPORT";#N/A,#N/A,FALSE,"P7L&amp;BS";#N/A,#N/A,FALSE,"NOTES";#N/A,#N/A,FALSE,"FA";#N/A,#N/A,FALSE,"NOTES (2)";#N/A,#N/A,FALSE,"Schedule  IV";#N/A,#N/A,FALSE,"Schedule V"}</definedName>
    <definedName name="KB" localSheetId="1" hidden="1">{#N/A,#N/A,FALSE,"Sheet1"}</definedName>
    <definedName name="KB" hidden="1">{#N/A,#N/A,FALSE,"Sheet1"}</definedName>
    <definedName name="kcg" localSheetId="7" hidden="1">{#N/A,#N/A,FALSE,"TB";#N/A,#N/A,FALSE,"AR";#N/A,#N/A,FALSE,"BS";#N/A,#N/A,FALSE,"PL";#N/A,#N/A,FALSE,"NOTES";#N/A,#N/A,FALSE,"NOTES (2)";#N/A,#N/A,FALSE,"NOTES (3)";#N/A,#N/A,FALSE,"TAXC.INDEX";#N/A,#N/A,FALSE,"Schedule I";#N/A,#N/A,FALSE,"DPL";#N/A,#N/A,FALSE,"Schedule IV";#N/A,#N/A,FALSE,"Adjustments"}</definedName>
    <definedName name="kcg" localSheetId="5" hidden="1">{#N/A,#N/A,FALSE,"TB";#N/A,#N/A,FALSE,"AR";#N/A,#N/A,FALSE,"BS";#N/A,#N/A,FALSE,"PL";#N/A,#N/A,FALSE,"NOTES";#N/A,#N/A,FALSE,"NOTES (2)";#N/A,#N/A,FALSE,"NOTES (3)";#N/A,#N/A,FALSE,"TAXC.INDEX";#N/A,#N/A,FALSE,"Schedule I";#N/A,#N/A,FALSE,"DPL";#N/A,#N/A,FALSE,"Schedule IV";#N/A,#N/A,FALSE,"Adjustments"}</definedName>
    <definedName name="kcg" localSheetId="6" hidden="1">{#N/A,#N/A,FALSE,"TB";#N/A,#N/A,FALSE,"AR";#N/A,#N/A,FALSE,"BS";#N/A,#N/A,FALSE,"PL";#N/A,#N/A,FALSE,"NOTES";#N/A,#N/A,FALSE,"NOTES (2)";#N/A,#N/A,FALSE,"NOTES (3)";#N/A,#N/A,FALSE,"TAXC.INDEX";#N/A,#N/A,FALSE,"Schedule I";#N/A,#N/A,FALSE,"DPL";#N/A,#N/A,FALSE,"Schedule IV";#N/A,#N/A,FALSE,"Adjustments"}</definedName>
    <definedName name="kcg" localSheetId="11" hidden="1">{#N/A,#N/A,FALSE,"TB";#N/A,#N/A,FALSE,"AR";#N/A,#N/A,FALSE,"BS";#N/A,#N/A,FALSE,"PL";#N/A,#N/A,FALSE,"NOTES";#N/A,#N/A,FALSE,"NOTES (2)";#N/A,#N/A,FALSE,"NOTES (3)";#N/A,#N/A,FALSE,"TAXC.INDEX";#N/A,#N/A,FALSE,"Schedule I";#N/A,#N/A,FALSE,"DPL";#N/A,#N/A,FALSE,"Schedule IV";#N/A,#N/A,FALSE,"Adjustments"}</definedName>
    <definedName name="kcg" localSheetId="12" hidden="1">{#N/A,#N/A,FALSE,"TB";#N/A,#N/A,FALSE,"AR";#N/A,#N/A,FALSE,"BS";#N/A,#N/A,FALSE,"PL";#N/A,#N/A,FALSE,"NOTES";#N/A,#N/A,FALSE,"NOTES (2)";#N/A,#N/A,FALSE,"NOTES (3)";#N/A,#N/A,FALSE,"TAXC.INDEX";#N/A,#N/A,FALSE,"Schedule I";#N/A,#N/A,FALSE,"DPL";#N/A,#N/A,FALSE,"Schedule IV";#N/A,#N/A,FALSE,"Adjustments"}</definedName>
    <definedName name="kcg" hidden="1">{#N/A,#N/A,FALSE,"TB";#N/A,#N/A,FALSE,"AR";#N/A,#N/A,FALSE,"BS";#N/A,#N/A,FALSE,"PL";#N/A,#N/A,FALSE,"NOTES";#N/A,#N/A,FALSE,"NOTES (2)";#N/A,#N/A,FALSE,"NOTES (3)";#N/A,#N/A,FALSE,"TAXC.INDEX";#N/A,#N/A,FALSE,"Schedule I";#N/A,#N/A,FALSE,"DPL";#N/A,#N/A,FALSE,"Schedule IV";#N/A,#N/A,FALSE,"Adjustments"}</definedName>
    <definedName name="kch" localSheetId="7" hidden="1">{#N/A,#N/A,FALSE,"TB";#N/A,#N/A,FALSE,"DR";#N/A,#N/A,FALSE,"AR";#N/A,#N/A,FALSE,"PL";#N/A,#N/A,FALSE,"BS";#N/A,#N/A,FALSE,"NOTES";#N/A,#N/A,FALSE,"NOTES (2)";#N/A,#N/A,FALSE,"NOTES (3)";#N/A,#N/A,FALSE,"DPL";#N/A,#N/A,FALSE,"TAXC.INDEX";#N/A,#N/A,FALSE,"Schedule I";#N/A,#N/A,FALSE,"Adjustments"}</definedName>
    <definedName name="kch" localSheetId="5" hidden="1">{#N/A,#N/A,FALSE,"TB";#N/A,#N/A,FALSE,"DR";#N/A,#N/A,FALSE,"AR";#N/A,#N/A,FALSE,"PL";#N/A,#N/A,FALSE,"BS";#N/A,#N/A,FALSE,"NOTES";#N/A,#N/A,FALSE,"NOTES (2)";#N/A,#N/A,FALSE,"NOTES (3)";#N/A,#N/A,FALSE,"DPL";#N/A,#N/A,FALSE,"TAXC.INDEX";#N/A,#N/A,FALSE,"Schedule I";#N/A,#N/A,FALSE,"Adjustments"}</definedName>
    <definedName name="kch" localSheetId="6" hidden="1">{#N/A,#N/A,FALSE,"TB";#N/A,#N/A,FALSE,"DR";#N/A,#N/A,FALSE,"AR";#N/A,#N/A,FALSE,"PL";#N/A,#N/A,FALSE,"BS";#N/A,#N/A,FALSE,"NOTES";#N/A,#N/A,FALSE,"NOTES (2)";#N/A,#N/A,FALSE,"NOTES (3)";#N/A,#N/A,FALSE,"DPL";#N/A,#N/A,FALSE,"TAXC.INDEX";#N/A,#N/A,FALSE,"Schedule I";#N/A,#N/A,FALSE,"Adjustments"}</definedName>
    <definedName name="kch" localSheetId="11" hidden="1">{#N/A,#N/A,FALSE,"TB";#N/A,#N/A,FALSE,"DR";#N/A,#N/A,FALSE,"AR";#N/A,#N/A,FALSE,"PL";#N/A,#N/A,FALSE,"BS";#N/A,#N/A,FALSE,"NOTES";#N/A,#N/A,FALSE,"NOTES (2)";#N/A,#N/A,FALSE,"NOTES (3)";#N/A,#N/A,FALSE,"DPL";#N/A,#N/A,FALSE,"TAXC.INDEX";#N/A,#N/A,FALSE,"Schedule I";#N/A,#N/A,FALSE,"Adjustments"}</definedName>
    <definedName name="kch" localSheetId="12" hidden="1">{#N/A,#N/A,FALSE,"TB";#N/A,#N/A,FALSE,"DR";#N/A,#N/A,FALSE,"AR";#N/A,#N/A,FALSE,"PL";#N/A,#N/A,FALSE,"BS";#N/A,#N/A,FALSE,"NOTES";#N/A,#N/A,FALSE,"NOTES (2)";#N/A,#N/A,FALSE,"NOTES (3)";#N/A,#N/A,FALSE,"DPL";#N/A,#N/A,FALSE,"TAXC.INDEX";#N/A,#N/A,FALSE,"Schedule I";#N/A,#N/A,FALSE,"Adjustments"}</definedName>
    <definedName name="kch" hidden="1">{#N/A,#N/A,FALSE,"TB";#N/A,#N/A,FALSE,"DR";#N/A,#N/A,FALSE,"AR";#N/A,#N/A,FALSE,"PL";#N/A,#N/A,FALSE,"BS";#N/A,#N/A,FALSE,"NOTES";#N/A,#N/A,FALSE,"NOTES (2)";#N/A,#N/A,FALSE,"NOTES (3)";#N/A,#N/A,FALSE,"DPL";#N/A,#N/A,FALSE,"TAXC.INDEX";#N/A,#N/A,FALSE,"Schedule I";#N/A,#N/A,FALSE,"Adjustments"}</definedName>
    <definedName name="ke" localSheetId="7" hidden="1">{#N/A,#N/A,FALSE,"DIR-REP";#N/A,#N/A,FALSE,"AUD-REPORT";#N/A,#N/A,FALSE,"P7L&amp;BS";#N/A,#N/A,FALSE,"NOTES";#N/A,#N/A,FALSE,"FA";#N/A,#N/A,FALSE,"NOTES (2)";#N/A,#N/A,FALSE,"Schedule  IV";#N/A,#N/A,FALSE,"Schedule V"}</definedName>
    <definedName name="ke" localSheetId="5" hidden="1">{#N/A,#N/A,FALSE,"DIR-REP";#N/A,#N/A,FALSE,"AUD-REPORT";#N/A,#N/A,FALSE,"P7L&amp;BS";#N/A,#N/A,FALSE,"NOTES";#N/A,#N/A,FALSE,"FA";#N/A,#N/A,FALSE,"NOTES (2)";#N/A,#N/A,FALSE,"Schedule  IV";#N/A,#N/A,FALSE,"Schedule V"}</definedName>
    <definedName name="ke" localSheetId="6" hidden="1">{#N/A,#N/A,FALSE,"DIR-REP";#N/A,#N/A,FALSE,"AUD-REPORT";#N/A,#N/A,FALSE,"P7L&amp;BS";#N/A,#N/A,FALSE,"NOTES";#N/A,#N/A,FALSE,"FA";#N/A,#N/A,FALSE,"NOTES (2)";#N/A,#N/A,FALSE,"Schedule  IV";#N/A,#N/A,FALSE,"Schedule V"}</definedName>
    <definedName name="ke" localSheetId="11" hidden="1">{#N/A,#N/A,FALSE,"DIR-REP";#N/A,#N/A,FALSE,"AUD-REPORT";#N/A,#N/A,FALSE,"P7L&amp;BS";#N/A,#N/A,FALSE,"NOTES";#N/A,#N/A,FALSE,"FA";#N/A,#N/A,FALSE,"NOTES (2)";#N/A,#N/A,FALSE,"Schedule  IV";#N/A,#N/A,FALSE,"Schedule V"}</definedName>
    <definedName name="ke" localSheetId="12" hidden="1">{#N/A,#N/A,FALSE,"DIR-REP";#N/A,#N/A,FALSE,"AUD-REPORT";#N/A,#N/A,FALSE,"P7L&amp;BS";#N/A,#N/A,FALSE,"NOTES";#N/A,#N/A,FALSE,"FA";#N/A,#N/A,FALSE,"NOTES (2)";#N/A,#N/A,FALSE,"Schedule  IV";#N/A,#N/A,FALSE,"Schedule V"}</definedName>
    <definedName name="ke" hidden="1">{#N/A,#N/A,FALSE,"DIR-REP";#N/A,#N/A,FALSE,"AUD-REPORT";#N/A,#N/A,FALSE,"P7L&amp;BS";#N/A,#N/A,FALSE,"NOTES";#N/A,#N/A,FALSE,"FA";#N/A,#N/A,FALSE,"NOTES (2)";#N/A,#N/A,FALSE,"Schedule  IV";#N/A,#N/A,FALSE,"Schedule V"}</definedName>
    <definedName name="kg" localSheetId="7" hidden="1">{#N/A,#N/A,FALSE,"TAXC.INDEX";#N/A,#N/A,FALSE,"Schedule I";#N/A,#N/A,FALSE,"Schedule  II";#N/A,#N/A,FALSE,"Schedule III"}</definedName>
    <definedName name="kg" localSheetId="5" hidden="1">{#N/A,#N/A,FALSE,"TAXC.INDEX";#N/A,#N/A,FALSE,"Schedule I";#N/A,#N/A,FALSE,"Schedule  II";#N/A,#N/A,FALSE,"Schedule III"}</definedName>
    <definedName name="kg" localSheetId="6" hidden="1">{#N/A,#N/A,FALSE,"TAXC.INDEX";#N/A,#N/A,FALSE,"Schedule I";#N/A,#N/A,FALSE,"Schedule  II";#N/A,#N/A,FALSE,"Schedule III"}</definedName>
    <definedName name="kg" localSheetId="11" hidden="1">{#N/A,#N/A,FALSE,"TAXC.INDEX";#N/A,#N/A,FALSE,"Schedule I";#N/A,#N/A,FALSE,"Schedule  II";#N/A,#N/A,FALSE,"Schedule III"}</definedName>
    <definedName name="kg" localSheetId="12" hidden="1">{#N/A,#N/A,FALSE,"TAXC.INDEX";#N/A,#N/A,FALSE,"Schedule I";#N/A,#N/A,FALSE,"Schedule  II";#N/A,#N/A,FALSE,"Schedule III"}</definedName>
    <definedName name="kg" hidden="1">{#N/A,#N/A,FALSE,"TAXC.INDEX";#N/A,#N/A,FALSE,"Schedule I";#N/A,#N/A,FALSE,"Schedule  II";#N/A,#N/A,FALSE,"Schedule III"}</definedName>
    <definedName name="kj" localSheetId="7" hidden="1">{#N/A,#N/A,FALSE,"DIR-REP";#N/A,#N/A,FALSE,"AUD-REPORT";#N/A,#N/A,FALSE,"P7L&amp;BS";#N/A,#N/A,FALSE,"NOTES";#N/A,#N/A,FALSE,"FA";#N/A,#N/A,FALSE,"NOTES (2)";#N/A,#N/A,FALSE,"Schedule  IV";#N/A,#N/A,FALSE,"Schedule V"}</definedName>
    <definedName name="kj" localSheetId="3" hidden="1">{#N/A,#N/A,FALSE,"TAXC.INDEX";#N/A,#N/A,FALSE,"Schedule I";#N/A,#N/A,FALSE,"Schedule  II";#N/A,#N/A,FALSE,"Schedule III"}</definedName>
    <definedName name="kj" localSheetId="4" hidden="1">{#N/A,#N/A,FALSE,"TAXC.INDEX";#N/A,#N/A,FALSE,"Schedule I";#N/A,#N/A,FALSE,"Schedule  II";#N/A,#N/A,FALSE,"Schedule III"}</definedName>
    <definedName name="kj" localSheetId="5" hidden="1">{#N/A,#N/A,FALSE,"DIR-REP";#N/A,#N/A,FALSE,"AUD-REPORT";#N/A,#N/A,FALSE,"P7L&amp;BS";#N/A,#N/A,FALSE,"NOTES";#N/A,#N/A,FALSE,"FA";#N/A,#N/A,FALSE,"NOTES (2)";#N/A,#N/A,FALSE,"Schedule  IV";#N/A,#N/A,FALSE,"Schedule V"}</definedName>
    <definedName name="kj" localSheetId="6" hidden="1">{#N/A,#N/A,FALSE,"DIR-REP";#N/A,#N/A,FALSE,"AUD-REPORT";#N/A,#N/A,FALSE,"P7L&amp;BS";#N/A,#N/A,FALSE,"NOTES";#N/A,#N/A,FALSE,"FA";#N/A,#N/A,FALSE,"NOTES (2)";#N/A,#N/A,FALSE,"Schedule  IV";#N/A,#N/A,FALSE,"Schedule V"}</definedName>
    <definedName name="kj" localSheetId="10" hidden="1">{#N/A,#N/A,FALSE,"TAXC.INDEX";#N/A,#N/A,FALSE,"Schedule I";#N/A,#N/A,FALSE,"Schedule  II";#N/A,#N/A,FALSE,"Schedule III"}</definedName>
    <definedName name="kj" localSheetId="11" hidden="1">{#N/A,#N/A,FALSE,"DIR-REP";#N/A,#N/A,FALSE,"AUD-REPORT";#N/A,#N/A,FALSE,"P7L&amp;BS";#N/A,#N/A,FALSE,"NOTES";#N/A,#N/A,FALSE,"FA";#N/A,#N/A,FALSE,"NOTES (2)";#N/A,#N/A,FALSE,"Schedule  IV";#N/A,#N/A,FALSE,"Schedule V"}</definedName>
    <definedName name="kj" localSheetId="12" hidden="1">{#N/A,#N/A,FALSE,"DIR-REP";#N/A,#N/A,FALSE,"AUD-REPORT";#N/A,#N/A,FALSE,"P7L&amp;BS";#N/A,#N/A,FALSE,"NOTES";#N/A,#N/A,FALSE,"FA";#N/A,#N/A,FALSE,"NOTES (2)";#N/A,#N/A,FALSE,"Schedule  IV";#N/A,#N/A,FALSE,"Schedule V"}</definedName>
    <definedName name="kj" hidden="1">{#N/A,#N/A,FALSE,"TAXC.INDEX";#N/A,#N/A,FALSE,"Schedule I";#N/A,#N/A,FALSE,"Schedule  II";#N/A,#N/A,FALSE,"Schedule III"}</definedName>
    <definedName name="kjfkdjf" hidden="1">{"FIX ASSETS PAGE 1",#N/A,TRUE,"FIXED ASSETS";"FIX ASSETS PAGE 2",#N/A,TRUE,"FIXED ASSETS";"FIX ASSETS PAGE 3",#N/A,TRUE,"FIXED ASSETS";"FIX ASSETS PAGE 4",#N/A,TRUE,"FIXED ASSETS";"FIX ASSETS PAGE 5",#N/A,TRUE,"FIXED ASSETS";"FIX ASSETS PAGE 6",#N/A,TRUE,"FIXED ASSETS";"FIX ASSETS PAGE 7",#N/A,TRUE,"FIXED ASSETS"}</definedName>
    <definedName name="kjhgfd" localSheetId="7" hidden="1">{#N/A,#N/A,FALSE,"DIR-REP";#N/A,#N/A,FALSE,"AUD-REPORT";#N/A,#N/A,FALSE,"P7L&amp;BS";#N/A,#N/A,FALSE,"NOTES";#N/A,#N/A,FALSE,"FA";#N/A,#N/A,FALSE,"NOTES (2)";#N/A,#N/A,FALSE,"Schedule  IV";#N/A,#N/A,FALSE,"Schedule V"}</definedName>
    <definedName name="kjhgfd" localSheetId="5" hidden="1">{#N/A,#N/A,FALSE,"DIR-REP";#N/A,#N/A,FALSE,"AUD-REPORT";#N/A,#N/A,FALSE,"P7L&amp;BS";#N/A,#N/A,FALSE,"NOTES";#N/A,#N/A,FALSE,"FA";#N/A,#N/A,FALSE,"NOTES (2)";#N/A,#N/A,FALSE,"Schedule  IV";#N/A,#N/A,FALSE,"Schedule V"}</definedName>
    <definedName name="kjhgfd" localSheetId="6" hidden="1">{#N/A,#N/A,FALSE,"DIR-REP";#N/A,#N/A,FALSE,"AUD-REPORT";#N/A,#N/A,FALSE,"P7L&amp;BS";#N/A,#N/A,FALSE,"NOTES";#N/A,#N/A,FALSE,"FA";#N/A,#N/A,FALSE,"NOTES (2)";#N/A,#N/A,FALSE,"Schedule  IV";#N/A,#N/A,FALSE,"Schedule V"}</definedName>
    <definedName name="kjhgfd" localSheetId="11" hidden="1">{#N/A,#N/A,FALSE,"DIR-REP";#N/A,#N/A,FALSE,"AUD-REPORT";#N/A,#N/A,FALSE,"P7L&amp;BS";#N/A,#N/A,FALSE,"NOTES";#N/A,#N/A,FALSE,"FA";#N/A,#N/A,FALSE,"NOTES (2)";#N/A,#N/A,FALSE,"Schedule  IV";#N/A,#N/A,FALSE,"Schedule V"}</definedName>
    <definedName name="kjhgfd" localSheetId="12" hidden="1">{#N/A,#N/A,FALSE,"DIR-REP";#N/A,#N/A,FALSE,"AUD-REPORT";#N/A,#N/A,FALSE,"P7L&amp;BS";#N/A,#N/A,FALSE,"NOTES";#N/A,#N/A,FALSE,"FA";#N/A,#N/A,FALSE,"NOTES (2)";#N/A,#N/A,FALSE,"Schedule  IV";#N/A,#N/A,FALSE,"Schedule V"}</definedName>
    <definedName name="kjhgfd" hidden="1">{#N/A,#N/A,FALSE,"DIR-REP";#N/A,#N/A,FALSE,"AUD-REPORT";#N/A,#N/A,FALSE,"P7L&amp;BS";#N/A,#N/A,FALSE,"NOTES";#N/A,#N/A,FALSE,"FA";#N/A,#N/A,FALSE,"NOTES (2)";#N/A,#N/A,FALSE,"Schedule  IV";#N/A,#N/A,FALSE,"Schedule V"}</definedName>
    <definedName name="kjol" localSheetId="2" hidden="1">{"PrSch",#N/A,FALSE,"Sheet1"}</definedName>
    <definedName name="kjol" localSheetId="7" hidden="1">{"PrSch",#N/A,FALSE,"Sheet1"}</definedName>
    <definedName name="kjol" localSheetId="3" hidden="1">{"PrSch",#N/A,FALSE,"Sheet1"}</definedName>
    <definedName name="kjol" localSheetId="4" hidden="1">{"PrSch",#N/A,FALSE,"Sheet1"}</definedName>
    <definedName name="kjol" localSheetId="5" hidden="1">{"PrSch",#N/A,FALSE,"Sheet1"}</definedName>
    <definedName name="kjol" localSheetId="6" hidden="1">{"PrSch",#N/A,FALSE,"Sheet1"}</definedName>
    <definedName name="kjol" localSheetId="1" hidden="1">{"PrSch",#N/A,FALSE,"Sheet1"}</definedName>
    <definedName name="kjol" localSheetId="8" hidden="1">{"PrSch",#N/A,FALSE,"Sheet1"}</definedName>
    <definedName name="kjol" localSheetId="9" hidden="1">{"PrSch",#N/A,FALSE,"Sheet1"}</definedName>
    <definedName name="kjol" localSheetId="10" hidden="1">{"PrSch",#N/A,FALSE,"Sheet1"}</definedName>
    <definedName name="kjol" localSheetId="11" hidden="1">{"PrSch",#N/A,FALSE,"Sheet1"}</definedName>
    <definedName name="kjol" localSheetId="12" hidden="1">{"PrSch",#N/A,FALSE,"Sheet1"}</definedName>
    <definedName name="kjol" hidden="1">{"PrSch",#N/A,FALSE,"Sheet1"}</definedName>
    <definedName name="kjuhgfd" localSheetId="7" hidden="1">{#N/A,#N/A,FALSE,"TB";#N/A,#N/A,FALSE,"AR";#N/A,#N/A,FALSE,"BS";#N/A,#N/A,FALSE,"PL";#N/A,#N/A,FALSE,"NOTES";#N/A,#N/A,FALSE,"NOTES (2)";#N/A,#N/A,FALSE,"NOTES (3)";#N/A,#N/A,FALSE,"TAXC.INDEX";#N/A,#N/A,FALSE,"Schedule I";#N/A,#N/A,FALSE,"DPL";#N/A,#N/A,FALSE,"Schedule IV";#N/A,#N/A,FALSE,"Adjustments"}</definedName>
    <definedName name="kjuhgfd" localSheetId="5" hidden="1">{#N/A,#N/A,FALSE,"TB";#N/A,#N/A,FALSE,"AR";#N/A,#N/A,FALSE,"BS";#N/A,#N/A,FALSE,"PL";#N/A,#N/A,FALSE,"NOTES";#N/A,#N/A,FALSE,"NOTES (2)";#N/A,#N/A,FALSE,"NOTES (3)";#N/A,#N/A,FALSE,"TAXC.INDEX";#N/A,#N/A,FALSE,"Schedule I";#N/A,#N/A,FALSE,"DPL";#N/A,#N/A,FALSE,"Schedule IV";#N/A,#N/A,FALSE,"Adjustments"}</definedName>
    <definedName name="kjuhgfd" localSheetId="6" hidden="1">{#N/A,#N/A,FALSE,"TB";#N/A,#N/A,FALSE,"AR";#N/A,#N/A,FALSE,"BS";#N/A,#N/A,FALSE,"PL";#N/A,#N/A,FALSE,"NOTES";#N/A,#N/A,FALSE,"NOTES (2)";#N/A,#N/A,FALSE,"NOTES (3)";#N/A,#N/A,FALSE,"TAXC.INDEX";#N/A,#N/A,FALSE,"Schedule I";#N/A,#N/A,FALSE,"DPL";#N/A,#N/A,FALSE,"Schedule IV";#N/A,#N/A,FALSE,"Adjustments"}</definedName>
    <definedName name="kjuhgfd" localSheetId="11" hidden="1">{#N/A,#N/A,FALSE,"TB";#N/A,#N/A,FALSE,"AR";#N/A,#N/A,FALSE,"BS";#N/A,#N/A,FALSE,"PL";#N/A,#N/A,FALSE,"NOTES";#N/A,#N/A,FALSE,"NOTES (2)";#N/A,#N/A,FALSE,"NOTES (3)";#N/A,#N/A,FALSE,"TAXC.INDEX";#N/A,#N/A,FALSE,"Schedule I";#N/A,#N/A,FALSE,"DPL";#N/A,#N/A,FALSE,"Schedule IV";#N/A,#N/A,FALSE,"Adjustments"}</definedName>
    <definedName name="kjuhgfd" localSheetId="12" hidden="1">{#N/A,#N/A,FALSE,"TB";#N/A,#N/A,FALSE,"AR";#N/A,#N/A,FALSE,"BS";#N/A,#N/A,FALSE,"PL";#N/A,#N/A,FALSE,"NOTES";#N/A,#N/A,FALSE,"NOTES (2)";#N/A,#N/A,FALSE,"NOTES (3)";#N/A,#N/A,FALSE,"TAXC.INDEX";#N/A,#N/A,FALSE,"Schedule I";#N/A,#N/A,FALSE,"DPL";#N/A,#N/A,FALSE,"Schedule IV";#N/A,#N/A,FALSE,"Adjustments"}</definedName>
    <definedName name="kjuhgfd" hidden="1">{#N/A,#N/A,FALSE,"TB";#N/A,#N/A,FALSE,"AR";#N/A,#N/A,FALSE,"BS";#N/A,#N/A,FALSE,"PL";#N/A,#N/A,FALSE,"NOTES";#N/A,#N/A,FALSE,"NOTES (2)";#N/A,#N/A,FALSE,"NOTES (3)";#N/A,#N/A,FALSE,"TAXC.INDEX";#N/A,#N/A,FALSE,"Schedule I";#N/A,#N/A,FALSE,"DPL";#N/A,#N/A,FALSE,"Schedule IV";#N/A,#N/A,FALSE,"Adjustments"}</definedName>
    <definedName name="kk" localSheetId="7" hidden="1">{#N/A,#N/A,FALSE,"TAXC.INDEX";#N/A,#N/A,FALSE,"Schedule I";#N/A,#N/A,FALSE,"Schedule  II";#N/A,#N/A,FALSE,"Schedule III";#N/A,#N/A,FALSE,"Schedule IV";#N/A,#N/A,FALSE,"Schedule IV (Cont'd)";#N/A,#N/A,FALSE,"Schedule V";#N/A,#N/A,FALSE,"Schedule VI";#N/A,#N/A,FALSE,"Schedule VII"}</definedName>
    <definedName name="kk" localSheetId="5" hidden="1">{#N/A,#N/A,FALSE,"TAXC.INDEX";#N/A,#N/A,FALSE,"Schedule I";#N/A,#N/A,FALSE,"Schedule  II";#N/A,#N/A,FALSE,"Schedule III";#N/A,#N/A,FALSE,"Schedule IV";#N/A,#N/A,FALSE,"Schedule IV (Cont'd)";#N/A,#N/A,FALSE,"Schedule V";#N/A,#N/A,FALSE,"Schedule VI";#N/A,#N/A,FALSE,"Schedule VII"}</definedName>
    <definedName name="kk" localSheetId="6" hidden="1">{#N/A,#N/A,FALSE,"TAXC.INDEX";#N/A,#N/A,FALSE,"Schedule I";#N/A,#N/A,FALSE,"Schedule  II";#N/A,#N/A,FALSE,"Schedule III";#N/A,#N/A,FALSE,"Schedule IV";#N/A,#N/A,FALSE,"Schedule IV (Cont'd)";#N/A,#N/A,FALSE,"Schedule V";#N/A,#N/A,FALSE,"Schedule VI";#N/A,#N/A,FALSE,"Schedule VII"}</definedName>
    <definedName name="kk" localSheetId="1" hidden="1">{#N/A,#N/A,FALSE,"COVER";#N/A,#N/A,FALSE,"0";#N/A,#N/A,FALSE,"1";#N/A,#N/A,FALSE,"2";#N/A,#N/A,FALSE,"3";#N/A,#N/A,FALSE,"4";#N/A,#N/A,FALSE,"5";#N/A,#N/A,FALSE,"6";#N/A,#N/A,FALSE,"7";#N/A,#N/A,FALSE,"8";#N/A,#N/A,FALSE,"9";#N/A,#N/A,FALSE,"10";#N/A,#N/A,FALSE,"11"}</definedName>
    <definedName name="kk" localSheetId="11" hidden="1">{#N/A,#N/A,FALSE,"TAXC.INDEX";#N/A,#N/A,FALSE,"Schedule I";#N/A,#N/A,FALSE,"Schedule  II";#N/A,#N/A,FALSE,"Schedule III";#N/A,#N/A,FALSE,"Schedule IV";#N/A,#N/A,FALSE,"Schedule IV (Cont'd)";#N/A,#N/A,FALSE,"Schedule V";#N/A,#N/A,FALSE,"Schedule VI";#N/A,#N/A,FALSE,"Schedule VII"}</definedName>
    <definedName name="kk" localSheetId="12" hidden="1">{#N/A,#N/A,FALSE,"TAXC.INDEX";#N/A,#N/A,FALSE,"Schedule I";#N/A,#N/A,FALSE,"Schedule  II";#N/A,#N/A,FALSE,"Schedule III";#N/A,#N/A,FALSE,"Schedule IV";#N/A,#N/A,FALSE,"Schedule IV (Cont'd)";#N/A,#N/A,FALSE,"Schedule V";#N/A,#N/A,FALSE,"Schedule VI";#N/A,#N/A,FALSE,"Schedule VII"}</definedName>
    <definedName name="kk" hidden="1">{"Sum1",#N/A,FALSE,"Reserve Report";"Sum2",#N/A,FALSE,"Reserve Report";"Sum3",#N/A,FALSE,"Reserve Report";"Sum4",#N/A,FALSE,"Reserve Report"}</definedName>
    <definedName name="kk_1" hidden="1">{"Sum1",#N/A,FALSE,"Reserve Report";"Sum2",#N/A,FALSE,"Reserve Report";"Sum3",#N/A,FALSE,"Reserve Report";"Sum4",#N/A,FALSE,"Reserve Report"}</definedName>
    <definedName name="kk_2" hidden="1">{"Sum1",#N/A,FALSE,"Reserve Report";"Sum2",#N/A,FALSE,"Reserve Report";"Sum3",#N/A,FALSE,"Reserve Report";"Sum4",#N/A,FALSE,"Reserve Report"}</definedName>
    <definedName name="kk_3" hidden="1">{"Sum1",#N/A,FALSE,"Reserve Report";"Sum2",#N/A,FALSE,"Reserve Report";"Sum3",#N/A,FALSE,"Reserve Report";"Sum4",#N/A,FALSE,"Reserve Report"}</definedName>
    <definedName name="kk_4" hidden="1">{"Sum1",#N/A,FALSE,"Reserve Report";"Sum2",#N/A,FALSE,"Reserve Report";"Sum3",#N/A,FALSE,"Reserve Report";"Sum4",#N/A,FALSE,"Reserve Report"}</definedName>
    <definedName name="kk_5" hidden="1">{"Sum1",#N/A,FALSE,"Reserve Report";"Sum2",#N/A,FALSE,"Reserve Report";"Sum3",#N/A,FALSE,"Reserve Report";"Sum4",#N/A,FALSE,"Reserve Report"}</definedName>
    <definedName name="kkk" hidden="1">{#N/A,#N/A,FALSE,"3410599";#N/A,#N/A,FALSE,"34106";#N/A,#N/A,FALSE,"34903";#N/A,#N/A,FALSE,"4450999";#N/A,#N/A,FALSE,"44901"}</definedName>
    <definedName name="kkkkk" hidden="1">{#N/A,#N/A,FALSE,"Report Data";#N/A,#N/A,FALSE,"COMP POOL";#N/A,#N/A,FALSE,"COMP POOL NB95";#N/A,#N/A,FALSE,"COMP POOL NB94"}</definedName>
    <definedName name="kkkkk_1" hidden="1">{#N/A,#N/A,FALSE,"Report Data";#N/A,#N/A,FALSE,"COMP POOL";#N/A,#N/A,FALSE,"COMP POOL NB95";#N/A,#N/A,FALSE,"COMP POOL NB94"}</definedName>
    <definedName name="kkkkk_2" hidden="1">{#N/A,#N/A,FALSE,"Report Data";#N/A,#N/A,FALSE,"COMP POOL";#N/A,#N/A,FALSE,"COMP POOL NB95";#N/A,#N/A,FALSE,"COMP POOL NB94"}</definedName>
    <definedName name="kkkkk_3" hidden="1">{#N/A,#N/A,FALSE,"Report Data";#N/A,#N/A,FALSE,"COMP POOL";#N/A,#N/A,FALSE,"COMP POOL NB95";#N/A,#N/A,FALSE,"COMP POOL NB94"}</definedName>
    <definedName name="kkkkk_4" hidden="1">{#N/A,#N/A,FALSE,"Report Data";#N/A,#N/A,FALSE,"COMP POOL";#N/A,#N/A,FALSE,"COMP POOL NB95";#N/A,#N/A,FALSE,"COMP POOL NB94"}</definedName>
    <definedName name="kkkkk_5" hidden="1">{#N/A,#N/A,FALSE,"Report Data";#N/A,#N/A,FALSE,"COMP POOL";#N/A,#N/A,FALSE,"COMP POOL NB95";#N/A,#N/A,FALSE,"COMP POOL NB94"}</definedName>
    <definedName name="kkkkkkkkkkk" hidden="1">{#N/A,#N/A,FALSE,"Ocean";#N/A,#N/A,FALSE,"NewYork";#N/A,#N/A,FALSE,"Gateway";#N/A,#N/A,FALSE,"GVH";#N/A,#N/A,FALSE,"GVM";#N/A,#N/A,FALSE,"GVT"}</definedName>
    <definedName name="kl" localSheetId="7" hidden="1">{#N/A,#N/A,FALSE,"Sales  total 9712";#N/A,#N/A,FALSE,"Sales  total 9712";#N/A,#N/A,FALSE,"Sales  total 9712";#N/A,#N/A,FALSE,"Sales  total 9712"}</definedName>
    <definedName name="kl" localSheetId="5" hidden="1">{#N/A,#N/A,FALSE,"Sales  total 9712";#N/A,#N/A,FALSE,"Sales  total 9712";#N/A,#N/A,FALSE,"Sales  total 9712";#N/A,#N/A,FALSE,"Sales  total 9712"}</definedName>
    <definedName name="kl" localSheetId="6" hidden="1">{#N/A,#N/A,FALSE,"Sales  total 9712";#N/A,#N/A,FALSE,"Sales  total 9712";#N/A,#N/A,FALSE,"Sales  total 9712";#N/A,#N/A,FALSE,"Sales  total 9712"}</definedName>
    <definedName name="kl" localSheetId="1" hidden="1">{#N/A,#N/A,FALSE,"COVER";#N/A,#N/A,FALSE,"0";#N/A,#N/A,FALSE,"1";#N/A,#N/A,FALSE,"2";#N/A,#N/A,FALSE,"3";#N/A,#N/A,FALSE,"4";#N/A,#N/A,FALSE,"5";#N/A,#N/A,FALSE,"6";#N/A,#N/A,FALSE,"7";#N/A,#N/A,FALSE,"8";#N/A,#N/A,FALSE,"9";#N/A,#N/A,FALSE,"10";#N/A,#N/A,FALSE,"11"}</definedName>
    <definedName name="kl" localSheetId="11" hidden="1">{#N/A,#N/A,FALSE,"Sales  total 9712";#N/A,#N/A,FALSE,"Sales  total 9712";#N/A,#N/A,FALSE,"Sales  total 9712";#N/A,#N/A,FALSE,"Sales  total 9712"}</definedName>
    <definedName name="kl" localSheetId="12" hidden="1">{#N/A,#N/A,FALSE,"Sales  total 9712";#N/A,#N/A,FALSE,"Sales  total 9712";#N/A,#N/A,FALSE,"Sales  total 9712";#N/A,#N/A,FALSE,"Sales  total 9712"}</definedName>
    <definedName name="kl" hidden="1">{#N/A,#N/A,FALSE,"Sales  total 9712";#N/A,#N/A,FALSE,"Sales  total 9712";#N/A,#N/A,FALSE,"Sales  total 9712";#N/A,#N/A,FALSE,"Sales  total 9712"}</definedName>
    <definedName name="klj" hidden="1">{#N/A,#N/A,FALSE,"COVER";#N/A,#N/A,FALSE,"0";#N/A,#N/A,FALSE,"1";#N/A,#N/A,FALSE,"2";#N/A,#N/A,FALSE,"3";#N/A,#N/A,FALSE,"4";#N/A,#N/A,FALSE,"5";#N/A,#N/A,FALSE,"6";#N/A,#N/A,FALSE,"7";#N/A,#N/A,FALSE,"8";#N/A,#N/A,FALSE,"9";#N/A,#N/A,FALSE,"10";#N/A,#N/A,FALSE,"11"}</definedName>
    <definedName name="klkl" hidden="1">{#N/A,#N/A,FALSE,"COVER";#N/A,#N/A,FALSE,"0";#N/A,#N/A,FALSE,"1";#N/A,#N/A,FALSE,"2";#N/A,#N/A,FALSE,"3";#N/A,#N/A,FALSE,"4";#N/A,#N/A,FALSE,"5";#N/A,#N/A,FALSE,"6";#N/A,#N/A,FALSE,"7";#N/A,#N/A,FALSE,"8";#N/A,#N/A,FALSE,"9";#N/A,#N/A,FALSE,"10";#N/A,#N/A,FALSE,"11"}</definedName>
    <definedName name="kn" localSheetId="7" hidden="1">{#N/A,#N/A,FALSE,"TB";#N/A,#N/A,FALSE,"DR";#N/A,#N/A,FALSE,"AR";#N/A,#N/A,FALSE,"PL";#N/A,#N/A,FALSE,"BS";#N/A,#N/A,FALSE,"NOTES";#N/A,#N/A,FALSE,"NOTES (2)";#N/A,#N/A,FALSE,"NOTES (3)";#N/A,#N/A,FALSE,"DPL";#N/A,#N/A,FALSE,"TAXC.INDEX";#N/A,#N/A,FALSE,"Schedule I";#N/A,#N/A,FALSE,"Adjustments"}</definedName>
    <definedName name="kn" localSheetId="5" hidden="1">{#N/A,#N/A,FALSE,"TB";#N/A,#N/A,FALSE,"DR";#N/A,#N/A,FALSE,"AR";#N/A,#N/A,FALSE,"PL";#N/A,#N/A,FALSE,"BS";#N/A,#N/A,FALSE,"NOTES";#N/A,#N/A,FALSE,"NOTES (2)";#N/A,#N/A,FALSE,"NOTES (3)";#N/A,#N/A,FALSE,"DPL";#N/A,#N/A,FALSE,"TAXC.INDEX";#N/A,#N/A,FALSE,"Schedule I";#N/A,#N/A,FALSE,"Adjustments"}</definedName>
    <definedName name="kn" localSheetId="6" hidden="1">{#N/A,#N/A,FALSE,"TB";#N/A,#N/A,FALSE,"DR";#N/A,#N/A,FALSE,"AR";#N/A,#N/A,FALSE,"PL";#N/A,#N/A,FALSE,"BS";#N/A,#N/A,FALSE,"NOTES";#N/A,#N/A,FALSE,"NOTES (2)";#N/A,#N/A,FALSE,"NOTES (3)";#N/A,#N/A,FALSE,"DPL";#N/A,#N/A,FALSE,"TAXC.INDEX";#N/A,#N/A,FALSE,"Schedule I";#N/A,#N/A,FALSE,"Adjustments"}</definedName>
    <definedName name="kn" localSheetId="11" hidden="1">{#N/A,#N/A,FALSE,"TB";#N/A,#N/A,FALSE,"DR";#N/A,#N/A,FALSE,"AR";#N/A,#N/A,FALSE,"PL";#N/A,#N/A,FALSE,"BS";#N/A,#N/A,FALSE,"NOTES";#N/A,#N/A,FALSE,"NOTES (2)";#N/A,#N/A,FALSE,"NOTES (3)";#N/A,#N/A,FALSE,"DPL";#N/A,#N/A,FALSE,"TAXC.INDEX";#N/A,#N/A,FALSE,"Schedule I";#N/A,#N/A,FALSE,"Adjustments"}</definedName>
    <definedName name="kn" localSheetId="12" hidden="1">{#N/A,#N/A,FALSE,"TB";#N/A,#N/A,FALSE,"DR";#N/A,#N/A,FALSE,"AR";#N/A,#N/A,FALSE,"PL";#N/A,#N/A,FALSE,"BS";#N/A,#N/A,FALSE,"NOTES";#N/A,#N/A,FALSE,"NOTES (2)";#N/A,#N/A,FALSE,"NOTES (3)";#N/A,#N/A,FALSE,"DPL";#N/A,#N/A,FALSE,"TAXC.INDEX";#N/A,#N/A,FALSE,"Schedule I";#N/A,#N/A,FALSE,"Adjustments"}</definedName>
    <definedName name="kn" hidden="1">{#N/A,#N/A,FALSE,"TB";#N/A,#N/A,FALSE,"DR";#N/A,#N/A,FALSE,"AR";#N/A,#N/A,FALSE,"PL";#N/A,#N/A,FALSE,"BS";#N/A,#N/A,FALSE,"NOTES";#N/A,#N/A,FALSE,"NOTES (2)";#N/A,#N/A,FALSE,"NOTES (3)";#N/A,#N/A,FALSE,"DPL";#N/A,#N/A,FALSE,"TAXC.INDEX";#N/A,#N/A,FALSE,"Schedule I";#N/A,#N/A,FALSE,"Adjustments"}</definedName>
    <definedName name="Knew" hidden="1">{#N/A,#N/A,FALSE,"COVER";#N/A,#N/A,FALSE,"0";#N/A,#N/A,FALSE,"1";#N/A,#N/A,FALSE,"2";#N/A,#N/A,FALSE,"3";#N/A,#N/A,FALSE,"4";#N/A,#N/A,FALSE,"5";#N/A,#N/A,FALSE,"6";#N/A,#N/A,FALSE,"7";#N/A,#N/A,FALSE,"8";#N/A,#N/A,FALSE,"9";#N/A,#N/A,FALSE,"10";#N/A,#N/A,FALSE,"11"}</definedName>
    <definedName name="knncknpdh" localSheetId="7" hidden="1">{#N/A,#N/A,FALSE,"TB";#N/A,#N/A,FALSE,"AR";#N/A,#N/A,FALSE,"BS";#N/A,#N/A,FALSE,"PL";#N/A,#N/A,FALSE,"NOTES";#N/A,#N/A,FALSE,"NOTES (2)";#N/A,#N/A,FALSE,"NOTES (3)";#N/A,#N/A,FALSE,"TAXC.INDEX";#N/A,#N/A,FALSE,"Schedule I";#N/A,#N/A,FALSE,"DPL";#N/A,#N/A,FALSE,"Schedule IV";#N/A,#N/A,FALSE,"Adjustments"}</definedName>
    <definedName name="knncknpdh" localSheetId="5" hidden="1">{#N/A,#N/A,FALSE,"TB";#N/A,#N/A,FALSE,"AR";#N/A,#N/A,FALSE,"BS";#N/A,#N/A,FALSE,"PL";#N/A,#N/A,FALSE,"NOTES";#N/A,#N/A,FALSE,"NOTES (2)";#N/A,#N/A,FALSE,"NOTES (3)";#N/A,#N/A,FALSE,"TAXC.INDEX";#N/A,#N/A,FALSE,"Schedule I";#N/A,#N/A,FALSE,"DPL";#N/A,#N/A,FALSE,"Schedule IV";#N/A,#N/A,FALSE,"Adjustments"}</definedName>
    <definedName name="knncknpdh" localSheetId="6" hidden="1">{#N/A,#N/A,FALSE,"TB";#N/A,#N/A,FALSE,"AR";#N/A,#N/A,FALSE,"BS";#N/A,#N/A,FALSE,"PL";#N/A,#N/A,FALSE,"NOTES";#N/A,#N/A,FALSE,"NOTES (2)";#N/A,#N/A,FALSE,"NOTES (3)";#N/A,#N/A,FALSE,"TAXC.INDEX";#N/A,#N/A,FALSE,"Schedule I";#N/A,#N/A,FALSE,"DPL";#N/A,#N/A,FALSE,"Schedule IV";#N/A,#N/A,FALSE,"Adjustments"}</definedName>
    <definedName name="knncknpdh" localSheetId="11" hidden="1">{#N/A,#N/A,FALSE,"TB";#N/A,#N/A,FALSE,"AR";#N/A,#N/A,FALSE,"BS";#N/A,#N/A,FALSE,"PL";#N/A,#N/A,FALSE,"NOTES";#N/A,#N/A,FALSE,"NOTES (2)";#N/A,#N/A,FALSE,"NOTES (3)";#N/A,#N/A,FALSE,"TAXC.INDEX";#N/A,#N/A,FALSE,"Schedule I";#N/A,#N/A,FALSE,"DPL";#N/A,#N/A,FALSE,"Schedule IV";#N/A,#N/A,FALSE,"Adjustments"}</definedName>
    <definedName name="knncknpdh" localSheetId="12" hidden="1">{#N/A,#N/A,FALSE,"TB";#N/A,#N/A,FALSE,"AR";#N/A,#N/A,FALSE,"BS";#N/A,#N/A,FALSE,"PL";#N/A,#N/A,FALSE,"NOTES";#N/A,#N/A,FALSE,"NOTES (2)";#N/A,#N/A,FALSE,"NOTES (3)";#N/A,#N/A,FALSE,"TAXC.INDEX";#N/A,#N/A,FALSE,"Schedule I";#N/A,#N/A,FALSE,"DPL";#N/A,#N/A,FALSE,"Schedule IV";#N/A,#N/A,FALSE,"Adjustments"}</definedName>
    <definedName name="knncknpdh" hidden="1">{#N/A,#N/A,FALSE,"TB";#N/A,#N/A,FALSE,"AR";#N/A,#N/A,FALSE,"BS";#N/A,#N/A,FALSE,"PL";#N/A,#N/A,FALSE,"NOTES";#N/A,#N/A,FALSE,"NOTES (2)";#N/A,#N/A,FALSE,"NOTES (3)";#N/A,#N/A,FALSE,"TAXC.INDEX";#N/A,#N/A,FALSE,"Schedule I";#N/A,#N/A,FALSE,"DPL";#N/A,#N/A,FALSE,"Schedule IV";#N/A,#N/A,FALSE,"Adjustments"}</definedName>
    <definedName name="ksp" localSheetId="7" hidden="1">{#N/A,#N/A,FALSE,"TAXC.INDEX";#N/A,#N/A,FALSE,"Schedule I";#N/A,#N/A,FALSE,"Schedule  II";#N/A,#N/A,FALSE,"Schedule III"}</definedName>
    <definedName name="ksp" localSheetId="5" hidden="1">{#N/A,#N/A,FALSE,"TAXC.INDEX";#N/A,#N/A,FALSE,"Schedule I";#N/A,#N/A,FALSE,"Schedule  II";#N/A,#N/A,FALSE,"Schedule III"}</definedName>
    <definedName name="ksp" localSheetId="6" hidden="1">{#N/A,#N/A,FALSE,"TAXC.INDEX";#N/A,#N/A,FALSE,"Schedule I";#N/A,#N/A,FALSE,"Schedule  II";#N/A,#N/A,FALSE,"Schedule III"}</definedName>
    <definedName name="ksp" localSheetId="11" hidden="1">{#N/A,#N/A,FALSE,"TAXC.INDEX";#N/A,#N/A,FALSE,"Schedule I";#N/A,#N/A,FALSE,"Schedule  II";#N/A,#N/A,FALSE,"Schedule III"}</definedName>
    <definedName name="ksp" localSheetId="12" hidden="1">{#N/A,#N/A,FALSE,"TAXC.INDEX";#N/A,#N/A,FALSE,"Schedule I";#N/A,#N/A,FALSE,"Schedule  II";#N/A,#N/A,FALSE,"Schedule III"}</definedName>
    <definedName name="ksp" hidden="1">{#N/A,#N/A,FALSE,"TAXC.INDEX";#N/A,#N/A,FALSE,"Schedule I";#N/A,#N/A,FALSE,"Schedule  II";#N/A,#N/A,FALSE,"Schedule III"}</definedName>
    <definedName name="ky" localSheetId="7" hidden="1">{#N/A,#N/A,FALSE,"TB";#N/A,#N/A,FALSE,"DR";#N/A,#N/A,FALSE,"AR";#N/A,#N/A,FALSE,"BS";#N/A,#N/A,FALSE,"PL";#N/A,#N/A,FALSE,"NOTES";#N/A,#N/A,FALSE,"NOTES (2)";#N/A,#N/A,FALSE,"NOTES (3)";#N/A,#N/A,FALSE,"DPL";#N/A,#N/A,FALSE,"DPL"}</definedName>
    <definedName name="ky" localSheetId="5" hidden="1">{#N/A,#N/A,FALSE,"TB";#N/A,#N/A,FALSE,"DR";#N/A,#N/A,FALSE,"AR";#N/A,#N/A,FALSE,"BS";#N/A,#N/A,FALSE,"PL";#N/A,#N/A,FALSE,"NOTES";#N/A,#N/A,FALSE,"NOTES (2)";#N/A,#N/A,FALSE,"NOTES (3)";#N/A,#N/A,FALSE,"DPL";#N/A,#N/A,FALSE,"DPL"}</definedName>
    <definedName name="ky" localSheetId="6" hidden="1">{#N/A,#N/A,FALSE,"TB";#N/A,#N/A,FALSE,"DR";#N/A,#N/A,FALSE,"AR";#N/A,#N/A,FALSE,"BS";#N/A,#N/A,FALSE,"PL";#N/A,#N/A,FALSE,"NOTES";#N/A,#N/A,FALSE,"NOTES (2)";#N/A,#N/A,FALSE,"NOTES (3)";#N/A,#N/A,FALSE,"DPL";#N/A,#N/A,FALSE,"DPL"}</definedName>
    <definedName name="ky" localSheetId="11" hidden="1">{#N/A,#N/A,FALSE,"TB";#N/A,#N/A,FALSE,"DR";#N/A,#N/A,FALSE,"AR";#N/A,#N/A,FALSE,"BS";#N/A,#N/A,FALSE,"PL";#N/A,#N/A,FALSE,"NOTES";#N/A,#N/A,FALSE,"NOTES (2)";#N/A,#N/A,FALSE,"NOTES (3)";#N/A,#N/A,FALSE,"DPL";#N/A,#N/A,FALSE,"DPL"}</definedName>
    <definedName name="ky" localSheetId="12" hidden="1">{#N/A,#N/A,FALSE,"TB";#N/A,#N/A,FALSE,"DR";#N/A,#N/A,FALSE,"AR";#N/A,#N/A,FALSE,"BS";#N/A,#N/A,FALSE,"PL";#N/A,#N/A,FALSE,"NOTES";#N/A,#N/A,FALSE,"NOTES (2)";#N/A,#N/A,FALSE,"NOTES (3)";#N/A,#N/A,FALSE,"DPL";#N/A,#N/A,FALSE,"DPL"}</definedName>
    <definedName name="ky" hidden="1">{#N/A,#N/A,FALSE,"TB";#N/A,#N/A,FALSE,"DR";#N/A,#N/A,FALSE,"AR";#N/A,#N/A,FALSE,"BS";#N/A,#N/A,FALSE,"PL";#N/A,#N/A,FALSE,"NOTES";#N/A,#N/A,FALSE,"NOTES (2)";#N/A,#N/A,FALSE,"NOTES (3)";#N/A,#N/A,FALSE,"DPL";#N/A,#N/A,FALSE,"DPL"}</definedName>
    <definedName name="L" localSheetId="5">#REF!</definedName>
    <definedName name="L" localSheetId="6">#REF!</definedName>
    <definedName name="L" localSheetId="11">#REF!</definedName>
    <definedName name="l" hidden="1">{#N/A,#N/A,TRUE,"Acquirer_Cases_Input";#N/A,#N/A,TRUE,"Acquirer_Input";#N/A,#N/A,TRUE,"Acquirer"}</definedName>
    <definedName name="l_1" hidden="1">{#N/A,#N/A,TRUE,"Acquirer_Cases_Input";#N/A,#N/A,TRUE,"Acquirer_Input";#N/A,#N/A,TRUE,"Acquirer"}</definedName>
    <definedName name="l_2" hidden="1">{#N/A,#N/A,TRUE,"Acquirer_Cases_Input";#N/A,#N/A,TRUE,"Acquirer_Input";#N/A,#N/A,TRUE,"Acquirer"}</definedName>
    <definedName name="l_3" hidden="1">{#N/A,#N/A,TRUE,"Acquirer_Cases_Input";#N/A,#N/A,TRUE,"Acquirer_Input";#N/A,#N/A,TRUE,"Acquirer"}</definedName>
    <definedName name="l_4" hidden="1">{#N/A,#N/A,TRUE,"Acquirer_Cases_Input";#N/A,#N/A,TRUE,"Acquirer_Input";#N/A,#N/A,TRUE,"Acquirer"}</definedName>
    <definedName name="l_5" hidden="1">{#N/A,#N/A,TRUE,"Acquirer_Cases_Input";#N/A,#N/A,TRUE,"Acquirer_Input";#N/A,#N/A,TRUE,"Acquirer"}</definedName>
    <definedName name="LC" localSheetId="5">[44]Note15!#REF!</definedName>
    <definedName name="LC">[44]Note15!#REF!</definedName>
    <definedName name="LEGAL1">#N/A</definedName>
    <definedName name="lf" localSheetId="7" hidden="1">#REF!</definedName>
    <definedName name="lf" localSheetId="6" hidden="1">#REF!</definedName>
    <definedName name="lf" localSheetId="11" hidden="1">#REF!</definedName>
    <definedName name="lf" localSheetId="12" hidden="1">#REF!</definedName>
    <definedName name="lf" hidden="1">#REF!</definedName>
    <definedName name="limcount" hidden="1">1</definedName>
    <definedName name="ListOffset" hidden="1">1</definedName>
    <definedName name="lk" localSheetId="7" hidden="1">{#N/A,#N/A,FALSE,"OffAdvance";#N/A,#N/A,FALSE,"OffExpRprt";#N/A,#N/A,FALSE,"Travelling";#N/A,#N/A,FALSE,"Entertmnt";#N/A,#N/A,FALSE,"Promotion"}</definedName>
    <definedName name="lk" localSheetId="5" hidden="1">{#N/A,#N/A,FALSE,"OffAdvance";#N/A,#N/A,FALSE,"OffExpRprt";#N/A,#N/A,FALSE,"Travelling";#N/A,#N/A,FALSE,"Entertmnt";#N/A,#N/A,FALSE,"Promotion"}</definedName>
    <definedName name="lk" localSheetId="6" hidden="1">{#N/A,#N/A,FALSE,"OffAdvance";#N/A,#N/A,FALSE,"OffExpRprt";#N/A,#N/A,FALSE,"Travelling";#N/A,#N/A,FALSE,"Entertmnt";#N/A,#N/A,FALSE,"Promotion"}</definedName>
    <definedName name="lk" localSheetId="11" hidden="1">{#N/A,#N/A,FALSE,"OffAdvance";#N/A,#N/A,FALSE,"OffExpRprt";#N/A,#N/A,FALSE,"Travelling";#N/A,#N/A,FALSE,"Entertmnt";#N/A,#N/A,FALSE,"Promotion"}</definedName>
    <definedName name="lk" localSheetId="12" hidden="1">{#N/A,#N/A,FALSE,"OffAdvance";#N/A,#N/A,FALSE,"OffExpRprt";#N/A,#N/A,FALSE,"Travelling";#N/A,#N/A,FALSE,"Entertmnt";#N/A,#N/A,FALSE,"Promotion"}</definedName>
    <definedName name="lk" hidden="1">{#N/A,#N/A,FALSE,"OffAdvance";#N/A,#N/A,FALSE,"OffExpRprt";#N/A,#N/A,FALSE,"Travelling";#N/A,#N/A,FALSE,"Entertmnt";#N/A,#N/A,FALSE,"Promotion"}</definedName>
    <definedName name="lkj" localSheetId="2" hidden="1">{#N/A,#N/A,FALSE,"Def SF Recd"}</definedName>
    <definedName name="lkj" localSheetId="7" hidden="1">{#N/A,#N/A,FALSE,"Def SF Recd"}</definedName>
    <definedName name="lkj" localSheetId="3" hidden="1">{#N/A,#N/A,FALSE,"Def SF Recd"}</definedName>
    <definedName name="lkj" localSheetId="4" hidden="1">{#N/A,#N/A,FALSE,"Def SF Recd"}</definedName>
    <definedName name="lkj" localSheetId="5" hidden="1">{#N/A,#N/A,FALSE,"Def SF Recd"}</definedName>
    <definedName name="lkj" localSheetId="6" hidden="1">{#N/A,#N/A,FALSE,"Def SF Recd"}</definedName>
    <definedName name="lkj" localSheetId="1" hidden="1">{#N/A,#N/A,FALSE,"Def SF Recd"}</definedName>
    <definedName name="lkj" localSheetId="8" hidden="1">{#N/A,#N/A,FALSE,"Def SF Recd"}</definedName>
    <definedName name="lkj" localSheetId="9" hidden="1">{#N/A,#N/A,FALSE,"Def SF Recd"}</definedName>
    <definedName name="lkj" localSheetId="10" hidden="1">{#N/A,#N/A,FALSE,"Def SF Recd"}</definedName>
    <definedName name="lkj" localSheetId="11" hidden="1">{#N/A,#N/A,FALSE,"Def SF Recd"}</definedName>
    <definedName name="lkj" localSheetId="12" hidden="1">{#N/A,#N/A,FALSE,"Def SF Recd"}</definedName>
    <definedName name="lkj" hidden="1">{#N/A,#N/A,FALSE,"Def SF Recd"}</definedName>
    <definedName name="ll" localSheetId="7" hidden="1">{#N/A,#N/A,TRUE,"COVER";#N/A,#N/A,TRUE,"DIR";#N/A,#N/A,TRUE,"AUDIT"}</definedName>
    <definedName name="ll" localSheetId="5" hidden="1">{#N/A,#N/A,TRUE,"COVER";#N/A,#N/A,TRUE,"DIR";#N/A,#N/A,TRUE,"AUDIT"}</definedName>
    <definedName name="ll" localSheetId="6" hidden="1">{#N/A,#N/A,TRUE,"COVER";#N/A,#N/A,TRUE,"DIR";#N/A,#N/A,TRUE,"AUDIT"}</definedName>
    <definedName name="ll" localSheetId="1" hidden="1">{#N/A,#N/A,FALSE,"COVER";#N/A,#N/A,FALSE,"0";#N/A,#N/A,FALSE,"1";#N/A,#N/A,FALSE,"2";#N/A,#N/A,FALSE,"3";#N/A,#N/A,FALSE,"4";#N/A,#N/A,FALSE,"5";#N/A,#N/A,FALSE,"6";#N/A,#N/A,FALSE,"7";#N/A,#N/A,FALSE,"8";#N/A,#N/A,FALSE,"9";#N/A,#N/A,FALSE,"10";#N/A,#N/A,FALSE,"11"}</definedName>
    <definedName name="ll" localSheetId="11" hidden="1">{#N/A,#N/A,TRUE,"COVER";#N/A,#N/A,TRUE,"DIR";#N/A,#N/A,TRUE,"AUDIT"}</definedName>
    <definedName name="ll" localSheetId="12" hidden="1">{#N/A,#N/A,TRUE,"COVER";#N/A,#N/A,TRUE,"DIR";#N/A,#N/A,TRUE,"AUDIT"}</definedName>
    <definedName name="ll" hidden="1">{"graph",#N/A,FALSE,"WWJU";"graph",#N/A,FALSE,"WWSEM";"graph",#N/A,FALSE,"GOMJU";"graph",#N/A,FALSE,"GOMSEM";"graph",#N/A,FALSE,"NSJU";"graph",#N/A,FALSE,"NSSEM";"graph",#N/A,FALSE,"WAJU";"graph",#N/A,FALSE,"STOCKPRI";"graph",#N/A,FALSE,"CFTEV";"graph",#N/A,FALSE,"NAV-RCV";"graph",#N/A,FALSE,"CRUDEWW"}</definedName>
    <definedName name="ll_1" hidden="1">{"graph",#N/A,FALSE,"WWJU";"graph",#N/A,FALSE,"WWSEM";"graph",#N/A,FALSE,"GOMJU";"graph",#N/A,FALSE,"GOMSEM";"graph",#N/A,FALSE,"NSJU";"graph",#N/A,FALSE,"NSSEM";"graph",#N/A,FALSE,"WAJU";"graph",#N/A,FALSE,"STOCKPRI";"graph",#N/A,FALSE,"CFTEV";"graph",#N/A,FALSE,"NAV-RCV";"graph",#N/A,FALSE,"CRUDEWW"}</definedName>
    <definedName name="ll_2" hidden="1">{"graph",#N/A,FALSE,"WWJU";"graph",#N/A,FALSE,"WWSEM";"graph",#N/A,FALSE,"GOMJU";"graph",#N/A,FALSE,"GOMSEM";"graph",#N/A,FALSE,"NSJU";"graph",#N/A,FALSE,"NSSEM";"graph",#N/A,FALSE,"WAJU";"graph",#N/A,FALSE,"STOCKPRI";"graph",#N/A,FALSE,"CFTEV";"graph",#N/A,FALSE,"NAV-RCV";"graph",#N/A,FALSE,"CRUDEWW"}</definedName>
    <definedName name="ll_3" hidden="1">{"graph",#N/A,FALSE,"WWJU";"graph",#N/A,FALSE,"WWSEM";"graph",#N/A,FALSE,"GOMJU";"graph",#N/A,FALSE,"GOMSEM";"graph",#N/A,FALSE,"NSJU";"graph",#N/A,FALSE,"NSSEM";"graph",#N/A,FALSE,"WAJU";"graph",#N/A,FALSE,"STOCKPRI";"graph",#N/A,FALSE,"CFTEV";"graph",#N/A,FALSE,"NAV-RCV";"graph",#N/A,FALSE,"CRUDEWW"}</definedName>
    <definedName name="ll_4" hidden="1">{"graph",#N/A,FALSE,"WWJU";"graph",#N/A,FALSE,"WWSEM";"graph",#N/A,FALSE,"GOMJU";"graph",#N/A,FALSE,"GOMSEM";"graph",#N/A,FALSE,"NSJU";"graph",#N/A,FALSE,"NSSEM";"graph",#N/A,FALSE,"WAJU";"graph",#N/A,FALSE,"STOCKPRI";"graph",#N/A,FALSE,"CFTEV";"graph",#N/A,FALSE,"NAV-RCV";"graph",#N/A,FALSE,"CRUDEWW"}</definedName>
    <definedName name="ll_5" hidden="1">{"graph",#N/A,FALSE,"WWJU";"graph",#N/A,FALSE,"WWSEM";"graph",#N/A,FALSE,"GOMJU";"graph",#N/A,FALSE,"GOMSEM";"graph",#N/A,FALSE,"NSJU";"graph",#N/A,FALSE,"NSSEM";"graph",#N/A,FALSE,"WAJU";"graph",#N/A,FALSE,"STOCKPRI";"graph",#N/A,FALSE,"CFTEV";"graph",#N/A,FALSE,"NAV-RCV";"graph",#N/A,FALSE,"CRUDEWW"}</definedName>
    <definedName name="llk" hidden="1">{#N/A,#N/A,FALSE,"COVER";#N/A,#N/A,FALSE,"0";#N/A,#N/A,FALSE,"1";#N/A,#N/A,FALSE,"2";#N/A,#N/A,FALSE,"3";#N/A,#N/A,FALSE,"4";#N/A,#N/A,FALSE,"5";#N/A,#N/A,FALSE,"6";#N/A,#N/A,FALSE,"7";#N/A,#N/A,FALSE,"8";#N/A,#N/A,FALSE,"9";#N/A,#N/A,FALSE,"10";#N/A,#N/A,FALSE,"11"}</definedName>
    <definedName name="lll" localSheetId="2" hidden="1">{"mgmt forecast",#N/A,FALSE,"Mgmt Forecast";"dcf table",#N/A,FALSE,"Mgmt Forecast";"sensitivity",#N/A,FALSE,"Mgmt Forecast";"table inputs",#N/A,FALSE,"Mgmt Forecast";"calculations",#N/A,FALSE,"Mgmt Forecast"}</definedName>
    <definedName name="lll" localSheetId="7" hidden="1">{"mgmt forecast",#N/A,FALSE,"Mgmt Forecast";"dcf table",#N/A,FALSE,"Mgmt Forecast";"sensitivity",#N/A,FALSE,"Mgmt Forecast";"table inputs",#N/A,FALSE,"Mgmt Forecast";"calculations",#N/A,FALSE,"Mgmt Forecast"}</definedName>
    <definedName name="lll" localSheetId="3" hidden="1">{"mgmt forecast",#N/A,FALSE,"Mgmt Forecast";"dcf table",#N/A,FALSE,"Mgmt Forecast";"sensitivity",#N/A,FALSE,"Mgmt Forecast";"table inputs",#N/A,FALSE,"Mgmt Forecast";"calculations",#N/A,FALSE,"Mgmt Forecast"}</definedName>
    <definedName name="lll" localSheetId="4" hidden="1">{"mgmt forecast",#N/A,FALSE,"Mgmt Forecast";"dcf table",#N/A,FALSE,"Mgmt Forecast";"sensitivity",#N/A,FALSE,"Mgmt Forecast";"table inputs",#N/A,FALSE,"Mgmt Forecast";"calculations",#N/A,FALSE,"Mgmt Forecast"}</definedName>
    <definedName name="lll" localSheetId="5" hidden="1">{"mgmt forecast",#N/A,FALSE,"Mgmt Forecast";"dcf table",#N/A,FALSE,"Mgmt Forecast";"sensitivity",#N/A,FALSE,"Mgmt Forecast";"table inputs",#N/A,FALSE,"Mgmt Forecast";"calculations",#N/A,FALSE,"Mgmt Forecast"}</definedName>
    <definedName name="lll" localSheetId="6" hidden="1">{#N/A,#N/A,FALSE,"TB";#N/A,#N/A,FALSE,"DR";#N/A,#N/A,FALSE,"AR";#N/A,#N/A,FALSE,"PL";#N/A,#N/A,FALSE,"BS";#N/A,#N/A,FALSE,"NOTES";#N/A,#N/A,FALSE,"NOTES (2)";#N/A,#N/A,FALSE,"NOTES (3)";#N/A,#N/A,FALSE,"DPL";#N/A,#N/A,FALSE,"TAXC.INDEX";#N/A,#N/A,FALSE,"Schedule I";#N/A,#N/A,FALSE,"Adjustments"}</definedName>
    <definedName name="lll" localSheetId="1" hidden="1">{"mgmt forecast",#N/A,FALSE,"Mgmt Forecast";"dcf table",#N/A,FALSE,"Mgmt Forecast";"sensitivity",#N/A,FALSE,"Mgmt Forecast";"table inputs",#N/A,FALSE,"Mgmt Forecast";"calculations",#N/A,FALSE,"Mgmt Forecast"}</definedName>
    <definedName name="lll" localSheetId="8" hidden="1">{"mgmt forecast",#N/A,FALSE,"Mgmt Forecast";"dcf table",#N/A,FALSE,"Mgmt Forecast";"sensitivity",#N/A,FALSE,"Mgmt Forecast";"table inputs",#N/A,FALSE,"Mgmt Forecast";"calculations",#N/A,FALSE,"Mgmt Forecast"}</definedName>
    <definedName name="lll" localSheetId="9" hidden="1">{"mgmt forecast",#N/A,FALSE,"Mgmt Forecast";"dcf table",#N/A,FALSE,"Mgmt Forecast";"sensitivity",#N/A,FALSE,"Mgmt Forecast";"table inputs",#N/A,FALSE,"Mgmt Forecast";"calculations",#N/A,FALSE,"Mgmt Forecast"}</definedName>
    <definedName name="lll" localSheetId="10" hidden="1">{"mgmt forecast",#N/A,FALSE,"Mgmt Forecast";"dcf table",#N/A,FALSE,"Mgmt Forecast";"sensitivity",#N/A,FALSE,"Mgmt Forecast";"table inputs",#N/A,FALSE,"Mgmt Forecast";"calculations",#N/A,FALSE,"Mgmt Forecast"}</definedName>
    <definedName name="lll" localSheetId="11" hidden="1">{#N/A,#N/A,FALSE,"TB";#N/A,#N/A,FALSE,"DR";#N/A,#N/A,FALSE,"AR";#N/A,#N/A,FALSE,"PL";#N/A,#N/A,FALSE,"BS";#N/A,#N/A,FALSE,"NOTES";#N/A,#N/A,FALSE,"NOTES (2)";#N/A,#N/A,FALSE,"NOTES (3)";#N/A,#N/A,FALSE,"DPL";#N/A,#N/A,FALSE,"TAXC.INDEX";#N/A,#N/A,FALSE,"Schedule I";#N/A,#N/A,FALSE,"Adjustments"}</definedName>
    <definedName name="lll" localSheetId="12" hidden="1">{"mgmt forecast",#N/A,FALSE,"Mgmt Forecast";"dcf table",#N/A,FALSE,"Mgmt Forecast";"sensitivity",#N/A,FALSE,"Mgmt Forecast";"table inputs",#N/A,FALSE,"Mgmt Forecast";"calculations",#N/A,FALSE,"Mgmt Forecast"}</definedName>
    <definedName name="lll" hidden="1">{"mgmt forecast",#N/A,FALSE,"Mgmt Forecast";"dcf table",#N/A,FALSE,"Mgmt Forecast";"sensitivity",#N/A,FALSE,"Mgmt Forecast";"table inputs",#N/A,FALSE,"Mgmt Forecast";"calculations",#N/A,FALSE,"Mgmt Forecast"}</definedName>
    <definedName name="lll_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lll_2"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lll_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lll_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lll_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llll" hidden="1">{"cred comp",#N/A,FALSE,"Comparable Credit Analysis";"IS",#N/A,FALSE,"IS";"Sensitivity",#N/A,FALSE,"Sensitivity";"BS",#N/A,FALSE,"BS";"Bond Summary",#N/A,FALSE,"B Summary";"AD",#N/A,FALSE,"Accretion";"NAV",#N/A,FALSE,"NAV";"SU",#N/A,FALSE,"S&amp;U";"acq. study",#N/A,FALSE,"Acq. Study";"F Charges",#N/A,FALSE,"Fixed Charges"}</definedName>
    <definedName name="llll_1" hidden="1">{"cred comp",#N/A,FALSE,"Comparable Credit Analysis";"IS",#N/A,FALSE,"IS";"Sensitivity",#N/A,FALSE,"Sensitivity";"BS",#N/A,FALSE,"BS";"Bond Summary",#N/A,FALSE,"B Summary";"AD",#N/A,FALSE,"Accretion";"NAV",#N/A,FALSE,"NAV";"SU",#N/A,FALSE,"S&amp;U";"acq. study",#N/A,FALSE,"Acq. Study";"F Charges",#N/A,FALSE,"Fixed Charges"}</definedName>
    <definedName name="llll_2" hidden="1">{"cred comp",#N/A,FALSE,"Comparable Credit Analysis";"IS",#N/A,FALSE,"IS";"Sensitivity",#N/A,FALSE,"Sensitivity";"BS",#N/A,FALSE,"BS";"Bond Summary",#N/A,FALSE,"B Summary";"AD",#N/A,FALSE,"Accretion";"NAV",#N/A,FALSE,"NAV";"SU",#N/A,FALSE,"S&amp;U";"acq. study",#N/A,FALSE,"Acq. Study";"F Charges",#N/A,FALSE,"Fixed Charges"}</definedName>
    <definedName name="llll_3" hidden="1">{"cred comp",#N/A,FALSE,"Comparable Credit Analysis";"IS",#N/A,FALSE,"IS";"Sensitivity",#N/A,FALSE,"Sensitivity";"BS",#N/A,FALSE,"BS";"Bond Summary",#N/A,FALSE,"B Summary";"AD",#N/A,FALSE,"Accretion";"NAV",#N/A,FALSE,"NAV";"SU",#N/A,FALSE,"S&amp;U";"acq. study",#N/A,FALSE,"Acq. Study";"F Charges",#N/A,FALSE,"Fixed Charges"}</definedName>
    <definedName name="llll_4" hidden="1">{"cred comp",#N/A,FALSE,"Comparable Credit Analysis";"IS",#N/A,FALSE,"IS";"Sensitivity",#N/A,FALSE,"Sensitivity";"BS",#N/A,FALSE,"BS";"Bond Summary",#N/A,FALSE,"B Summary";"AD",#N/A,FALSE,"Accretion";"NAV",#N/A,FALSE,"NAV";"SU",#N/A,FALSE,"S&amp;U";"acq. study",#N/A,FALSE,"Acq. Study";"F Charges",#N/A,FALSE,"Fixed Charges"}</definedName>
    <definedName name="llll_5" hidden="1">{"cred comp",#N/A,FALSE,"Comparable Credit Analysis";"IS",#N/A,FALSE,"IS";"Sensitivity",#N/A,FALSE,"Sensitivity";"BS",#N/A,FALSE,"BS";"Bond Summary",#N/A,FALSE,"B Summary";"AD",#N/A,FALSE,"Accretion";"NAV",#N/A,FALSE,"NAV";"SU",#N/A,FALSE,"S&amp;U";"acq. study",#N/A,FALSE,"Acq. Study";"F Charges",#N/A,FALSE,"Fixed Charges"}</definedName>
    <definedName name="lllll" hidden="1">{#N/A,#N/A,FALSE,"SUM";#N/A,#N/A,FALSE,"Holding Cost ";#N/A,#N/A,FALSE,"2000 &amp; C3D";#N/A,#N/A,FALSE,"Disposal Costs";#N/A,#N/A,FALSE,"WIP";#N/A,#N/A,FALSE,"Fin Goods"}</definedName>
    <definedName name="lllll_1" hidden="1">{#N/A,#N/A,FALSE,"SUM";#N/A,#N/A,FALSE,"Holding Cost ";#N/A,#N/A,FALSE,"2000 &amp; C3D";#N/A,#N/A,FALSE,"Disposal Costs";#N/A,#N/A,FALSE,"WIP";#N/A,#N/A,FALSE,"Fin Goods"}</definedName>
    <definedName name="lllll_2" hidden="1">{#N/A,#N/A,FALSE,"SUM";#N/A,#N/A,FALSE,"Holding Cost ";#N/A,#N/A,FALSE,"2000 &amp; C3D";#N/A,#N/A,FALSE,"Disposal Costs";#N/A,#N/A,FALSE,"WIP";#N/A,#N/A,FALSE,"Fin Goods"}</definedName>
    <definedName name="lllll_3" hidden="1">{#N/A,#N/A,FALSE,"SUM";#N/A,#N/A,FALSE,"Holding Cost ";#N/A,#N/A,FALSE,"2000 &amp; C3D";#N/A,#N/A,FALSE,"Disposal Costs";#N/A,#N/A,FALSE,"WIP";#N/A,#N/A,FALSE,"Fin Goods"}</definedName>
    <definedName name="lllll_4" hidden="1">{#N/A,#N/A,FALSE,"SUM";#N/A,#N/A,FALSE,"Holding Cost ";#N/A,#N/A,FALSE,"2000 &amp; C3D";#N/A,#N/A,FALSE,"Disposal Costs";#N/A,#N/A,FALSE,"WIP";#N/A,#N/A,FALSE,"Fin Goods"}</definedName>
    <definedName name="lllll_5" hidden="1">{#N/A,#N/A,FALSE,"SUM";#N/A,#N/A,FALSE,"Holding Cost ";#N/A,#N/A,FALSE,"2000 &amp; C3D";#N/A,#N/A,FALSE,"Disposal Costs";#N/A,#N/A,FALSE,"WIP";#N/A,#N/A,FALSE,"Fin Goods"}</definedName>
    <definedName name="llllll" hidden="1">{"revenue detail 1",#N/A,FALSE,"Revenue Detail";"revenue detail 2",#N/A,FALSE,"Revenue Detail";"revenue detail 3",#N/A,FALSE,"Revenue Detail";"revenue detail 4",#N/A,FALSE,"Revenue Detail"}</definedName>
    <definedName name="llllll_1" hidden="1">{"revenue detail 1",#N/A,FALSE,"Revenue Detail";"revenue detail 2",#N/A,FALSE,"Revenue Detail";"revenue detail 3",#N/A,FALSE,"Revenue Detail";"revenue detail 4",#N/A,FALSE,"Revenue Detail"}</definedName>
    <definedName name="llllll_2" hidden="1">{"revenue detail 1",#N/A,FALSE,"Revenue Detail";"revenue detail 2",#N/A,FALSE,"Revenue Detail";"revenue detail 3",#N/A,FALSE,"Revenue Detail";"revenue detail 4",#N/A,FALSE,"Revenue Detail"}</definedName>
    <definedName name="llllll_3" hidden="1">{"revenue detail 1",#N/A,FALSE,"Revenue Detail";"revenue detail 2",#N/A,FALSE,"Revenue Detail";"revenue detail 3",#N/A,FALSE,"Revenue Detail";"revenue detail 4",#N/A,FALSE,"Revenue Detail"}</definedName>
    <definedName name="llllll_4" hidden="1">{"revenue detail 1",#N/A,FALSE,"Revenue Detail";"revenue detail 2",#N/A,FALSE,"Revenue Detail";"revenue detail 3",#N/A,FALSE,"Revenue Detail";"revenue detail 4",#N/A,FALSE,"Revenue Detail"}</definedName>
    <definedName name="llllll_5" hidden="1">{"revenue detail 1",#N/A,FALSE,"Revenue Detail";"revenue detail 2",#N/A,FALSE,"Revenue Detail";"revenue detail 3",#N/A,FALSE,"Revenue Detail";"revenue detail 4",#N/A,FALSE,"Revenue Detail"}</definedName>
    <definedName name="lllllll" hidden="1">{"revenue graph",#N/A,FALSE,"Revenue Graph"}</definedName>
    <definedName name="lllllll_1" hidden="1">{"revenue graph",#N/A,FALSE,"Revenue Graph"}</definedName>
    <definedName name="lllllll_2" hidden="1">{"revenue graph",#N/A,FALSE,"Revenue Graph"}</definedName>
    <definedName name="lllllll_3" hidden="1">{"revenue graph",#N/A,FALSE,"Revenue Graph"}</definedName>
    <definedName name="lllllll_4" hidden="1">{"revenue graph",#N/A,FALSE,"Revenue Graph"}</definedName>
    <definedName name="lllllll_5" hidden="1">{"revenue graph",#N/A,FALSE,"Revenue Graph"}</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UFeXToEUR" hidden="1">1/EUReXToLUF</definedName>
    <definedName name="luk" hidden="1">{#N/A,#N/A,FALSE,"COVER";#N/A,#N/A,FALSE,"0";#N/A,#N/A,FALSE,"1";#N/A,#N/A,FALSE,"2";#N/A,#N/A,FALSE,"3";#N/A,#N/A,FALSE,"4";#N/A,#N/A,FALSE,"5";#N/A,#N/A,FALSE,"6";#N/A,#N/A,FALSE,"7";#N/A,#N/A,FALSE,"8";#N/A,#N/A,FALSE,"9";#N/A,#N/A,FALSE,"10";#N/A,#N/A,FALSE,"11"}</definedName>
    <definedName name="M" localSheetId="5">#REF!</definedName>
    <definedName name="M" localSheetId="6">#REF!</definedName>
    <definedName name="M" localSheetId="11">#REF!</definedName>
    <definedName name="m" hidden="1">{"contributory1",#N/A,FALSE,"Contributory Assets Detail";"contributory2",#N/A,FALSE,"Contributory Assets Detail"}</definedName>
    <definedName name="m_1" hidden="1">{#N/A,#N/A,FALSE,"Virgin Flightdeck"}</definedName>
    <definedName name="m_2" hidden="1">{#N/A,#N/A,FALSE,"Virgin Flightdeck"}</definedName>
    <definedName name="m_3" hidden="1">{#N/A,#N/A,FALSE,"Virgin Flightdeck"}</definedName>
    <definedName name="m_4" hidden="1">{#N/A,#N/A,FALSE,"Virgin Flightdeck"}</definedName>
    <definedName name="m_5" hidden="1">{#N/A,#N/A,FALSE,"Virgin Flightdeck"}</definedName>
    <definedName name="M_PlaceofPath" hidden="1">"F:\KBRAU\eric\ericy_vdf.xls"</definedName>
    <definedName name="ma" localSheetId="7" hidden="1">[45]A!#REF!</definedName>
    <definedName name="ma" localSheetId="6" hidden="1">[45]A!#REF!</definedName>
    <definedName name="ma" localSheetId="11" hidden="1">[45]A!#REF!</definedName>
    <definedName name="ma" localSheetId="12" hidden="1">[45]A!#REF!</definedName>
    <definedName name="ma" hidden="1">[45]A!#REF!</definedName>
    <definedName name="MACROS" localSheetId="4">#REF!</definedName>
    <definedName name="MACROS" localSheetId="10">#REF!</definedName>
    <definedName name="MACROS">#REF!</definedName>
    <definedName name="March"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rch_1"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rch_2"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rch_3"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rch_4"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rch_5"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rk"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rk_1"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rk_2"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rk_3"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rk_4"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rk_5"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C" localSheetId="6">#REF!</definedName>
    <definedName name="MC">#REF!</definedName>
    <definedName name="meivy" localSheetId="2" hidden="1">{#N/A,#N/A,FALSE,"Aging Summary";#N/A,#N/A,FALSE,"Ratio Analysis";#N/A,#N/A,FALSE,"Test 120 Day Accts";#N/A,#N/A,FALSE,"Tickmarks"}</definedName>
    <definedName name="meivy" localSheetId="7" hidden="1">{#N/A,#N/A,FALSE,"Aging Summary";#N/A,#N/A,FALSE,"Ratio Analysis";#N/A,#N/A,FALSE,"Test 120 Day Accts";#N/A,#N/A,FALSE,"Tickmarks"}</definedName>
    <definedName name="meivy" localSheetId="3" hidden="1">{#N/A,#N/A,FALSE,"Aging Summary";#N/A,#N/A,FALSE,"Ratio Analysis";#N/A,#N/A,FALSE,"Test 120 Day Accts";#N/A,#N/A,FALSE,"Tickmarks"}</definedName>
    <definedName name="meivy" localSheetId="4" hidden="1">{#N/A,#N/A,FALSE,"Aging Summary";#N/A,#N/A,FALSE,"Ratio Analysis";#N/A,#N/A,FALSE,"Test 120 Day Accts";#N/A,#N/A,FALSE,"Tickmarks"}</definedName>
    <definedName name="meivy" localSheetId="5" hidden="1">{#N/A,#N/A,FALSE,"Aging Summary";#N/A,#N/A,FALSE,"Ratio Analysis";#N/A,#N/A,FALSE,"Test 120 Day Accts";#N/A,#N/A,FALSE,"Tickmarks"}</definedName>
    <definedName name="meivy" localSheetId="6" hidden="1">{#N/A,#N/A,FALSE,"Aging Summary";#N/A,#N/A,FALSE,"Ratio Analysis";#N/A,#N/A,FALSE,"Test 120 Day Accts";#N/A,#N/A,FALSE,"Tickmarks"}</definedName>
    <definedName name="meivy" localSheetId="1" hidden="1">{#N/A,#N/A,FALSE,"Aging Summary";#N/A,#N/A,FALSE,"Ratio Analysis";#N/A,#N/A,FALSE,"Test 120 Day Accts";#N/A,#N/A,FALSE,"Tickmarks"}</definedName>
    <definedName name="meivy" localSheetId="8" hidden="1">{#N/A,#N/A,FALSE,"Aging Summary";#N/A,#N/A,FALSE,"Ratio Analysis";#N/A,#N/A,FALSE,"Test 120 Day Accts";#N/A,#N/A,FALSE,"Tickmarks"}</definedName>
    <definedName name="meivy" localSheetId="9" hidden="1">{#N/A,#N/A,FALSE,"Aging Summary";#N/A,#N/A,FALSE,"Ratio Analysis";#N/A,#N/A,FALSE,"Test 120 Day Accts";#N/A,#N/A,FALSE,"Tickmarks"}</definedName>
    <definedName name="meivy" localSheetId="10" hidden="1">{#N/A,#N/A,FALSE,"Aging Summary";#N/A,#N/A,FALSE,"Ratio Analysis";#N/A,#N/A,FALSE,"Test 120 Day Accts";#N/A,#N/A,FALSE,"Tickmarks"}</definedName>
    <definedName name="meivy" localSheetId="11" hidden="1">{#N/A,#N/A,FALSE,"Aging Summary";#N/A,#N/A,FALSE,"Ratio Analysis";#N/A,#N/A,FALSE,"Test 120 Day Accts";#N/A,#N/A,FALSE,"Tickmarks"}</definedName>
    <definedName name="meivy" localSheetId="12" hidden="1">{#N/A,#N/A,FALSE,"Aging Summary";#N/A,#N/A,FALSE,"Ratio Analysis";#N/A,#N/A,FALSE,"Test 120 Day Accts";#N/A,#N/A,FALSE,"Tickmarks"}</definedName>
    <definedName name="meivy" hidden="1">{#N/A,#N/A,FALSE,"Aging Summary";#N/A,#N/A,FALSE,"Ratio Analysis";#N/A,#N/A,FALSE,"Test 120 Day Accts";#N/A,#N/A,FALSE,"Tickmarks"}</definedName>
    <definedName name="meme" hidden="1">{"'Eng (page2)'!$A$1:$D$52"}</definedName>
    <definedName name="min" hidden="1">{"'Feb 99'!$A$1:$G$30"}</definedName>
    <definedName name="mjhgfvc" localSheetId="7" hidden="1">{#N/A,#N/A,FALSE,"DIR-REP";#N/A,#N/A,FALSE,"AUD-REPORT";#N/A,#N/A,FALSE,"P7L&amp;BS";#N/A,#N/A,FALSE,"NOTES";#N/A,#N/A,FALSE,"FA";#N/A,#N/A,FALSE,"NOTES (2)";#N/A,#N/A,FALSE,"Schedule  IV";#N/A,#N/A,FALSE,"Schedule V"}</definedName>
    <definedName name="mjhgfvc" localSheetId="5" hidden="1">{#N/A,#N/A,FALSE,"DIR-REP";#N/A,#N/A,FALSE,"AUD-REPORT";#N/A,#N/A,FALSE,"P7L&amp;BS";#N/A,#N/A,FALSE,"NOTES";#N/A,#N/A,FALSE,"FA";#N/A,#N/A,FALSE,"NOTES (2)";#N/A,#N/A,FALSE,"Schedule  IV";#N/A,#N/A,FALSE,"Schedule V"}</definedName>
    <definedName name="mjhgfvc" localSheetId="6" hidden="1">{#N/A,#N/A,FALSE,"DIR-REP";#N/A,#N/A,FALSE,"AUD-REPORT";#N/A,#N/A,FALSE,"P7L&amp;BS";#N/A,#N/A,FALSE,"NOTES";#N/A,#N/A,FALSE,"FA";#N/A,#N/A,FALSE,"NOTES (2)";#N/A,#N/A,FALSE,"Schedule  IV";#N/A,#N/A,FALSE,"Schedule V"}</definedName>
    <definedName name="mjhgfvc" localSheetId="11" hidden="1">{#N/A,#N/A,FALSE,"DIR-REP";#N/A,#N/A,FALSE,"AUD-REPORT";#N/A,#N/A,FALSE,"P7L&amp;BS";#N/A,#N/A,FALSE,"NOTES";#N/A,#N/A,FALSE,"FA";#N/A,#N/A,FALSE,"NOTES (2)";#N/A,#N/A,FALSE,"Schedule  IV";#N/A,#N/A,FALSE,"Schedule V"}</definedName>
    <definedName name="mjhgfvc" localSheetId="12" hidden="1">{#N/A,#N/A,FALSE,"DIR-REP";#N/A,#N/A,FALSE,"AUD-REPORT";#N/A,#N/A,FALSE,"P7L&amp;BS";#N/A,#N/A,FALSE,"NOTES";#N/A,#N/A,FALSE,"FA";#N/A,#N/A,FALSE,"NOTES (2)";#N/A,#N/A,FALSE,"Schedule  IV";#N/A,#N/A,FALSE,"Schedule V"}</definedName>
    <definedName name="mjhgfvc" hidden="1">{#N/A,#N/A,FALSE,"DIR-REP";#N/A,#N/A,FALSE,"AUD-REPORT";#N/A,#N/A,FALSE,"P7L&amp;BS";#N/A,#N/A,FALSE,"NOTES";#N/A,#N/A,FALSE,"FA";#N/A,#N/A,FALSE,"NOTES (2)";#N/A,#N/A,FALSE,"Schedule  IV";#N/A,#N/A,FALSE,"Schedule V"}</definedName>
    <definedName name="mm" localSheetId="7" hidden="1">{#N/A,#N/A,FALSE,"TAXC.INDEX";#N/A,#N/A,FALSE,"Schedule I";#N/A,#N/A,FALSE,"Schedule  II";#N/A,#N/A,FALSE,"Schedule III";#N/A,#N/A,FALSE,"Schedule IV";#N/A,#N/A,FALSE,"Schedule IV (Cont'd)";#N/A,#N/A,FALSE,"Schedule V";#N/A,#N/A,FALSE,"Schedule VI";#N/A,#N/A,FALSE,"Schedule VII"}</definedName>
    <definedName name="mm" localSheetId="5" hidden="1">{#N/A,#N/A,FALSE,"TAXC.INDEX";#N/A,#N/A,FALSE,"Schedule I";#N/A,#N/A,FALSE,"Schedule  II";#N/A,#N/A,FALSE,"Schedule III";#N/A,#N/A,FALSE,"Schedule IV";#N/A,#N/A,FALSE,"Schedule IV (Cont'd)";#N/A,#N/A,FALSE,"Schedule V";#N/A,#N/A,FALSE,"Schedule VI";#N/A,#N/A,FALSE,"Schedule VII"}</definedName>
    <definedName name="mm" localSheetId="6" hidden="1">{#N/A,#N/A,FALSE,"TAXC.INDEX";#N/A,#N/A,FALSE,"Schedule I";#N/A,#N/A,FALSE,"Schedule  II";#N/A,#N/A,FALSE,"Schedule III";#N/A,#N/A,FALSE,"Schedule IV";#N/A,#N/A,FALSE,"Schedule IV (Cont'd)";#N/A,#N/A,FALSE,"Schedule V";#N/A,#N/A,FALSE,"Schedule VI";#N/A,#N/A,FALSE,"Schedule VII"}</definedName>
    <definedName name="mm" localSheetId="11" hidden="1">{#N/A,#N/A,FALSE,"TAXC.INDEX";#N/A,#N/A,FALSE,"Schedule I";#N/A,#N/A,FALSE,"Schedule  II";#N/A,#N/A,FALSE,"Schedule III";#N/A,#N/A,FALSE,"Schedule IV";#N/A,#N/A,FALSE,"Schedule IV (Cont'd)";#N/A,#N/A,FALSE,"Schedule V";#N/A,#N/A,FALSE,"Schedule VI";#N/A,#N/A,FALSE,"Schedule VII"}</definedName>
    <definedName name="mm" localSheetId="12" hidden="1">{#N/A,#N/A,FALSE,"TAXC.INDEX";#N/A,#N/A,FALSE,"Schedule I";#N/A,#N/A,FALSE,"Schedule  II";#N/A,#N/A,FALSE,"Schedule III";#N/A,#N/A,FALSE,"Schedule IV";#N/A,#N/A,FALSE,"Schedule IV (Cont'd)";#N/A,#N/A,FALSE,"Schedule V";#N/A,#N/A,FALSE,"Schedule VI";#N/A,#N/A,FALSE,"Schedule VII"}</definedName>
    <definedName name="mm" hidden="1">{"ReportTop",#N/A,FALSE,"report top"}</definedName>
    <definedName name="mm_1" hidden="1">{"ReportTop",#N/A,FALSE,"report top"}</definedName>
    <definedName name="mm_2" hidden="1">{"ReportTop",#N/A,FALSE,"report top"}</definedName>
    <definedName name="mm_3" hidden="1">{"ReportTop",#N/A,FALSE,"report top"}</definedName>
    <definedName name="mm_4" hidden="1">{"ReportTop",#N/A,FALSE,"report top"}</definedName>
    <definedName name="mm_5" hidden="1">{"ReportTop",#N/A,FALSE,"report top"}</definedName>
    <definedName name="mmm" hidden="1">{"documentation1",#N/A,FALSE,"Documentation";"documentation2",#N/A,FALSE,"Documentation"}</definedName>
    <definedName name="mmm_1" hidden="1">{"documentation1",#N/A,FALSE,"Documentation";"documentation2",#N/A,FALSE,"Documentation"}</definedName>
    <definedName name="mmm_2" hidden="1">{"documentation1",#N/A,FALSE,"Documentation";"documentation2",#N/A,FALSE,"Documentation"}</definedName>
    <definedName name="mmm_3" hidden="1">{"documentation1",#N/A,FALSE,"Documentation";"documentation2",#N/A,FALSE,"Documentation"}</definedName>
    <definedName name="mmm_4" hidden="1">{"documentation1",#N/A,FALSE,"Documentation";"documentation2",#N/A,FALSE,"Documentation"}</definedName>
    <definedName name="mmm_5" hidden="1">{"documentation1",#N/A,FALSE,"Documentation";"documentation2",#N/A,FALSE,"Documentation"}</definedName>
    <definedName name="mmmm" localSheetId="7" hidden="1">{#N/A,#N/A,FALSE,"DIR-REP";#N/A,#N/A,FALSE,"AUD-REPORT";#N/A,#N/A,FALSE,"P7L&amp;BS";#N/A,#N/A,FALSE,"NOTES";#N/A,#N/A,FALSE,"FA";#N/A,#N/A,FALSE,"NOTES (2)";#N/A,#N/A,FALSE,"Schedule  IV";#N/A,#N/A,FALSE,"Schedule V"}</definedName>
    <definedName name="mmmm" localSheetId="5" hidden="1">{#N/A,#N/A,FALSE,"DIR-REP";#N/A,#N/A,FALSE,"AUD-REPORT";#N/A,#N/A,FALSE,"P7L&amp;BS";#N/A,#N/A,FALSE,"NOTES";#N/A,#N/A,FALSE,"FA";#N/A,#N/A,FALSE,"NOTES (2)";#N/A,#N/A,FALSE,"Schedule  IV";#N/A,#N/A,FALSE,"Schedule V"}</definedName>
    <definedName name="mmmm" localSheetId="6" hidden="1">{#N/A,#N/A,FALSE,"DIR-REP";#N/A,#N/A,FALSE,"AUD-REPORT";#N/A,#N/A,FALSE,"P7L&amp;BS";#N/A,#N/A,FALSE,"NOTES";#N/A,#N/A,FALSE,"FA";#N/A,#N/A,FALSE,"NOTES (2)";#N/A,#N/A,FALSE,"Schedule  IV";#N/A,#N/A,FALSE,"Schedule V"}</definedName>
    <definedName name="mmmm" localSheetId="11" hidden="1">{#N/A,#N/A,FALSE,"DIR-REP";#N/A,#N/A,FALSE,"AUD-REPORT";#N/A,#N/A,FALSE,"P7L&amp;BS";#N/A,#N/A,FALSE,"NOTES";#N/A,#N/A,FALSE,"FA";#N/A,#N/A,FALSE,"NOTES (2)";#N/A,#N/A,FALSE,"Schedule  IV";#N/A,#N/A,FALSE,"Schedule V"}</definedName>
    <definedName name="mmmm" localSheetId="12" hidden="1">{#N/A,#N/A,FALSE,"DIR-REP";#N/A,#N/A,FALSE,"AUD-REPORT";#N/A,#N/A,FALSE,"P7L&amp;BS";#N/A,#N/A,FALSE,"NOTES";#N/A,#N/A,FALSE,"FA";#N/A,#N/A,FALSE,"NOTES (2)";#N/A,#N/A,FALSE,"Schedule  IV";#N/A,#N/A,FALSE,"Schedule V"}</definedName>
    <definedName name="mmmm" hidden="1">{"summary1",#N/A,FALSE,"Summary of Values";"weighted average returns",#N/A,FALSE,"WACC and WARA";"revenue graph",#N/A,FALSE,"Revenue Graph";"historical acquirer",#N/A,FALSE,"Historical Performance";"historical target",#N/A,FALSE,"Historical Performance";"revenue detail 1",#N/A,FALSE,"Revenue Detail";"revenue detail 2",#N/A,FALSE,"Revenue Detail";"revenue detail 3",#N/A,FALSE,"Revenue Detail";"revenue detail 4",#N/A,FALSE,"Revenue Detail";"gross_margin1",#N/A,FALSE,"Gross Margin Detail";"gross_margin2",#N/A,FALSE,"Gross Margin Detail";"developed income statement",#N/A,FALSE,"Abbreviated Income Statement";"inprocess income statement",#N/A,FALSE,"Abbreviated Income Statement";"developed valuation",#N/A,FALSE,"Valuation Analysis";"inprocess valuation",#N/A,FALSE,"Valuation Analysis";"trademark1",#N/A,FALSE,"Trademark(s) and Trade Name(s)";"contributory1",#N/A,FALSE,"Contributory Assets Detail";"contributory2",#N/A,FALSE,"Contributory Assets Detail";"fixed asset detail",#N/A,FALSE,"Fixed Asset Detail"}</definedName>
    <definedName name="mmmm_1" hidden="1">{"summary1",#N/A,FALSE,"Summary of Values";"weighted average returns",#N/A,FALSE,"WACC and WARA";"revenue graph",#N/A,FALSE,"Revenue Graph";"historical acquirer",#N/A,FALSE,"Historical Performance";"historical target",#N/A,FALSE,"Historical Performance";"revenue detail 1",#N/A,FALSE,"Revenue Detail";"revenue detail 2",#N/A,FALSE,"Revenue Detail";"revenue detail 3",#N/A,FALSE,"Revenue Detail";"revenue detail 4",#N/A,FALSE,"Revenue Detail";"gross_margin1",#N/A,FALSE,"Gross Margin Detail";"gross_margin2",#N/A,FALSE,"Gross Margin Detail";"developed income statement",#N/A,FALSE,"Abbreviated Income Statement";"inprocess income statement",#N/A,FALSE,"Abbreviated Income Statement";"developed valuation",#N/A,FALSE,"Valuation Analysis";"inprocess valuation",#N/A,FALSE,"Valuation Analysis";"trademark1",#N/A,FALSE,"Trademark(s) and Trade Name(s)";"contributory1",#N/A,FALSE,"Contributory Assets Detail";"contributory2",#N/A,FALSE,"Contributory Assets Detail";"fixed asset detail",#N/A,FALSE,"Fixed Asset Detail"}</definedName>
    <definedName name="mmmm_2" hidden="1">{"summary1",#N/A,FALSE,"Summary of Values";"weighted average returns",#N/A,FALSE,"WACC and WARA";"revenue graph",#N/A,FALSE,"Revenue Graph";"historical acquirer",#N/A,FALSE,"Historical Performance";"historical target",#N/A,FALSE,"Historical Performance";"revenue detail 1",#N/A,FALSE,"Revenue Detail";"revenue detail 2",#N/A,FALSE,"Revenue Detail";"revenue detail 3",#N/A,FALSE,"Revenue Detail";"revenue detail 4",#N/A,FALSE,"Revenue Detail";"gross_margin1",#N/A,FALSE,"Gross Margin Detail";"gross_margin2",#N/A,FALSE,"Gross Margin Detail";"developed income statement",#N/A,FALSE,"Abbreviated Income Statement";"inprocess income statement",#N/A,FALSE,"Abbreviated Income Statement";"developed valuation",#N/A,FALSE,"Valuation Analysis";"inprocess valuation",#N/A,FALSE,"Valuation Analysis";"trademark1",#N/A,FALSE,"Trademark(s) and Trade Name(s)";"contributory1",#N/A,FALSE,"Contributory Assets Detail";"contributory2",#N/A,FALSE,"Contributory Assets Detail";"fixed asset detail",#N/A,FALSE,"Fixed Asset Detail"}</definedName>
    <definedName name="mmmm_3" hidden="1">{"summary1",#N/A,FALSE,"Summary of Values";"weighted average returns",#N/A,FALSE,"WACC and WARA";"revenue graph",#N/A,FALSE,"Revenue Graph";"historical acquirer",#N/A,FALSE,"Historical Performance";"historical target",#N/A,FALSE,"Historical Performance";"revenue detail 1",#N/A,FALSE,"Revenue Detail";"revenue detail 2",#N/A,FALSE,"Revenue Detail";"revenue detail 3",#N/A,FALSE,"Revenue Detail";"revenue detail 4",#N/A,FALSE,"Revenue Detail";"gross_margin1",#N/A,FALSE,"Gross Margin Detail";"gross_margin2",#N/A,FALSE,"Gross Margin Detail";"developed income statement",#N/A,FALSE,"Abbreviated Income Statement";"inprocess income statement",#N/A,FALSE,"Abbreviated Income Statement";"developed valuation",#N/A,FALSE,"Valuation Analysis";"inprocess valuation",#N/A,FALSE,"Valuation Analysis";"trademark1",#N/A,FALSE,"Trademark(s) and Trade Name(s)";"contributory1",#N/A,FALSE,"Contributory Assets Detail";"contributory2",#N/A,FALSE,"Contributory Assets Detail";"fixed asset detail",#N/A,FALSE,"Fixed Asset Detail"}</definedName>
    <definedName name="mmmm_4" hidden="1">{"summary1",#N/A,FALSE,"Summary of Values";"weighted average returns",#N/A,FALSE,"WACC and WARA";"revenue graph",#N/A,FALSE,"Revenue Graph";"historical acquirer",#N/A,FALSE,"Historical Performance";"historical target",#N/A,FALSE,"Historical Performance";"revenue detail 1",#N/A,FALSE,"Revenue Detail";"revenue detail 2",#N/A,FALSE,"Revenue Detail";"revenue detail 3",#N/A,FALSE,"Revenue Detail";"revenue detail 4",#N/A,FALSE,"Revenue Detail";"gross_margin1",#N/A,FALSE,"Gross Margin Detail";"gross_margin2",#N/A,FALSE,"Gross Margin Detail";"developed income statement",#N/A,FALSE,"Abbreviated Income Statement";"inprocess income statement",#N/A,FALSE,"Abbreviated Income Statement";"developed valuation",#N/A,FALSE,"Valuation Analysis";"inprocess valuation",#N/A,FALSE,"Valuation Analysis";"trademark1",#N/A,FALSE,"Trademark(s) and Trade Name(s)";"contributory1",#N/A,FALSE,"Contributory Assets Detail";"contributory2",#N/A,FALSE,"Contributory Assets Detail";"fixed asset detail",#N/A,FALSE,"Fixed Asset Detail"}</definedName>
    <definedName name="mmmm_5" hidden="1">{"summary1",#N/A,FALSE,"Summary of Values";"weighted average returns",#N/A,FALSE,"WACC and WARA";"revenue graph",#N/A,FALSE,"Revenue Graph";"historical acquirer",#N/A,FALSE,"Historical Performance";"historical target",#N/A,FALSE,"Historical Performance";"revenue detail 1",#N/A,FALSE,"Revenue Detail";"revenue detail 2",#N/A,FALSE,"Revenue Detail";"revenue detail 3",#N/A,FALSE,"Revenue Detail";"revenue detail 4",#N/A,FALSE,"Revenue Detail";"gross_margin1",#N/A,FALSE,"Gross Margin Detail";"gross_margin2",#N/A,FALSE,"Gross Margin Detail";"developed income statement",#N/A,FALSE,"Abbreviated Income Statement";"inprocess income statement",#N/A,FALSE,"Abbreviated Income Statement";"developed valuation",#N/A,FALSE,"Valuation Analysis";"inprocess valuation",#N/A,FALSE,"Valuation Analysis";"trademark1",#N/A,FALSE,"Trademark(s) and Trade Name(s)";"contributory1",#N/A,FALSE,"Contributory Assets Detail";"contributory2",#N/A,FALSE,"Contributory Assets Detail";"fixed asset detail",#N/A,FALSE,"Fixed Asset Detail"}</definedName>
    <definedName name="mmmmm" hidden="1">{#N/A,#N/A,TRUE,"Fiber_Optic_Cable_Input ";#N/A,#N/A,TRUE,"Specialty_Fiber_Devices_Input";#N/A,#N/A,TRUE,"Optical_Fiber_Apparatus_Input"}</definedName>
    <definedName name="mmmmm_1" hidden="1">{#N/A,#N/A,TRUE,"Fiber_Optic_Cable_Input ";#N/A,#N/A,TRUE,"Specialty_Fiber_Devices_Input";#N/A,#N/A,TRUE,"Optical_Fiber_Apparatus_Input"}</definedName>
    <definedName name="mmmmm_2" hidden="1">{#N/A,#N/A,TRUE,"Fiber_Optic_Cable_Input ";#N/A,#N/A,TRUE,"Specialty_Fiber_Devices_Input";#N/A,#N/A,TRUE,"Optical_Fiber_Apparatus_Input"}</definedName>
    <definedName name="mmmmm_3" hidden="1">{#N/A,#N/A,TRUE,"Fiber_Optic_Cable_Input ";#N/A,#N/A,TRUE,"Specialty_Fiber_Devices_Input";#N/A,#N/A,TRUE,"Optical_Fiber_Apparatus_Input"}</definedName>
    <definedName name="mmmmm_4" hidden="1">{#N/A,#N/A,TRUE,"Fiber_Optic_Cable_Input ";#N/A,#N/A,TRUE,"Specialty_Fiber_Devices_Input";#N/A,#N/A,TRUE,"Optical_Fiber_Apparatus_Input"}</definedName>
    <definedName name="mmmmm_5" hidden="1">{#N/A,#N/A,TRUE,"Fiber_Optic_Cable_Input ";#N/A,#N/A,TRUE,"Specialty_Fiber_Devices_Input";#N/A,#N/A,TRUE,"Optical_Fiber_Apparatus_Input"}</definedName>
    <definedName name="mmmmmm" hidden="1">{#N/A,#N/A,TRUE,"Falcons_Standalone";#N/A,#N/A,TRUE,"Target_Input";#N/A,#N/A,TRUE,"Target_Calendarized"}</definedName>
    <definedName name="mmmmmm_1" hidden="1">{#N/A,#N/A,TRUE,"Falcons_Standalone";#N/A,#N/A,TRUE,"Target_Input";#N/A,#N/A,TRUE,"Target_Calendarized"}</definedName>
    <definedName name="mmmmmm_2" hidden="1">{#N/A,#N/A,TRUE,"Falcons_Standalone";#N/A,#N/A,TRUE,"Target_Input";#N/A,#N/A,TRUE,"Target_Calendarized"}</definedName>
    <definedName name="mmmmmm_3" hidden="1">{#N/A,#N/A,TRUE,"Falcons_Standalone";#N/A,#N/A,TRUE,"Target_Input";#N/A,#N/A,TRUE,"Target_Calendarized"}</definedName>
    <definedName name="mmmmmm_4" hidden="1">{#N/A,#N/A,TRUE,"Falcons_Standalone";#N/A,#N/A,TRUE,"Target_Input";#N/A,#N/A,TRUE,"Target_Calendarized"}</definedName>
    <definedName name="mmmmmm_5" hidden="1">{#N/A,#N/A,TRUE,"Falcons_Standalone";#N/A,#N/A,TRUE,"Target_Input";#N/A,#N/A,TRUE,"Target_Calendarized"}</definedName>
    <definedName name="mmmmmmm" hidden="1">{#N/A,#N/A,TRUE,"FOC_Product_Assumptions"}</definedName>
    <definedName name="mmmmmmm_1" hidden="1">{#N/A,#N/A,TRUE,"FOC_Product_Assumptions"}</definedName>
    <definedName name="mmmmmmm_2" hidden="1">{#N/A,#N/A,TRUE,"FOC_Product_Assumptions"}</definedName>
    <definedName name="mmmmmmm_3" hidden="1">{#N/A,#N/A,TRUE,"FOC_Product_Assumptions"}</definedName>
    <definedName name="mmmmmmm_4" hidden="1">{#N/A,#N/A,TRUE,"FOC_Product_Assumptions"}</definedName>
    <definedName name="mmmmmmm_5" hidden="1">{#N/A,#N/A,TRUE,"FOC_Product_Assumptions"}</definedName>
    <definedName name="mmmmmmmhm" hidden="1">{"mgmt forecast",#N/A,FALSE,"Mgmt Forecast";"dcf table",#N/A,FALSE,"Mgmt Forecast";"sensitivity",#N/A,FALSE,"Mgmt Forecast";"table inputs",#N/A,FALSE,"Mgmt Forecast";"calculations",#N/A,FALSE,"Mgmt Forecast"}</definedName>
    <definedName name="mmmmmmmm" hidden="1">{#N/A,#N/A,FALSE,"Consolidated Shipley";#N/A,#N/A,FALSE,"Consolidated PWB";#N/A,#N/A,FALSE,"Consolidated Micro"}</definedName>
    <definedName name="mmmmmmmm_1" hidden="1">{#N/A,#N/A,FALSE,"Consolidated Shipley";#N/A,#N/A,FALSE,"Consolidated PWB";#N/A,#N/A,FALSE,"Consolidated Micro"}</definedName>
    <definedName name="mmmmmmmm_2" hidden="1">{#N/A,#N/A,FALSE,"Consolidated Shipley";#N/A,#N/A,FALSE,"Consolidated PWB";#N/A,#N/A,FALSE,"Consolidated Micro"}</definedName>
    <definedName name="mmmmmmmm_3" hidden="1">{#N/A,#N/A,FALSE,"Consolidated Shipley";#N/A,#N/A,FALSE,"Consolidated PWB";#N/A,#N/A,FALSE,"Consolidated Micro"}</definedName>
    <definedName name="mmmmmmmm_4" hidden="1">{#N/A,#N/A,FALSE,"Consolidated Shipley";#N/A,#N/A,FALSE,"Consolidated PWB";#N/A,#N/A,FALSE,"Consolidated Micro"}</definedName>
    <definedName name="mmmmmmmm_5" hidden="1">{#N/A,#N/A,FALSE,"Consolidated Shipley";#N/A,#N/A,FALSE,"Consolidated PWB";#N/A,#N/A,FALSE,"Consolidated Micro"}</definedName>
    <definedName name="mn" localSheetId="7" hidden="1">{#N/A,#N/A,FALSE,"TB";#N/A,#N/A,FALSE,"AR";#N/A,#N/A,FALSE,"BS";#N/A,#N/A,FALSE,"PL";#N/A,#N/A,FALSE,"NOTES";#N/A,#N/A,FALSE,"NOTES (2)";#N/A,#N/A,FALSE,"NOTES (3)";#N/A,#N/A,FALSE,"TAXC.INDEX";#N/A,#N/A,FALSE,"Schedule I";#N/A,#N/A,FALSE,"DPL";#N/A,#N/A,FALSE,"Schedule IV";#N/A,#N/A,FALSE,"Adjustments"}</definedName>
    <definedName name="mn" localSheetId="5" hidden="1">{#N/A,#N/A,FALSE,"TB";#N/A,#N/A,FALSE,"AR";#N/A,#N/A,FALSE,"BS";#N/A,#N/A,FALSE,"PL";#N/A,#N/A,FALSE,"NOTES";#N/A,#N/A,FALSE,"NOTES (2)";#N/A,#N/A,FALSE,"NOTES (3)";#N/A,#N/A,FALSE,"TAXC.INDEX";#N/A,#N/A,FALSE,"Schedule I";#N/A,#N/A,FALSE,"DPL";#N/A,#N/A,FALSE,"Schedule IV";#N/A,#N/A,FALSE,"Adjustments"}</definedName>
    <definedName name="mn" localSheetId="6" hidden="1">{#N/A,#N/A,FALSE,"TB";#N/A,#N/A,FALSE,"AR";#N/A,#N/A,FALSE,"BS";#N/A,#N/A,FALSE,"PL";#N/A,#N/A,FALSE,"NOTES";#N/A,#N/A,FALSE,"NOTES (2)";#N/A,#N/A,FALSE,"NOTES (3)";#N/A,#N/A,FALSE,"TAXC.INDEX";#N/A,#N/A,FALSE,"Schedule I";#N/A,#N/A,FALSE,"DPL";#N/A,#N/A,FALSE,"Schedule IV";#N/A,#N/A,FALSE,"Adjustments"}</definedName>
    <definedName name="mn" localSheetId="11" hidden="1">{#N/A,#N/A,FALSE,"TB";#N/A,#N/A,FALSE,"AR";#N/A,#N/A,FALSE,"BS";#N/A,#N/A,FALSE,"PL";#N/A,#N/A,FALSE,"NOTES";#N/A,#N/A,FALSE,"NOTES (2)";#N/A,#N/A,FALSE,"NOTES (3)";#N/A,#N/A,FALSE,"TAXC.INDEX";#N/A,#N/A,FALSE,"Schedule I";#N/A,#N/A,FALSE,"DPL";#N/A,#N/A,FALSE,"Schedule IV";#N/A,#N/A,FALSE,"Adjustments"}</definedName>
    <definedName name="mn" localSheetId="12" hidden="1">{#N/A,#N/A,FALSE,"TB";#N/A,#N/A,FALSE,"AR";#N/A,#N/A,FALSE,"BS";#N/A,#N/A,FALSE,"PL";#N/A,#N/A,FALSE,"NOTES";#N/A,#N/A,FALSE,"NOTES (2)";#N/A,#N/A,FALSE,"NOTES (3)";#N/A,#N/A,FALSE,"TAXC.INDEX";#N/A,#N/A,FALSE,"Schedule I";#N/A,#N/A,FALSE,"DPL";#N/A,#N/A,FALSE,"Schedule IV";#N/A,#N/A,FALSE,"Adjustments"}</definedName>
    <definedName name="mn" hidden="1">{#N/A,#N/A,FALSE,"TB";#N/A,#N/A,FALSE,"AR";#N/A,#N/A,FALSE,"BS";#N/A,#N/A,FALSE,"PL";#N/A,#N/A,FALSE,"NOTES";#N/A,#N/A,FALSE,"NOTES (2)";#N/A,#N/A,FALSE,"NOTES (3)";#N/A,#N/A,FALSE,"TAXC.INDEX";#N/A,#N/A,FALSE,"Schedule I";#N/A,#N/A,FALSE,"DPL";#N/A,#N/A,FALSE,"Schedule IV";#N/A,#N/A,FALSE,"Adjustments"}</definedName>
    <definedName name="mnbv" localSheetId="7" hidden="1">{#N/A,#N/A,FALSE,"TB";#N/A,#N/A,FALSE,"DR";#N/A,#N/A,FALSE,"AR";#N/A,#N/A,FALSE,"PL";#N/A,#N/A,FALSE,"BS";#N/A,#N/A,FALSE,"NOTES";#N/A,#N/A,FALSE,"NOTES (2)";#N/A,#N/A,FALSE,"NOTES (3)";#N/A,#N/A,FALSE,"DPL";#N/A,#N/A,FALSE,"TAXC.INDEX";#N/A,#N/A,FALSE,"Schedule I";#N/A,#N/A,FALSE,"Adjustments"}</definedName>
    <definedName name="mnbv" localSheetId="5" hidden="1">{#N/A,#N/A,FALSE,"TB";#N/A,#N/A,FALSE,"DR";#N/A,#N/A,FALSE,"AR";#N/A,#N/A,FALSE,"PL";#N/A,#N/A,FALSE,"BS";#N/A,#N/A,FALSE,"NOTES";#N/A,#N/A,FALSE,"NOTES (2)";#N/A,#N/A,FALSE,"NOTES (3)";#N/A,#N/A,FALSE,"DPL";#N/A,#N/A,FALSE,"TAXC.INDEX";#N/A,#N/A,FALSE,"Schedule I";#N/A,#N/A,FALSE,"Adjustments"}</definedName>
    <definedName name="mnbv" localSheetId="6" hidden="1">{#N/A,#N/A,FALSE,"TB";#N/A,#N/A,FALSE,"DR";#N/A,#N/A,FALSE,"AR";#N/A,#N/A,FALSE,"PL";#N/A,#N/A,FALSE,"BS";#N/A,#N/A,FALSE,"NOTES";#N/A,#N/A,FALSE,"NOTES (2)";#N/A,#N/A,FALSE,"NOTES (3)";#N/A,#N/A,FALSE,"DPL";#N/A,#N/A,FALSE,"TAXC.INDEX";#N/A,#N/A,FALSE,"Schedule I";#N/A,#N/A,FALSE,"Adjustments"}</definedName>
    <definedName name="mnbv" localSheetId="11" hidden="1">{#N/A,#N/A,FALSE,"TB";#N/A,#N/A,FALSE,"DR";#N/A,#N/A,FALSE,"AR";#N/A,#N/A,FALSE,"PL";#N/A,#N/A,FALSE,"BS";#N/A,#N/A,FALSE,"NOTES";#N/A,#N/A,FALSE,"NOTES (2)";#N/A,#N/A,FALSE,"NOTES (3)";#N/A,#N/A,FALSE,"DPL";#N/A,#N/A,FALSE,"TAXC.INDEX";#N/A,#N/A,FALSE,"Schedule I";#N/A,#N/A,FALSE,"Adjustments"}</definedName>
    <definedName name="mnbv" localSheetId="12" hidden="1">{#N/A,#N/A,FALSE,"TB";#N/A,#N/A,FALSE,"DR";#N/A,#N/A,FALSE,"AR";#N/A,#N/A,FALSE,"PL";#N/A,#N/A,FALSE,"BS";#N/A,#N/A,FALSE,"NOTES";#N/A,#N/A,FALSE,"NOTES (2)";#N/A,#N/A,FALSE,"NOTES (3)";#N/A,#N/A,FALSE,"DPL";#N/A,#N/A,FALSE,"TAXC.INDEX";#N/A,#N/A,FALSE,"Schedule I";#N/A,#N/A,FALSE,"Adjustments"}</definedName>
    <definedName name="mnbv" hidden="1">{#N/A,#N/A,FALSE,"TB";#N/A,#N/A,FALSE,"DR";#N/A,#N/A,FALSE,"AR";#N/A,#N/A,FALSE,"PL";#N/A,#N/A,FALSE,"BS";#N/A,#N/A,FALSE,"NOTES";#N/A,#N/A,FALSE,"NOTES (2)";#N/A,#N/A,FALSE,"NOTES (3)";#N/A,#N/A,FALSE,"DPL";#N/A,#N/A,FALSE,"TAXC.INDEX";#N/A,#N/A,FALSE,"Schedule I";#N/A,#N/A,FALSE,"Adjustments"}</definedName>
    <definedName name="mnbvc" localSheetId="7" hidden="1">{#N/A,#N/A,FALSE,"TAXC.INDEX";#N/A,#N/A,FALSE,"Schedule I";#N/A,#N/A,FALSE,"Schedule  II";#N/A,#N/A,FALSE,"Schedule III"}</definedName>
    <definedName name="mnbvc" localSheetId="5" hidden="1">{#N/A,#N/A,FALSE,"TAXC.INDEX";#N/A,#N/A,FALSE,"Schedule I";#N/A,#N/A,FALSE,"Schedule  II";#N/A,#N/A,FALSE,"Schedule III"}</definedName>
    <definedName name="mnbvc" localSheetId="6" hidden="1">{#N/A,#N/A,FALSE,"TAXC.INDEX";#N/A,#N/A,FALSE,"Schedule I";#N/A,#N/A,FALSE,"Schedule  II";#N/A,#N/A,FALSE,"Schedule III"}</definedName>
    <definedName name="mnbvc" localSheetId="11" hidden="1">{#N/A,#N/A,FALSE,"TAXC.INDEX";#N/A,#N/A,FALSE,"Schedule I";#N/A,#N/A,FALSE,"Schedule  II";#N/A,#N/A,FALSE,"Schedule III"}</definedName>
    <definedName name="mnbvc" localSheetId="12" hidden="1">{#N/A,#N/A,FALSE,"TAXC.INDEX";#N/A,#N/A,FALSE,"Schedule I";#N/A,#N/A,FALSE,"Schedule  II";#N/A,#N/A,FALSE,"Schedule III"}</definedName>
    <definedName name="mnbvc" hidden="1">{#N/A,#N/A,FALSE,"TAXC.INDEX";#N/A,#N/A,FALSE,"Schedule I";#N/A,#N/A,FALSE,"Schedule  II";#N/A,#N/A,FALSE,"Schedule III"}</definedName>
    <definedName name="mo" hidden="1">{#N/A,#N/A,TRUE,"KEY DATA";#N/A,#N/A,TRUE,"KEY DATA Base Case";#N/A,#N/A,TRUE,"JULY";#N/A,#N/A,TRUE,"AUG";#N/A,#N/A,TRUE,"SEPT";#N/A,#N/A,TRUE,"3Q"}</definedName>
    <definedName name="mo_1" hidden="1">{#N/A,#N/A,TRUE,"KEY DATA";#N/A,#N/A,TRUE,"KEY DATA Base Case";#N/A,#N/A,TRUE,"JULY";#N/A,#N/A,TRUE,"AUG";#N/A,#N/A,TRUE,"SEPT";#N/A,#N/A,TRUE,"3Q"}</definedName>
    <definedName name="mo_2" hidden="1">{#N/A,#N/A,TRUE,"KEY DATA";#N/A,#N/A,TRUE,"KEY DATA Base Case";#N/A,#N/A,TRUE,"JULY";#N/A,#N/A,TRUE,"AUG";#N/A,#N/A,TRUE,"SEPT";#N/A,#N/A,TRUE,"3Q"}</definedName>
    <definedName name="mo_3" hidden="1">{#N/A,#N/A,TRUE,"KEY DATA";#N/A,#N/A,TRUE,"KEY DATA Base Case";#N/A,#N/A,TRUE,"JULY";#N/A,#N/A,TRUE,"AUG";#N/A,#N/A,TRUE,"SEPT";#N/A,#N/A,TRUE,"3Q"}</definedName>
    <definedName name="mo_4" hidden="1">{#N/A,#N/A,TRUE,"KEY DATA";#N/A,#N/A,TRUE,"KEY DATA Base Case";#N/A,#N/A,TRUE,"JULY";#N/A,#N/A,TRUE,"AUG";#N/A,#N/A,TRUE,"SEPT";#N/A,#N/A,TRUE,"3Q"}</definedName>
    <definedName name="mo_5" hidden="1">{#N/A,#N/A,TRUE,"KEY DATA";#N/A,#N/A,TRUE,"KEY DATA Base Case";#N/A,#N/A,TRUE,"JULY";#N/A,#N/A,TRUE,"AUG";#N/A,#N/A,TRUE,"SEPT";#N/A,#N/A,TRUE,"3Q"}</definedName>
    <definedName name="MOP_Feb16_AvgRate">'[46]Ex Rate'!$E$6</definedName>
    <definedName name="MOP_Jan16_AvgRate">'[46]Ex Rate'!$E$3</definedName>
    <definedName name="MOP_Mar16_AvgRate">'[46]Ex Rate'!$E$9</definedName>
    <definedName name="MOPRate0117" localSheetId="6">#REF!</definedName>
    <definedName name="MOPRate0117">#REF!</definedName>
    <definedName name="MOPRate0716" localSheetId="6">#REF!</definedName>
    <definedName name="MOPRate0716">#REF!</definedName>
    <definedName name="MOPRate0816" localSheetId="6">#REF!</definedName>
    <definedName name="MOPRate0816">#REF!</definedName>
    <definedName name="MOPRate0916">#REF!</definedName>
    <definedName name="MOPRate1016">#REF!</definedName>
    <definedName name="MOPRate1116">#REF!</definedName>
    <definedName name="MOPRate1216">#REF!</definedName>
    <definedName name="n" hidden="1">{#N/A,#N/A,FALSE,"Consolidated Shipley";#N/A,#N/A,FALSE,"Consolidated PWB";#N/A,#N/A,FALSE,"Consolidated Micro"}</definedName>
    <definedName name="n\" hidden="1">{#N/A,#N/A,FALSE,"Projections";#N/A,#N/A,FALSE,"Multiples Valuation";#N/A,#N/A,FALSE,"LBO";#N/A,#N/A,FALSE,"Multiples_Sensitivity";#N/A,#N/A,FALSE,"Summary"}</definedName>
    <definedName name="n\_1" hidden="1">{#N/A,#N/A,FALSE,"Projections";#N/A,#N/A,FALSE,"Multiples Valuation";#N/A,#N/A,FALSE,"LBO";#N/A,#N/A,FALSE,"Multiples_Sensitivity";#N/A,#N/A,FALSE,"Summary"}</definedName>
    <definedName name="n\_2" hidden="1">{#N/A,#N/A,FALSE,"Projections";#N/A,#N/A,FALSE,"Multiples Valuation";#N/A,#N/A,FALSE,"LBO";#N/A,#N/A,FALSE,"Multiples_Sensitivity";#N/A,#N/A,FALSE,"Summary"}</definedName>
    <definedName name="n\_3" hidden="1">{#N/A,#N/A,FALSE,"Projections";#N/A,#N/A,FALSE,"Multiples Valuation";#N/A,#N/A,FALSE,"LBO";#N/A,#N/A,FALSE,"Multiples_Sensitivity";#N/A,#N/A,FALSE,"Summary"}</definedName>
    <definedName name="n\_4" hidden="1">{#N/A,#N/A,FALSE,"Projections";#N/A,#N/A,FALSE,"Multiples Valuation";#N/A,#N/A,FALSE,"LBO";#N/A,#N/A,FALSE,"Multiples_Sensitivity";#N/A,#N/A,FALSE,"Summary"}</definedName>
    <definedName name="n\_5" hidden="1">{#N/A,#N/A,FALSE,"Projections";#N/A,#N/A,FALSE,"Multiples Valuation";#N/A,#N/A,FALSE,"LBO";#N/A,#N/A,FALSE,"Multiples_Sensitivity";#N/A,#N/A,FALSE,"Summary"}</definedName>
    <definedName name="n_1" hidden="1">{#N/A,#N/A,FALSE,"Consolidated Shipley";#N/A,#N/A,FALSE,"Consolidated PWB";#N/A,#N/A,FALSE,"Consolidated Micro"}</definedName>
    <definedName name="n_2" hidden="1">{#N/A,#N/A,FALSE,"Consolidated Shipley";#N/A,#N/A,FALSE,"Consolidated PWB";#N/A,#N/A,FALSE,"Consolidated Micro"}</definedName>
    <definedName name="n_3" hidden="1">{#N/A,#N/A,FALSE,"Consolidated Shipley";#N/A,#N/A,FALSE,"Consolidated PWB";#N/A,#N/A,FALSE,"Consolidated Micro"}</definedName>
    <definedName name="n_4" hidden="1">{#N/A,#N/A,FALSE,"Consolidated Shipley";#N/A,#N/A,FALSE,"Consolidated PWB";#N/A,#N/A,FALSE,"Consolidated Micro"}</definedName>
    <definedName name="n_5" hidden="1">{#N/A,#N/A,FALSE,"Consolidated Shipley";#N/A,#N/A,FALSE,"Consolidated PWB";#N/A,#N/A,FALSE,"Consolidated Micro"}</definedName>
    <definedName name="na" localSheetId="7" hidden="1">{#N/A,#N/A,FALSE,"TB";#N/A,#N/A,FALSE,"AR";#N/A,#N/A,FALSE,"BS";#N/A,#N/A,FALSE,"PL";#N/A,#N/A,FALSE,"NOTES";#N/A,#N/A,FALSE,"NOTES (2)";#N/A,#N/A,FALSE,"NOTES (3)";#N/A,#N/A,FALSE,"TAXC.INDEX";#N/A,#N/A,FALSE,"Schedule I";#N/A,#N/A,FALSE,"DPL";#N/A,#N/A,FALSE,"Schedule IV";#N/A,#N/A,FALSE,"Adjustments"}</definedName>
    <definedName name="na" localSheetId="3" hidden="1">{#N/A,#N/A,FALSE,"TB";#N/A,#N/A,FALSE,"AR";#N/A,#N/A,FALSE,"BS";#N/A,#N/A,FALSE,"PL";#N/A,#N/A,FALSE,"NOTES";#N/A,#N/A,FALSE,"NOTES (2)";#N/A,#N/A,FALSE,"NOTES (3)";#N/A,#N/A,FALSE,"TAXC.INDEX";#N/A,#N/A,FALSE,"Schedule I";#N/A,#N/A,FALSE,"DPL";#N/A,#N/A,FALSE,"Schedule IV";#N/A,#N/A,FALSE,"Adjustments"}</definedName>
    <definedName name="na" localSheetId="4" hidden="1">{#N/A,#N/A,FALSE,"TB";#N/A,#N/A,FALSE,"AR";#N/A,#N/A,FALSE,"BS";#N/A,#N/A,FALSE,"PL";#N/A,#N/A,FALSE,"NOTES";#N/A,#N/A,FALSE,"NOTES (2)";#N/A,#N/A,FALSE,"NOTES (3)";#N/A,#N/A,FALSE,"TAXC.INDEX";#N/A,#N/A,FALSE,"Schedule I";#N/A,#N/A,FALSE,"DPL";#N/A,#N/A,FALSE,"Schedule IV";#N/A,#N/A,FALSE,"Adjustments"}</definedName>
    <definedName name="na" localSheetId="5" hidden="1">{#N/A,#N/A,FALSE,"TB";#N/A,#N/A,FALSE,"AR";#N/A,#N/A,FALSE,"BS";#N/A,#N/A,FALSE,"PL";#N/A,#N/A,FALSE,"NOTES";#N/A,#N/A,FALSE,"NOTES (2)";#N/A,#N/A,FALSE,"NOTES (3)";#N/A,#N/A,FALSE,"TAXC.INDEX";#N/A,#N/A,FALSE,"Schedule I";#N/A,#N/A,FALSE,"DPL";#N/A,#N/A,FALSE,"Schedule IV";#N/A,#N/A,FALSE,"Adjustments"}</definedName>
    <definedName name="na" localSheetId="6" hidden="1">{#N/A,#N/A,FALSE,"TB";#N/A,#N/A,FALSE,"AR";#N/A,#N/A,FALSE,"BS";#N/A,#N/A,FALSE,"PL";#N/A,#N/A,FALSE,"NOTES";#N/A,#N/A,FALSE,"NOTES (2)";#N/A,#N/A,FALSE,"NOTES (3)";#N/A,#N/A,FALSE,"TAXC.INDEX";#N/A,#N/A,FALSE,"Schedule I";#N/A,#N/A,FALSE,"DPL";#N/A,#N/A,FALSE,"Schedule IV";#N/A,#N/A,FALSE,"Adjustments"}</definedName>
    <definedName name="na" localSheetId="10" hidden="1">{#N/A,#N/A,FALSE,"TB";#N/A,#N/A,FALSE,"AR";#N/A,#N/A,FALSE,"BS";#N/A,#N/A,FALSE,"PL";#N/A,#N/A,FALSE,"NOTES";#N/A,#N/A,FALSE,"NOTES (2)";#N/A,#N/A,FALSE,"NOTES (3)";#N/A,#N/A,FALSE,"TAXC.INDEX";#N/A,#N/A,FALSE,"Schedule I";#N/A,#N/A,FALSE,"DPL";#N/A,#N/A,FALSE,"Schedule IV";#N/A,#N/A,FALSE,"Adjustments"}</definedName>
    <definedName name="na" localSheetId="11" hidden="1">{#N/A,#N/A,FALSE,"TB";#N/A,#N/A,FALSE,"AR";#N/A,#N/A,FALSE,"BS";#N/A,#N/A,FALSE,"PL";#N/A,#N/A,FALSE,"NOTES";#N/A,#N/A,FALSE,"NOTES (2)";#N/A,#N/A,FALSE,"NOTES (3)";#N/A,#N/A,FALSE,"TAXC.INDEX";#N/A,#N/A,FALSE,"Schedule I";#N/A,#N/A,FALSE,"DPL";#N/A,#N/A,FALSE,"Schedule IV";#N/A,#N/A,FALSE,"Adjustments"}</definedName>
    <definedName name="na" localSheetId="12" hidden="1">{#N/A,#N/A,FALSE,"TB";#N/A,#N/A,FALSE,"AR";#N/A,#N/A,FALSE,"BS";#N/A,#N/A,FALSE,"PL";#N/A,#N/A,FALSE,"NOTES";#N/A,#N/A,FALSE,"NOTES (2)";#N/A,#N/A,FALSE,"NOTES (3)";#N/A,#N/A,FALSE,"TAXC.INDEX";#N/A,#N/A,FALSE,"Schedule I";#N/A,#N/A,FALSE,"DPL";#N/A,#N/A,FALSE,"Schedule IV";#N/A,#N/A,FALSE,"Adjustments"}</definedName>
    <definedName name="na" hidden="1">{#N/A,#N/A,FALSE,"TB";#N/A,#N/A,FALSE,"AR";#N/A,#N/A,FALSE,"BS";#N/A,#N/A,FALSE,"PL";#N/A,#N/A,FALSE,"NOTES";#N/A,#N/A,FALSE,"NOTES (2)";#N/A,#N/A,FALSE,"NOTES (3)";#N/A,#N/A,FALSE,"TAXC.INDEX";#N/A,#N/A,FALSE,"Schedule I";#N/A,#N/A,FALSE,"DPL";#N/A,#N/A,FALSE,"Schedule IV";#N/A,#N/A,FALSE,"Adjustments"}</definedName>
    <definedName name="Name" localSheetId="4">#REF!</definedName>
    <definedName name="NAME" localSheetId="5">#REF!</definedName>
    <definedName name="NAME" localSheetId="6">#REF!</definedName>
    <definedName name="Name" localSheetId="10">#REF!</definedName>
    <definedName name="NAME" localSheetId="11">#REF!</definedName>
    <definedName name="Name">#REF!</definedName>
    <definedName name="nera" localSheetId="2" hidden="1">#REF!</definedName>
    <definedName name="nera" localSheetId="7" hidden="1">#REF!</definedName>
    <definedName name="nera" localSheetId="3" hidden="1">#REF!</definedName>
    <definedName name="nera" localSheetId="4" hidden="1">#REF!</definedName>
    <definedName name="nera" localSheetId="5" hidden="1">#REF!</definedName>
    <definedName name="nera" localSheetId="6" hidden="1">#REF!</definedName>
    <definedName name="nera" localSheetId="1" hidden="1">#REF!</definedName>
    <definedName name="nera" localSheetId="8" hidden="1">#REF!</definedName>
    <definedName name="nera" localSheetId="9" hidden="1">#REF!</definedName>
    <definedName name="nera" localSheetId="10" hidden="1">#REF!</definedName>
    <definedName name="nera" localSheetId="11" hidden="1">#REF!</definedName>
    <definedName name="nera" localSheetId="12" hidden="1">#REF!</definedName>
    <definedName name="nera" hidden="1">#REF!</definedName>
    <definedName name="NetDebtPerShare" localSheetId="4">#REF!</definedName>
    <definedName name="NetDebtPerShare" localSheetId="10">#REF!</definedName>
    <definedName name="NetDebtPerShare">#REF!</definedName>
    <definedName name="new" localSheetId="7" hidden="1">#REF!</definedName>
    <definedName name="new" localSheetId="6" hidden="1">#REF!</definedName>
    <definedName name="new" localSheetId="11" hidden="1">#REF!</definedName>
    <definedName name="new" localSheetId="12" hidden="1">#REF!</definedName>
    <definedName name="new" hidden="1">#REF!</definedName>
    <definedName name="nEWFILL" hidden="1">#REF!</definedName>
    <definedName name="ng" localSheetId="2" hidden="1">{"Refining 1",#N/A,FALSE,"Detailed cost - crude";"Refining 2",#N/A,FALSE,"Detailed cost - crude"}</definedName>
    <definedName name="ng" localSheetId="7" hidden="1">{"Refining 1",#N/A,FALSE,"Detailed cost - crude";"Refining 2",#N/A,FALSE,"Detailed cost - crude"}</definedName>
    <definedName name="ng" localSheetId="3" hidden="1">{"Refining 1",#N/A,FALSE,"Detailed cost - crude";"Refining 2",#N/A,FALSE,"Detailed cost - crude"}</definedName>
    <definedName name="ng" localSheetId="4" hidden="1">{"Refining 1",#N/A,FALSE,"Detailed cost - crude";"Refining 2",#N/A,FALSE,"Detailed cost - crude"}</definedName>
    <definedName name="ng" localSheetId="5" hidden="1">{"Refining 1",#N/A,FALSE,"Detailed cost - crude";"Refining 2",#N/A,FALSE,"Detailed cost - crude"}</definedName>
    <definedName name="ng" localSheetId="6" hidden="1">{"Refining 1",#N/A,FALSE,"Detailed cost - crude";"Refining 2",#N/A,FALSE,"Detailed cost - crude"}</definedName>
    <definedName name="ng" localSheetId="1" hidden="1">{"Refining 1",#N/A,FALSE,"Detailed cost - crude";"Refining 2",#N/A,FALSE,"Detailed cost - crude"}</definedName>
    <definedName name="ng" localSheetId="8" hidden="1">{"Refining 1",#N/A,FALSE,"Detailed cost - crude";"Refining 2",#N/A,FALSE,"Detailed cost - crude"}</definedName>
    <definedName name="ng" localSheetId="9" hidden="1">{"Refining 1",#N/A,FALSE,"Detailed cost - crude";"Refining 2",#N/A,FALSE,"Detailed cost - crude"}</definedName>
    <definedName name="ng" localSheetId="10" hidden="1">{"Refining 1",#N/A,FALSE,"Detailed cost - crude";"Refining 2",#N/A,FALSE,"Detailed cost - crude"}</definedName>
    <definedName name="ng" localSheetId="11" hidden="1">{"Refining 1",#N/A,FALSE,"Detailed cost - crude";"Refining 2",#N/A,FALSE,"Detailed cost - crude"}</definedName>
    <definedName name="ng" localSheetId="12" hidden="1">{"Refining 1",#N/A,FALSE,"Detailed cost - crude";"Refining 2",#N/A,FALSE,"Detailed cost - crude"}</definedName>
    <definedName name="ng" hidden="1">{"Refining 1",#N/A,FALSE,"Detailed cost - crude";"Refining 2",#N/A,FALSE,"Detailed cost - crude"}</definedName>
    <definedName name="nhbvfc" localSheetId="7" hidden="1">{#N/A,#N/A,FALSE,"TB";#N/A,#N/A,FALSE,"DR";#N/A,#N/A,FALSE,"AR";#N/A,#N/A,FALSE,"PL";#N/A,#N/A,FALSE,"BS";#N/A,#N/A,FALSE,"NOTES";#N/A,#N/A,FALSE,"NOTES (2)";#N/A,#N/A,FALSE,"NOTES (3)";#N/A,#N/A,FALSE,"DPL";#N/A,#N/A,FALSE,"TAXC.INDEX";#N/A,#N/A,FALSE,"Schedule I";#N/A,#N/A,FALSE,"Adjustments"}</definedName>
    <definedName name="nhbvfc" localSheetId="5" hidden="1">{#N/A,#N/A,FALSE,"TB";#N/A,#N/A,FALSE,"DR";#N/A,#N/A,FALSE,"AR";#N/A,#N/A,FALSE,"PL";#N/A,#N/A,FALSE,"BS";#N/A,#N/A,FALSE,"NOTES";#N/A,#N/A,FALSE,"NOTES (2)";#N/A,#N/A,FALSE,"NOTES (3)";#N/A,#N/A,FALSE,"DPL";#N/A,#N/A,FALSE,"TAXC.INDEX";#N/A,#N/A,FALSE,"Schedule I";#N/A,#N/A,FALSE,"Adjustments"}</definedName>
    <definedName name="nhbvfc" localSheetId="6" hidden="1">{#N/A,#N/A,FALSE,"TB";#N/A,#N/A,FALSE,"DR";#N/A,#N/A,FALSE,"AR";#N/A,#N/A,FALSE,"PL";#N/A,#N/A,FALSE,"BS";#N/A,#N/A,FALSE,"NOTES";#N/A,#N/A,FALSE,"NOTES (2)";#N/A,#N/A,FALSE,"NOTES (3)";#N/A,#N/A,FALSE,"DPL";#N/A,#N/A,FALSE,"TAXC.INDEX";#N/A,#N/A,FALSE,"Schedule I";#N/A,#N/A,FALSE,"Adjustments"}</definedName>
    <definedName name="nhbvfc" localSheetId="11" hidden="1">{#N/A,#N/A,FALSE,"TB";#N/A,#N/A,FALSE,"DR";#N/A,#N/A,FALSE,"AR";#N/A,#N/A,FALSE,"PL";#N/A,#N/A,FALSE,"BS";#N/A,#N/A,FALSE,"NOTES";#N/A,#N/A,FALSE,"NOTES (2)";#N/A,#N/A,FALSE,"NOTES (3)";#N/A,#N/A,FALSE,"DPL";#N/A,#N/A,FALSE,"TAXC.INDEX";#N/A,#N/A,FALSE,"Schedule I";#N/A,#N/A,FALSE,"Adjustments"}</definedName>
    <definedName name="nhbvfc" localSheetId="12" hidden="1">{#N/A,#N/A,FALSE,"TB";#N/A,#N/A,FALSE,"DR";#N/A,#N/A,FALSE,"AR";#N/A,#N/A,FALSE,"PL";#N/A,#N/A,FALSE,"BS";#N/A,#N/A,FALSE,"NOTES";#N/A,#N/A,FALSE,"NOTES (2)";#N/A,#N/A,FALSE,"NOTES (3)";#N/A,#N/A,FALSE,"DPL";#N/A,#N/A,FALSE,"TAXC.INDEX";#N/A,#N/A,FALSE,"Schedule I";#N/A,#N/A,FALSE,"Adjustments"}</definedName>
    <definedName name="nhbvfc" hidden="1">{#N/A,#N/A,FALSE,"TB";#N/A,#N/A,FALSE,"DR";#N/A,#N/A,FALSE,"AR";#N/A,#N/A,FALSE,"PL";#N/A,#N/A,FALSE,"BS";#N/A,#N/A,FALSE,"NOTES";#N/A,#N/A,FALSE,"NOTES (2)";#N/A,#N/A,FALSE,"NOTES (3)";#N/A,#N/A,FALSE,"DPL";#N/A,#N/A,FALSE,"TAXC.INDEX";#N/A,#N/A,FALSE,"Schedule I";#N/A,#N/A,FALSE,"Adjustments"}</definedName>
    <definedName name="NLGeXToEUR" hidden="1">1/EUReXToNLG</definedName>
    <definedName name="NN" hidden="1">{"revenue detail 1",#N/A,FALSE,"Revenue Detail";"revenue detail 2",#N/A,FALSE,"Revenue Detail";"revenue detail 3",#N/A,FALSE,"Revenue Detail";"revenue detail 4",#N/A,FALSE,"Revenue Detail"}</definedName>
    <definedName name="NN_1" hidden="1">{"revenue detail 1",#N/A,FALSE,"Revenue Detail";"revenue detail 2",#N/A,FALSE,"Revenue Detail";"revenue detail 3",#N/A,FALSE,"Revenue Detail";"revenue detail 4",#N/A,FALSE,"Revenue Detail"}</definedName>
    <definedName name="NN_2" hidden="1">{"revenue detail 1",#N/A,FALSE,"Revenue Detail";"revenue detail 2",#N/A,FALSE,"Revenue Detail";"revenue detail 3",#N/A,FALSE,"Revenue Detail";"revenue detail 4",#N/A,FALSE,"Revenue Detail"}</definedName>
    <definedName name="NN_3" hidden="1">{"revenue detail 1",#N/A,FALSE,"Revenue Detail";"revenue detail 2",#N/A,FALSE,"Revenue Detail";"revenue detail 3",#N/A,FALSE,"Revenue Detail";"revenue detail 4",#N/A,FALSE,"Revenue Detail"}</definedName>
    <definedName name="NN_4" hidden="1">{"revenue detail 1",#N/A,FALSE,"Revenue Detail";"revenue detail 2",#N/A,FALSE,"Revenue Detail";"revenue detail 3",#N/A,FALSE,"Revenue Detail";"revenue detail 4",#N/A,FALSE,"Revenue Detail"}</definedName>
    <definedName name="NN_5" hidden="1">{"revenue detail 1",#N/A,FALSE,"Revenue Detail";"revenue detail 2",#N/A,FALSE,"Revenue Detail";"revenue detail 3",#N/A,FALSE,"Revenue Detail";"revenue detail 4",#N/A,FALSE,"Revenue Detail"}</definedName>
    <definedName name="nnn" localSheetId="7" hidden="1">{#N/A,#N/A,FALSE,"TB";#N/A,#N/A,FALSE,"DR";#N/A,#N/A,FALSE,"AR";#N/A,#N/A,FALSE,"PL";#N/A,#N/A,FALSE,"BS";#N/A,#N/A,FALSE,"NOTES";#N/A,#N/A,FALSE,"NOTES (2)";#N/A,#N/A,FALSE,"NOTES (3)";#N/A,#N/A,FALSE,"DPL";#N/A,#N/A,FALSE,"TAXC.INDEX";#N/A,#N/A,FALSE,"Schedule I";#N/A,#N/A,FALSE,"Adjustments"}</definedName>
    <definedName name="nnn" localSheetId="5" hidden="1">{#N/A,#N/A,FALSE,"TB";#N/A,#N/A,FALSE,"DR";#N/A,#N/A,FALSE,"AR";#N/A,#N/A,FALSE,"PL";#N/A,#N/A,FALSE,"BS";#N/A,#N/A,FALSE,"NOTES";#N/A,#N/A,FALSE,"NOTES (2)";#N/A,#N/A,FALSE,"NOTES (3)";#N/A,#N/A,FALSE,"DPL";#N/A,#N/A,FALSE,"TAXC.INDEX";#N/A,#N/A,FALSE,"Schedule I";#N/A,#N/A,FALSE,"Adjustments"}</definedName>
    <definedName name="nnn" localSheetId="6" hidden="1">{#N/A,#N/A,FALSE,"TB";#N/A,#N/A,FALSE,"DR";#N/A,#N/A,FALSE,"AR";#N/A,#N/A,FALSE,"PL";#N/A,#N/A,FALSE,"BS";#N/A,#N/A,FALSE,"NOTES";#N/A,#N/A,FALSE,"NOTES (2)";#N/A,#N/A,FALSE,"NOTES (3)";#N/A,#N/A,FALSE,"DPL";#N/A,#N/A,FALSE,"TAXC.INDEX";#N/A,#N/A,FALSE,"Schedule I";#N/A,#N/A,FALSE,"Adjustments"}</definedName>
    <definedName name="nnn" localSheetId="11" hidden="1">{#N/A,#N/A,FALSE,"TB";#N/A,#N/A,FALSE,"DR";#N/A,#N/A,FALSE,"AR";#N/A,#N/A,FALSE,"PL";#N/A,#N/A,FALSE,"BS";#N/A,#N/A,FALSE,"NOTES";#N/A,#N/A,FALSE,"NOTES (2)";#N/A,#N/A,FALSE,"NOTES (3)";#N/A,#N/A,FALSE,"DPL";#N/A,#N/A,FALSE,"TAXC.INDEX";#N/A,#N/A,FALSE,"Schedule I";#N/A,#N/A,FALSE,"Adjustments"}</definedName>
    <definedName name="nnn" localSheetId="12" hidden="1">{#N/A,#N/A,FALSE,"TB";#N/A,#N/A,FALSE,"DR";#N/A,#N/A,FALSE,"AR";#N/A,#N/A,FALSE,"PL";#N/A,#N/A,FALSE,"BS";#N/A,#N/A,FALSE,"NOTES";#N/A,#N/A,FALSE,"NOTES (2)";#N/A,#N/A,FALSE,"NOTES (3)";#N/A,#N/A,FALSE,"DPL";#N/A,#N/A,FALSE,"TAXC.INDEX";#N/A,#N/A,FALSE,"Schedule I";#N/A,#N/A,FALSE,"Adjustments"}</definedName>
    <definedName name="nnn" hidden="1">{#N/A,#N/A,FALSE,"Consolidated Shipley";#N/A,#N/A,FALSE,"Consolidated PWB";#N/A,#N/A,FALSE,"Consolidated Micro"}</definedName>
    <definedName name="nnn_1" hidden="1">{#N/A,#N/A,FALSE,"Consolidated Shipley";#N/A,#N/A,FALSE,"Consolidated PWB";#N/A,#N/A,FALSE,"Consolidated Micro"}</definedName>
    <definedName name="nnn_2" hidden="1">{#N/A,#N/A,FALSE,"Consolidated Shipley";#N/A,#N/A,FALSE,"Consolidated PWB";#N/A,#N/A,FALSE,"Consolidated Micro"}</definedName>
    <definedName name="nnn_3" hidden="1">{#N/A,#N/A,FALSE,"Consolidated Shipley";#N/A,#N/A,FALSE,"Consolidated PWB";#N/A,#N/A,FALSE,"Consolidated Micro"}</definedName>
    <definedName name="nnn_4" hidden="1">{#N/A,#N/A,FALSE,"Consolidated Shipley";#N/A,#N/A,FALSE,"Consolidated PWB";#N/A,#N/A,FALSE,"Consolidated Micro"}</definedName>
    <definedName name="nnn_5" hidden="1">{#N/A,#N/A,FALSE,"Consolidated Shipley";#N/A,#N/A,FALSE,"Consolidated PWB";#N/A,#N/A,FALSE,"Consolidated Micro"}</definedName>
    <definedName name="nnnn" localSheetId="7" hidden="1">{#N/A,#N/A,FALSE,"TAXC.INDEX";#N/A,#N/A,FALSE,"Schedule I";#N/A,#N/A,FALSE,"Schedule  II";#N/A,#N/A,FALSE,"Schedule III";#N/A,#N/A,FALSE,"Schedule IV";#N/A,#N/A,FALSE,"Schedule IV (Cont'd)";#N/A,#N/A,FALSE,"Schedule V";#N/A,#N/A,FALSE,"Schedule VI";#N/A,#N/A,FALSE,"Schedule VII"}</definedName>
    <definedName name="nnnn" localSheetId="5" hidden="1">{#N/A,#N/A,FALSE,"TAXC.INDEX";#N/A,#N/A,FALSE,"Schedule I";#N/A,#N/A,FALSE,"Schedule  II";#N/A,#N/A,FALSE,"Schedule III";#N/A,#N/A,FALSE,"Schedule IV";#N/A,#N/A,FALSE,"Schedule IV (Cont'd)";#N/A,#N/A,FALSE,"Schedule V";#N/A,#N/A,FALSE,"Schedule VI";#N/A,#N/A,FALSE,"Schedule VII"}</definedName>
    <definedName name="nnnn" localSheetId="6" hidden="1">{#N/A,#N/A,FALSE,"TAXC.INDEX";#N/A,#N/A,FALSE,"Schedule I";#N/A,#N/A,FALSE,"Schedule  II";#N/A,#N/A,FALSE,"Schedule III";#N/A,#N/A,FALSE,"Schedule IV";#N/A,#N/A,FALSE,"Schedule IV (Cont'd)";#N/A,#N/A,FALSE,"Schedule V";#N/A,#N/A,FALSE,"Schedule VI";#N/A,#N/A,FALSE,"Schedule VII"}</definedName>
    <definedName name="nnnn" localSheetId="11" hidden="1">{#N/A,#N/A,FALSE,"TAXC.INDEX";#N/A,#N/A,FALSE,"Schedule I";#N/A,#N/A,FALSE,"Schedule  II";#N/A,#N/A,FALSE,"Schedule III";#N/A,#N/A,FALSE,"Schedule IV";#N/A,#N/A,FALSE,"Schedule IV (Cont'd)";#N/A,#N/A,FALSE,"Schedule V";#N/A,#N/A,FALSE,"Schedule VI";#N/A,#N/A,FALSE,"Schedule VII"}</definedName>
    <definedName name="nnnn" localSheetId="12" hidden="1">{#N/A,#N/A,FALSE,"TAXC.INDEX";#N/A,#N/A,FALSE,"Schedule I";#N/A,#N/A,FALSE,"Schedule  II";#N/A,#N/A,FALSE,"Schedule III";#N/A,#N/A,FALSE,"Schedule IV";#N/A,#N/A,FALSE,"Schedule IV (Cont'd)";#N/A,#N/A,FALSE,"Schedule V";#N/A,#N/A,FALSE,"Schedule VI";#N/A,#N/A,FALSE,"Schedule VII"}</definedName>
    <definedName name="nnnn" hidden="1">{#N/A,#N/A,FALSE,"Consolidated Shipley";#N/A,#N/A,FALSE,"Consolidated PWB";#N/A,#N/A,FALSE,"Consolidated Micro"}</definedName>
    <definedName name="nnnn_1" hidden="1">{#N/A,#N/A,FALSE,"Consolidated Shipley";#N/A,#N/A,FALSE,"Consolidated PWB";#N/A,#N/A,FALSE,"Consolidated Micro"}</definedName>
    <definedName name="nnnn_2" hidden="1">{#N/A,#N/A,FALSE,"Consolidated Shipley";#N/A,#N/A,FALSE,"Consolidated PWB";#N/A,#N/A,FALSE,"Consolidated Micro"}</definedName>
    <definedName name="nnnn_3" hidden="1">{#N/A,#N/A,FALSE,"Consolidated Shipley";#N/A,#N/A,FALSE,"Consolidated PWB";#N/A,#N/A,FALSE,"Consolidated Micro"}</definedName>
    <definedName name="nnnn_4" hidden="1">{#N/A,#N/A,FALSE,"Consolidated Shipley";#N/A,#N/A,FALSE,"Consolidated PWB";#N/A,#N/A,FALSE,"Consolidated Micro"}</definedName>
    <definedName name="nnnn_5" hidden="1">{#N/A,#N/A,FALSE,"Consolidated Shipley";#N/A,#N/A,FALSE,"Consolidated PWB";#N/A,#N/A,FALSE,"Consolidated Micro"}</definedName>
    <definedName name="nnnnn" hidden="1">{"gross_margin1",#N/A,FALSE,"Gross Margin Detail";"gross_margin2",#N/A,FALSE,"Gross Margin Detail"}</definedName>
    <definedName name="nnnnn_1" hidden="1">{"gross_margin1",#N/A,FALSE,"Gross Margin Detail";"gross_margin2",#N/A,FALSE,"Gross Margin Detail"}</definedName>
    <definedName name="nnnnn_2" hidden="1">{"gross_margin1",#N/A,FALSE,"Gross Margin Detail";"gross_margin2",#N/A,FALSE,"Gross Margin Detail"}</definedName>
    <definedName name="nnnnn_3" hidden="1">{"gross_margin1",#N/A,FALSE,"Gross Margin Detail";"gross_margin2",#N/A,FALSE,"Gross Margin Detail"}</definedName>
    <definedName name="nnnnn_4" hidden="1">{"gross_margin1",#N/A,FALSE,"Gross Margin Detail";"gross_margin2",#N/A,FALSE,"Gross Margin Detail"}</definedName>
    <definedName name="nnnnn_5" hidden="1">{"gross_margin1",#N/A,FALSE,"Gross Margin Detail";"gross_margin2",#N/A,FALSE,"Gross Margin Detail"}</definedName>
    <definedName name="nnnnnn" hidden="1">{"historical acquirer",#N/A,FALSE,"Historical Performance";"historical target",#N/A,FALSE,"Historical Performance"}</definedName>
    <definedName name="nnnnnn_1" hidden="1">{"historical acquirer",#N/A,FALSE,"Historical Performance";"historical target",#N/A,FALSE,"Historical Performance"}</definedName>
    <definedName name="nnnnnn_2" hidden="1">{"historical acquirer",#N/A,FALSE,"Historical Performance";"historical target",#N/A,FALSE,"Historical Performance"}</definedName>
    <definedName name="nnnnnn_3" hidden="1">{"historical acquirer",#N/A,FALSE,"Historical Performance";"historical target",#N/A,FALSE,"Historical Performance"}</definedName>
    <definedName name="nnnnnn_4" hidden="1">{"historical acquirer",#N/A,FALSE,"Historical Performance";"historical target",#N/A,FALSE,"Historical Performance"}</definedName>
    <definedName name="nnnnnn_5" hidden="1">{"historical acquirer",#N/A,FALSE,"Historical Performance";"historical target",#N/A,FALSE,"Historical Performance"}</definedName>
    <definedName name="none" hidden="1">{#N/A,#N/A,FALSE,"COVER";#N/A,#N/A,FALSE,"0";#N/A,#N/A,FALSE,"1";#N/A,#N/A,FALSE,"2";#N/A,#N/A,FALSE,"3";#N/A,#N/A,FALSE,"4";#N/A,#N/A,FALSE,"5";#N/A,#N/A,FALSE,"6";#N/A,#N/A,FALSE,"7";#N/A,#N/A,FALSE,"8";#N/A,#N/A,FALSE,"9";#N/A,#N/A,FALSE,"10";#N/A,#N/A,FALSE,"11"}</definedName>
    <definedName name="none1" hidden="1">{#N/A,#N/A,FALSE,"COVER";#N/A,#N/A,FALSE,"0";#N/A,#N/A,FALSE,"1";#N/A,#N/A,FALSE,"2";#N/A,#N/A,FALSE,"3";#N/A,#N/A,FALSE,"4";#N/A,#N/A,FALSE,"5";#N/A,#N/A,FALSE,"6";#N/A,#N/A,FALSE,"7";#N/A,#N/A,FALSE,"8";#N/A,#N/A,FALSE,"9";#N/A,#N/A,FALSE,"10";#N/A,#N/A,FALSE,"11"}</definedName>
    <definedName name="NOTE" localSheetId="7" hidden="1">{#N/A,#N/A,FALSE,"TB";#N/A,#N/A,FALSE,"AR";#N/A,#N/A,FALSE,"BS";#N/A,#N/A,FALSE,"PL";#N/A,#N/A,FALSE,"NOTES";#N/A,#N/A,FALSE,"NOTES (2)";#N/A,#N/A,FALSE,"NOTES (3)";#N/A,#N/A,FALSE,"TAXC.INDEX";#N/A,#N/A,FALSE,"Schedule I";#N/A,#N/A,FALSE,"DPL";#N/A,#N/A,FALSE,"Schedule IV";#N/A,#N/A,FALSE,"Adjustments"}</definedName>
    <definedName name="NOTE" localSheetId="3" hidden="1">{#N/A,#N/A,FALSE,"TB";#N/A,#N/A,FALSE,"AR";#N/A,#N/A,FALSE,"BS";#N/A,#N/A,FALSE,"PL";#N/A,#N/A,FALSE,"NOTES";#N/A,#N/A,FALSE,"NOTES (2)";#N/A,#N/A,FALSE,"NOTES (3)";#N/A,#N/A,FALSE,"TAXC.INDEX";#N/A,#N/A,FALSE,"Schedule I";#N/A,#N/A,FALSE,"DPL";#N/A,#N/A,FALSE,"Schedule IV";#N/A,#N/A,FALSE,"Adjustments"}</definedName>
    <definedName name="NOTE" localSheetId="4" hidden="1">{#N/A,#N/A,FALSE,"TB";#N/A,#N/A,FALSE,"AR";#N/A,#N/A,FALSE,"BS";#N/A,#N/A,FALSE,"PL";#N/A,#N/A,FALSE,"NOTES";#N/A,#N/A,FALSE,"NOTES (2)";#N/A,#N/A,FALSE,"NOTES (3)";#N/A,#N/A,FALSE,"TAXC.INDEX";#N/A,#N/A,FALSE,"Schedule I";#N/A,#N/A,FALSE,"DPL";#N/A,#N/A,FALSE,"Schedule IV";#N/A,#N/A,FALSE,"Adjustments"}</definedName>
    <definedName name="NOTE" localSheetId="5" hidden="1">{#N/A,#N/A,FALSE,"TB";#N/A,#N/A,FALSE,"AR";#N/A,#N/A,FALSE,"BS";#N/A,#N/A,FALSE,"PL";#N/A,#N/A,FALSE,"NOTES";#N/A,#N/A,FALSE,"NOTES (2)";#N/A,#N/A,FALSE,"NOTES (3)";#N/A,#N/A,FALSE,"TAXC.INDEX";#N/A,#N/A,FALSE,"Schedule I";#N/A,#N/A,FALSE,"DPL";#N/A,#N/A,FALSE,"Schedule IV";#N/A,#N/A,FALSE,"Adjustments"}</definedName>
    <definedName name="NOTE" localSheetId="6" hidden="1">{#N/A,#N/A,FALSE,"TB";#N/A,#N/A,FALSE,"AR";#N/A,#N/A,FALSE,"BS";#N/A,#N/A,FALSE,"PL";#N/A,#N/A,FALSE,"NOTES";#N/A,#N/A,FALSE,"NOTES (2)";#N/A,#N/A,FALSE,"NOTES (3)";#N/A,#N/A,FALSE,"TAXC.INDEX";#N/A,#N/A,FALSE,"Schedule I";#N/A,#N/A,FALSE,"DPL";#N/A,#N/A,FALSE,"Schedule IV";#N/A,#N/A,FALSE,"Adjustments"}</definedName>
    <definedName name="NOTE" localSheetId="10" hidden="1">{#N/A,#N/A,FALSE,"TB";#N/A,#N/A,FALSE,"AR";#N/A,#N/A,FALSE,"BS";#N/A,#N/A,FALSE,"PL";#N/A,#N/A,FALSE,"NOTES";#N/A,#N/A,FALSE,"NOTES (2)";#N/A,#N/A,FALSE,"NOTES (3)";#N/A,#N/A,FALSE,"TAXC.INDEX";#N/A,#N/A,FALSE,"Schedule I";#N/A,#N/A,FALSE,"DPL";#N/A,#N/A,FALSE,"Schedule IV";#N/A,#N/A,FALSE,"Adjustments"}</definedName>
    <definedName name="NOTE" localSheetId="11" hidden="1">{#N/A,#N/A,FALSE,"TB";#N/A,#N/A,FALSE,"AR";#N/A,#N/A,FALSE,"BS";#N/A,#N/A,FALSE,"PL";#N/A,#N/A,FALSE,"NOTES";#N/A,#N/A,FALSE,"NOTES (2)";#N/A,#N/A,FALSE,"NOTES (3)";#N/A,#N/A,FALSE,"TAXC.INDEX";#N/A,#N/A,FALSE,"Schedule I";#N/A,#N/A,FALSE,"DPL";#N/A,#N/A,FALSE,"Schedule IV";#N/A,#N/A,FALSE,"Adjustments"}</definedName>
    <definedName name="NOTE" localSheetId="12" hidden="1">{#N/A,#N/A,FALSE,"TB";#N/A,#N/A,FALSE,"AR";#N/A,#N/A,FALSE,"BS";#N/A,#N/A,FALSE,"PL";#N/A,#N/A,FALSE,"NOTES";#N/A,#N/A,FALSE,"NOTES (2)";#N/A,#N/A,FALSE,"NOTES (3)";#N/A,#N/A,FALSE,"TAXC.INDEX";#N/A,#N/A,FALSE,"Schedule I";#N/A,#N/A,FALSE,"DPL";#N/A,#N/A,FALSE,"Schedule IV";#N/A,#N/A,FALSE,"Adjustments"}</definedName>
    <definedName name="NOTE" hidden="1">{#N/A,#N/A,FALSE,"TB";#N/A,#N/A,FALSE,"AR";#N/A,#N/A,FALSE,"BS";#N/A,#N/A,FALSE,"PL";#N/A,#N/A,FALSE,"NOTES";#N/A,#N/A,FALSE,"NOTES (2)";#N/A,#N/A,FALSE,"NOTES (3)";#N/A,#N/A,FALSE,"TAXC.INDEX";#N/A,#N/A,FALSE,"Schedule I";#N/A,#N/A,FALSE,"DPL";#N/A,#N/A,FALSE,"Schedule IV";#N/A,#N/A,FALSE,"Adjustments"}</definedName>
    <definedName name="noteV" localSheetId="7" hidden="1">{#N/A,#N/A,FALSE,"TB";#N/A,#N/A,FALSE,"AR";#N/A,#N/A,FALSE,"BS";#N/A,#N/A,FALSE,"PL";#N/A,#N/A,FALSE,"NOTES";#N/A,#N/A,FALSE,"NOTES (2)";#N/A,#N/A,FALSE,"NOTES (3)";#N/A,#N/A,FALSE,"TAXC.INDEX";#N/A,#N/A,FALSE,"Schedule I";#N/A,#N/A,FALSE,"DPL";#N/A,#N/A,FALSE,"Schedule IV";#N/A,#N/A,FALSE,"Adjustments"}</definedName>
    <definedName name="noteV" localSheetId="5" hidden="1">{#N/A,#N/A,FALSE,"TB";#N/A,#N/A,FALSE,"AR";#N/A,#N/A,FALSE,"BS";#N/A,#N/A,FALSE,"PL";#N/A,#N/A,FALSE,"NOTES";#N/A,#N/A,FALSE,"NOTES (2)";#N/A,#N/A,FALSE,"NOTES (3)";#N/A,#N/A,FALSE,"TAXC.INDEX";#N/A,#N/A,FALSE,"Schedule I";#N/A,#N/A,FALSE,"DPL";#N/A,#N/A,FALSE,"Schedule IV";#N/A,#N/A,FALSE,"Adjustments"}</definedName>
    <definedName name="noteV" localSheetId="6" hidden="1">{#N/A,#N/A,FALSE,"TB";#N/A,#N/A,FALSE,"AR";#N/A,#N/A,FALSE,"BS";#N/A,#N/A,FALSE,"PL";#N/A,#N/A,FALSE,"NOTES";#N/A,#N/A,FALSE,"NOTES (2)";#N/A,#N/A,FALSE,"NOTES (3)";#N/A,#N/A,FALSE,"TAXC.INDEX";#N/A,#N/A,FALSE,"Schedule I";#N/A,#N/A,FALSE,"DPL";#N/A,#N/A,FALSE,"Schedule IV";#N/A,#N/A,FALSE,"Adjustments"}</definedName>
    <definedName name="noteV" localSheetId="11" hidden="1">{#N/A,#N/A,FALSE,"TB";#N/A,#N/A,FALSE,"AR";#N/A,#N/A,FALSE,"BS";#N/A,#N/A,FALSE,"PL";#N/A,#N/A,FALSE,"NOTES";#N/A,#N/A,FALSE,"NOTES (2)";#N/A,#N/A,FALSE,"NOTES (3)";#N/A,#N/A,FALSE,"TAXC.INDEX";#N/A,#N/A,FALSE,"Schedule I";#N/A,#N/A,FALSE,"DPL";#N/A,#N/A,FALSE,"Schedule IV";#N/A,#N/A,FALSE,"Adjustments"}</definedName>
    <definedName name="noteV" localSheetId="12" hidden="1">{#N/A,#N/A,FALSE,"TB";#N/A,#N/A,FALSE,"AR";#N/A,#N/A,FALSE,"BS";#N/A,#N/A,FALSE,"PL";#N/A,#N/A,FALSE,"NOTES";#N/A,#N/A,FALSE,"NOTES (2)";#N/A,#N/A,FALSE,"NOTES (3)";#N/A,#N/A,FALSE,"TAXC.INDEX";#N/A,#N/A,FALSE,"Schedule I";#N/A,#N/A,FALSE,"DPL";#N/A,#N/A,FALSE,"Schedule IV";#N/A,#N/A,FALSE,"Adjustments"}</definedName>
    <definedName name="noteV" hidden="1">{#N/A,#N/A,FALSE,"TB";#N/A,#N/A,FALSE,"AR";#N/A,#N/A,FALSE,"BS";#N/A,#N/A,FALSE,"PL";#N/A,#N/A,FALSE,"NOTES";#N/A,#N/A,FALSE,"NOTES (2)";#N/A,#N/A,FALSE,"NOTES (3)";#N/A,#N/A,FALSE,"TAXC.INDEX";#N/A,#N/A,FALSE,"Schedule I";#N/A,#N/A,FALSE,"DPL";#N/A,#N/A,FALSE,"Schedule IV";#N/A,#N/A,FALSE,"Adjustments"}</definedName>
    <definedName name="npsxihvpsher" localSheetId="7" hidden="1">{#N/A,#N/A,FALSE,"TB";#N/A,#N/A,FALSE,"AR";#N/A,#N/A,FALSE,"BS";#N/A,#N/A,FALSE,"PL";#N/A,#N/A,FALSE,"NOTES";#N/A,#N/A,FALSE,"NOTES (2)";#N/A,#N/A,FALSE,"NOTES (3)";#N/A,#N/A,FALSE,"TAXC.INDEX";#N/A,#N/A,FALSE,"Schedule I";#N/A,#N/A,FALSE,"DPL";#N/A,#N/A,FALSE,"Schedule IV";#N/A,#N/A,FALSE,"Adjustments"}</definedName>
    <definedName name="npsxihvpsher" localSheetId="5" hidden="1">{#N/A,#N/A,FALSE,"TB";#N/A,#N/A,FALSE,"AR";#N/A,#N/A,FALSE,"BS";#N/A,#N/A,FALSE,"PL";#N/A,#N/A,FALSE,"NOTES";#N/A,#N/A,FALSE,"NOTES (2)";#N/A,#N/A,FALSE,"NOTES (3)";#N/A,#N/A,FALSE,"TAXC.INDEX";#N/A,#N/A,FALSE,"Schedule I";#N/A,#N/A,FALSE,"DPL";#N/A,#N/A,FALSE,"Schedule IV";#N/A,#N/A,FALSE,"Adjustments"}</definedName>
    <definedName name="npsxihvpsher" localSheetId="6" hidden="1">{#N/A,#N/A,FALSE,"TB";#N/A,#N/A,FALSE,"AR";#N/A,#N/A,FALSE,"BS";#N/A,#N/A,FALSE,"PL";#N/A,#N/A,FALSE,"NOTES";#N/A,#N/A,FALSE,"NOTES (2)";#N/A,#N/A,FALSE,"NOTES (3)";#N/A,#N/A,FALSE,"TAXC.INDEX";#N/A,#N/A,FALSE,"Schedule I";#N/A,#N/A,FALSE,"DPL";#N/A,#N/A,FALSE,"Schedule IV";#N/A,#N/A,FALSE,"Adjustments"}</definedName>
    <definedName name="npsxihvpsher" localSheetId="11" hidden="1">{#N/A,#N/A,FALSE,"TB";#N/A,#N/A,FALSE,"AR";#N/A,#N/A,FALSE,"BS";#N/A,#N/A,FALSE,"PL";#N/A,#N/A,FALSE,"NOTES";#N/A,#N/A,FALSE,"NOTES (2)";#N/A,#N/A,FALSE,"NOTES (3)";#N/A,#N/A,FALSE,"TAXC.INDEX";#N/A,#N/A,FALSE,"Schedule I";#N/A,#N/A,FALSE,"DPL";#N/A,#N/A,FALSE,"Schedule IV";#N/A,#N/A,FALSE,"Adjustments"}</definedName>
    <definedName name="npsxihvpsher" localSheetId="12" hidden="1">{#N/A,#N/A,FALSE,"TB";#N/A,#N/A,FALSE,"AR";#N/A,#N/A,FALSE,"BS";#N/A,#N/A,FALSE,"PL";#N/A,#N/A,FALSE,"NOTES";#N/A,#N/A,FALSE,"NOTES (2)";#N/A,#N/A,FALSE,"NOTES (3)";#N/A,#N/A,FALSE,"TAXC.INDEX";#N/A,#N/A,FALSE,"Schedule I";#N/A,#N/A,FALSE,"DPL";#N/A,#N/A,FALSE,"Schedule IV";#N/A,#N/A,FALSE,"Adjustments"}</definedName>
    <definedName name="npsxihvpsher" hidden="1">{#N/A,#N/A,FALSE,"TB";#N/A,#N/A,FALSE,"AR";#N/A,#N/A,FALSE,"BS";#N/A,#N/A,FALSE,"PL";#N/A,#N/A,FALSE,"NOTES";#N/A,#N/A,FALSE,"NOTES (2)";#N/A,#N/A,FALSE,"NOTES (3)";#N/A,#N/A,FALSE,"TAXC.INDEX";#N/A,#N/A,FALSE,"Schedule I";#N/A,#N/A,FALSE,"DPL";#N/A,#N/A,FALSE,"Schedule IV";#N/A,#N/A,FALSE,"Adjustments"}</definedName>
    <definedName name="nsksiddffkfkfkdldleleoeoeospad" localSheetId="7" hidden="1">{#N/A,#N/A,FALSE,"TB";#N/A,#N/A,FALSE,"DR";#N/A,#N/A,FALSE,"AR";#N/A,#N/A,FALSE,"BS";#N/A,#N/A,FALSE,"PL";#N/A,#N/A,FALSE,"NOTES";#N/A,#N/A,FALSE,"NOTES (2)";#N/A,#N/A,FALSE,"NOTES (3)";#N/A,#N/A,FALSE,"DPL";#N/A,#N/A,FALSE,"DPL"}</definedName>
    <definedName name="nsksiddffkfkfkdldleleoeoeospad" localSheetId="5" hidden="1">{#N/A,#N/A,FALSE,"TB";#N/A,#N/A,FALSE,"DR";#N/A,#N/A,FALSE,"AR";#N/A,#N/A,FALSE,"BS";#N/A,#N/A,FALSE,"PL";#N/A,#N/A,FALSE,"NOTES";#N/A,#N/A,FALSE,"NOTES (2)";#N/A,#N/A,FALSE,"NOTES (3)";#N/A,#N/A,FALSE,"DPL";#N/A,#N/A,FALSE,"DPL"}</definedName>
    <definedName name="nsksiddffkfkfkdldleleoeoeospad" localSheetId="6" hidden="1">{#N/A,#N/A,FALSE,"TB";#N/A,#N/A,FALSE,"DR";#N/A,#N/A,FALSE,"AR";#N/A,#N/A,FALSE,"BS";#N/A,#N/A,FALSE,"PL";#N/A,#N/A,FALSE,"NOTES";#N/A,#N/A,FALSE,"NOTES (2)";#N/A,#N/A,FALSE,"NOTES (3)";#N/A,#N/A,FALSE,"DPL";#N/A,#N/A,FALSE,"DPL"}</definedName>
    <definedName name="nsksiddffkfkfkdldleleoeoeospad" localSheetId="11" hidden="1">{#N/A,#N/A,FALSE,"TB";#N/A,#N/A,FALSE,"DR";#N/A,#N/A,FALSE,"AR";#N/A,#N/A,FALSE,"BS";#N/A,#N/A,FALSE,"PL";#N/A,#N/A,FALSE,"NOTES";#N/A,#N/A,FALSE,"NOTES (2)";#N/A,#N/A,FALSE,"NOTES (3)";#N/A,#N/A,FALSE,"DPL";#N/A,#N/A,FALSE,"DPL"}</definedName>
    <definedName name="nsksiddffkfkfkdldleleoeoeospad" localSheetId="12" hidden="1">{#N/A,#N/A,FALSE,"TB";#N/A,#N/A,FALSE,"DR";#N/A,#N/A,FALSE,"AR";#N/A,#N/A,FALSE,"BS";#N/A,#N/A,FALSE,"PL";#N/A,#N/A,FALSE,"NOTES";#N/A,#N/A,FALSE,"NOTES (2)";#N/A,#N/A,FALSE,"NOTES (3)";#N/A,#N/A,FALSE,"DPL";#N/A,#N/A,FALSE,"DPL"}</definedName>
    <definedName name="nsksiddffkfkfkdldleleoeoeospad" hidden="1">{#N/A,#N/A,FALSE,"TB";#N/A,#N/A,FALSE,"DR";#N/A,#N/A,FALSE,"AR";#N/A,#N/A,FALSE,"BS";#N/A,#N/A,FALSE,"PL";#N/A,#N/A,FALSE,"NOTES";#N/A,#N/A,FALSE,"NOTES (2)";#N/A,#N/A,FALSE,"NOTES (3)";#N/A,#N/A,FALSE,"DPL";#N/A,#N/A,FALSE,"DPL"}</definedName>
    <definedName name="nsncpshpshre" localSheetId="7" hidden="1">{#N/A,#N/A,FALSE,"TAXC.INDEX";#N/A,#N/A,FALSE,"Schedule I";#N/A,#N/A,FALSE,"Schedule  II";#N/A,#N/A,FALSE,"Schedule III"}</definedName>
    <definedName name="nsncpshpshre" localSheetId="5" hidden="1">{#N/A,#N/A,FALSE,"TAXC.INDEX";#N/A,#N/A,FALSE,"Schedule I";#N/A,#N/A,FALSE,"Schedule  II";#N/A,#N/A,FALSE,"Schedule III"}</definedName>
    <definedName name="nsncpshpshre" localSheetId="6" hidden="1">{#N/A,#N/A,FALSE,"TAXC.INDEX";#N/A,#N/A,FALSE,"Schedule I";#N/A,#N/A,FALSE,"Schedule  II";#N/A,#N/A,FALSE,"Schedule III"}</definedName>
    <definedName name="nsncpshpshre" localSheetId="11" hidden="1">{#N/A,#N/A,FALSE,"TAXC.INDEX";#N/A,#N/A,FALSE,"Schedule I";#N/A,#N/A,FALSE,"Schedule  II";#N/A,#N/A,FALSE,"Schedule III"}</definedName>
    <definedName name="nsncpshpshre" localSheetId="12" hidden="1">{#N/A,#N/A,FALSE,"TAXC.INDEX";#N/A,#N/A,FALSE,"Schedule I";#N/A,#N/A,FALSE,"Schedule  II";#N/A,#N/A,FALSE,"Schedule III"}</definedName>
    <definedName name="nsncpshpshre" hidden="1">{#N/A,#N/A,FALSE,"TAXC.INDEX";#N/A,#N/A,FALSE,"Schedule I";#N/A,#N/A,FALSE,"Schedule  II";#N/A,#N/A,FALSE,"Schedule III"}</definedName>
    <definedName name="NTHKApr21" hidden="1">{#N/A,#N/A,FALSE,"COVER";#N/A,#N/A,FALSE,"0";#N/A,#N/A,FALSE,"1";#N/A,#N/A,FALSE,"2";#N/A,#N/A,FALSE,"3";#N/A,#N/A,FALSE,"4";#N/A,#N/A,FALSE,"5";#N/A,#N/A,FALSE,"6";#N/A,#N/A,FALSE,"7";#N/A,#N/A,FALSE,"8";#N/A,#N/A,FALSE,"9";#N/A,#N/A,FALSE,"10";#N/A,#N/A,FALSE,"11"}</definedName>
    <definedName name="nvkjnfvf" hidden="1">{"FIX ASSETS PAGE 1",#N/A,TRUE,"FIXED ASSETS";"FIX ASSETS PAGE 2",#N/A,TRUE,"FIXED ASSETS";"FIX ASSETS PAGE 3",#N/A,TRUE,"FIXED ASSETS";"FIX ASSETS PAGE 4",#N/A,TRUE,"FIXED ASSETS";"FIX ASSETS PAGE 5",#N/A,TRUE,"FIXED ASSETS";"FIX ASSETS PAGE 6",#N/A,TRUE,"FIXED ASSETS";"FIX ASSETS PAGE 7",#N/A,TRUE,"FIXED ASSETS"}</definedName>
    <definedName name="nxbvpsprfhsre" localSheetId="7" hidden="1">{#N/A,#N/A,FALSE,"DIR-REP";#N/A,#N/A,FALSE,"AUD-REPORT";#N/A,#N/A,FALSE,"P7L&amp;BS";#N/A,#N/A,FALSE,"NOTES";#N/A,#N/A,FALSE,"FA";#N/A,#N/A,FALSE,"NOTES (2)";#N/A,#N/A,FALSE,"Schedule  IV";#N/A,#N/A,FALSE,"Schedule V"}</definedName>
    <definedName name="nxbvpsprfhsre" localSheetId="5" hidden="1">{#N/A,#N/A,FALSE,"DIR-REP";#N/A,#N/A,FALSE,"AUD-REPORT";#N/A,#N/A,FALSE,"P7L&amp;BS";#N/A,#N/A,FALSE,"NOTES";#N/A,#N/A,FALSE,"FA";#N/A,#N/A,FALSE,"NOTES (2)";#N/A,#N/A,FALSE,"Schedule  IV";#N/A,#N/A,FALSE,"Schedule V"}</definedName>
    <definedName name="nxbvpsprfhsre" localSheetId="6" hidden="1">{#N/A,#N/A,FALSE,"DIR-REP";#N/A,#N/A,FALSE,"AUD-REPORT";#N/A,#N/A,FALSE,"P7L&amp;BS";#N/A,#N/A,FALSE,"NOTES";#N/A,#N/A,FALSE,"FA";#N/A,#N/A,FALSE,"NOTES (2)";#N/A,#N/A,FALSE,"Schedule  IV";#N/A,#N/A,FALSE,"Schedule V"}</definedName>
    <definedName name="nxbvpsprfhsre" localSheetId="11" hidden="1">{#N/A,#N/A,FALSE,"DIR-REP";#N/A,#N/A,FALSE,"AUD-REPORT";#N/A,#N/A,FALSE,"P7L&amp;BS";#N/A,#N/A,FALSE,"NOTES";#N/A,#N/A,FALSE,"FA";#N/A,#N/A,FALSE,"NOTES (2)";#N/A,#N/A,FALSE,"Schedule  IV";#N/A,#N/A,FALSE,"Schedule V"}</definedName>
    <definedName name="nxbvpsprfhsre" localSheetId="12" hidden="1">{#N/A,#N/A,FALSE,"DIR-REP";#N/A,#N/A,FALSE,"AUD-REPORT";#N/A,#N/A,FALSE,"P7L&amp;BS";#N/A,#N/A,FALSE,"NOTES";#N/A,#N/A,FALSE,"FA";#N/A,#N/A,FALSE,"NOTES (2)";#N/A,#N/A,FALSE,"Schedule  IV";#N/A,#N/A,FALSE,"Schedule V"}</definedName>
    <definedName name="nxbvpsprfhsre" hidden="1">{#N/A,#N/A,FALSE,"DIR-REP";#N/A,#N/A,FALSE,"AUD-REPORT";#N/A,#N/A,FALSE,"P7L&amp;BS";#N/A,#N/A,FALSE,"NOTES";#N/A,#N/A,FALSE,"FA";#N/A,#N/A,FALSE,"NOTES (2)";#N/A,#N/A,FALSE,"Schedule  IV";#N/A,#N/A,FALSE,"Schedule V"}</definedName>
    <definedName name="nzncpnfvvsire" localSheetId="7" hidden="1">{#N/A,#N/A,FALSE,"TB";#N/A,#N/A,FALSE,"DR";#N/A,#N/A,FALSE,"AR";#N/A,#N/A,FALSE,"PL";#N/A,#N/A,FALSE,"BS";#N/A,#N/A,FALSE,"NOTES";#N/A,#N/A,FALSE,"NOTES (2)";#N/A,#N/A,FALSE,"NOTES (3)";#N/A,#N/A,FALSE,"DPL";#N/A,#N/A,FALSE,"TAXC.INDEX";#N/A,#N/A,FALSE,"Schedule I";#N/A,#N/A,FALSE,"Adjustments"}</definedName>
    <definedName name="nzncpnfvvsire" localSheetId="5" hidden="1">{#N/A,#N/A,FALSE,"TB";#N/A,#N/A,FALSE,"DR";#N/A,#N/A,FALSE,"AR";#N/A,#N/A,FALSE,"PL";#N/A,#N/A,FALSE,"BS";#N/A,#N/A,FALSE,"NOTES";#N/A,#N/A,FALSE,"NOTES (2)";#N/A,#N/A,FALSE,"NOTES (3)";#N/A,#N/A,FALSE,"DPL";#N/A,#N/A,FALSE,"TAXC.INDEX";#N/A,#N/A,FALSE,"Schedule I";#N/A,#N/A,FALSE,"Adjustments"}</definedName>
    <definedName name="nzncpnfvvsire" localSheetId="6" hidden="1">{#N/A,#N/A,FALSE,"TB";#N/A,#N/A,FALSE,"DR";#N/A,#N/A,FALSE,"AR";#N/A,#N/A,FALSE,"PL";#N/A,#N/A,FALSE,"BS";#N/A,#N/A,FALSE,"NOTES";#N/A,#N/A,FALSE,"NOTES (2)";#N/A,#N/A,FALSE,"NOTES (3)";#N/A,#N/A,FALSE,"DPL";#N/A,#N/A,FALSE,"TAXC.INDEX";#N/A,#N/A,FALSE,"Schedule I";#N/A,#N/A,FALSE,"Adjustments"}</definedName>
    <definedName name="nzncpnfvvsire" localSheetId="11" hidden="1">{#N/A,#N/A,FALSE,"TB";#N/A,#N/A,FALSE,"DR";#N/A,#N/A,FALSE,"AR";#N/A,#N/A,FALSE,"PL";#N/A,#N/A,FALSE,"BS";#N/A,#N/A,FALSE,"NOTES";#N/A,#N/A,FALSE,"NOTES (2)";#N/A,#N/A,FALSE,"NOTES (3)";#N/A,#N/A,FALSE,"DPL";#N/A,#N/A,FALSE,"TAXC.INDEX";#N/A,#N/A,FALSE,"Schedule I";#N/A,#N/A,FALSE,"Adjustments"}</definedName>
    <definedName name="nzncpnfvvsire" localSheetId="12" hidden="1">{#N/A,#N/A,FALSE,"TB";#N/A,#N/A,FALSE,"DR";#N/A,#N/A,FALSE,"AR";#N/A,#N/A,FALSE,"PL";#N/A,#N/A,FALSE,"BS";#N/A,#N/A,FALSE,"NOTES";#N/A,#N/A,FALSE,"NOTES (2)";#N/A,#N/A,FALSE,"NOTES (3)";#N/A,#N/A,FALSE,"DPL";#N/A,#N/A,FALSE,"TAXC.INDEX";#N/A,#N/A,FALSE,"Schedule I";#N/A,#N/A,FALSE,"Adjustments"}</definedName>
    <definedName name="nzncpnfvvsire" hidden="1">{#N/A,#N/A,FALSE,"TB";#N/A,#N/A,FALSE,"DR";#N/A,#N/A,FALSE,"AR";#N/A,#N/A,FALSE,"PL";#N/A,#N/A,FALSE,"BS";#N/A,#N/A,FALSE,"NOTES";#N/A,#N/A,FALSE,"NOTES (2)";#N/A,#N/A,FALSE,"NOTES (3)";#N/A,#N/A,FALSE,"DPL";#N/A,#N/A,FALSE,"TAXC.INDEX";#N/A,#N/A,FALSE,"Schedule I";#N/A,#N/A,FALSE,"Adjustments"}</definedName>
    <definedName name="O.Inc_Int.Inc" localSheetId="4">#REF!</definedName>
    <definedName name="O.Inc_Int.Inc" localSheetId="10">#REF!</definedName>
    <definedName name="O.Inc_Int.Inc">#REF!</definedName>
    <definedName name="Oa" localSheetId="3" hidden="1">[47]cover!#REF!</definedName>
    <definedName name="Oa" localSheetId="4" hidden="1">[47]cover!#REF!</definedName>
    <definedName name="Oa" localSheetId="1" hidden="1">[48]cover!#REF!</definedName>
    <definedName name="Oa" localSheetId="10" hidden="1">[47]cover!#REF!</definedName>
    <definedName name="Oa" hidden="1">[47]cover!#REF!</definedName>
    <definedName name="Oasda" hidden="1">{"Operating Data",#N/A,TRUE,"Sheet1";"Valuation Matrix",#N/A,TRUE,"Sheet1";"Sales Analysis",#N/A,TRUE,"Sheet1";"Closed Remodelled New",#N/A,TRUE,"Sheet1";"Competitive and FSP",#N/A,TRUE,"Sheet1";"Working Capital and Capex",#N/A,TRUE,"Sheet1";"depreciation",#N/A,TRUE,"Sheet1"}</definedName>
    <definedName name="oawl" localSheetId="7" hidden="1">{#N/A,#N/A,FALSE,"TAXC.INDEX";#N/A,#N/A,FALSE,"Schedule I";#N/A,#N/A,FALSE,"Schedule  II";#N/A,#N/A,FALSE,"Schedule III"}</definedName>
    <definedName name="oawl" localSheetId="5" hidden="1">{#N/A,#N/A,FALSE,"TAXC.INDEX";#N/A,#N/A,FALSE,"Schedule I";#N/A,#N/A,FALSE,"Schedule  II";#N/A,#N/A,FALSE,"Schedule III"}</definedName>
    <definedName name="oawl" localSheetId="6" hidden="1">{#N/A,#N/A,FALSE,"TAXC.INDEX";#N/A,#N/A,FALSE,"Schedule I";#N/A,#N/A,FALSE,"Schedule  II";#N/A,#N/A,FALSE,"Schedule III"}</definedName>
    <definedName name="oawl" localSheetId="11" hidden="1">{#N/A,#N/A,FALSE,"TAXC.INDEX";#N/A,#N/A,FALSE,"Schedule I";#N/A,#N/A,FALSE,"Schedule  II";#N/A,#N/A,FALSE,"Schedule III"}</definedName>
    <definedName name="oawl" localSheetId="12" hidden="1">{#N/A,#N/A,FALSE,"TAXC.INDEX";#N/A,#N/A,FALSE,"Schedule I";#N/A,#N/A,FALSE,"Schedule  II";#N/A,#N/A,FALSE,"Schedule III"}</definedName>
    <definedName name="oawl" hidden="1">{#N/A,#N/A,FALSE,"TAXC.INDEX";#N/A,#N/A,FALSE,"Schedule I";#N/A,#N/A,FALSE,"Schedule  II";#N/A,#N/A,FALSE,"Schedule III"}</definedName>
    <definedName name="objd\" localSheetId="7" hidden="1">{#N/A,#N/A,FALSE,"CONTENTS";#N/A,#N/A,FALSE,"DR";#N/A,#N/A,FALSE,"PL";#N/A,#N/A,FALSE,"BS";#N/A,#N/A,FALSE,"Cash Flow";#N/A,#N/A,FALSE,"NOTES";#N/A,#N/A,FALSE,"NOTES (FA)";#N/A,#N/A,FALSE,"Notes(3)";#N/A,#N/A,FALSE,"NOTES (4)";#N/A,#N/A,FALSE,"DP&amp;L";#N/A,#N/A,FALSE,"EXPENSES";#N/A,#N/A,FALSE,"EXPENSES-1"}</definedName>
    <definedName name="objd\" localSheetId="5" hidden="1">{#N/A,#N/A,FALSE,"CONTENTS";#N/A,#N/A,FALSE,"DR";#N/A,#N/A,FALSE,"PL";#N/A,#N/A,FALSE,"BS";#N/A,#N/A,FALSE,"Cash Flow";#N/A,#N/A,FALSE,"NOTES";#N/A,#N/A,FALSE,"NOTES (FA)";#N/A,#N/A,FALSE,"Notes(3)";#N/A,#N/A,FALSE,"NOTES (4)";#N/A,#N/A,FALSE,"DP&amp;L";#N/A,#N/A,FALSE,"EXPENSES";#N/A,#N/A,FALSE,"EXPENSES-1"}</definedName>
    <definedName name="objd\" localSheetId="6" hidden="1">{#N/A,#N/A,FALSE,"CONTENTS";#N/A,#N/A,FALSE,"DR";#N/A,#N/A,FALSE,"PL";#N/A,#N/A,FALSE,"BS";#N/A,#N/A,FALSE,"Cash Flow";#N/A,#N/A,FALSE,"NOTES";#N/A,#N/A,FALSE,"NOTES (FA)";#N/A,#N/A,FALSE,"Notes(3)";#N/A,#N/A,FALSE,"NOTES (4)";#N/A,#N/A,FALSE,"DP&amp;L";#N/A,#N/A,FALSE,"EXPENSES";#N/A,#N/A,FALSE,"EXPENSES-1"}</definedName>
    <definedName name="objd\" localSheetId="11" hidden="1">{#N/A,#N/A,FALSE,"CONTENTS";#N/A,#N/A,FALSE,"DR";#N/A,#N/A,FALSE,"PL";#N/A,#N/A,FALSE,"BS";#N/A,#N/A,FALSE,"Cash Flow";#N/A,#N/A,FALSE,"NOTES";#N/A,#N/A,FALSE,"NOTES (FA)";#N/A,#N/A,FALSE,"Notes(3)";#N/A,#N/A,FALSE,"NOTES (4)";#N/A,#N/A,FALSE,"DP&amp;L";#N/A,#N/A,FALSE,"EXPENSES";#N/A,#N/A,FALSE,"EXPENSES-1"}</definedName>
    <definedName name="objd\" localSheetId="12" hidden="1">{#N/A,#N/A,FALSE,"CONTENTS";#N/A,#N/A,FALSE,"DR";#N/A,#N/A,FALSE,"PL";#N/A,#N/A,FALSE,"BS";#N/A,#N/A,FALSE,"Cash Flow";#N/A,#N/A,FALSE,"NOTES";#N/A,#N/A,FALSE,"NOTES (FA)";#N/A,#N/A,FALSE,"Notes(3)";#N/A,#N/A,FALSE,"NOTES (4)";#N/A,#N/A,FALSE,"DP&amp;L";#N/A,#N/A,FALSE,"EXPENSES";#N/A,#N/A,FALSE,"EXPENSES-1"}</definedName>
    <definedName name="objd\" hidden="1">{#N/A,#N/A,FALSE,"CONTENTS";#N/A,#N/A,FALSE,"DR";#N/A,#N/A,FALSE,"PL";#N/A,#N/A,FALSE,"BS";#N/A,#N/A,FALSE,"Cash Flow";#N/A,#N/A,FALSE,"NOTES";#N/A,#N/A,FALSE,"NOTES (FA)";#N/A,#N/A,FALSE,"Notes(3)";#N/A,#N/A,FALSE,"NOTES (4)";#N/A,#N/A,FALSE,"DP&amp;L";#N/A,#N/A,FALSE,"EXPENSES";#N/A,#N/A,FALSE,"EXPENSES-1"}</definedName>
    <definedName name="oclt" localSheetId="7" hidden="1">{#N/A,#N/A,FALSE,"TAXC.INDEX";#N/A,#N/A,FALSE,"Schedule I";#N/A,#N/A,FALSE,"Schedule  II";#N/A,#N/A,FALSE,"Schedule III"}</definedName>
    <definedName name="oclt" localSheetId="5" hidden="1">{#N/A,#N/A,FALSE,"TAXC.INDEX";#N/A,#N/A,FALSE,"Schedule I";#N/A,#N/A,FALSE,"Schedule  II";#N/A,#N/A,FALSE,"Schedule III"}</definedName>
    <definedName name="oclt" localSheetId="6" hidden="1">{#N/A,#N/A,FALSE,"TAXC.INDEX";#N/A,#N/A,FALSE,"Schedule I";#N/A,#N/A,FALSE,"Schedule  II";#N/A,#N/A,FALSE,"Schedule III"}</definedName>
    <definedName name="oclt" localSheetId="11" hidden="1">{#N/A,#N/A,FALSE,"TAXC.INDEX";#N/A,#N/A,FALSE,"Schedule I";#N/A,#N/A,FALSE,"Schedule  II";#N/A,#N/A,FALSE,"Schedule III"}</definedName>
    <definedName name="oclt" localSheetId="12" hidden="1">{#N/A,#N/A,FALSE,"TAXC.INDEX";#N/A,#N/A,FALSE,"Schedule I";#N/A,#N/A,FALSE,"Schedule  II";#N/A,#N/A,FALSE,"Schedule III"}</definedName>
    <definedName name="oclt" hidden="1">{#N/A,#N/A,FALSE,"TAXC.INDEX";#N/A,#N/A,FALSE,"Schedule I";#N/A,#N/A,FALSE,"Schedule  II";#N/A,#N/A,FALSE,"Schedule III"}</definedName>
    <definedName name="oels" localSheetId="7" hidden="1">{#N/A,#N/A,FALSE,"DIR-REP";#N/A,#N/A,FALSE,"AUD-REPORT";#N/A,#N/A,FALSE,"P7L&amp;BS";#N/A,#N/A,FALSE,"NOTES";#N/A,#N/A,FALSE,"FA";#N/A,#N/A,FALSE,"NOTES (2)";#N/A,#N/A,FALSE,"Schedule  IV";#N/A,#N/A,FALSE,"Schedule V"}</definedName>
    <definedName name="oels" localSheetId="5" hidden="1">{#N/A,#N/A,FALSE,"DIR-REP";#N/A,#N/A,FALSE,"AUD-REPORT";#N/A,#N/A,FALSE,"P7L&amp;BS";#N/A,#N/A,FALSE,"NOTES";#N/A,#N/A,FALSE,"FA";#N/A,#N/A,FALSE,"NOTES (2)";#N/A,#N/A,FALSE,"Schedule  IV";#N/A,#N/A,FALSE,"Schedule V"}</definedName>
    <definedName name="oels" localSheetId="6" hidden="1">{#N/A,#N/A,FALSE,"DIR-REP";#N/A,#N/A,FALSE,"AUD-REPORT";#N/A,#N/A,FALSE,"P7L&amp;BS";#N/A,#N/A,FALSE,"NOTES";#N/A,#N/A,FALSE,"FA";#N/A,#N/A,FALSE,"NOTES (2)";#N/A,#N/A,FALSE,"Schedule  IV";#N/A,#N/A,FALSE,"Schedule V"}</definedName>
    <definedName name="oels" localSheetId="11" hidden="1">{#N/A,#N/A,FALSE,"DIR-REP";#N/A,#N/A,FALSE,"AUD-REPORT";#N/A,#N/A,FALSE,"P7L&amp;BS";#N/A,#N/A,FALSE,"NOTES";#N/A,#N/A,FALSE,"FA";#N/A,#N/A,FALSE,"NOTES (2)";#N/A,#N/A,FALSE,"Schedule  IV";#N/A,#N/A,FALSE,"Schedule V"}</definedName>
    <definedName name="oels" localSheetId="12" hidden="1">{#N/A,#N/A,FALSE,"DIR-REP";#N/A,#N/A,FALSE,"AUD-REPORT";#N/A,#N/A,FALSE,"P7L&amp;BS";#N/A,#N/A,FALSE,"NOTES";#N/A,#N/A,FALSE,"FA";#N/A,#N/A,FALSE,"NOTES (2)";#N/A,#N/A,FALSE,"Schedule  IV";#N/A,#N/A,FALSE,"Schedule V"}</definedName>
    <definedName name="oels" hidden="1">{#N/A,#N/A,FALSE,"DIR-REP";#N/A,#N/A,FALSE,"AUD-REPORT";#N/A,#N/A,FALSE,"P7L&amp;BS";#N/A,#N/A,FALSE,"NOTES";#N/A,#N/A,FALSE,"FA";#N/A,#N/A,FALSE,"NOTES (2)";#N/A,#N/A,FALSE,"Schedule  IV";#N/A,#N/A,FALSE,"Schedule V"}</definedName>
    <definedName name="Office_rental_and_utilities" localSheetId="4">'[49]STANDARD TB'!$D$235,'[49]STANDARD TB'!$D$241,'[49]STANDARD TB'!$D$251,'[49]STANDARD TB'!$D$257</definedName>
    <definedName name="Office_rental_and_utilities" localSheetId="10">'[49]STANDARD TB'!$D$235,'[49]STANDARD TB'!$D$241,'[49]STANDARD TB'!$D$251,'[49]STANDARD TB'!$D$257</definedName>
    <definedName name="Office_rental_and_utilities">'[50]STANDARD TB'!$D$235,'[50]STANDARD TB'!$D$241,'[50]STANDARD TB'!$D$251,'[50]STANDARD TB'!$D$257</definedName>
    <definedName name="ogvcl" localSheetId="7" hidden="1">{#N/A,#N/A,FALSE,"TB";#N/A,#N/A,FALSE,"DR";#N/A,#N/A,FALSE,"AR";#N/A,#N/A,FALSE,"BS";#N/A,#N/A,FALSE,"PL";#N/A,#N/A,FALSE,"NOTES";#N/A,#N/A,FALSE,"NOTES (2)";#N/A,#N/A,FALSE,"NOTES (3)";#N/A,#N/A,FALSE,"DPL";#N/A,#N/A,FALSE,"DPL"}</definedName>
    <definedName name="ogvcl" localSheetId="5" hidden="1">{#N/A,#N/A,FALSE,"TB";#N/A,#N/A,FALSE,"DR";#N/A,#N/A,FALSE,"AR";#N/A,#N/A,FALSE,"BS";#N/A,#N/A,FALSE,"PL";#N/A,#N/A,FALSE,"NOTES";#N/A,#N/A,FALSE,"NOTES (2)";#N/A,#N/A,FALSE,"NOTES (3)";#N/A,#N/A,FALSE,"DPL";#N/A,#N/A,FALSE,"DPL"}</definedName>
    <definedName name="ogvcl" localSheetId="6" hidden="1">{#N/A,#N/A,FALSE,"TB";#N/A,#N/A,FALSE,"DR";#N/A,#N/A,FALSE,"AR";#N/A,#N/A,FALSE,"BS";#N/A,#N/A,FALSE,"PL";#N/A,#N/A,FALSE,"NOTES";#N/A,#N/A,FALSE,"NOTES (2)";#N/A,#N/A,FALSE,"NOTES (3)";#N/A,#N/A,FALSE,"DPL";#N/A,#N/A,FALSE,"DPL"}</definedName>
    <definedName name="ogvcl" localSheetId="11" hidden="1">{#N/A,#N/A,FALSE,"TB";#N/A,#N/A,FALSE,"DR";#N/A,#N/A,FALSE,"AR";#N/A,#N/A,FALSE,"BS";#N/A,#N/A,FALSE,"PL";#N/A,#N/A,FALSE,"NOTES";#N/A,#N/A,FALSE,"NOTES (2)";#N/A,#N/A,FALSE,"NOTES (3)";#N/A,#N/A,FALSE,"DPL";#N/A,#N/A,FALSE,"DPL"}</definedName>
    <definedName name="ogvcl" localSheetId="12" hidden="1">{#N/A,#N/A,FALSE,"TB";#N/A,#N/A,FALSE,"DR";#N/A,#N/A,FALSE,"AR";#N/A,#N/A,FALSE,"BS";#N/A,#N/A,FALSE,"PL";#N/A,#N/A,FALSE,"NOTES";#N/A,#N/A,FALSE,"NOTES (2)";#N/A,#N/A,FALSE,"NOTES (3)";#N/A,#N/A,FALSE,"DPL";#N/A,#N/A,FALSE,"DPL"}</definedName>
    <definedName name="ogvcl" hidden="1">{#N/A,#N/A,FALSE,"TB";#N/A,#N/A,FALSE,"DR";#N/A,#N/A,FALSE,"AR";#N/A,#N/A,FALSE,"BS";#N/A,#N/A,FALSE,"PL";#N/A,#N/A,FALSE,"NOTES";#N/A,#N/A,FALSE,"NOTES (2)";#N/A,#N/A,FALSE,"NOTES (3)";#N/A,#N/A,FALSE,"DPL";#N/A,#N/A,FALSE,"DPL"}</definedName>
    <definedName name="ok" localSheetId="7" hidden="1">{#N/A,#N/A,FALSE,"DIR-REP";#N/A,#N/A,FALSE,"AUD-REPORT";#N/A,#N/A,FALSE,"P7L&amp;BS";#N/A,#N/A,FALSE,"NOTES";#N/A,#N/A,FALSE,"FA";#N/A,#N/A,FALSE,"NOTES (2)";#N/A,#N/A,FALSE,"Schedule  IV";#N/A,#N/A,FALSE,"Schedule V"}</definedName>
    <definedName name="ok" localSheetId="5" hidden="1">{#N/A,#N/A,FALSE,"DIR-REP";#N/A,#N/A,FALSE,"AUD-REPORT";#N/A,#N/A,FALSE,"P7L&amp;BS";#N/A,#N/A,FALSE,"NOTES";#N/A,#N/A,FALSE,"FA";#N/A,#N/A,FALSE,"NOTES (2)";#N/A,#N/A,FALSE,"Schedule  IV";#N/A,#N/A,FALSE,"Schedule V"}</definedName>
    <definedName name="ok" localSheetId="6" hidden="1">{#N/A,#N/A,FALSE,"DIR-REP";#N/A,#N/A,FALSE,"AUD-REPORT";#N/A,#N/A,FALSE,"P7L&amp;BS";#N/A,#N/A,FALSE,"NOTES";#N/A,#N/A,FALSE,"FA";#N/A,#N/A,FALSE,"NOTES (2)";#N/A,#N/A,FALSE,"Schedule  IV";#N/A,#N/A,FALSE,"Schedule V"}</definedName>
    <definedName name="ok" localSheetId="11" hidden="1">{#N/A,#N/A,FALSE,"DIR-REP";#N/A,#N/A,FALSE,"AUD-REPORT";#N/A,#N/A,FALSE,"P7L&amp;BS";#N/A,#N/A,FALSE,"NOTES";#N/A,#N/A,FALSE,"FA";#N/A,#N/A,FALSE,"NOTES (2)";#N/A,#N/A,FALSE,"Schedule  IV";#N/A,#N/A,FALSE,"Schedule V"}</definedName>
    <definedName name="ok" localSheetId="12" hidden="1">{#N/A,#N/A,FALSE,"DIR-REP";#N/A,#N/A,FALSE,"AUD-REPORT";#N/A,#N/A,FALSE,"P7L&amp;BS";#N/A,#N/A,FALSE,"NOTES";#N/A,#N/A,FALSE,"FA";#N/A,#N/A,FALSE,"NOTES (2)";#N/A,#N/A,FALSE,"Schedule  IV";#N/A,#N/A,FALSE,"Schedule V"}</definedName>
    <definedName name="ok" hidden="1">{#N/A,#N/A,FALSE,"DIR-REP";#N/A,#N/A,FALSE,"AUD-REPORT";#N/A,#N/A,FALSE,"P7L&amp;BS";#N/A,#N/A,FALSE,"NOTES";#N/A,#N/A,FALSE,"FA";#N/A,#N/A,FALSE,"NOTES (2)";#N/A,#N/A,FALSE,"Schedule  IV";#N/A,#N/A,FALSE,"Schedule V"}</definedName>
    <definedName name="oo" localSheetId="7" hidden="1">{#N/A,#N/A,FALSE,"TB";#N/A,#N/A,FALSE,"DR";#N/A,#N/A,FALSE,"AR";#N/A,#N/A,FALSE,"BS";#N/A,#N/A,FALSE,"PL";#N/A,#N/A,FALSE,"NOTES";#N/A,#N/A,FALSE,"NOTES (2)";#N/A,#N/A,FALSE,"NOTES (3)";#N/A,#N/A,FALSE,"DPL";#N/A,#N/A,FALSE,"DPL"}</definedName>
    <definedName name="oo" localSheetId="3" hidden="1">{#N/A,#N/A,FALSE,"TAXC.INDEX";#N/A,#N/A,FALSE,"Schedule I";#N/A,#N/A,FALSE,"Schedule  II";#N/A,#N/A,FALSE,"Schedule III";#N/A,#N/A,FALSE,"Schedule IV";#N/A,#N/A,FALSE,"Schedule IV (Cont'd)";#N/A,#N/A,FALSE,"Schedule V";#N/A,#N/A,FALSE,"Schedule VI";#N/A,#N/A,FALSE,"Schedule VII"}</definedName>
    <definedName name="oo" localSheetId="4" hidden="1">{#N/A,#N/A,FALSE,"TAXC.INDEX";#N/A,#N/A,FALSE,"Schedule I";#N/A,#N/A,FALSE,"Schedule  II";#N/A,#N/A,FALSE,"Schedule III";#N/A,#N/A,FALSE,"Schedule IV";#N/A,#N/A,FALSE,"Schedule IV (Cont'd)";#N/A,#N/A,FALSE,"Schedule V";#N/A,#N/A,FALSE,"Schedule VI";#N/A,#N/A,FALSE,"Schedule VII"}</definedName>
    <definedName name="oo" localSheetId="5" hidden="1">{#N/A,#N/A,FALSE,"TB";#N/A,#N/A,FALSE,"DR";#N/A,#N/A,FALSE,"AR";#N/A,#N/A,FALSE,"BS";#N/A,#N/A,FALSE,"PL";#N/A,#N/A,FALSE,"NOTES";#N/A,#N/A,FALSE,"NOTES (2)";#N/A,#N/A,FALSE,"NOTES (3)";#N/A,#N/A,FALSE,"DPL";#N/A,#N/A,FALSE,"DPL"}</definedName>
    <definedName name="oo" localSheetId="6" hidden="1">{#N/A,#N/A,FALSE,"TB";#N/A,#N/A,FALSE,"DR";#N/A,#N/A,FALSE,"AR";#N/A,#N/A,FALSE,"BS";#N/A,#N/A,FALSE,"PL";#N/A,#N/A,FALSE,"NOTES";#N/A,#N/A,FALSE,"NOTES (2)";#N/A,#N/A,FALSE,"NOTES (3)";#N/A,#N/A,FALSE,"DPL";#N/A,#N/A,FALSE,"DPL"}</definedName>
    <definedName name="oo" localSheetId="10" hidden="1">{#N/A,#N/A,FALSE,"TAXC.INDEX";#N/A,#N/A,FALSE,"Schedule I";#N/A,#N/A,FALSE,"Schedule  II";#N/A,#N/A,FALSE,"Schedule III";#N/A,#N/A,FALSE,"Schedule IV";#N/A,#N/A,FALSE,"Schedule IV (Cont'd)";#N/A,#N/A,FALSE,"Schedule V";#N/A,#N/A,FALSE,"Schedule VI";#N/A,#N/A,FALSE,"Schedule VII"}</definedName>
    <definedName name="oo" localSheetId="11" hidden="1">{#N/A,#N/A,FALSE,"TB";#N/A,#N/A,FALSE,"DR";#N/A,#N/A,FALSE,"AR";#N/A,#N/A,FALSE,"BS";#N/A,#N/A,FALSE,"PL";#N/A,#N/A,FALSE,"NOTES";#N/A,#N/A,FALSE,"NOTES (2)";#N/A,#N/A,FALSE,"NOTES (3)";#N/A,#N/A,FALSE,"DPL";#N/A,#N/A,FALSE,"DPL"}</definedName>
    <definedName name="oo" localSheetId="12" hidden="1">{#N/A,#N/A,FALSE,"TB";#N/A,#N/A,FALSE,"DR";#N/A,#N/A,FALSE,"AR";#N/A,#N/A,FALSE,"BS";#N/A,#N/A,FALSE,"PL";#N/A,#N/A,FALSE,"NOTES";#N/A,#N/A,FALSE,"NOTES (2)";#N/A,#N/A,FALSE,"NOTES (3)";#N/A,#N/A,FALSE,"DPL";#N/A,#N/A,FALSE,"DPL"}</definedName>
    <definedName name="oo" hidden="1">{#N/A,#N/A,FALSE,"TAXC.INDEX";#N/A,#N/A,FALSE,"Schedule I";#N/A,#N/A,FALSE,"Schedule  II";#N/A,#N/A,FALSE,"Schedule III";#N/A,#N/A,FALSE,"Schedule IV";#N/A,#N/A,FALSE,"Schedule IV (Cont'd)";#N/A,#N/A,FALSE,"Schedule V";#N/A,#N/A,FALSE,"Schedule VI";#N/A,#N/A,FALSE,"Schedule VII"}</definedName>
    <definedName name="ooo" localSheetId="7" hidden="1">{#N/A,#N/A,FALSE,"Sales  total 9712";#N/A,#N/A,FALSE,"Sales  total 9712";#N/A,#N/A,FALSE,"Sales  total 9712";#N/A,#N/A,FALSE,"Sales  total 9712"}</definedName>
    <definedName name="ooo" localSheetId="5" hidden="1">{#N/A,#N/A,FALSE,"Sales  total 9712";#N/A,#N/A,FALSE,"Sales  total 9712";#N/A,#N/A,FALSE,"Sales  total 9712";#N/A,#N/A,FALSE,"Sales  total 9712"}</definedName>
    <definedName name="ooo" localSheetId="6" hidden="1">{#N/A,#N/A,FALSE,"Sales  total 9712";#N/A,#N/A,FALSE,"Sales  total 9712";#N/A,#N/A,FALSE,"Sales  total 9712";#N/A,#N/A,FALSE,"Sales  total 9712"}</definedName>
    <definedName name="ooo" localSheetId="1" hidden="1">{#N/A,#N/A,FALSE,"Sales  total 9712";#N/A,#N/A,FALSE,"Sales  total 9712";#N/A,#N/A,FALSE,"Sales  total 9712";#N/A,#N/A,FALSE,"Sales  total 9712"}</definedName>
    <definedName name="ooo" localSheetId="11" hidden="1">{#N/A,#N/A,FALSE,"Sales  total 9712";#N/A,#N/A,FALSE,"Sales  total 9712";#N/A,#N/A,FALSE,"Sales  total 9712";#N/A,#N/A,FALSE,"Sales  total 9712"}</definedName>
    <definedName name="ooo" localSheetId="12" hidden="1">{#N/A,#N/A,FALSE,"Sales  total 9712";#N/A,#N/A,FALSE,"Sales  total 9712";#N/A,#N/A,FALSE,"Sales  total 9712";#N/A,#N/A,FALSE,"Sales  total 9712"}</definedName>
    <definedName name="ooo" hidden="1">{#N/A,#N/A,FALSE,"Sales  total 9712";#N/A,#N/A,FALSE,"Sales  total 9712";#N/A,#N/A,FALSE,"Sales  total 9712";#N/A,#N/A,FALSE,"Sales  total 9712"}</definedName>
    <definedName name="ooooo" hidden="1">{#N/A,#N/A,FALSE,"Ocean";#N/A,#N/A,FALSE,"NewYork";#N/A,#N/A,FALSE,"Gateway";#N/A,#N/A,FALSE,"GVH";#N/A,#N/A,FALSE,"GVM";#N/A,#N/A,FALSE,"GVT"}</definedName>
    <definedName name="oop" localSheetId="7" hidden="1">{#N/A,#N/A,FALSE,"TB";#N/A,#N/A,FALSE,"DR";#N/A,#N/A,FALSE,"AR";#N/A,#N/A,FALSE,"BS";#N/A,#N/A,FALSE,"PL";#N/A,#N/A,FALSE,"NOTES";#N/A,#N/A,FALSE,"NOTES (2)";#N/A,#N/A,FALSE,"NOTES (3)";#N/A,#N/A,FALSE,"DPL";#N/A,#N/A,FALSE,"DPL"}</definedName>
    <definedName name="oop" localSheetId="5" hidden="1">{#N/A,#N/A,FALSE,"TB";#N/A,#N/A,FALSE,"DR";#N/A,#N/A,FALSE,"AR";#N/A,#N/A,FALSE,"BS";#N/A,#N/A,FALSE,"PL";#N/A,#N/A,FALSE,"NOTES";#N/A,#N/A,FALSE,"NOTES (2)";#N/A,#N/A,FALSE,"NOTES (3)";#N/A,#N/A,FALSE,"DPL";#N/A,#N/A,FALSE,"DPL"}</definedName>
    <definedName name="oop" localSheetId="6" hidden="1">{#N/A,#N/A,FALSE,"TB";#N/A,#N/A,FALSE,"DR";#N/A,#N/A,FALSE,"AR";#N/A,#N/A,FALSE,"BS";#N/A,#N/A,FALSE,"PL";#N/A,#N/A,FALSE,"NOTES";#N/A,#N/A,FALSE,"NOTES (2)";#N/A,#N/A,FALSE,"NOTES (3)";#N/A,#N/A,FALSE,"DPL";#N/A,#N/A,FALSE,"DPL"}</definedName>
    <definedName name="oop" localSheetId="11" hidden="1">{#N/A,#N/A,FALSE,"TB";#N/A,#N/A,FALSE,"DR";#N/A,#N/A,FALSE,"AR";#N/A,#N/A,FALSE,"BS";#N/A,#N/A,FALSE,"PL";#N/A,#N/A,FALSE,"NOTES";#N/A,#N/A,FALSE,"NOTES (2)";#N/A,#N/A,FALSE,"NOTES (3)";#N/A,#N/A,FALSE,"DPL";#N/A,#N/A,FALSE,"DPL"}</definedName>
    <definedName name="oop" localSheetId="12" hidden="1">{#N/A,#N/A,FALSE,"TB";#N/A,#N/A,FALSE,"DR";#N/A,#N/A,FALSE,"AR";#N/A,#N/A,FALSE,"BS";#N/A,#N/A,FALSE,"PL";#N/A,#N/A,FALSE,"NOTES";#N/A,#N/A,FALSE,"NOTES (2)";#N/A,#N/A,FALSE,"NOTES (3)";#N/A,#N/A,FALSE,"DPL";#N/A,#N/A,FALSE,"DPL"}</definedName>
    <definedName name="oop" hidden="1">{#N/A,#N/A,FALSE,"TB";#N/A,#N/A,FALSE,"DR";#N/A,#N/A,FALSE,"AR";#N/A,#N/A,FALSE,"BS";#N/A,#N/A,FALSE,"PL";#N/A,#N/A,FALSE,"NOTES";#N/A,#N/A,FALSE,"NOTES (2)";#N/A,#N/A,FALSE,"NOTES (3)";#N/A,#N/A,FALSE,"DPL";#N/A,#N/A,FALSE,"DPL"}</definedName>
    <definedName name="op" localSheetId="1" hidden="1">{#N/A,#N/A,FALSE,"Ocean";#N/A,#N/A,FALSE,"NewYork";#N/A,#N/A,FALSE,"Gateway";#N/A,#N/A,FALSE,"GVH";#N/A,#N/A,FALSE,"GVM";#N/A,#N/A,FALSE,"GVT"}</definedName>
    <definedName name="OP">#REF!</definedName>
    <definedName name="OPIN">#REF!</definedName>
    <definedName name="opop" hidden="1">{#N/A,#N/A,FALSE,"COVER";#N/A,#N/A,FALSE,"0";#N/A,#N/A,FALSE,"1";#N/A,#N/A,FALSE,"2";#N/A,#N/A,FALSE,"3";#N/A,#N/A,FALSE,"4";#N/A,#N/A,FALSE,"5";#N/A,#N/A,FALSE,"6";#N/A,#N/A,FALSE,"7";#N/A,#N/A,FALSE,"8";#N/A,#N/A,FALSE,"9";#N/A,#N/A,FALSE,"10";#N/A,#N/A,FALSE,"11"}</definedName>
    <definedName name="os" localSheetId="7" hidden="1">{#N/A,#N/A,FALSE,"TB";#N/A,#N/A,FALSE,"AR";#N/A,#N/A,FALSE,"BS";#N/A,#N/A,FALSE,"PL";#N/A,#N/A,FALSE,"NOTES";#N/A,#N/A,FALSE,"NOTES (2)";#N/A,#N/A,FALSE,"NOTES (3)";#N/A,#N/A,FALSE,"TAXC.INDEX";#N/A,#N/A,FALSE,"Schedule I";#N/A,#N/A,FALSE,"DPL";#N/A,#N/A,FALSE,"Schedule IV";#N/A,#N/A,FALSE,"Adjustments"}</definedName>
    <definedName name="os" localSheetId="5" hidden="1">{#N/A,#N/A,FALSE,"TB";#N/A,#N/A,FALSE,"AR";#N/A,#N/A,FALSE,"BS";#N/A,#N/A,FALSE,"PL";#N/A,#N/A,FALSE,"NOTES";#N/A,#N/A,FALSE,"NOTES (2)";#N/A,#N/A,FALSE,"NOTES (3)";#N/A,#N/A,FALSE,"TAXC.INDEX";#N/A,#N/A,FALSE,"Schedule I";#N/A,#N/A,FALSE,"DPL";#N/A,#N/A,FALSE,"Schedule IV";#N/A,#N/A,FALSE,"Adjustments"}</definedName>
    <definedName name="os" localSheetId="6" hidden="1">{#N/A,#N/A,FALSE,"TB";#N/A,#N/A,FALSE,"AR";#N/A,#N/A,FALSE,"BS";#N/A,#N/A,FALSE,"PL";#N/A,#N/A,FALSE,"NOTES";#N/A,#N/A,FALSE,"NOTES (2)";#N/A,#N/A,FALSE,"NOTES (3)";#N/A,#N/A,FALSE,"TAXC.INDEX";#N/A,#N/A,FALSE,"Schedule I";#N/A,#N/A,FALSE,"DPL";#N/A,#N/A,FALSE,"Schedule IV";#N/A,#N/A,FALSE,"Adjustments"}</definedName>
    <definedName name="os" localSheetId="11" hidden="1">{#N/A,#N/A,FALSE,"TB";#N/A,#N/A,FALSE,"AR";#N/A,#N/A,FALSE,"BS";#N/A,#N/A,FALSE,"PL";#N/A,#N/A,FALSE,"NOTES";#N/A,#N/A,FALSE,"NOTES (2)";#N/A,#N/A,FALSE,"NOTES (3)";#N/A,#N/A,FALSE,"TAXC.INDEX";#N/A,#N/A,FALSE,"Schedule I";#N/A,#N/A,FALSE,"DPL";#N/A,#N/A,FALSE,"Schedule IV";#N/A,#N/A,FALSE,"Adjustments"}</definedName>
    <definedName name="os" localSheetId="12" hidden="1">{#N/A,#N/A,FALSE,"TB";#N/A,#N/A,FALSE,"AR";#N/A,#N/A,FALSE,"BS";#N/A,#N/A,FALSE,"PL";#N/A,#N/A,FALSE,"NOTES";#N/A,#N/A,FALSE,"NOTES (2)";#N/A,#N/A,FALSE,"NOTES (3)";#N/A,#N/A,FALSE,"TAXC.INDEX";#N/A,#N/A,FALSE,"Schedule I";#N/A,#N/A,FALSE,"DPL";#N/A,#N/A,FALSE,"Schedule IV";#N/A,#N/A,FALSE,"Adjustments"}</definedName>
    <definedName name="os" hidden="1">{#N/A,#N/A,FALSE,"TB";#N/A,#N/A,FALSE,"AR";#N/A,#N/A,FALSE,"BS";#N/A,#N/A,FALSE,"PL";#N/A,#N/A,FALSE,"NOTES";#N/A,#N/A,FALSE,"NOTES (2)";#N/A,#N/A,FALSE,"NOTES (3)";#N/A,#N/A,FALSE,"TAXC.INDEX";#N/A,#N/A,FALSE,"Schedule I";#N/A,#N/A,FALSE,"DPL";#N/A,#N/A,FALSE,"Schedule IV";#N/A,#N/A,FALSE,"Adjustments"}</definedName>
    <definedName name="ose" localSheetId="7" hidden="1">{#N/A,#N/A,TRUE,"COVER";#N/A,#N/A,TRUE,"DIR";#N/A,#N/A,TRUE,"AUDIT"}</definedName>
    <definedName name="ose" localSheetId="5" hidden="1">{#N/A,#N/A,TRUE,"COVER";#N/A,#N/A,TRUE,"DIR";#N/A,#N/A,TRUE,"AUDIT"}</definedName>
    <definedName name="ose" localSheetId="6" hidden="1">{#N/A,#N/A,TRUE,"COVER";#N/A,#N/A,TRUE,"DIR";#N/A,#N/A,TRUE,"AUDIT"}</definedName>
    <definedName name="ose" localSheetId="11" hidden="1">{#N/A,#N/A,TRUE,"COVER";#N/A,#N/A,TRUE,"DIR";#N/A,#N/A,TRUE,"AUDIT"}</definedName>
    <definedName name="ose" localSheetId="12" hidden="1">{#N/A,#N/A,TRUE,"COVER";#N/A,#N/A,TRUE,"DIR";#N/A,#N/A,TRUE,"AUDIT"}</definedName>
    <definedName name="ose" hidden="1">{#N/A,#N/A,TRUE,"COVER";#N/A,#N/A,TRUE,"DIR";#N/A,#N/A,TRUE,"AUDIT"}</definedName>
    <definedName name="ostls" localSheetId="7" hidden="1">{#N/A,#N/A,FALSE,"TB";#N/A,#N/A,FALSE,"DR";#N/A,#N/A,FALSE,"AR";#N/A,#N/A,FALSE,"PL";#N/A,#N/A,FALSE,"BS";#N/A,#N/A,FALSE,"NOTES";#N/A,#N/A,FALSE,"NOTES (2)";#N/A,#N/A,FALSE,"NOTES (3)";#N/A,#N/A,FALSE,"DPL";#N/A,#N/A,FALSE,"TAXC.INDEX";#N/A,#N/A,FALSE,"Schedule I";#N/A,#N/A,FALSE,"Adjustments"}</definedName>
    <definedName name="ostls" localSheetId="5" hidden="1">{#N/A,#N/A,FALSE,"TB";#N/A,#N/A,FALSE,"DR";#N/A,#N/A,FALSE,"AR";#N/A,#N/A,FALSE,"PL";#N/A,#N/A,FALSE,"BS";#N/A,#N/A,FALSE,"NOTES";#N/A,#N/A,FALSE,"NOTES (2)";#N/A,#N/A,FALSE,"NOTES (3)";#N/A,#N/A,FALSE,"DPL";#N/A,#N/A,FALSE,"TAXC.INDEX";#N/A,#N/A,FALSE,"Schedule I";#N/A,#N/A,FALSE,"Adjustments"}</definedName>
    <definedName name="ostls" localSheetId="6" hidden="1">{#N/A,#N/A,FALSE,"TB";#N/A,#N/A,FALSE,"DR";#N/A,#N/A,FALSE,"AR";#N/A,#N/A,FALSE,"PL";#N/A,#N/A,FALSE,"BS";#N/A,#N/A,FALSE,"NOTES";#N/A,#N/A,FALSE,"NOTES (2)";#N/A,#N/A,FALSE,"NOTES (3)";#N/A,#N/A,FALSE,"DPL";#N/A,#N/A,FALSE,"TAXC.INDEX";#N/A,#N/A,FALSE,"Schedule I";#N/A,#N/A,FALSE,"Adjustments"}</definedName>
    <definedName name="ostls" localSheetId="11" hidden="1">{#N/A,#N/A,FALSE,"TB";#N/A,#N/A,FALSE,"DR";#N/A,#N/A,FALSE,"AR";#N/A,#N/A,FALSE,"PL";#N/A,#N/A,FALSE,"BS";#N/A,#N/A,FALSE,"NOTES";#N/A,#N/A,FALSE,"NOTES (2)";#N/A,#N/A,FALSE,"NOTES (3)";#N/A,#N/A,FALSE,"DPL";#N/A,#N/A,FALSE,"TAXC.INDEX";#N/A,#N/A,FALSE,"Schedule I";#N/A,#N/A,FALSE,"Adjustments"}</definedName>
    <definedName name="ostls" localSheetId="12" hidden="1">{#N/A,#N/A,FALSE,"TB";#N/A,#N/A,FALSE,"DR";#N/A,#N/A,FALSE,"AR";#N/A,#N/A,FALSE,"PL";#N/A,#N/A,FALSE,"BS";#N/A,#N/A,FALSE,"NOTES";#N/A,#N/A,FALSE,"NOTES (2)";#N/A,#N/A,FALSE,"NOTES (3)";#N/A,#N/A,FALSE,"DPL";#N/A,#N/A,FALSE,"TAXC.INDEX";#N/A,#N/A,FALSE,"Schedule I";#N/A,#N/A,FALSE,"Adjustments"}</definedName>
    <definedName name="ostls" hidden="1">{#N/A,#N/A,FALSE,"TB";#N/A,#N/A,FALSE,"DR";#N/A,#N/A,FALSE,"AR";#N/A,#N/A,FALSE,"PL";#N/A,#N/A,FALSE,"BS";#N/A,#N/A,FALSE,"NOTES";#N/A,#N/A,FALSE,"NOTES (2)";#N/A,#N/A,FALSE,"NOTES (3)";#N/A,#N/A,FALSE,"DPL";#N/A,#N/A,FALSE,"TAXC.INDEX";#N/A,#N/A,FALSE,"Schedule I";#N/A,#N/A,FALSE,"Adjustments"}</definedName>
    <definedName name="other_income" localSheetId="4">'[49]STANDARD TB'!$D$217,'[49]STANDARD TB'!$D$221:$D$227,'[49]STANDARD TB'!$D$220</definedName>
    <definedName name="other_income" localSheetId="10">'[49]STANDARD TB'!$D$217,'[49]STANDARD TB'!$D$221:$D$227,'[49]STANDARD TB'!$D$220</definedName>
    <definedName name="other_income">'[50]STANDARD TB'!$D$217,'[50]STANDARD TB'!$D$221:$D$227,'[50]STANDARD TB'!$D$220</definedName>
    <definedName name="OTHERASSETS_BOOK" localSheetId="3">'[50]STANDARD TB'!#REF!</definedName>
    <definedName name="OTHERASSETS_BOOK" localSheetId="4">'[49]STANDARD TB'!#REF!</definedName>
    <definedName name="OTHERASSETS_BOOK" localSheetId="10">'[49]STANDARD TB'!#REF!</definedName>
    <definedName name="OTHERASSETS_BOOK">'[50]STANDARD TB'!#REF!</definedName>
    <definedName name="owejr" localSheetId="7" hidden="1">{#N/A,#N/A,FALSE,"DIR-REP";#N/A,#N/A,FALSE,"AUD-REPORT";#N/A,#N/A,FALSE,"P7L&amp;BS";#N/A,#N/A,FALSE,"NOTES";#N/A,#N/A,FALSE,"FA";#N/A,#N/A,FALSE,"NOTES (2)";#N/A,#N/A,FALSE,"Schedule  IV";#N/A,#N/A,FALSE,"Schedule V"}</definedName>
    <definedName name="owejr" localSheetId="5" hidden="1">{#N/A,#N/A,FALSE,"DIR-REP";#N/A,#N/A,FALSE,"AUD-REPORT";#N/A,#N/A,FALSE,"P7L&amp;BS";#N/A,#N/A,FALSE,"NOTES";#N/A,#N/A,FALSE,"FA";#N/A,#N/A,FALSE,"NOTES (2)";#N/A,#N/A,FALSE,"Schedule  IV";#N/A,#N/A,FALSE,"Schedule V"}</definedName>
    <definedName name="owejr" localSheetId="6" hidden="1">{#N/A,#N/A,FALSE,"DIR-REP";#N/A,#N/A,FALSE,"AUD-REPORT";#N/A,#N/A,FALSE,"P7L&amp;BS";#N/A,#N/A,FALSE,"NOTES";#N/A,#N/A,FALSE,"FA";#N/A,#N/A,FALSE,"NOTES (2)";#N/A,#N/A,FALSE,"Schedule  IV";#N/A,#N/A,FALSE,"Schedule V"}</definedName>
    <definedName name="owejr" localSheetId="11" hidden="1">{#N/A,#N/A,FALSE,"DIR-REP";#N/A,#N/A,FALSE,"AUD-REPORT";#N/A,#N/A,FALSE,"P7L&amp;BS";#N/A,#N/A,FALSE,"NOTES";#N/A,#N/A,FALSE,"FA";#N/A,#N/A,FALSE,"NOTES (2)";#N/A,#N/A,FALSE,"Schedule  IV";#N/A,#N/A,FALSE,"Schedule V"}</definedName>
    <definedName name="owejr" localSheetId="12" hidden="1">{#N/A,#N/A,FALSE,"DIR-REP";#N/A,#N/A,FALSE,"AUD-REPORT";#N/A,#N/A,FALSE,"P7L&amp;BS";#N/A,#N/A,FALSE,"NOTES";#N/A,#N/A,FALSE,"FA";#N/A,#N/A,FALSE,"NOTES (2)";#N/A,#N/A,FALSE,"Schedule  IV";#N/A,#N/A,FALSE,"Schedule V"}</definedName>
    <definedName name="owejr" hidden="1">{#N/A,#N/A,FALSE,"DIR-REP";#N/A,#N/A,FALSE,"AUD-REPORT";#N/A,#N/A,FALSE,"P7L&amp;BS";#N/A,#N/A,FALSE,"NOTES";#N/A,#N/A,FALSE,"FA";#N/A,#N/A,FALSE,"NOTES (2)";#N/A,#N/A,FALSE,"Schedule  IV";#N/A,#N/A,FALSE,"Schedule V"}</definedName>
    <definedName name="oxclt" localSheetId="7" hidden="1">{#N/A,#N/A,FALSE,"TB";#N/A,#N/A,FALSE,"DR";#N/A,#N/A,FALSE,"AR";#N/A,#N/A,FALSE,"PL";#N/A,#N/A,FALSE,"BS";#N/A,#N/A,FALSE,"NOTES";#N/A,#N/A,FALSE,"NOTES (2)";#N/A,#N/A,FALSE,"NOTES (3)";#N/A,#N/A,FALSE,"DPL";#N/A,#N/A,FALSE,"TAXC.INDEX";#N/A,#N/A,FALSE,"Schedule I";#N/A,#N/A,FALSE,"Adjustments"}</definedName>
    <definedName name="oxclt" localSheetId="5" hidden="1">{#N/A,#N/A,FALSE,"TB";#N/A,#N/A,FALSE,"DR";#N/A,#N/A,FALSE,"AR";#N/A,#N/A,FALSE,"PL";#N/A,#N/A,FALSE,"BS";#N/A,#N/A,FALSE,"NOTES";#N/A,#N/A,FALSE,"NOTES (2)";#N/A,#N/A,FALSE,"NOTES (3)";#N/A,#N/A,FALSE,"DPL";#N/A,#N/A,FALSE,"TAXC.INDEX";#N/A,#N/A,FALSE,"Schedule I";#N/A,#N/A,FALSE,"Adjustments"}</definedName>
    <definedName name="oxclt" localSheetId="6" hidden="1">{#N/A,#N/A,FALSE,"TB";#N/A,#N/A,FALSE,"DR";#N/A,#N/A,FALSE,"AR";#N/A,#N/A,FALSE,"PL";#N/A,#N/A,FALSE,"BS";#N/A,#N/A,FALSE,"NOTES";#N/A,#N/A,FALSE,"NOTES (2)";#N/A,#N/A,FALSE,"NOTES (3)";#N/A,#N/A,FALSE,"DPL";#N/A,#N/A,FALSE,"TAXC.INDEX";#N/A,#N/A,FALSE,"Schedule I";#N/A,#N/A,FALSE,"Adjustments"}</definedName>
    <definedName name="oxclt" localSheetId="11" hidden="1">{#N/A,#N/A,FALSE,"TB";#N/A,#N/A,FALSE,"DR";#N/A,#N/A,FALSE,"AR";#N/A,#N/A,FALSE,"PL";#N/A,#N/A,FALSE,"BS";#N/A,#N/A,FALSE,"NOTES";#N/A,#N/A,FALSE,"NOTES (2)";#N/A,#N/A,FALSE,"NOTES (3)";#N/A,#N/A,FALSE,"DPL";#N/A,#N/A,FALSE,"TAXC.INDEX";#N/A,#N/A,FALSE,"Schedule I";#N/A,#N/A,FALSE,"Adjustments"}</definedName>
    <definedName name="oxclt" localSheetId="12" hidden="1">{#N/A,#N/A,FALSE,"TB";#N/A,#N/A,FALSE,"DR";#N/A,#N/A,FALSE,"AR";#N/A,#N/A,FALSE,"PL";#N/A,#N/A,FALSE,"BS";#N/A,#N/A,FALSE,"NOTES";#N/A,#N/A,FALSE,"NOTES (2)";#N/A,#N/A,FALSE,"NOTES (3)";#N/A,#N/A,FALSE,"DPL";#N/A,#N/A,FALSE,"TAXC.INDEX";#N/A,#N/A,FALSE,"Schedule I";#N/A,#N/A,FALSE,"Adjustments"}</definedName>
    <definedName name="oxclt" hidden="1">{#N/A,#N/A,FALSE,"TB";#N/A,#N/A,FALSE,"DR";#N/A,#N/A,FALSE,"AR";#N/A,#N/A,FALSE,"PL";#N/A,#N/A,FALSE,"BS";#N/A,#N/A,FALSE,"NOTES";#N/A,#N/A,FALSE,"NOTES (2)";#N/A,#N/A,FALSE,"NOTES (3)";#N/A,#N/A,FALSE,"DPL";#N/A,#N/A,FALSE,"TAXC.INDEX";#N/A,#N/A,FALSE,"Schedule I";#N/A,#N/A,FALSE,"Adjustments"}</definedName>
    <definedName name="oxektl" localSheetId="7" hidden="1">{#N/A,#N/A,FALSE,"TAXC.INDEX";#N/A,#N/A,FALSE,"Schedule I";#N/A,#N/A,FALSE,"Schedule  II";#N/A,#N/A,FALSE,"Schedule III";#N/A,#N/A,FALSE,"Schedule IV";#N/A,#N/A,FALSE,"Schedule IV (Cont'd)";#N/A,#N/A,FALSE,"Schedule V";#N/A,#N/A,FALSE,"Schedule VI";#N/A,#N/A,FALSE,"Schedule VII"}</definedName>
    <definedName name="oxektl" localSheetId="5" hidden="1">{#N/A,#N/A,FALSE,"TAXC.INDEX";#N/A,#N/A,FALSE,"Schedule I";#N/A,#N/A,FALSE,"Schedule  II";#N/A,#N/A,FALSE,"Schedule III";#N/A,#N/A,FALSE,"Schedule IV";#N/A,#N/A,FALSE,"Schedule IV (Cont'd)";#N/A,#N/A,FALSE,"Schedule V";#N/A,#N/A,FALSE,"Schedule VI";#N/A,#N/A,FALSE,"Schedule VII"}</definedName>
    <definedName name="oxektl" localSheetId="6" hidden="1">{#N/A,#N/A,FALSE,"TAXC.INDEX";#N/A,#N/A,FALSE,"Schedule I";#N/A,#N/A,FALSE,"Schedule  II";#N/A,#N/A,FALSE,"Schedule III";#N/A,#N/A,FALSE,"Schedule IV";#N/A,#N/A,FALSE,"Schedule IV (Cont'd)";#N/A,#N/A,FALSE,"Schedule V";#N/A,#N/A,FALSE,"Schedule VI";#N/A,#N/A,FALSE,"Schedule VII"}</definedName>
    <definedName name="oxektl" localSheetId="11" hidden="1">{#N/A,#N/A,FALSE,"TAXC.INDEX";#N/A,#N/A,FALSE,"Schedule I";#N/A,#N/A,FALSE,"Schedule  II";#N/A,#N/A,FALSE,"Schedule III";#N/A,#N/A,FALSE,"Schedule IV";#N/A,#N/A,FALSE,"Schedule IV (Cont'd)";#N/A,#N/A,FALSE,"Schedule V";#N/A,#N/A,FALSE,"Schedule VI";#N/A,#N/A,FALSE,"Schedule VII"}</definedName>
    <definedName name="oxektl" localSheetId="12" hidden="1">{#N/A,#N/A,FALSE,"TAXC.INDEX";#N/A,#N/A,FALSE,"Schedule I";#N/A,#N/A,FALSE,"Schedule  II";#N/A,#N/A,FALSE,"Schedule III";#N/A,#N/A,FALSE,"Schedule IV";#N/A,#N/A,FALSE,"Schedule IV (Cont'd)";#N/A,#N/A,FALSE,"Schedule V";#N/A,#N/A,FALSE,"Schedule VI";#N/A,#N/A,FALSE,"Schedule VII"}</definedName>
    <definedName name="oxektl" hidden="1">{#N/A,#N/A,FALSE,"TAXC.INDEX";#N/A,#N/A,FALSE,"Schedule I";#N/A,#N/A,FALSE,"Schedule  II";#N/A,#N/A,FALSE,"Schedule III";#N/A,#N/A,FALSE,"Schedule IV";#N/A,#N/A,FALSE,"Schedule IV (Cont'd)";#N/A,#N/A,FALSE,"Schedule V";#N/A,#N/A,FALSE,"Schedule VI";#N/A,#N/A,FALSE,"Schedule VII"}</definedName>
    <definedName name="P" localSheetId="3">#REF!</definedName>
    <definedName name="P" localSheetId="4">#REF!</definedName>
    <definedName name="P" localSheetId="10">#REF!</definedName>
    <definedName name="p"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P1a">#REF!</definedName>
    <definedName name="pandnkkdnenenndenenenee" localSheetId="7" hidden="1">{#N/A,#N/A,FALSE,"CONTENTS";#N/A,#N/A,FALSE,"DR";#N/A,#N/A,FALSE,"PL";#N/A,#N/A,FALSE,"BS";#N/A,#N/A,FALSE,"Cash Flow";#N/A,#N/A,FALSE,"NOTES";#N/A,#N/A,FALSE,"NOTES (FA)";#N/A,#N/A,FALSE,"Notes(3)";#N/A,#N/A,FALSE,"NOTES (4)";#N/A,#N/A,FALSE,"DP&amp;L";#N/A,#N/A,FALSE,"EXPENSES";#N/A,#N/A,FALSE,"EXPENSES-1"}</definedName>
    <definedName name="pandnkkdnenenndenenenee" localSheetId="5" hidden="1">{#N/A,#N/A,FALSE,"CONTENTS";#N/A,#N/A,FALSE,"DR";#N/A,#N/A,FALSE,"PL";#N/A,#N/A,FALSE,"BS";#N/A,#N/A,FALSE,"Cash Flow";#N/A,#N/A,FALSE,"NOTES";#N/A,#N/A,FALSE,"NOTES (FA)";#N/A,#N/A,FALSE,"Notes(3)";#N/A,#N/A,FALSE,"NOTES (4)";#N/A,#N/A,FALSE,"DP&amp;L";#N/A,#N/A,FALSE,"EXPENSES";#N/A,#N/A,FALSE,"EXPENSES-1"}</definedName>
    <definedName name="pandnkkdnenenndenenenee" localSheetId="6" hidden="1">{#N/A,#N/A,FALSE,"CONTENTS";#N/A,#N/A,FALSE,"DR";#N/A,#N/A,FALSE,"PL";#N/A,#N/A,FALSE,"BS";#N/A,#N/A,FALSE,"Cash Flow";#N/A,#N/A,FALSE,"NOTES";#N/A,#N/A,FALSE,"NOTES (FA)";#N/A,#N/A,FALSE,"Notes(3)";#N/A,#N/A,FALSE,"NOTES (4)";#N/A,#N/A,FALSE,"DP&amp;L";#N/A,#N/A,FALSE,"EXPENSES";#N/A,#N/A,FALSE,"EXPENSES-1"}</definedName>
    <definedName name="pandnkkdnenenndenenenee" localSheetId="11" hidden="1">{#N/A,#N/A,FALSE,"CONTENTS";#N/A,#N/A,FALSE,"DR";#N/A,#N/A,FALSE,"PL";#N/A,#N/A,FALSE,"BS";#N/A,#N/A,FALSE,"Cash Flow";#N/A,#N/A,FALSE,"NOTES";#N/A,#N/A,FALSE,"NOTES (FA)";#N/A,#N/A,FALSE,"Notes(3)";#N/A,#N/A,FALSE,"NOTES (4)";#N/A,#N/A,FALSE,"DP&amp;L";#N/A,#N/A,FALSE,"EXPENSES";#N/A,#N/A,FALSE,"EXPENSES-1"}</definedName>
    <definedName name="pandnkkdnenenndenenenee" localSheetId="12" hidden="1">{#N/A,#N/A,FALSE,"CONTENTS";#N/A,#N/A,FALSE,"DR";#N/A,#N/A,FALSE,"PL";#N/A,#N/A,FALSE,"BS";#N/A,#N/A,FALSE,"Cash Flow";#N/A,#N/A,FALSE,"NOTES";#N/A,#N/A,FALSE,"NOTES (FA)";#N/A,#N/A,FALSE,"Notes(3)";#N/A,#N/A,FALSE,"NOTES (4)";#N/A,#N/A,FALSE,"DP&amp;L";#N/A,#N/A,FALSE,"EXPENSES";#N/A,#N/A,FALSE,"EXPENSES-1"}</definedName>
    <definedName name="pandnkkdnenenndenenenee" hidden="1">{#N/A,#N/A,FALSE,"CONTENTS";#N/A,#N/A,FALSE,"DR";#N/A,#N/A,FALSE,"PL";#N/A,#N/A,FALSE,"BS";#N/A,#N/A,FALSE,"Cash Flow";#N/A,#N/A,FALSE,"NOTES";#N/A,#N/A,FALSE,"NOTES (FA)";#N/A,#N/A,FALSE,"Notes(3)";#N/A,#N/A,FALSE,"NOTES (4)";#N/A,#N/A,FALSE,"DP&amp;L";#N/A,#N/A,FALSE,"EXPENSES";#N/A,#N/A,FALSE,"EXPENSES-1"}</definedName>
    <definedName name="PASIVO" localSheetId="4">#REF!</definedName>
    <definedName name="PASIVO" localSheetId="10">#REF!</definedName>
    <definedName name="PASIVO">#REF!</definedName>
    <definedName name="payable2" localSheetId="2" hidden="1">#REF!</definedName>
    <definedName name="payable2" localSheetId="7" hidden="1">#REF!</definedName>
    <definedName name="payable2" localSheetId="3" hidden="1">#REF!</definedName>
    <definedName name="payable2" localSheetId="4" hidden="1">#REF!</definedName>
    <definedName name="payable2" localSheetId="5" hidden="1">#REF!</definedName>
    <definedName name="payable2" localSheetId="6" hidden="1">#REF!</definedName>
    <definedName name="payable2" localSheetId="1" hidden="1">#REF!</definedName>
    <definedName name="payable2" localSheetId="8" hidden="1">#REF!</definedName>
    <definedName name="payable2" localSheetId="9" hidden="1">#REF!</definedName>
    <definedName name="payable2" localSheetId="10" hidden="1">#REF!</definedName>
    <definedName name="payable2" localSheetId="11" hidden="1">#REF!</definedName>
    <definedName name="payable2" localSheetId="12" hidden="1">#REF!</definedName>
    <definedName name="payable2" hidden="1">#REF!</definedName>
    <definedName name="PB" localSheetId="6">#REF!</definedName>
    <definedName name="PB">#REF!</definedName>
    <definedName name="pian" hidden="1">{#N/A,#N/A,FALSE,"Sales  total 9712";#N/A,#N/A,FALSE,"Sales  total 9712";#N/A,#N/A,FALSE,"Sales  total 9712";#N/A,#N/A,FALSE,"Sales  total 9712"}</definedName>
    <definedName name="pirs" localSheetId="7" hidden="1">{#N/A,#N/A,FALSE,"TB";#N/A,#N/A,FALSE,"DR";#N/A,#N/A,FALSE,"AR";#N/A,#N/A,FALSE,"BS";#N/A,#N/A,FALSE,"PL";#N/A,#N/A,FALSE,"NOTES";#N/A,#N/A,FALSE,"NOTES (2)";#N/A,#N/A,FALSE,"NOTES (3)";#N/A,#N/A,FALSE,"DPL";#N/A,#N/A,FALSE,"DPL"}</definedName>
    <definedName name="pirs" localSheetId="5" hidden="1">{#N/A,#N/A,FALSE,"TB";#N/A,#N/A,FALSE,"DR";#N/A,#N/A,FALSE,"AR";#N/A,#N/A,FALSE,"BS";#N/A,#N/A,FALSE,"PL";#N/A,#N/A,FALSE,"NOTES";#N/A,#N/A,FALSE,"NOTES (2)";#N/A,#N/A,FALSE,"NOTES (3)";#N/A,#N/A,FALSE,"DPL";#N/A,#N/A,FALSE,"DPL"}</definedName>
    <definedName name="pirs" localSheetId="6" hidden="1">{#N/A,#N/A,FALSE,"TB";#N/A,#N/A,FALSE,"DR";#N/A,#N/A,FALSE,"AR";#N/A,#N/A,FALSE,"BS";#N/A,#N/A,FALSE,"PL";#N/A,#N/A,FALSE,"NOTES";#N/A,#N/A,FALSE,"NOTES (2)";#N/A,#N/A,FALSE,"NOTES (3)";#N/A,#N/A,FALSE,"DPL";#N/A,#N/A,FALSE,"DPL"}</definedName>
    <definedName name="pirs" localSheetId="11" hidden="1">{#N/A,#N/A,FALSE,"TB";#N/A,#N/A,FALSE,"DR";#N/A,#N/A,FALSE,"AR";#N/A,#N/A,FALSE,"BS";#N/A,#N/A,FALSE,"PL";#N/A,#N/A,FALSE,"NOTES";#N/A,#N/A,FALSE,"NOTES (2)";#N/A,#N/A,FALSE,"NOTES (3)";#N/A,#N/A,FALSE,"DPL";#N/A,#N/A,FALSE,"DPL"}</definedName>
    <definedName name="pirs" localSheetId="12" hidden="1">{#N/A,#N/A,FALSE,"TB";#N/A,#N/A,FALSE,"DR";#N/A,#N/A,FALSE,"AR";#N/A,#N/A,FALSE,"BS";#N/A,#N/A,FALSE,"PL";#N/A,#N/A,FALSE,"NOTES";#N/A,#N/A,FALSE,"NOTES (2)";#N/A,#N/A,FALSE,"NOTES (3)";#N/A,#N/A,FALSE,"DPL";#N/A,#N/A,FALSE,"DPL"}</definedName>
    <definedName name="pirs" hidden="1">{#N/A,#N/A,FALSE,"TB";#N/A,#N/A,FALSE,"DR";#N/A,#N/A,FALSE,"AR";#N/A,#N/A,FALSE,"BS";#N/A,#N/A,FALSE,"PL";#N/A,#N/A,FALSE,"NOTES";#N/A,#N/A,FALSE,"NOTES (2)";#N/A,#N/A,FALSE,"NOTES (3)";#N/A,#N/A,FALSE,"DPL";#N/A,#N/A,FALSE,"DPL"}</definedName>
    <definedName name="pl" localSheetId="7" hidden="1">{#N/A,#N/A,FALSE,"TAXC.INDEX";#N/A,#N/A,FALSE,"Schedule I";#N/A,#N/A,FALSE,"Schedule  II";#N/A,#N/A,FALSE,"Schedule III"}</definedName>
    <definedName name="pl" localSheetId="5" hidden="1">{#N/A,#N/A,FALSE,"TAXC.INDEX";#N/A,#N/A,FALSE,"Schedule I";#N/A,#N/A,FALSE,"Schedule  II";#N/A,#N/A,FALSE,"Schedule III"}</definedName>
    <definedName name="pl" localSheetId="6" hidden="1">{#N/A,#N/A,FALSE,"TAXC.INDEX";#N/A,#N/A,FALSE,"Schedule I";#N/A,#N/A,FALSE,"Schedule  II";#N/A,#N/A,FALSE,"Schedule III"}</definedName>
    <definedName name="pl" localSheetId="11" hidden="1">{#N/A,#N/A,FALSE,"TAXC.INDEX";#N/A,#N/A,FALSE,"Schedule I";#N/A,#N/A,FALSE,"Schedule  II";#N/A,#N/A,FALSE,"Schedule III"}</definedName>
    <definedName name="pl" localSheetId="12" hidden="1">{#N/A,#N/A,FALSE,"TAXC.INDEX";#N/A,#N/A,FALSE,"Schedule I";#N/A,#N/A,FALSE,"Schedule  II";#N/A,#N/A,FALSE,"Schedule III"}</definedName>
    <definedName name="PL"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PLnotes" localSheetId="3">#REF!</definedName>
    <definedName name="PLnotes" localSheetId="4">#REF!</definedName>
    <definedName name="PLnotes" localSheetId="10">#REF!</definedName>
    <definedName name="PLnotes">#REF!</definedName>
    <definedName name="pmt" localSheetId="7" hidden="1">{#N/A,#N/A,FALSE,"DIR-REP";#N/A,#N/A,FALSE,"AUD-REPORT";#N/A,#N/A,FALSE,"P7L&amp;BS";#N/A,#N/A,FALSE,"NOTES";#N/A,#N/A,FALSE,"FA";#N/A,#N/A,FALSE,"NOTES (2)";#N/A,#N/A,FALSE,"Schedule  IV";#N/A,#N/A,FALSE,"Schedule V"}</definedName>
    <definedName name="pmt" localSheetId="5" hidden="1">{#N/A,#N/A,FALSE,"DIR-REP";#N/A,#N/A,FALSE,"AUD-REPORT";#N/A,#N/A,FALSE,"P7L&amp;BS";#N/A,#N/A,FALSE,"NOTES";#N/A,#N/A,FALSE,"FA";#N/A,#N/A,FALSE,"NOTES (2)";#N/A,#N/A,FALSE,"Schedule  IV";#N/A,#N/A,FALSE,"Schedule V"}</definedName>
    <definedName name="pmt" localSheetId="6" hidden="1">{#N/A,#N/A,FALSE,"DIR-REP";#N/A,#N/A,FALSE,"AUD-REPORT";#N/A,#N/A,FALSE,"P7L&amp;BS";#N/A,#N/A,FALSE,"NOTES";#N/A,#N/A,FALSE,"FA";#N/A,#N/A,FALSE,"NOTES (2)";#N/A,#N/A,FALSE,"Schedule  IV";#N/A,#N/A,FALSE,"Schedule V"}</definedName>
    <definedName name="pmt" localSheetId="11" hidden="1">{#N/A,#N/A,FALSE,"DIR-REP";#N/A,#N/A,FALSE,"AUD-REPORT";#N/A,#N/A,FALSE,"P7L&amp;BS";#N/A,#N/A,FALSE,"NOTES";#N/A,#N/A,FALSE,"FA";#N/A,#N/A,FALSE,"NOTES (2)";#N/A,#N/A,FALSE,"Schedule  IV";#N/A,#N/A,FALSE,"Schedule V"}</definedName>
    <definedName name="pmt" localSheetId="12" hidden="1">{#N/A,#N/A,FALSE,"DIR-REP";#N/A,#N/A,FALSE,"AUD-REPORT";#N/A,#N/A,FALSE,"P7L&amp;BS";#N/A,#N/A,FALSE,"NOTES";#N/A,#N/A,FALSE,"FA";#N/A,#N/A,FALSE,"NOTES (2)";#N/A,#N/A,FALSE,"Schedule  IV";#N/A,#N/A,FALSE,"Schedule V"}</definedName>
    <definedName name="pmt" hidden="1">{#N/A,#N/A,FALSE,"DIR-REP";#N/A,#N/A,FALSE,"AUD-REPORT";#N/A,#N/A,FALSE,"P7L&amp;BS";#N/A,#N/A,FALSE,"NOTES";#N/A,#N/A,FALSE,"FA";#N/A,#N/A,FALSE,"NOTES (2)";#N/A,#N/A,FALSE,"Schedule  IV";#N/A,#N/A,FALSE,"Schedule V"}</definedName>
    <definedName name="po" localSheetId="7" hidden="1">{#N/A,#N/A,FALSE,"TAXC.INDEX";#N/A,#N/A,FALSE,"Schedule I";#N/A,#N/A,FALSE,"Schedule  II";#N/A,#N/A,FALSE,"Schedule III"}</definedName>
    <definedName name="po" localSheetId="5" hidden="1">{#N/A,#N/A,FALSE,"TAXC.INDEX";#N/A,#N/A,FALSE,"Schedule I";#N/A,#N/A,FALSE,"Schedule  II";#N/A,#N/A,FALSE,"Schedule III"}</definedName>
    <definedName name="po" localSheetId="6" hidden="1">{#N/A,#N/A,FALSE,"TAXC.INDEX";#N/A,#N/A,FALSE,"Schedule I";#N/A,#N/A,FALSE,"Schedule  II";#N/A,#N/A,FALSE,"Schedule III"}</definedName>
    <definedName name="po" localSheetId="11" hidden="1">{#N/A,#N/A,FALSE,"TAXC.INDEX";#N/A,#N/A,FALSE,"Schedule I";#N/A,#N/A,FALSE,"Schedule  II";#N/A,#N/A,FALSE,"Schedule III"}</definedName>
    <definedName name="po" localSheetId="12" hidden="1">{#N/A,#N/A,FALSE,"TAXC.INDEX";#N/A,#N/A,FALSE,"Schedule I";#N/A,#N/A,FALSE,"Schedule  II";#N/A,#N/A,FALSE,"Schedule III"}</definedName>
    <definedName name="po" hidden="1">{#N/A,#N/A,FALSE,"TAXC.INDEX";#N/A,#N/A,FALSE,"Schedule I";#N/A,#N/A,FALSE,"Schedule  II";#N/A,#N/A,FALSE,"Schedule III"}</definedName>
    <definedName name="PPE_Cost" localSheetId="3">#REF!</definedName>
    <definedName name="PPE_Cost" localSheetId="4">#REF!</definedName>
    <definedName name="PPE_Cost" localSheetId="10">#REF!</definedName>
    <definedName name="PPE_Cost">#REF!</definedName>
    <definedName name="ppoi" localSheetId="7" hidden="1">{#N/A,#N/A,FALSE,"TAXC.INDEX";#N/A,#N/A,FALSE,"Schedule I";#N/A,#N/A,FALSE,"Schedule  II";#N/A,#N/A,FALSE,"Schedule III";#N/A,#N/A,FALSE,"Schedule IV";#N/A,#N/A,FALSE,"Schedule IV (Cont'd)";#N/A,#N/A,FALSE,"Schedule V";#N/A,#N/A,FALSE,"Schedule VI";#N/A,#N/A,FALSE,"Schedule VII"}</definedName>
    <definedName name="ppoi" localSheetId="5" hidden="1">{#N/A,#N/A,FALSE,"TAXC.INDEX";#N/A,#N/A,FALSE,"Schedule I";#N/A,#N/A,FALSE,"Schedule  II";#N/A,#N/A,FALSE,"Schedule III";#N/A,#N/A,FALSE,"Schedule IV";#N/A,#N/A,FALSE,"Schedule IV (Cont'd)";#N/A,#N/A,FALSE,"Schedule V";#N/A,#N/A,FALSE,"Schedule VI";#N/A,#N/A,FALSE,"Schedule VII"}</definedName>
    <definedName name="ppoi" localSheetId="6" hidden="1">{#N/A,#N/A,FALSE,"TAXC.INDEX";#N/A,#N/A,FALSE,"Schedule I";#N/A,#N/A,FALSE,"Schedule  II";#N/A,#N/A,FALSE,"Schedule III";#N/A,#N/A,FALSE,"Schedule IV";#N/A,#N/A,FALSE,"Schedule IV (Cont'd)";#N/A,#N/A,FALSE,"Schedule V";#N/A,#N/A,FALSE,"Schedule VI";#N/A,#N/A,FALSE,"Schedule VII"}</definedName>
    <definedName name="ppoi" localSheetId="11" hidden="1">{#N/A,#N/A,FALSE,"TAXC.INDEX";#N/A,#N/A,FALSE,"Schedule I";#N/A,#N/A,FALSE,"Schedule  II";#N/A,#N/A,FALSE,"Schedule III";#N/A,#N/A,FALSE,"Schedule IV";#N/A,#N/A,FALSE,"Schedule IV (Cont'd)";#N/A,#N/A,FALSE,"Schedule V";#N/A,#N/A,FALSE,"Schedule VI";#N/A,#N/A,FALSE,"Schedule VII"}</definedName>
    <definedName name="ppoi" localSheetId="12" hidden="1">{#N/A,#N/A,FALSE,"TAXC.INDEX";#N/A,#N/A,FALSE,"Schedule I";#N/A,#N/A,FALSE,"Schedule  II";#N/A,#N/A,FALSE,"Schedule III";#N/A,#N/A,FALSE,"Schedule IV";#N/A,#N/A,FALSE,"Schedule IV (Cont'd)";#N/A,#N/A,FALSE,"Schedule V";#N/A,#N/A,FALSE,"Schedule VI";#N/A,#N/A,FALSE,"Schedule VII"}</definedName>
    <definedName name="ppoi" hidden="1">{#N/A,#N/A,FALSE,"TAXC.INDEX";#N/A,#N/A,FALSE,"Schedule I";#N/A,#N/A,FALSE,"Schedule  II";#N/A,#N/A,FALSE,"Schedule III";#N/A,#N/A,FALSE,"Schedule IV";#N/A,#N/A,FALSE,"Schedule IV (Cont'd)";#N/A,#N/A,FALSE,"Schedule V";#N/A,#N/A,FALSE,"Schedule VI";#N/A,#N/A,FALSE,"Schedule VII"}</definedName>
    <definedName name="ppp" localSheetId="7" hidden="1">{#N/A,#N/A,FALSE,"CONTENTS";#N/A,#N/A,FALSE,"DR";#N/A,#N/A,FALSE,"PL";#N/A,#N/A,FALSE,"BS";#N/A,#N/A,FALSE,"Cash Flow";#N/A,#N/A,FALSE,"NOTES";#N/A,#N/A,FALSE,"NOTES (FA)";#N/A,#N/A,FALSE,"Notes(3)";#N/A,#N/A,FALSE,"NOTES (4)";#N/A,#N/A,FALSE,"DP&amp;L";#N/A,#N/A,FALSE,"EXPENSES";#N/A,#N/A,FALSE,"EXPENSES-1"}</definedName>
    <definedName name="ppp" localSheetId="5" hidden="1">{#N/A,#N/A,FALSE,"CONTENTS";#N/A,#N/A,FALSE,"DR";#N/A,#N/A,FALSE,"PL";#N/A,#N/A,FALSE,"BS";#N/A,#N/A,FALSE,"Cash Flow";#N/A,#N/A,FALSE,"NOTES";#N/A,#N/A,FALSE,"NOTES (FA)";#N/A,#N/A,FALSE,"Notes(3)";#N/A,#N/A,FALSE,"NOTES (4)";#N/A,#N/A,FALSE,"DP&amp;L";#N/A,#N/A,FALSE,"EXPENSES";#N/A,#N/A,FALSE,"EXPENSES-1"}</definedName>
    <definedName name="ppp" localSheetId="6" hidden="1">{#N/A,#N/A,FALSE,"CONTENTS";#N/A,#N/A,FALSE,"DR";#N/A,#N/A,FALSE,"PL";#N/A,#N/A,FALSE,"BS";#N/A,#N/A,FALSE,"Cash Flow";#N/A,#N/A,FALSE,"NOTES";#N/A,#N/A,FALSE,"NOTES (FA)";#N/A,#N/A,FALSE,"Notes(3)";#N/A,#N/A,FALSE,"NOTES (4)";#N/A,#N/A,FALSE,"DP&amp;L";#N/A,#N/A,FALSE,"EXPENSES";#N/A,#N/A,FALSE,"EXPENSES-1"}</definedName>
    <definedName name="ppp" localSheetId="11" hidden="1">{#N/A,#N/A,FALSE,"CONTENTS";#N/A,#N/A,FALSE,"DR";#N/A,#N/A,FALSE,"PL";#N/A,#N/A,FALSE,"BS";#N/A,#N/A,FALSE,"Cash Flow";#N/A,#N/A,FALSE,"NOTES";#N/A,#N/A,FALSE,"NOTES (FA)";#N/A,#N/A,FALSE,"Notes(3)";#N/A,#N/A,FALSE,"NOTES (4)";#N/A,#N/A,FALSE,"DP&amp;L";#N/A,#N/A,FALSE,"EXPENSES";#N/A,#N/A,FALSE,"EXPENSES-1"}</definedName>
    <definedName name="ppp" localSheetId="12" hidden="1">{#N/A,#N/A,FALSE,"CONTENTS";#N/A,#N/A,FALSE,"DR";#N/A,#N/A,FALSE,"PL";#N/A,#N/A,FALSE,"BS";#N/A,#N/A,FALSE,"Cash Flow";#N/A,#N/A,FALSE,"NOTES";#N/A,#N/A,FALSE,"NOTES (FA)";#N/A,#N/A,FALSE,"Notes(3)";#N/A,#N/A,FALSE,"NOTES (4)";#N/A,#N/A,FALSE,"DP&amp;L";#N/A,#N/A,FALSE,"EXPENSES";#N/A,#N/A,FALSE,"EXPENSES-1"}</definedName>
    <definedName name="ppp" hidden="1">{#N/A,#N/A,FALSE,"CONTENTS";#N/A,#N/A,FALSE,"DR";#N/A,#N/A,FALSE,"PL";#N/A,#N/A,FALSE,"BS";#N/A,#N/A,FALSE,"Cash Flow";#N/A,#N/A,FALSE,"NOTES";#N/A,#N/A,FALSE,"NOTES (FA)";#N/A,#N/A,FALSE,"Notes(3)";#N/A,#N/A,FALSE,"NOTES (4)";#N/A,#N/A,FALSE,"DP&amp;L";#N/A,#N/A,FALSE,"EXPENSES";#N/A,#N/A,FALSE,"EXPENSES-1"}</definedName>
    <definedName name="pppp" localSheetId="7" hidden="1">{#N/A,#N/A,FALSE,"TB";#N/A,#N/A,FALSE,"AR";#N/A,#N/A,FALSE,"BS";#N/A,#N/A,FALSE,"PL";#N/A,#N/A,FALSE,"NOTES";#N/A,#N/A,FALSE,"NOTES (2)";#N/A,#N/A,FALSE,"NOTES (3)";#N/A,#N/A,FALSE,"TAXC.INDEX";#N/A,#N/A,FALSE,"Schedule I";#N/A,#N/A,FALSE,"DPL";#N/A,#N/A,FALSE,"Schedule IV";#N/A,#N/A,FALSE,"Adjustments"}</definedName>
    <definedName name="pppp" localSheetId="5" hidden="1">{#N/A,#N/A,FALSE,"TB";#N/A,#N/A,FALSE,"AR";#N/A,#N/A,FALSE,"BS";#N/A,#N/A,FALSE,"PL";#N/A,#N/A,FALSE,"NOTES";#N/A,#N/A,FALSE,"NOTES (2)";#N/A,#N/A,FALSE,"NOTES (3)";#N/A,#N/A,FALSE,"TAXC.INDEX";#N/A,#N/A,FALSE,"Schedule I";#N/A,#N/A,FALSE,"DPL";#N/A,#N/A,FALSE,"Schedule IV";#N/A,#N/A,FALSE,"Adjustments"}</definedName>
    <definedName name="pppp" localSheetId="6" hidden="1">{#N/A,#N/A,FALSE,"TB";#N/A,#N/A,FALSE,"AR";#N/A,#N/A,FALSE,"BS";#N/A,#N/A,FALSE,"PL";#N/A,#N/A,FALSE,"NOTES";#N/A,#N/A,FALSE,"NOTES (2)";#N/A,#N/A,FALSE,"NOTES (3)";#N/A,#N/A,FALSE,"TAXC.INDEX";#N/A,#N/A,FALSE,"Schedule I";#N/A,#N/A,FALSE,"DPL";#N/A,#N/A,FALSE,"Schedule IV";#N/A,#N/A,FALSE,"Adjustments"}</definedName>
    <definedName name="pppp" localSheetId="11" hidden="1">{#N/A,#N/A,FALSE,"TB";#N/A,#N/A,FALSE,"AR";#N/A,#N/A,FALSE,"BS";#N/A,#N/A,FALSE,"PL";#N/A,#N/A,FALSE,"NOTES";#N/A,#N/A,FALSE,"NOTES (2)";#N/A,#N/A,FALSE,"NOTES (3)";#N/A,#N/A,FALSE,"TAXC.INDEX";#N/A,#N/A,FALSE,"Schedule I";#N/A,#N/A,FALSE,"DPL";#N/A,#N/A,FALSE,"Schedule IV";#N/A,#N/A,FALSE,"Adjustments"}</definedName>
    <definedName name="pppp" localSheetId="12" hidden="1">{#N/A,#N/A,FALSE,"TB";#N/A,#N/A,FALSE,"AR";#N/A,#N/A,FALSE,"BS";#N/A,#N/A,FALSE,"PL";#N/A,#N/A,FALSE,"NOTES";#N/A,#N/A,FALSE,"NOTES (2)";#N/A,#N/A,FALSE,"NOTES (3)";#N/A,#N/A,FALSE,"TAXC.INDEX";#N/A,#N/A,FALSE,"Schedule I";#N/A,#N/A,FALSE,"DPL";#N/A,#N/A,FALSE,"Schedule IV";#N/A,#N/A,FALSE,"Adjustments"}</definedName>
    <definedName name="pppp" hidden="1">{#N/A,#N/A,FALSE,"TB";#N/A,#N/A,FALSE,"AR";#N/A,#N/A,FALSE,"BS";#N/A,#N/A,FALSE,"PL";#N/A,#N/A,FALSE,"NOTES";#N/A,#N/A,FALSE,"NOTES (2)";#N/A,#N/A,FALSE,"NOTES (3)";#N/A,#N/A,FALSE,"TAXC.INDEX";#N/A,#N/A,FALSE,"Schedule I";#N/A,#N/A,FALSE,"DPL";#N/A,#N/A,FALSE,"Schedule IV";#N/A,#N/A,FALSE,"Adjustments"}</definedName>
    <definedName name="Prepayment" localSheetId="7" hidden="1">{#N/A,#N/A,FALSE,"TB";#N/A,#N/A,FALSE,"AR";#N/A,#N/A,FALSE,"BS";#N/A,#N/A,FALSE,"PL";#N/A,#N/A,FALSE,"NOTES";#N/A,#N/A,FALSE,"NOTES (2)";#N/A,#N/A,FALSE,"NOTES (3)";#N/A,#N/A,FALSE,"TAXC.INDEX";#N/A,#N/A,FALSE,"Schedule I";#N/A,#N/A,FALSE,"DPL";#N/A,#N/A,FALSE,"Schedule IV";#N/A,#N/A,FALSE,"Adjustments"}</definedName>
    <definedName name="Prepayment" localSheetId="5" hidden="1">{#N/A,#N/A,FALSE,"TB";#N/A,#N/A,FALSE,"AR";#N/A,#N/A,FALSE,"BS";#N/A,#N/A,FALSE,"PL";#N/A,#N/A,FALSE,"NOTES";#N/A,#N/A,FALSE,"NOTES (2)";#N/A,#N/A,FALSE,"NOTES (3)";#N/A,#N/A,FALSE,"TAXC.INDEX";#N/A,#N/A,FALSE,"Schedule I";#N/A,#N/A,FALSE,"DPL";#N/A,#N/A,FALSE,"Schedule IV";#N/A,#N/A,FALSE,"Adjustments"}</definedName>
    <definedName name="Prepayment" localSheetId="6" hidden="1">{#N/A,#N/A,FALSE,"TB";#N/A,#N/A,FALSE,"AR";#N/A,#N/A,FALSE,"BS";#N/A,#N/A,FALSE,"PL";#N/A,#N/A,FALSE,"NOTES";#N/A,#N/A,FALSE,"NOTES (2)";#N/A,#N/A,FALSE,"NOTES (3)";#N/A,#N/A,FALSE,"TAXC.INDEX";#N/A,#N/A,FALSE,"Schedule I";#N/A,#N/A,FALSE,"DPL";#N/A,#N/A,FALSE,"Schedule IV";#N/A,#N/A,FALSE,"Adjustments"}</definedName>
    <definedName name="Prepayment" localSheetId="11" hidden="1">{#N/A,#N/A,FALSE,"TB";#N/A,#N/A,FALSE,"AR";#N/A,#N/A,FALSE,"BS";#N/A,#N/A,FALSE,"PL";#N/A,#N/A,FALSE,"NOTES";#N/A,#N/A,FALSE,"NOTES (2)";#N/A,#N/A,FALSE,"NOTES (3)";#N/A,#N/A,FALSE,"TAXC.INDEX";#N/A,#N/A,FALSE,"Schedule I";#N/A,#N/A,FALSE,"DPL";#N/A,#N/A,FALSE,"Schedule IV";#N/A,#N/A,FALSE,"Adjustments"}</definedName>
    <definedName name="Prepayment" localSheetId="12" hidden="1">{#N/A,#N/A,FALSE,"TB";#N/A,#N/A,FALSE,"AR";#N/A,#N/A,FALSE,"BS";#N/A,#N/A,FALSE,"PL";#N/A,#N/A,FALSE,"NOTES";#N/A,#N/A,FALSE,"NOTES (2)";#N/A,#N/A,FALSE,"NOTES (3)";#N/A,#N/A,FALSE,"TAXC.INDEX";#N/A,#N/A,FALSE,"Schedule I";#N/A,#N/A,FALSE,"DPL";#N/A,#N/A,FALSE,"Schedule IV";#N/A,#N/A,FALSE,"Adjustments"}</definedName>
    <definedName name="Prepayment" hidden="1">{#N/A,#N/A,FALSE,"TB";#N/A,#N/A,FALSE,"AR";#N/A,#N/A,FALSE,"BS";#N/A,#N/A,FALSE,"PL";#N/A,#N/A,FALSE,"NOTES";#N/A,#N/A,FALSE,"NOTES (2)";#N/A,#N/A,FALSE,"NOTES (3)";#N/A,#N/A,FALSE,"TAXC.INDEX";#N/A,#N/A,FALSE,"Schedule I";#N/A,#N/A,FALSE,"DPL";#N/A,#N/A,FALSE,"Schedule IV";#N/A,#N/A,FALSE,"Adjustments"}</definedName>
    <definedName name="PresentationCurrency" localSheetId="5">"HKD"</definedName>
    <definedName name="PresentationCurrency" localSheetId="6">"HKD"</definedName>
    <definedName name="PresentationCurrency" localSheetId="11">"HKD"</definedName>
    <definedName name="PresentationCurrency">"HKD"</definedName>
    <definedName name="PresentationNormalA4" localSheetId="4">#REF!</definedName>
    <definedName name="PresentationNormalA4" localSheetId="10">#REF!</definedName>
    <definedName name="PresentationNormalA4">#REF!</definedName>
    <definedName name="_xlnm.Print_Area" localSheetId="3">'BS(2)'!$A$1:$E$263</definedName>
    <definedName name="_xlnm.Print_Area" localSheetId="6">'BS(5) '!$A$1:$AR$117</definedName>
    <definedName name="_xlnm.Print_Area" localSheetId="1">'FS(2)'!$A$1:$J$96</definedName>
    <definedName name="_xlnm.Print_Area">#REF!</definedName>
    <definedName name="Print_Area_MI" localSheetId="6">#REF!</definedName>
    <definedName name="Print_Area_MI">#REF!</definedName>
    <definedName name="_xlnm.Print_Titles" localSheetId="6">'BS(5) '!$B:$D,'BS(5) '!$1:$8</definedName>
    <definedName name="Print_Titles_MI">NA()</definedName>
    <definedName name="PRINTAREA" localSheetId="6">#REF!</definedName>
    <definedName name="PRINTAREA">#REF!</definedName>
    <definedName name="PTEeXToEUR" hidden="1">1/EUReXToPTE</definedName>
    <definedName name="PUB_FileID" hidden="1">"L10003787.xls"</definedName>
    <definedName name="PUB_UserID" hidden="1">"MAYERX"</definedName>
    <definedName name="PYG" localSheetId="4">#REF!</definedName>
    <definedName name="PYG" localSheetId="10">#REF!</definedName>
    <definedName name="PYG">#REF!</definedName>
    <definedName name="PYGANALIT" localSheetId="4">#REF!</definedName>
    <definedName name="PYGANALIT" localSheetId="10">#REF!</definedName>
    <definedName name="PYGANALIT">#REF!</definedName>
    <definedName name="q" localSheetId="2" hidden="1">{"PrSch",#N/A,FALSE,"Sheet1"}</definedName>
    <definedName name="q" localSheetId="7" hidden="1">{"PrSch",#N/A,FALSE,"Sheet1"}</definedName>
    <definedName name="q" localSheetId="3" hidden="1">{"PrSch",#N/A,FALSE,"Sheet1"}</definedName>
    <definedName name="q" localSheetId="4" hidden="1">{"PrSch",#N/A,FALSE,"Sheet1"}</definedName>
    <definedName name="q" localSheetId="5" hidden="1">{"PrSch",#N/A,FALSE,"Sheet1"}</definedName>
    <definedName name="Q" localSheetId="6">#REF!</definedName>
    <definedName name="q" localSheetId="1" hidden="1">{"PrSch",#N/A,FALSE,"Sheet1"}</definedName>
    <definedName name="q" localSheetId="8" hidden="1">{"PrSch",#N/A,FALSE,"Sheet1"}</definedName>
    <definedName name="q" localSheetId="9" hidden="1">{"PrSch",#N/A,FALSE,"Sheet1"}</definedName>
    <definedName name="q" localSheetId="10" hidden="1">{"PrSch",#N/A,FALSE,"Sheet1"}</definedName>
    <definedName name="q" localSheetId="11" hidden="1">{"PrSch",#N/A,FALSE,"Sheet1"}</definedName>
    <definedName name="q" localSheetId="12" hidden="1">{"PrSch",#N/A,FALSE,"Sheet1"}</definedName>
    <definedName name="q" hidden="1">{"PrSch",#N/A,FALSE,"Sheet1"}</definedName>
    <definedName name="q_1" hidden="1">{"CSheet",#N/A,FALSE,"C";"SmCap",#N/A,FALSE,"VAL1";"GulfCoast",#N/A,FALSE,"VAL1";"nav",#N/A,FALSE,"NAV";"Summary",#N/A,FALSE,"NAV"}</definedName>
    <definedName name="q_2" hidden="1">{"CSheet",#N/A,FALSE,"C";"SmCap",#N/A,FALSE,"VAL1";"GulfCoast",#N/A,FALSE,"VAL1";"nav",#N/A,FALSE,"NAV";"Summary",#N/A,FALSE,"NAV"}</definedName>
    <definedName name="q_3" hidden="1">{"CSheet",#N/A,FALSE,"C";"SmCap",#N/A,FALSE,"VAL1";"GulfCoast",#N/A,FALSE,"VAL1";"nav",#N/A,FALSE,"NAV";"Summary",#N/A,FALSE,"NAV"}</definedName>
    <definedName name="q_4" hidden="1">{"CSheet",#N/A,FALSE,"C";"SmCap",#N/A,FALSE,"VAL1";"GulfCoast",#N/A,FALSE,"VAL1";"nav",#N/A,FALSE,"NAV";"Summary",#N/A,FALSE,"NAV"}</definedName>
    <definedName name="q_5" hidden="1">{"CSheet",#N/A,FALSE,"C";"SmCap",#N/A,FALSE,"VAL1";"GulfCoast",#N/A,FALSE,"VAL1";"nav",#N/A,FALSE,"NAV";"Summary",#N/A,FALSE,"NAV"}</definedName>
    <definedName name="qa" localSheetId="7" hidden="1">{#N/A,#N/A,FALSE,"TB";#N/A,#N/A,FALSE,"DR";#N/A,#N/A,FALSE,"AR";#N/A,#N/A,FALSE,"BS";#N/A,#N/A,FALSE,"PL";#N/A,#N/A,FALSE,"NOTES";#N/A,#N/A,FALSE,"NOTES (2)";#N/A,#N/A,FALSE,"NOTES (3)";#N/A,#N/A,FALSE,"DPL";#N/A,#N/A,FALSE,"DPL"}</definedName>
    <definedName name="qa" localSheetId="5" hidden="1">{#N/A,#N/A,FALSE,"TB";#N/A,#N/A,FALSE,"DR";#N/A,#N/A,FALSE,"AR";#N/A,#N/A,FALSE,"BS";#N/A,#N/A,FALSE,"PL";#N/A,#N/A,FALSE,"NOTES";#N/A,#N/A,FALSE,"NOTES (2)";#N/A,#N/A,FALSE,"NOTES (3)";#N/A,#N/A,FALSE,"DPL";#N/A,#N/A,FALSE,"DPL"}</definedName>
    <definedName name="qa" localSheetId="6" hidden="1">{#N/A,#N/A,FALSE,"TB";#N/A,#N/A,FALSE,"DR";#N/A,#N/A,FALSE,"AR";#N/A,#N/A,FALSE,"BS";#N/A,#N/A,FALSE,"PL";#N/A,#N/A,FALSE,"NOTES";#N/A,#N/A,FALSE,"NOTES (2)";#N/A,#N/A,FALSE,"NOTES (3)";#N/A,#N/A,FALSE,"DPL";#N/A,#N/A,FALSE,"DPL"}</definedName>
    <definedName name="qa" localSheetId="11" hidden="1">{#N/A,#N/A,FALSE,"TB";#N/A,#N/A,FALSE,"DR";#N/A,#N/A,FALSE,"AR";#N/A,#N/A,FALSE,"BS";#N/A,#N/A,FALSE,"PL";#N/A,#N/A,FALSE,"NOTES";#N/A,#N/A,FALSE,"NOTES (2)";#N/A,#N/A,FALSE,"NOTES (3)";#N/A,#N/A,FALSE,"DPL";#N/A,#N/A,FALSE,"DPL"}</definedName>
    <definedName name="qa" localSheetId="12" hidden="1">{#N/A,#N/A,FALSE,"TB";#N/A,#N/A,FALSE,"DR";#N/A,#N/A,FALSE,"AR";#N/A,#N/A,FALSE,"BS";#N/A,#N/A,FALSE,"PL";#N/A,#N/A,FALSE,"NOTES";#N/A,#N/A,FALSE,"NOTES (2)";#N/A,#N/A,FALSE,"NOTES (3)";#N/A,#N/A,FALSE,"DPL";#N/A,#N/A,FALSE,"DPL"}</definedName>
    <definedName name="qa" hidden="1">{#N/A,#N/A,FALSE,"TB";#N/A,#N/A,FALSE,"DR";#N/A,#N/A,FALSE,"AR";#N/A,#N/A,FALSE,"BS";#N/A,#N/A,FALSE,"PL";#N/A,#N/A,FALSE,"NOTES";#N/A,#N/A,FALSE,"NOTES (2)";#N/A,#N/A,FALSE,"NOTES (3)";#N/A,#N/A,FALSE,"DPL";#N/A,#N/A,FALSE,"DPL"}</definedName>
    <definedName name="qe" hidden="1">{"toptrial",#N/A,TRUE,"toptrial";"adjustment",#N/A,TRUE,"toptrial";"voucher",#N/A,TRUE,"toptrial"}</definedName>
    <definedName name="qer" hidden="1">{"mgmt forecast",#N/A,FALSE,"Mgmt Forecast";"dcf table",#N/A,FALSE,"Mgmt Forecast";"sensitivity",#N/A,FALSE,"Mgmt Forecast";"table inputs",#N/A,FALSE,"Mgmt Forecast";"calculations",#N/A,FALSE,"Mgmt Forecast"}</definedName>
    <definedName name="qjfpaijvsij" localSheetId="7" hidden="1">{#N/A,#N/A,FALSE,"DIR-REP";#N/A,#N/A,FALSE,"AUD-REPORT";#N/A,#N/A,FALSE,"P7L&amp;BS";#N/A,#N/A,FALSE,"NOTES";#N/A,#N/A,FALSE,"FA";#N/A,#N/A,FALSE,"NOTES (2)";#N/A,#N/A,FALSE,"Schedule  IV";#N/A,#N/A,FALSE,"Schedule V"}</definedName>
    <definedName name="qjfpaijvsij" localSheetId="5" hidden="1">{#N/A,#N/A,FALSE,"DIR-REP";#N/A,#N/A,FALSE,"AUD-REPORT";#N/A,#N/A,FALSE,"P7L&amp;BS";#N/A,#N/A,FALSE,"NOTES";#N/A,#N/A,FALSE,"FA";#N/A,#N/A,FALSE,"NOTES (2)";#N/A,#N/A,FALSE,"Schedule  IV";#N/A,#N/A,FALSE,"Schedule V"}</definedName>
    <definedName name="qjfpaijvsij" localSheetId="6" hidden="1">{#N/A,#N/A,FALSE,"DIR-REP";#N/A,#N/A,FALSE,"AUD-REPORT";#N/A,#N/A,FALSE,"P7L&amp;BS";#N/A,#N/A,FALSE,"NOTES";#N/A,#N/A,FALSE,"FA";#N/A,#N/A,FALSE,"NOTES (2)";#N/A,#N/A,FALSE,"Schedule  IV";#N/A,#N/A,FALSE,"Schedule V"}</definedName>
    <definedName name="qjfpaijvsij" localSheetId="11" hidden="1">{#N/A,#N/A,FALSE,"DIR-REP";#N/A,#N/A,FALSE,"AUD-REPORT";#N/A,#N/A,FALSE,"P7L&amp;BS";#N/A,#N/A,FALSE,"NOTES";#N/A,#N/A,FALSE,"FA";#N/A,#N/A,FALSE,"NOTES (2)";#N/A,#N/A,FALSE,"Schedule  IV";#N/A,#N/A,FALSE,"Schedule V"}</definedName>
    <definedName name="qjfpaijvsij" localSheetId="12" hidden="1">{#N/A,#N/A,FALSE,"DIR-REP";#N/A,#N/A,FALSE,"AUD-REPORT";#N/A,#N/A,FALSE,"P7L&amp;BS";#N/A,#N/A,FALSE,"NOTES";#N/A,#N/A,FALSE,"FA";#N/A,#N/A,FALSE,"NOTES (2)";#N/A,#N/A,FALSE,"Schedule  IV";#N/A,#N/A,FALSE,"Schedule V"}</definedName>
    <definedName name="qjfpaijvsij" hidden="1">{#N/A,#N/A,FALSE,"DIR-REP";#N/A,#N/A,FALSE,"AUD-REPORT";#N/A,#N/A,FALSE,"P7L&amp;BS";#N/A,#N/A,FALSE,"NOTES";#N/A,#N/A,FALSE,"FA";#N/A,#N/A,FALSE,"NOTES (2)";#N/A,#N/A,FALSE,"Schedule  IV";#N/A,#N/A,FALSE,"Schedule V"}</definedName>
    <definedName name="qq" localSheetId="7" hidden="1">{#N/A,#N/A,FALSE,"TB";#N/A,#N/A,FALSE,"DR";#N/A,#N/A,FALSE,"AR";#N/A,#N/A,FALSE,"PL";#N/A,#N/A,FALSE,"BS";#N/A,#N/A,FALSE,"NOTES";#N/A,#N/A,FALSE,"NOTES (2)";#N/A,#N/A,FALSE,"NOTES (3)";#N/A,#N/A,FALSE,"DPL";#N/A,#N/A,FALSE,"TAXC.INDEX";#N/A,#N/A,FALSE,"Schedule I";#N/A,#N/A,FALSE,"Adjustments"}</definedName>
    <definedName name="qq" localSheetId="5" hidden="1">{#N/A,#N/A,FALSE,"TB";#N/A,#N/A,FALSE,"DR";#N/A,#N/A,FALSE,"AR";#N/A,#N/A,FALSE,"PL";#N/A,#N/A,FALSE,"BS";#N/A,#N/A,FALSE,"NOTES";#N/A,#N/A,FALSE,"NOTES (2)";#N/A,#N/A,FALSE,"NOTES (3)";#N/A,#N/A,FALSE,"DPL";#N/A,#N/A,FALSE,"TAXC.INDEX";#N/A,#N/A,FALSE,"Schedule I";#N/A,#N/A,FALSE,"Adjustments"}</definedName>
    <definedName name="qq" localSheetId="6" hidden="1">{#N/A,#N/A,FALSE,"TB";#N/A,#N/A,FALSE,"DR";#N/A,#N/A,FALSE,"AR";#N/A,#N/A,FALSE,"PL";#N/A,#N/A,FALSE,"BS";#N/A,#N/A,FALSE,"NOTES";#N/A,#N/A,FALSE,"NOTES (2)";#N/A,#N/A,FALSE,"NOTES (3)";#N/A,#N/A,FALSE,"DPL";#N/A,#N/A,FALSE,"TAXC.INDEX";#N/A,#N/A,FALSE,"Schedule I";#N/A,#N/A,FALSE,"Adjustments"}</definedName>
    <definedName name="qq" localSheetId="11" hidden="1">{#N/A,#N/A,FALSE,"TB";#N/A,#N/A,FALSE,"DR";#N/A,#N/A,FALSE,"AR";#N/A,#N/A,FALSE,"PL";#N/A,#N/A,FALSE,"BS";#N/A,#N/A,FALSE,"NOTES";#N/A,#N/A,FALSE,"NOTES (2)";#N/A,#N/A,FALSE,"NOTES (3)";#N/A,#N/A,FALSE,"DPL";#N/A,#N/A,FALSE,"TAXC.INDEX";#N/A,#N/A,FALSE,"Schedule I";#N/A,#N/A,FALSE,"Adjustments"}</definedName>
    <definedName name="qq" localSheetId="12" hidden="1">{#N/A,#N/A,FALSE,"TB";#N/A,#N/A,FALSE,"DR";#N/A,#N/A,FALSE,"AR";#N/A,#N/A,FALSE,"PL";#N/A,#N/A,FALSE,"BS";#N/A,#N/A,FALSE,"NOTES";#N/A,#N/A,FALSE,"NOTES (2)";#N/A,#N/A,FALSE,"NOTES (3)";#N/A,#N/A,FALSE,"DPL";#N/A,#N/A,FALSE,"TAXC.INDEX";#N/A,#N/A,FALSE,"Schedule I";#N/A,#N/A,FALSE,"Adjustments"}</definedName>
    <definedName name="QQ" hidden="1">[51]평가기준!#REF!</definedName>
    <definedName name="qqld" hidden="1">{#N/A,#N/A,FALSE,"COVER";#N/A,#N/A,FALSE,"0";#N/A,#N/A,FALSE,"1";#N/A,#N/A,FALSE,"2";#N/A,#N/A,FALSE,"3";#N/A,#N/A,FALSE,"4";#N/A,#N/A,FALSE,"5";#N/A,#N/A,FALSE,"6";#N/A,#N/A,FALSE,"7";#N/A,#N/A,FALSE,"8";#N/A,#N/A,FALSE,"9";#N/A,#N/A,FALSE,"10";#N/A,#N/A,FALSE,"11"}</definedName>
    <definedName name="qqq" localSheetId="7" hidden="1">{#N/A,#N/A,FALSE,"970301";#N/A,#N/A,FALSE,"970302";#N/A,#N/A,FALSE,"970303";#N/A,#N/A,FALSE,"970304";#N/A,#N/A,FALSE,"COM1";#N/A,#N/A,FALSE,"COM2"}</definedName>
    <definedName name="qqq" localSheetId="5" hidden="1">{#N/A,#N/A,FALSE,"970301";#N/A,#N/A,FALSE,"970302";#N/A,#N/A,FALSE,"970303";#N/A,#N/A,FALSE,"970304";#N/A,#N/A,FALSE,"COM1";#N/A,#N/A,FALSE,"COM2"}</definedName>
    <definedName name="qqq" localSheetId="6" hidden="1">{#N/A,#N/A,FALSE,"970301";#N/A,#N/A,FALSE,"970302";#N/A,#N/A,FALSE,"970303";#N/A,#N/A,FALSE,"970304";#N/A,#N/A,FALSE,"COM1";#N/A,#N/A,FALSE,"COM2"}</definedName>
    <definedName name="qqq" localSheetId="11" hidden="1">{#N/A,#N/A,FALSE,"970301";#N/A,#N/A,FALSE,"970302";#N/A,#N/A,FALSE,"970303";#N/A,#N/A,FALSE,"970304";#N/A,#N/A,FALSE,"COM1";#N/A,#N/A,FALSE,"COM2"}</definedName>
    <definedName name="qqq" localSheetId="12" hidden="1">{#N/A,#N/A,FALSE,"970301";#N/A,#N/A,FALSE,"970302";#N/A,#N/A,FALSE,"970303";#N/A,#N/A,FALSE,"970304";#N/A,#N/A,FALSE,"COM1";#N/A,#N/A,FALSE,"COM2"}</definedName>
    <definedName name="qqq" hidden="1">{#N/A,#N/A,FALSE,"970301";#N/A,#N/A,FALSE,"970302";#N/A,#N/A,FALSE,"970303";#N/A,#N/A,FALSE,"970304";#N/A,#N/A,FALSE,"COM1";#N/A,#N/A,FALSE,"COM2"}</definedName>
    <definedName name="qqqq.q" localSheetId="7" hidden="1">{#N/A,#N/A,FALSE,"TB";#N/A,#N/A,FALSE,"DR";#N/A,#N/A,FALSE,"AR";#N/A,#N/A,FALSE,"PL";#N/A,#N/A,FALSE,"BS";#N/A,#N/A,FALSE,"NOTES";#N/A,#N/A,FALSE,"NOTES (2)";#N/A,#N/A,FALSE,"NOTES (3)";#N/A,#N/A,FALSE,"DPL";#N/A,#N/A,FALSE,"TAXC.INDEX";#N/A,#N/A,FALSE,"Schedule I";#N/A,#N/A,FALSE,"Adjustments"}</definedName>
    <definedName name="qqqq.q" localSheetId="3" hidden="1">{#N/A,#N/A,FALSE,"TB";#N/A,#N/A,FALSE,"DR";#N/A,#N/A,FALSE,"AR";#N/A,#N/A,FALSE,"PL";#N/A,#N/A,FALSE,"BS";#N/A,#N/A,FALSE,"NOTES";#N/A,#N/A,FALSE,"NOTES (2)";#N/A,#N/A,FALSE,"NOTES (3)";#N/A,#N/A,FALSE,"DPL";#N/A,#N/A,FALSE,"TAXC.INDEX";#N/A,#N/A,FALSE,"Schedule I";#N/A,#N/A,FALSE,"Adjustments"}</definedName>
    <definedName name="qqqq.q" localSheetId="4" hidden="1">{#N/A,#N/A,FALSE,"TB";#N/A,#N/A,FALSE,"DR";#N/A,#N/A,FALSE,"AR";#N/A,#N/A,FALSE,"PL";#N/A,#N/A,FALSE,"BS";#N/A,#N/A,FALSE,"NOTES";#N/A,#N/A,FALSE,"NOTES (2)";#N/A,#N/A,FALSE,"NOTES (3)";#N/A,#N/A,FALSE,"DPL";#N/A,#N/A,FALSE,"TAXC.INDEX";#N/A,#N/A,FALSE,"Schedule I";#N/A,#N/A,FALSE,"Adjustments"}</definedName>
    <definedName name="qqqq.q" localSheetId="5" hidden="1">{#N/A,#N/A,FALSE,"TB";#N/A,#N/A,FALSE,"DR";#N/A,#N/A,FALSE,"AR";#N/A,#N/A,FALSE,"PL";#N/A,#N/A,FALSE,"BS";#N/A,#N/A,FALSE,"NOTES";#N/A,#N/A,FALSE,"NOTES (2)";#N/A,#N/A,FALSE,"NOTES (3)";#N/A,#N/A,FALSE,"DPL";#N/A,#N/A,FALSE,"TAXC.INDEX";#N/A,#N/A,FALSE,"Schedule I";#N/A,#N/A,FALSE,"Adjustments"}</definedName>
    <definedName name="qqqq.q" localSheetId="6" hidden="1">{#N/A,#N/A,FALSE,"TB";#N/A,#N/A,FALSE,"DR";#N/A,#N/A,FALSE,"AR";#N/A,#N/A,FALSE,"PL";#N/A,#N/A,FALSE,"BS";#N/A,#N/A,FALSE,"NOTES";#N/A,#N/A,FALSE,"NOTES (2)";#N/A,#N/A,FALSE,"NOTES (3)";#N/A,#N/A,FALSE,"DPL";#N/A,#N/A,FALSE,"TAXC.INDEX";#N/A,#N/A,FALSE,"Schedule I";#N/A,#N/A,FALSE,"Adjustments"}</definedName>
    <definedName name="qqqq.q" localSheetId="10" hidden="1">{#N/A,#N/A,FALSE,"TB";#N/A,#N/A,FALSE,"DR";#N/A,#N/A,FALSE,"AR";#N/A,#N/A,FALSE,"PL";#N/A,#N/A,FALSE,"BS";#N/A,#N/A,FALSE,"NOTES";#N/A,#N/A,FALSE,"NOTES (2)";#N/A,#N/A,FALSE,"NOTES (3)";#N/A,#N/A,FALSE,"DPL";#N/A,#N/A,FALSE,"TAXC.INDEX";#N/A,#N/A,FALSE,"Schedule I";#N/A,#N/A,FALSE,"Adjustments"}</definedName>
    <definedName name="qqqq.q" localSheetId="11" hidden="1">{#N/A,#N/A,FALSE,"TB";#N/A,#N/A,FALSE,"DR";#N/A,#N/A,FALSE,"AR";#N/A,#N/A,FALSE,"PL";#N/A,#N/A,FALSE,"BS";#N/A,#N/A,FALSE,"NOTES";#N/A,#N/A,FALSE,"NOTES (2)";#N/A,#N/A,FALSE,"NOTES (3)";#N/A,#N/A,FALSE,"DPL";#N/A,#N/A,FALSE,"TAXC.INDEX";#N/A,#N/A,FALSE,"Schedule I";#N/A,#N/A,FALSE,"Adjustments"}</definedName>
    <definedName name="qqqq.q" localSheetId="12" hidden="1">{#N/A,#N/A,FALSE,"TB";#N/A,#N/A,FALSE,"DR";#N/A,#N/A,FALSE,"AR";#N/A,#N/A,FALSE,"PL";#N/A,#N/A,FALSE,"BS";#N/A,#N/A,FALSE,"NOTES";#N/A,#N/A,FALSE,"NOTES (2)";#N/A,#N/A,FALSE,"NOTES (3)";#N/A,#N/A,FALSE,"DPL";#N/A,#N/A,FALSE,"TAXC.INDEX";#N/A,#N/A,FALSE,"Schedule I";#N/A,#N/A,FALSE,"Adjustments"}</definedName>
    <definedName name="qqqq.q" hidden="1">{#N/A,#N/A,FALSE,"TB";#N/A,#N/A,FALSE,"DR";#N/A,#N/A,FALSE,"AR";#N/A,#N/A,FALSE,"PL";#N/A,#N/A,FALSE,"BS";#N/A,#N/A,FALSE,"NOTES";#N/A,#N/A,FALSE,"NOTES (2)";#N/A,#N/A,FALSE,"NOTES (3)";#N/A,#N/A,FALSE,"DPL";#N/A,#N/A,FALSE,"TAXC.INDEX";#N/A,#N/A,FALSE,"Schedule I";#N/A,#N/A,FALSE,"Adjustments"}</definedName>
    <definedName name="qqqqq" localSheetId="7" hidden="1">{#N/A,#N/A,FALSE,"TAXC.INDEX";#N/A,#N/A,FALSE,"Schedule I";#N/A,#N/A,FALSE,"Schedule  II";#N/A,#N/A,FALSE,"Schedule III";#N/A,#N/A,FALSE,"Schedule IV";#N/A,#N/A,FALSE,"Schedule IV (Cont'd)";#N/A,#N/A,FALSE,"Schedule V";#N/A,#N/A,FALSE,"Schedule VI";#N/A,#N/A,FALSE,"Schedule VII"}</definedName>
    <definedName name="qqqqq" localSheetId="5" hidden="1">{#N/A,#N/A,FALSE,"TAXC.INDEX";#N/A,#N/A,FALSE,"Schedule I";#N/A,#N/A,FALSE,"Schedule  II";#N/A,#N/A,FALSE,"Schedule III";#N/A,#N/A,FALSE,"Schedule IV";#N/A,#N/A,FALSE,"Schedule IV (Cont'd)";#N/A,#N/A,FALSE,"Schedule V";#N/A,#N/A,FALSE,"Schedule VI";#N/A,#N/A,FALSE,"Schedule VII"}</definedName>
    <definedName name="qqqqq" localSheetId="6" hidden="1">{#N/A,#N/A,FALSE,"TAXC.INDEX";#N/A,#N/A,FALSE,"Schedule I";#N/A,#N/A,FALSE,"Schedule  II";#N/A,#N/A,FALSE,"Schedule III";#N/A,#N/A,FALSE,"Schedule IV";#N/A,#N/A,FALSE,"Schedule IV (Cont'd)";#N/A,#N/A,FALSE,"Schedule V";#N/A,#N/A,FALSE,"Schedule VI";#N/A,#N/A,FALSE,"Schedule VII"}</definedName>
    <definedName name="qqqqq" localSheetId="11" hidden="1">{#N/A,#N/A,FALSE,"TAXC.INDEX";#N/A,#N/A,FALSE,"Schedule I";#N/A,#N/A,FALSE,"Schedule  II";#N/A,#N/A,FALSE,"Schedule III";#N/A,#N/A,FALSE,"Schedule IV";#N/A,#N/A,FALSE,"Schedule IV (Cont'd)";#N/A,#N/A,FALSE,"Schedule V";#N/A,#N/A,FALSE,"Schedule VI";#N/A,#N/A,FALSE,"Schedule VII"}</definedName>
    <definedName name="qqqqq" localSheetId="12" hidden="1">{#N/A,#N/A,FALSE,"TAXC.INDEX";#N/A,#N/A,FALSE,"Schedule I";#N/A,#N/A,FALSE,"Schedule  II";#N/A,#N/A,FALSE,"Schedule III";#N/A,#N/A,FALSE,"Schedule IV";#N/A,#N/A,FALSE,"Schedule IV (Cont'd)";#N/A,#N/A,FALSE,"Schedule V";#N/A,#N/A,FALSE,"Schedule VI";#N/A,#N/A,FALSE,"Schedule VII"}</definedName>
    <definedName name="qqqqq" hidden="1">{#N/A,#N/A,FALSE,"TAXC.INDEX";#N/A,#N/A,FALSE,"Schedule I";#N/A,#N/A,FALSE,"Schedule  II";#N/A,#N/A,FALSE,"Schedule III";#N/A,#N/A,FALSE,"Schedule IV";#N/A,#N/A,FALSE,"Schedule IV (Cont'd)";#N/A,#N/A,FALSE,"Schedule V";#N/A,#N/A,FALSE,"Schedule VI";#N/A,#N/A,FALSE,"Schedule VII"}</definedName>
    <definedName name="QTD" hidden="1">{"'Check Request'!$A$1:$BF$37"}</definedName>
    <definedName name="quot" localSheetId="7" hidden="1">{#N/A,#N/A,FALSE,"TB";#N/A,#N/A,FALSE,"DR";#N/A,#N/A,FALSE,"AR";#N/A,#N/A,FALSE,"PL";#N/A,#N/A,FALSE,"BS";#N/A,#N/A,FALSE,"NOTES";#N/A,#N/A,FALSE,"NOTES (2)";#N/A,#N/A,FALSE,"NOTES (3)";#N/A,#N/A,FALSE,"DPL";#N/A,#N/A,FALSE,"TAXC.INDEX";#N/A,#N/A,FALSE,"Schedule I";#N/A,#N/A,FALSE,"Adjustments"}</definedName>
    <definedName name="quot" localSheetId="5" hidden="1">{#N/A,#N/A,FALSE,"TB";#N/A,#N/A,FALSE,"DR";#N/A,#N/A,FALSE,"AR";#N/A,#N/A,FALSE,"PL";#N/A,#N/A,FALSE,"BS";#N/A,#N/A,FALSE,"NOTES";#N/A,#N/A,FALSE,"NOTES (2)";#N/A,#N/A,FALSE,"NOTES (3)";#N/A,#N/A,FALSE,"DPL";#N/A,#N/A,FALSE,"TAXC.INDEX";#N/A,#N/A,FALSE,"Schedule I";#N/A,#N/A,FALSE,"Adjustments"}</definedName>
    <definedName name="quot" localSheetId="6" hidden="1">{#N/A,#N/A,FALSE,"TB";#N/A,#N/A,FALSE,"DR";#N/A,#N/A,FALSE,"AR";#N/A,#N/A,FALSE,"PL";#N/A,#N/A,FALSE,"BS";#N/A,#N/A,FALSE,"NOTES";#N/A,#N/A,FALSE,"NOTES (2)";#N/A,#N/A,FALSE,"NOTES (3)";#N/A,#N/A,FALSE,"DPL";#N/A,#N/A,FALSE,"TAXC.INDEX";#N/A,#N/A,FALSE,"Schedule I";#N/A,#N/A,FALSE,"Adjustments"}</definedName>
    <definedName name="quot" localSheetId="11" hidden="1">{#N/A,#N/A,FALSE,"TB";#N/A,#N/A,FALSE,"DR";#N/A,#N/A,FALSE,"AR";#N/A,#N/A,FALSE,"PL";#N/A,#N/A,FALSE,"BS";#N/A,#N/A,FALSE,"NOTES";#N/A,#N/A,FALSE,"NOTES (2)";#N/A,#N/A,FALSE,"NOTES (3)";#N/A,#N/A,FALSE,"DPL";#N/A,#N/A,FALSE,"TAXC.INDEX";#N/A,#N/A,FALSE,"Schedule I";#N/A,#N/A,FALSE,"Adjustments"}</definedName>
    <definedName name="quot" localSheetId="12" hidden="1">{#N/A,#N/A,FALSE,"TB";#N/A,#N/A,FALSE,"DR";#N/A,#N/A,FALSE,"AR";#N/A,#N/A,FALSE,"PL";#N/A,#N/A,FALSE,"BS";#N/A,#N/A,FALSE,"NOTES";#N/A,#N/A,FALSE,"NOTES (2)";#N/A,#N/A,FALSE,"NOTES (3)";#N/A,#N/A,FALSE,"DPL";#N/A,#N/A,FALSE,"TAXC.INDEX";#N/A,#N/A,FALSE,"Schedule I";#N/A,#N/A,FALSE,"Adjustments"}</definedName>
    <definedName name="quot" hidden="1">{#N/A,#N/A,FALSE,"TB";#N/A,#N/A,FALSE,"DR";#N/A,#N/A,FALSE,"AR";#N/A,#N/A,FALSE,"PL";#N/A,#N/A,FALSE,"BS";#N/A,#N/A,FALSE,"NOTES";#N/A,#N/A,FALSE,"NOTES (2)";#N/A,#N/A,FALSE,"NOTES (3)";#N/A,#N/A,FALSE,"DPL";#N/A,#N/A,FALSE,"TAXC.INDEX";#N/A,#N/A,FALSE,"Schedule I";#N/A,#N/A,FALSE,"Adjustments"}</definedName>
    <definedName name="qutp" localSheetId="7" hidden="1">{#N/A,#N/A,FALSE,"DIR-REP";#N/A,#N/A,FALSE,"AUD-REPORT";#N/A,#N/A,FALSE,"P7L&amp;BS";#N/A,#N/A,FALSE,"NOTES";#N/A,#N/A,FALSE,"FA";#N/A,#N/A,FALSE,"NOTES (2)";#N/A,#N/A,FALSE,"Schedule  IV";#N/A,#N/A,FALSE,"Schedule V"}</definedName>
    <definedName name="qutp" localSheetId="5" hidden="1">{#N/A,#N/A,FALSE,"DIR-REP";#N/A,#N/A,FALSE,"AUD-REPORT";#N/A,#N/A,FALSE,"P7L&amp;BS";#N/A,#N/A,FALSE,"NOTES";#N/A,#N/A,FALSE,"FA";#N/A,#N/A,FALSE,"NOTES (2)";#N/A,#N/A,FALSE,"Schedule  IV";#N/A,#N/A,FALSE,"Schedule V"}</definedName>
    <definedName name="qutp" localSheetId="6" hidden="1">{#N/A,#N/A,FALSE,"DIR-REP";#N/A,#N/A,FALSE,"AUD-REPORT";#N/A,#N/A,FALSE,"P7L&amp;BS";#N/A,#N/A,FALSE,"NOTES";#N/A,#N/A,FALSE,"FA";#N/A,#N/A,FALSE,"NOTES (2)";#N/A,#N/A,FALSE,"Schedule  IV";#N/A,#N/A,FALSE,"Schedule V"}</definedName>
    <definedName name="qutp" localSheetId="11" hidden="1">{#N/A,#N/A,FALSE,"DIR-REP";#N/A,#N/A,FALSE,"AUD-REPORT";#N/A,#N/A,FALSE,"P7L&amp;BS";#N/A,#N/A,FALSE,"NOTES";#N/A,#N/A,FALSE,"FA";#N/A,#N/A,FALSE,"NOTES (2)";#N/A,#N/A,FALSE,"Schedule  IV";#N/A,#N/A,FALSE,"Schedule V"}</definedName>
    <definedName name="qutp" localSheetId="12" hidden="1">{#N/A,#N/A,FALSE,"DIR-REP";#N/A,#N/A,FALSE,"AUD-REPORT";#N/A,#N/A,FALSE,"P7L&amp;BS";#N/A,#N/A,FALSE,"NOTES";#N/A,#N/A,FALSE,"FA";#N/A,#N/A,FALSE,"NOTES (2)";#N/A,#N/A,FALSE,"Schedule  IV";#N/A,#N/A,FALSE,"Schedule V"}</definedName>
    <definedName name="qutp" hidden="1">{#N/A,#N/A,FALSE,"DIR-REP";#N/A,#N/A,FALSE,"AUD-REPORT";#N/A,#N/A,FALSE,"P7L&amp;BS";#N/A,#N/A,FALSE,"NOTES";#N/A,#N/A,FALSE,"FA";#N/A,#N/A,FALSE,"NOTES (2)";#N/A,#N/A,FALSE,"Schedule  IV";#N/A,#N/A,FALSE,"Schedule V"}</definedName>
    <definedName name="qw" localSheetId="7" hidden="1">{#N/A,#N/A,FALSE,"TAXC.INDEX";#N/A,#N/A,FALSE,"Schedule I";#N/A,#N/A,FALSE,"Schedule  II";#N/A,#N/A,FALSE,"Schedule III"}</definedName>
    <definedName name="qw" localSheetId="5" hidden="1">{#N/A,#N/A,FALSE,"TAXC.INDEX";#N/A,#N/A,FALSE,"Schedule I";#N/A,#N/A,FALSE,"Schedule  II";#N/A,#N/A,FALSE,"Schedule III"}</definedName>
    <definedName name="qw" localSheetId="6" hidden="1">{#N/A,#N/A,FALSE,"TAXC.INDEX";#N/A,#N/A,FALSE,"Schedule I";#N/A,#N/A,FALSE,"Schedule  II";#N/A,#N/A,FALSE,"Schedule III"}</definedName>
    <definedName name="qw" localSheetId="11" hidden="1">{#N/A,#N/A,FALSE,"TAXC.INDEX";#N/A,#N/A,FALSE,"Schedule I";#N/A,#N/A,FALSE,"Schedule  II";#N/A,#N/A,FALSE,"Schedule III"}</definedName>
    <definedName name="qw" localSheetId="12" hidden="1">{#N/A,#N/A,FALSE,"TAXC.INDEX";#N/A,#N/A,FALSE,"Schedule I";#N/A,#N/A,FALSE,"Schedule  II";#N/A,#N/A,FALSE,"Schedule III"}</definedName>
    <definedName name="qw" hidden="1">{#N/A,#N/A,FALSE,"TAXC.INDEX";#N/A,#N/A,FALSE,"Schedule I";#N/A,#N/A,FALSE,"Schedule  II";#N/A,#N/A,FALSE,"Schedule III"}</definedName>
    <definedName name="qwer" localSheetId="7" hidden="1">{#N/A,#N/A,FALSE,"DIR-REP";#N/A,#N/A,FALSE,"AUD-REPORT";#N/A,#N/A,FALSE,"P7L&amp;BS";#N/A,#N/A,FALSE,"NOTES";#N/A,#N/A,FALSE,"FA";#N/A,#N/A,FALSE,"NOTES (2)";#N/A,#N/A,FALSE,"Schedule  IV";#N/A,#N/A,FALSE,"Schedule V"}</definedName>
    <definedName name="qwer" localSheetId="5" hidden="1">{#N/A,#N/A,FALSE,"DIR-REP";#N/A,#N/A,FALSE,"AUD-REPORT";#N/A,#N/A,FALSE,"P7L&amp;BS";#N/A,#N/A,FALSE,"NOTES";#N/A,#N/A,FALSE,"FA";#N/A,#N/A,FALSE,"NOTES (2)";#N/A,#N/A,FALSE,"Schedule  IV";#N/A,#N/A,FALSE,"Schedule V"}</definedName>
    <definedName name="qwer" localSheetId="6" hidden="1">{#N/A,#N/A,FALSE,"DIR-REP";#N/A,#N/A,FALSE,"AUD-REPORT";#N/A,#N/A,FALSE,"P7L&amp;BS";#N/A,#N/A,FALSE,"NOTES";#N/A,#N/A,FALSE,"FA";#N/A,#N/A,FALSE,"NOTES (2)";#N/A,#N/A,FALSE,"Schedule  IV";#N/A,#N/A,FALSE,"Schedule V"}</definedName>
    <definedName name="qwer" localSheetId="11" hidden="1">{#N/A,#N/A,FALSE,"DIR-REP";#N/A,#N/A,FALSE,"AUD-REPORT";#N/A,#N/A,FALSE,"P7L&amp;BS";#N/A,#N/A,FALSE,"NOTES";#N/A,#N/A,FALSE,"FA";#N/A,#N/A,FALSE,"NOTES (2)";#N/A,#N/A,FALSE,"Schedule  IV";#N/A,#N/A,FALSE,"Schedule V"}</definedName>
    <definedName name="qwer" localSheetId="12" hidden="1">{#N/A,#N/A,FALSE,"DIR-REP";#N/A,#N/A,FALSE,"AUD-REPORT";#N/A,#N/A,FALSE,"P7L&amp;BS";#N/A,#N/A,FALSE,"NOTES";#N/A,#N/A,FALSE,"FA";#N/A,#N/A,FALSE,"NOTES (2)";#N/A,#N/A,FALSE,"Schedule  IV";#N/A,#N/A,FALSE,"Schedule V"}</definedName>
    <definedName name="qwer" hidden="1">{#N/A,#N/A,FALSE,"DIR-REP";#N/A,#N/A,FALSE,"AUD-REPORT";#N/A,#N/A,FALSE,"P7L&amp;BS";#N/A,#N/A,FALSE,"NOTES";#N/A,#N/A,FALSE,"FA";#N/A,#N/A,FALSE,"NOTES (2)";#N/A,#N/A,FALSE,"Schedule  IV";#N/A,#N/A,FALSE,"Schedule V"}</definedName>
    <definedName name="qwerew" localSheetId="7" hidden="1">{#N/A,#N/A,FALSE,"HK_PL";#N/A,#N/A,FALSE,"CD1_PL";#N/A,#N/A,FALSE,"HK_OFFICE";#N/A,#N/A,FALSE,"CD2_PL";#N/A,#N/A,FALSE,"CD3_PL";#N/A,#N/A,FALSE,"CONSOLID"}</definedName>
    <definedName name="qwerew" localSheetId="5" hidden="1">{#N/A,#N/A,FALSE,"HK_PL";#N/A,#N/A,FALSE,"CD1_PL";#N/A,#N/A,FALSE,"HK_OFFICE";#N/A,#N/A,FALSE,"CD2_PL";#N/A,#N/A,FALSE,"CD3_PL";#N/A,#N/A,FALSE,"CONSOLID"}</definedName>
    <definedName name="qwerew" localSheetId="6" hidden="1">{#N/A,#N/A,FALSE,"HK_PL";#N/A,#N/A,FALSE,"CD1_PL";#N/A,#N/A,FALSE,"HK_OFFICE";#N/A,#N/A,FALSE,"CD2_PL";#N/A,#N/A,FALSE,"CD3_PL";#N/A,#N/A,FALSE,"CONSOLID"}</definedName>
    <definedName name="qwerew" localSheetId="11" hidden="1">{#N/A,#N/A,FALSE,"HK_PL";#N/A,#N/A,FALSE,"CD1_PL";#N/A,#N/A,FALSE,"HK_OFFICE";#N/A,#N/A,FALSE,"CD2_PL";#N/A,#N/A,FALSE,"CD3_PL";#N/A,#N/A,FALSE,"CONSOLID"}</definedName>
    <definedName name="qwerew" localSheetId="12" hidden="1">{#N/A,#N/A,FALSE,"HK_PL";#N/A,#N/A,FALSE,"CD1_PL";#N/A,#N/A,FALSE,"HK_OFFICE";#N/A,#N/A,FALSE,"CD2_PL";#N/A,#N/A,FALSE,"CD3_PL";#N/A,#N/A,FALSE,"CONSOLID"}</definedName>
    <definedName name="qwerew" hidden="1">{#N/A,#N/A,FALSE,"HK_PL";#N/A,#N/A,FALSE,"CD1_PL";#N/A,#N/A,FALSE,"HK_OFFICE";#N/A,#N/A,FALSE,"CD2_PL";#N/A,#N/A,FALSE,"CD3_PL";#N/A,#N/A,FALSE,"CONSOLID"}</definedName>
    <definedName name="qwerqew" hidden="1">{"mgmt forecast",#N/A,FALSE,"Mgmt Forecast";"dcf table",#N/A,FALSE,"Mgmt Forecast";"sensitivity",#N/A,FALSE,"Mgmt Forecast";"table inputs",#N/A,FALSE,"Mgmt Forecast";"calculations",#N/A,FALSE,"Mgmt Forecast"}</definedName>
    <definedName name="qwerqwerqwe" hidden="1">{"orixcsc",#N/A,FALSE,"ORIX CSC";"orixcsc2",#N/A,FALSE,"ORIX CSC"}</definedName>
    <definedName name="qwerty" hidden="1">{#N/A,#N/A,TRUE,"FOC_Product_Assumptions"}</definedName>
    <definedName name="qwerty_1" hidden="1">{#N/A,#N/A,TRUE,"FOC_Product_Assumptions"}</definedName>
    <definedName name="qwerty_2" hidden="1">{#N/A,#N/A,TRUE,"FOC_Product_Assumptions"}</definedName>
    <definedName name="qwerty_3" hidden="1">{#N/A,#N/A,TRUE,"FOC_Product_Assumptions"}</definedName>
    <definedName name="qwerty_4" hidden="1">{#N/A,#N/A,TRUE,"FOC_Product_Assumptions"}</definedName>
    <definedName name="qwerty_5" hidden="1">{#N/A,#N/A,TRUE,"FOC_Product_Assumptions"}</definedName>
    <definedName name="qwghjyuklio" localSheetId="7" hidden="1">{#N/A,#N/A,FALSE,"TB";#N/A,#N/A,FALSE,"AR";#N/A,#N/A,FALSE,"BS";#N/A,#N/A,FALSE,"PL";#N/A,#N/A,FALSE,"NOTES";#N/A,#N/A,FALSE,"NOTES (2)";#N/A,#N/A,FALSE,"NOTES (3)";#N/A,#N/A,FALSE,"TAXC.INDEX";#N/A,#N/A,FALSE,"Schedule I";#N/A,#N/A,FALSE,"DPL";#N/A,#N/A,FALSE,"Schedule IV";#N/A,#N/A,FALSE,"Adjustments"}</definedName>
    <definedName name="qwghjyuklio" localSheetId="5" hidden="1">{#N/A,#N/A,FALSE,"TB";#N/A,#N/A,FALSE,"AR";#N/A,#N/A,FALSE,"BS";#N/A,#N/A,FALSE,"PL";#N/A,#N/A,FALSE,"NOTES";#N/A,#N/A,FALSE,"NOTES (2)";#N/A,#N/A,FALSE,"NOTES (3)";#N/A,#N/A,FALSE,"TAXC.INDEX";#N/A,#N/A,FALSE,"Schedule I";#N/A,#N/A,FALSE,"DPL";#N/A,#N/A,FALSE,"Schedule IV";#N/A,#N/A,FALSE,"Adjustments"}</definedName>
    <definedName name="qwghjyuklio" localSheetId="6" hidden="1">{#N/A,#N/A,FALSE,"TB";#N/A,#N/A,FALSE,"AR";#N/A,#N/A,FALSE,"BS";#N/A,#N/A,FALSE,"PL";#N/A,#N/A,FALSE,"NOTES";#N/A,#N/A,FALSE,"NOTES (2)";#N/A,#N/A,FALSE,"NOTES (3)";#N/A,#N/A,FALSE,"TAXC.INDEX";#N/A,#N/A,FALSE,"Schedule I";#N/A,#N/A,FALSE,"DPL";#N/A,#N/A,FALSE,"Schedule IV";#N/A,#N/A,FALSE,"Adjustments"}</definedName>
    <definedName name="qwghjyuklio" localSheetId="11" hidden="1">{#N/A,#N/A,FALSE,"TB";#N/A,#N/A,FALSE,"AR";#N/A,#N/A,FALSE,"BS";#N/A,#N/A,FALSE,"PL";#N/A,#N/A,FALSE,"NOTES";#N/A,#N/A,FALSE,"NOTES (2)";#N/A,#N/A,FALSE,"NOTES (3)";#N/A,#N/A,FALSE,"TAXC.INDEX";#N/A,#N/A,FALSE,"Schedule I";#N/A,#N/A,FALSE,"DPL";#N/A,#N/A,FALSE,"Schedule IV";#N/A,#N/A,FALSE,"Adjustments"}</definedName>
    <definedName name="qwghjyuklio" localSheetId="12" hidden="1">{#N/A,#N/A,FALSE,"TB";#N/A,#N/A,FALSE,"AR";#N/A,#N/A,FALSE,"BS";#N/A,#N/A,FALSE,"PL";#N/A,#N/A,FALSE,"NOTES";#N/A,#N/A,FALSE,"NOTES (2)";#N/A,#N/A,FALSE,"NOTES (3)";#N/A,#N/A,FALSE,"TAXC.INDEX";#N/A,#N/A,FALSE,"Schedule I";#N/A,#N/A,FALSE,"DPL";#N/A,#N/A,FALSE,"Schedule IV";#N/A,#N/A,FALSE,"Adjustments"}</definedName>
    <definedName name="qwghjyuklio" hidden="1">{#N/A,#N/A,FALSE,"TB";#N/A,#N/A,FALSE,"AR";#N/A,#N/A,FALSE,"BS";#N/A,#N/A,FALSE,"PL";#N/A,#N/A,FALSE,"NOTES";#N/A,#N/A,FALSE,"NOTES (2)";#N/A,#N/A,FALSE,"NOTES (3)";#N/A,#N/A,FALSE,"TAXC.INDEX";#N/A,#N/A,FALSE,"Schedule I";#N/A,#N/A,FALSE,"DPL";#N/A,#N/A,FALSE,"Schedule IV";#N/A,#N/A,FALSE,"Adjustments"}</definedName>
    <definedName name="rate" localSheetId="4">#REF!</definedName>
    <definedName name="rate" localSheetId="10">#REF!</definedName>
    <definedName name="rate">#REF!</definedName>
    <definedName name="ratios_1" localSheetId="4">#REF!</definedName>
    <definedName name="ratios_1" localSheetId="10">#REF!</definedName>
    <definedName name="ratios_1">#REF!</definedName>
    <definedName name="ratios_2" localSheetId="4">#REF!</definedName>
    <definedName name="ratios_2" localSheetId="10">#REF!</definedName>
    <definedName name="ratios_2">#REF!</definedName>
    <definedName name="RATIOS_I" localSheetId="4">#REF!</definedName>
    <definedName name="RATIOS_I" localSheetId="10">#REF!</definedName>
    <definedName name="RATIOS_I">#REF!</definedName>
    <definedName name="RATIOS_II" localSheetId="4">#REF!</definedName>
    <definedName name="RATIOS_II" localSheetId="10">#REF!</definedName>
    <definedName name="RATIOS_II">#REF!</definedName>
    <definedName name="RATIOS_III" localSheetId="4">#REF!</definedName>
    <definedName name="RATIOS_III" localSheetId="10">#REF!</definedName>
    <definedName name="RATIOS_III">#REF!</definedName>
    <definedName name="RATIOS_IIII" localSheetId="4">#REF!</definedName>
    <definedName name="RATIOS_IIII" localSheetId="10">#REF!</definedName>
    <definedName name="RATIOS_IIII">#REF!</definedName>
    <definedName name="re" localSheetId="2" hidden="1">{"PrSch",#N/A,FALSE,"Sheet1"}</definedName>
    <definedName name="re" localSheetId="7" hidden="1">{"PrSch",#N/A,FALSE,"Sheet1"}</definedName>
    <definedName name="re" localSheetId="3" hidden="1">{"PrSch",#N/A,FALSE,"Sheet1"}</definedName>
    <definedName name="re" localSheetId="4" hidden="1">{"PrSch",#N/A,FALSE,"Sheet1"}</definedName>
    <definedName name="re" localSheetId="5" hidden="1">{"PrSch",#N/A,FALSE,"Sheet1"}</definedName>
    <definedName name="RE" localSheetId="6">#REF!</definedName>
    <definedName name="re" localSheetId="1" hidden="1">{"PrSch",#N/A,FALSE,"Sheet1"}</definedName>
    <definedName name="re" localSheetId="8" hidden="1">{"PrSch",#N/A,FALSE,"Sheet1"}</definedName>
    <definedName name="re" localSheetId="9" hidden="1">{"PrSch",#N/A,FALSE,"Sheet1"}</definedName>
    <definedName name="re" localSheetId="10" hidden="1">{"PrSch",#N/A,FALSE,"Sheet1"}</definedName>
    <definedName name="re" localSheetId="11" hidden="1">{"PrSch",#N/A,FALSE,"Sheet1"}</definedName>
    <definedName name="re" localSheetId="12" hidden="1">{"PrSch",#N/A,FALSE,"Sheet1"}</definedName>
    <definedName name="re" hidden="1">{"PrSch",#N/A,FALSE,"Sheet1"}</definedName>
    <definedName name="redo" hidden="1">{#N/A,#N/A,FALSE,"ACQ_GRAPHS";#N/A,#N/A,FALSE,"T_1 GRAPHS";#N/A,#N/A,FALSE,"T_2 GRAPHS";#N/A,#N/A,FALSE,"COMB_GRAPHS"}</definedName>
    <definedName name="redo_1" hidden="1">{#N/A,#N/A,FALSE,"ACQ_GRAPHS";#N/A,#N/A,FALSE,"T_1 GRAPHS";#N/A,#N/A,FALSE,"T_2 GRAPHS";#N/A,#N/A,FALSE,"COMB_GRAPHS"}</definedName>
    <definedName name="redo_2" hidden="1">{#N/A,#N/A,FALSE,"ACQ_GRAPHS";#N/A,#N/A,FALSE,"T_1 GRAPHS";#N/A,#N/A,FALSE,"T_2 GRAPHS";#N/A,#N/A,FALSE,"COMB_GRAPHS"}</definedName>
    <definedName name="redo_3" hidden="1">{#N/A,#N/A,FALSE,"ACQ_GRAPHS";#N/A,#N/A,FALSE,"T_1 GRAPHS";#N/A,#N/A,FALSE,"T_2 GRAPHS";#N/A,#N/A,FALSE,"COMB_GRAPHS"}</definedName>
    <definedName name="redo_4" hidden="1">{#N/A,#N/A,FALSE,"ACQ_GRAPHS";#N/A,#N/A,FALSE,"T_1 GRAPHS";#N/A,#N/A,FALSE,"T_2 GRAPHS";#N/A,#N/A,FALSE,"COMB_GRAPHS"}</definedName>
    <definedName name="redo_5" hidden="1">{#N/A,#N/A,FALSE,"ACQ_GRAPHS";#N/A,#N/A,FALSE,"T_1 GRAPHS";#N/A,#N/A,FALSE,"T_2 GRAPHS";#N/A,#N/A,FALSE,"COMB_GRAPHS"}</definedName>
    <definedName name="Reference" localSheetId="2">[35]Summary!$B$3</definedName>
    <definedName name="Reference" localSheetId="7">[36]Cover!$B$3</definedName>
    <definedName name="Reference" localSheetId="5">[37]Cover!$B$3</definedName>
    <definedName name="Reference" localSheetId="6">[38]Cover!$B$3</definedName>
    <definedName name="Reference" localSheetId="1">[31]Cover!$B$3</definedName>
    <definedName name="Reference" localSheetId="9">[35]Summary!$B$3</definedName>
    <definedName name="Reference" localSheetId="11">#REF!</definedName>
    <definedName name="Reference" localSheetId="12">[36]Cover!$B$3</definedName>
    <definedName name="Reference">[39]Cover!$B$3</definedName>
    <definedName name="regr" hidden="1">{#N/A,#N/A,FALSE,"3410599";#N/A,#N/A,FALSE,"34106";#N/A,#N/A,FALSE,"34903";#N/A,#N/A,FALSE,"4450999";#N/A,#N/A,FALSE,"44901"}</definedName>
    <definedName name="REOPRT">#N/A</definedName>
    <definedName name="REPORT" localSheetId="6">#REF!</definedName>
    <definedName name="REPORT">#REF!</definedName>
    <definedName name="REPORTA" localSheetId="6">#REF!</definedName>
    <definedName name="REPORTA">#REF!</definedName>
    <definedName name="ReportGroup" hidden="1">0</definedName>
    <definedName name="rere" hidden="1">{#N/A,#N/A,FALSE,"ORIX CSC"}</definedName>
    <definedName name="rerere" hidden="1">{"mgmt forecast",#N/A,FALSE,"Mgmt Forecast";"dcf table",#N/A,FALSE,"Mgmt Forecast";"sensitivity",#N/A,FALSE,"Mgmt Forecast";"table inputs",#N/A,FALSE,"Mgmt Forecast";"calculations",#N/A,FALSE,"Mgmt Forecast"}</definedName>
    <definedName name="Reserves_Share.Premium" localSheetId="3">#REF!</definedName>
    <definedName name="Reserves_Share.Premium" localSheetId="4">#REF!</definedName>
    <definedName name="Reserves_Share.Premium" localSheetId="10">#REF!</definedName>
    <definedName name="Reserves_Share.Premium">#REF!</definedName>
    <definedName name="Revenue" localSheetId="2" hidden="1">{"mgmt forecast",#N/A,FALSE,"Mgmt Forecast";"dcf table",#N/A,FALSE,"Mgmt Forecast";"sensitivity",#N/A,FALSE,"Mgmt Forecast";"table inputs",#N/A,FALSE,"Mgmt Forecast";"calculations",#N/A,FALSE,"Mgmt Forecast"}</definedName>
    <definedName name="Revenue" localSheetId="7" hidden="1">{"mgmt forecast",#N/A,FALSE,"Mgmt Forecast";"dcf table",#N/A,FALSE,"Mgmt Forecast";"sensitivity",#N/A,FALSE,"Mgmt Forecast";"table inputs",#N/A,FALSE,"Mgmt Forecast";"calculations",#N/A,FALSE,"Mgmt Forecast"}</definedName>
    <definedName name="Revenue" localSheetId="3" hidden="1">{"mgmt forecast",#N/A,FALSE,"Mgmt Forecast";"dcf table",#N/A,FALSE,"Mgmt Forecast";"sensitivity",#N/A,FALSE,"Mgmt Forecast";"table inputs",#N/A,FALSE,"Mgmt Forecast";"calculations",#N/A,FALSE,"Mgmt Forecast"}</definedName>
    <definedName name="Revenue" localSheetId="4" hidden="1">{"mgmt forecast",#N/A,FALSE,"Mgmt Forecast";"dcf table",#N/A,FALSE,"Mgmt Forecast";"sensitivity",#N/A,FALSE,"Mgmt Forecast";"table inputs",#N/A,FALSE,"Mgmt Forecast";"calculations",#N/A,FALSE,"Mgmt Forecast"}</definedName>
    <definedName name="Revenue" localSheetId="5" hidden="1">{"mgmt forecast",#N/A,FALSE,"Mgmt Forecast";"dcf table",#N/A,FALSE,"Mgmt Forecast";"sensitivity",#N/A,FALSE,"Mgmt Forecast";"table inputs",#N/A,FALSE,"Mgmt Forecast";"calculations",#N/A,FALSE,"Mgmt Forecast"}</definedName>
    <definedName name="Revenue" localSheetId="6" hidden="1">{"mgmt forecast",#N/A,FALSE,"Mgmt Forecast";"dcf table",#N/A,FALSE,"Mgmt Forecast";"sensitivity",#N/A,FALSE,"Mgmt Forecast";"table inputs",#N/A,FALSE,"Mgmt Forecast";"calculations",#N/A,FALSE,"Mgmt Forecast"}</definedName>
    <definedName name="Revenue" localSheetId="1" hidden="1">{"mgmt forecast",#N/A,FALSE,"Mgmt Forecast";"dcf table",#N/A,FALSE,"Mgmt Forecast";"sensitivity",#N/A,FALSE,"Mgmt Forecast";"table inputs",#N/A,FALSE,"Mgmt Forecast";"calculations",#N/A,FALSE,"Mgmt Forecast"}</definedName>
    <definedName name="Revenue" localSheetId="8" hidden="1">{"mgmt forecast",#N/A,FALSE,"Mgmt Forecast";"dcf table",#N/A,FALSE,"Mgmt Forecast";"sensitivity",#N/A,FALSE,"Mgmt Forecast";"table inputs",#N/A,FALSE,"Mgmt Forecast";"calculations",#N/A,FALSE,"Mgmt Forecast"}</definedName>
    <definedName name="Revenue" localSheetId="9" hidden="1">{"mgmt forecast",#N/A,FALSE,"Mgmt Forecast";"dcf table",#N/A,FALSE,"Mgmt Forecast";"sensitivity",#N/A,FALSE,"Mgmt Forecast";"table inputs",#N/A,FALSE,"Mgmt Forecast";"calculations",#N/A,FALSE,"Mgmt Forecast"}</definedName>
    <definedName name="Revenue" localSheetId="10" hidden="1">{"mgmt forecast",#N/A,FALSE,"Mgmt Forecast";"dcf table",#N/A,FALSE,"Mgmt Forecast";"sensitivity",#N/A,FALSE,"Mgmt Forecast";"table inputs",#N/A,FALSE,"Mgmt Forecast";"calculations",#N/A,FALSE,"Mgmt Forecast"}</definedName>
    <definedName name="Revenue" localSheetId="11" hidden="1">{"mgmt forecast",#N/A,FALSE,"Mgmt Forecast";"dcf table",#N/A,FALSE,"Mgmt Forecast";"sensitivity",#N/A,FALSE,"Mgmt Forecast";"table inputs",#N/A,FALSE,"Mgmt Forecast";"calculations",#N/A,FALSE,"Mgmt Forecast"}</definedName>
    <definedName name="Revenue" localSheetId="12" hidden="1">{"mgmt forecast",#N/A,FALSE,"Mgmt Forecast";"dcf table",#N/A,FALSE,"Mgmt Forecast";"sensitivity",#N/A,FALSE,"Mgmt Forecast";"table inputs",#N/A,FALSE,"Mgmt Forecast";"calculations",#N/A,FALSE,"Mgmt Forecast"}</definedName>
    <definedName name="Revenue" hidden="1">{"mgmt forecast",#N/A,FALSE,"Mgmt Forecast";"dcf table",#N/A,FALSE,"Mgmt Forecast";"sensitivity",#N/A,FALSE,"Mgmt Forecast";"table inputs",#N/A,FALSE,"Mgmt Forecast";"calculations",#N/A,FALSE,"Mgmt Forecast"}</definedName>
    <definedName name="rewghytj" localSheetId="7" hidden="1">{#N/A,#N/A,FALSE,"TAXC.INDEX";#N/A,#N/A,FALSE,"Schedule I";#N/A,#N/A,FALSE,"Schedule  II";#N/A,#N/A,FALSE,"Schedule III";#N/A,#N/A,FALSE,"Schedule IV";#N/A,#N/A,FALSE,"Schedule IV (Cont'd)";#N/A,#N/A,FALSE,"Schedule V";#N/A,#N/A,FALSE,"Schedule VI";#N/A,#N/A,FALSE,"Schedule VII"}</definedName>
    <definedName name="rewghytj" localSheetId="5" hidden="1">{#N/A,#N/A,FALSE,"TAXC.INDEX";#N/A,#N/A,FALSE,"Schedule I";#N/A,#N/A,FALSE,"Schedule  II";#N/A,#N/A,FALSE,"Schedule III";#N/A,#N/A,FALSE,"Schedule IV";#N/A,#N/A,FALSE,"Schedule IV (Cont'd)";#N/A,#N/A,FALSE,"Schedule V";#N/A,#N/A,FALSE,"Schedule VI";#N/A,#N/A,FALSE,"Schedule VII"}</definedName>
    <definedName name="rewghytj" localSheetId="6" hidden="1">{#N/A,#N/A,FALSE,"TAXC.INDEX";#N/A,#N/A,FALSE,"Schedule I";#N/A,#N/A,FALSE,"Schedule  II";#N/A,#N/A,FALSE,"Schedule III";#N/A,#N/A,FALSE,"Schedule IV";#N/A,#N/A,FALSE,"Schedule IV (Cont'd)";#N/A,#N/A,FALSE,"Schedule V";#N/A,#N/A,FALSE,"Schedule VI";#N/A,#N/A,FALSE,"Schedule VII"}</definedName>
    <definedName name="rewghytj" localSheetId="11" hidden="1">{#N/A,#N/A,FALSE,"TAXC.INDEX";#N/A,#N/A,FALSE,"Schedule I";#N/A,#N/A,FALSE,"Schedule  II";#N/A,#N/A,FALSE,"Schedule III";#N/A,#N/A,FALSE,"Schedule IV";#N/A,#N/A,FALSE,"Schedule IV (Cont'd)";#N/A,#N/A,FALSE,"Schedule V";#N/A,#N/A,FALSE,"Schedule VI";#N/A,#N/A,FALSE,"Schedule VII"}</definedName>
    <definedName name="rewghytj" localSheetId="12" hidden="1">{#N/A,#N/A,FALSE,"TAXC.INDEX";#N/A,#N/A,FALSE,"Schedule I";#N/A,#N/A,FALSE,"Schedule  II";#N/A,#N/A,FALSE,"Schedule III";#N/A,#N/A,FALSE,"Schedule IV";#N/A,#N/A,FALSE,"Schedule IV (Cont'd)";#N/A,#N/A,FALSE,"Schedule V";#N/A,#N/A,FALSE,"Schedule VI";#N/A,#N/A,FALSE,"Schedule VII"}</definedName>
    <definedName name="rewghytj" hidden="1">{#N/A,#N/A,FALSE,"TAXC.INDEX";#N/A,#N/A,FALSE,"Schedule I";#N/A,#N/A,FALSE,"Schedule  II";#N/A,#N/A,FALSE,"Schedule III";#N/A,#N/A,FALSE,"Schedule IV";#N/A,#N/A,FALSE,"Schedule IV (Cont'd)";#N/A,#N/A,FALSE,"Schedule V";#N/A,#N/A,FALSE,"Schedule VI";#N/A,#N/A,FALSE,"Schedule VII"}</definedName>
    <definedName name="rewva" hidden="1">{#N/A,#N/A,FALSE,"Ocean";#N/A,#N/A,FALSE,"NewYork";#N/A,#N/A,FALSE,"Gateway";#N/A,#N/A,FALSE,"GVH";#N/A,#N/A,FALSE,"GVM";#N/A,#N/A,FALSE,"GVT"}</definedName>
    <definedName name="rhs" hidden="1">{#N/A,#N/A,TRUE,"KEY DATA";#N/A,#N/A,TRUE,"KEY DATA Base Case";#N/A,#N/A,TRUE,"JULY";#N/A,#N/A,TRUE,"AUG";#N/A,#N/A,TRUE,"SEPT";#N/A,#N/A,TRUE,"3Q"}</definedName>
    <definedName name="rhs_1" hidden="1">{#N/A,#N/A,TRUE,"KEY DATA";#N/A,#N/A,TRUE,"KEY DATA Base Case";#N/A,#N/A,TRUE,"JULY";#N/A,#N/A,TRUE,"AUG";#N/A,#N/A,TRUE,"SEPT";#N/A,#N/A,TRUE,"3Q"}</definedName>
    <definedName name="rhs_2" hidden="1">{#N/A,#N/A,TRUE,"KEY DATA";#N/A,#N/A,TRUE,"KEY DATA Base Case";#N/A,#N/A,TRUE,"JULY";#N/A,#N/A,TRUE,"AUG";#N/A,#N/A,TRUE,"SEPT";#N/A,#N/A,TRUE,"3Q"}</definedName>
    <definedName name="rhs_3" hidden="1">{#N/A,#N/A,TRUE,"KEY DATA";#N/A,#N/A,TRUE,"KEY DATA Base Case";#N/A,#N/A,TRUE,"JULY";#N/A,#N/A,TRUE,"AUG";#N/A,#N/A,TRUE,"SEPT";#N/A,#N/A,TRUE,"3Q"}</definedName>
    <definedName name="rhs_4" hidden="1">{#N/A,#N/A,TRUE,"KEY DATA";#N/A,#N/A,TRUE,"KEY DATA Base Case";#N/A,#N/A,TRUE,"JULY";#N/A,#N/A,TRUE,"AUG";#N/A,#N/A,TRUE,"SEPT";#N/A,#N/A,TRUE,"3Q"}</definedName>
    <definedName name="rhs_5" hidden="1">{#N/A,#N/A,TRUE,"KEY DATA";#N/A,#N/A,TRUE,"KEY DATA Base Case";#N/A,#N/A,TRUE,"JULY";#N/A,#N/A,TRUE,"AUG";#N/A,#N/A,TRUE,"SEPT";#N/A,#N/A,TRUE,"3Q"}</definedName>
    <definedName name="RJE" hidden="1">{#N/A,#N/A,FALSE,"Sheet1"}</definedName>
    <definedName name="RMB_Feb16_AvgRate">'[46]Ex Rate'!$C$6</definedName>
    <definedName name="RMB_Jan16_AvgRate">'[46]Ex Rate'!$C$3</definedName>
    <definedName name="RMB_Mar16_AvgRate">'[46]Ex Rate'!$C$9</definedName>
    <definedName name="row" localSheetId="3">#REF!</definedName>
    <definedName name="row" localSheetId="4">#REF!</definedName>
    <definedName name="row" localSheetId="10">#REF!</definedName>
    <definedName name="row">#REF!</definedName>
    <definedName name="RP" localSheetId="6">#REF!</definedName>
    <definedName name="RP">#REF!</definedName>
    <definedName name="RPB_北京中銅" localSheetId="3">#REF!</definedName>
    <definedName name="RPB_北京中銅" localSheetId="4">#REF!</definedName>
    <definedName name="RPB_北京中銅" localSheetId="10">#REF!</definedName>
    <definedName name="RPB_北京中銅">#REF!</definedName>
    <definedName name="rr" localSheetId="7" hidden="1">{#N/A,#N/A,FALSE,"DIR-REP";#N/A,#N/A,FALSE,"AUD-REPORT";#N/A,#N/A,FALSE,"P7L&amp;BS";#N/A,#N/A,FALSE,"NOTES";#N/A,#N/A,FALSE,"FA";#N/A,#N/A,FALSE,"NOTES (2)";#N/A,#N/A,FALSE,"Schedule  IV";#N/A,#N/A,FALSE,"Schedule V"}</definedName>
    <definedName name="rr" localSheetId="5" hidden="1">{#N/A,#N/A,FALSE,"DIR-REP";#N/A,#N/A,FALSE,"AUD-REPORT";#N/A,#N/A,FALSE,"P7L&amp;BS";#N/A,#N/A,FALSE,"NOTES";#N/A,#N/A,FALSE,"FA";#N/A,#N/A,FALSE,"NOTES (2)";#N/A,#N/A,FALSE,"Schedule  IV";#N/A,#N/A,FALSE,"Schedule V"}</definedName>
    <definedName name="rr" localSheetId="6" hidden="1">{#N/A,#N/A,FALSE,"DIR-REP";#N/A,#N/A,FALSE,"AUD-REPORT";#N/A,#N/A,FALSE,"P7L&amp;BS";#N/A,#N/A,FALSE,"NOTES";#N/A,#N/A,FALSE,"FA";#N/A,#N/A,FALSE,"NOTES (2)";#N/A,#N/A,FALSE,"Schedule  IV";#N/A,#N/A,FALSE,"Schedule V"}</definedName>
    <definedName name="rr" localSheetId="11" hidden="1">{#N/A,#N/A,FALSE,"DIR-REP";#N/A,#N/A,FALSE,"AUD-REPORT";#N/A,#N/A,FALSE,"P7L&amp;BS";#N/A,#N/A,FALSE,"NOTES";#N/A,#N/A,FALSE,"FA";#N/A,#N/A,FALSE,"NOTES (2)";#N/A,#N/A,FALSE,"Schedule  IV";#N/A,#N/A,FALSE,"Schedule V"}</definedName>
    <definedName name="rr" localSheetId="12" hidden="1">{#N/A,#N/A,FALSE,"DIR-REP";#N/A,#N/A,FALSE,"AUD-REPORT";#N/A,#N/A,FALSE,"P7L&amp;BS";#N/A,#N/A,FALSE,"NOTES";#N/A,#N/A,FALSE,"FA";#N/A,#N/A,FALSE,"NOTES (2)";#N/A,#N/A,FALSE,"Schedule  IV";#N/A,#N/A,FALSE,"Schedule V"}</definedName>
    <definedName name="rr" hidden="1">{#N/A,#N/A,FALSE,"DIR-REP";#N/A,#N/A,FALSE,"AUD-REPORT";#N/A,#N/A,FALSE,"P7L&amp;BS";#N/A,#N/A,FALSE,"NOTES";#N/A,#N/A,FALSE,"FA";#N/A,#N/A,FALSE,"NOTES (2)";#N/A,#N/A,FALSE,"Schedule  IV";#N/A,#N/A,FALSE,"Schedule V"}</definedName>
    <definedName name="rt" localSheetId="7" hidden="1">{#N/A,#N/A,FALSE,"TB";#N/A,#N/A,FALSE,"DR";#N/A,#N/A,FALSE,"AR";#N/A,#N/A,FALSE,"PL";#N/A,#N/A,FALSE,"BS";#N/A,#N/A,FALSE,"NOTES";#N/A,#N/A,FALSE,"NOTES (2)";#N/A,#N/A,FALSE,"NOTES (3)";#N/A,#N/A,FALSE,"DPL";#N/A,#N/A,FALSE,"TAXC.INDEX";#N/A,#N/A,FALSE,"Schedule I";#N/A,#N/A,FALSE,"Adjustments"}</definedName>
    <definedName name="rt" localSheetId="5" hidden="1">{#N/A,#N/A,FALSE,"TB";#N/A,#N/A,FALSE,"DR";#N/A,#N/A,FALSE,"AR";#N/A,#N/A,FALSE,"PL";#N/A,#N/A,FALSE,"BS";#N/A,#N/A,FALSE,"NOTES";#N/A,#N/A,FALSE,"NOTES (2)";#N/A,#N/A,FALSE,"NOTES (3)";#N/A,#N/A,FALSE,"DPL";#N/A,#N/A,FALSE,"TAXC.INDEX";#N/A,#N/A,FALSE,"Schedule I";#N/A,#N/A,FALSE,"Adjustments"}</definedName>
    <definedName name="rt" localSheetId="6" hidden="1">{#N/A,#N/A,FALSE,"TB";#N/A,#N/A,FALSE,"DR";#N/A,#N/A,FALSE,"AR";#N/A,#N/A,FALSE,"PL";#N/A,#N/A,FALSE,"BS";#N/A,#N/A,FALSE,"NOTES";#N/A,#N/A,FALSE,"NOTES (2)";#N/A,#N/A,FALSE,"NOTES (3)";#N/A,#N/A,FALSE,"DPL";#N/A,#N/A,FALSE,"TAXC.INDEX";#N/A,#N/A,FALSE,"Schedule I";#N/A,#N/A,FALSE,"Adjustments"}</definedName>
    <definedName name="rt" localSheetId="11" hidden="1">{#N/A,#N/A,FALSE,"TB";#N/A,#N/A,FALSE,"DR";#N/A,#N/A,FALSE,"AR";#N/A,#N/A,FALSE,"PL";#N/A,#N/A,FALSE,"BS";#N/A,#N/A,FALSE,"NOTES";#N/A,#N/A,FALSE,"NOTES (2)";#N/A,#N/A,FALSE,"NOTES (3)";#N/A,#N/A,FALSE,"DPL";#N/A,#N/A,FALSE,"TAXC.INDEX";#N/A,#N/A,FALSE,"Schedule I";#N/A,#N/A,FALSE,"Adjustments"}</definedName>
    <definedName name="rt" localSheetId="12" hidden="1">{#N/A,#N/A,FALSE,"TB";#N/A,#N/A,FALSE,"DR";#N/A,#N/A,FALSE,"AR";#N/A,#N/A,FALSE,"PL";#N/A,#N/A,FALSE,"BS";#N/A,#N/A,FALSE,"NOTES";#N/A,#N/A,FALSE,"NOTES (2)";#N/A,#N/A,FALSE,"NOTES (3)";#N/A,#N/A,FALSE,"DPL";#N/A,#N/A,FALSE,"TAXC.INDEX";#N/A,#N/A,FALSE,"Schedule I";#N/A,#N/A,FALSE,"Adjustments"}</definedName>
    <definedName name="rt" hidden="1">{#N/A,#N/A,FALSE,"TB";#N/A,#N/A,FALSE,"DR";#N/A,#N/A,FALSE,"AR";#N/A,#N/A,FALSE,"PL";#N/A,#N/A,FALSE,"BS";#N/A,#N/A,FALSE,"NOTES";#N/A,#N/A,FALSE,"NOTES (2)";#N/A,#N/A,FALSE,"NOTES (3)";#N/A,#N/A,FALSE,"DPL";#N/A,#N/A,FALSE,"TAXC.INDEX";#N/A,#N/A,FALSE,"Schedule I";#N/A,#N/A,FALSE,"Adjustments"}</definedName>
    <definedName name="rtu" localSheetId="7" hidden="1">{#N/A,#N/A,FALSE,"TB";#N/A,#N/A,FALSE,"CONTENTS";#N/A,#N/A,FALSE,"DR";#N/A,#N/A,FALSE,"AR";#N/A,#N/A,FALSE,"BS";#N/A,#N/A,FALSE,"PL";#N/A,#N/A,FALSE,"NOTES";#N/A,#N/A,FALSE,"NOTES (2)";#N/A,#N/A,FALSE,"NOTES (3)";#N/A,#N/A,FALSE,"DPL";#N/A,#N/A,FALSE,"DPL"}</definedName>
    <definedName name="rtu" localSheetId="5" hidden="1">{#N/A,#N/A,FALSE,"TB";#N/A,#N/A,FALSE,"CONTENTS";#N/A,#N/A,FALSE,"DR";#N/A,#N/A,FALSE,"AR";#N/A,#N/A,FALSE,"BS";#N/A,#N/A,FALSE,"PL";#N/A,#N/A,FALSE,"NOTES";#N/A,#N/A,FALSE,"NOTES (2)";#N/A,#N/A,FALSE,"NOTES (3)";#N/A,#N/A,FALSE,"DPL";#N/A,#N/A,FALSE,"DPL"}</definedName>
    <definedName name="rtu" localSheetId="6" hidden="1">{#N/A,#N/A,FALSE,"TB";#N/A,#N/A,FALSE,"CONTENTS";#N/A,#N/A,FALSE,"DR";#N/A,#N/A,FALSE,"AR";#N/A,#N/A,FALSE,"BS";#N/A,#N/A,FALSE,"PL";#N/A,#N/A,FALSE,"NOTES";#N/A,#N/A,FALSE,"NOTES (2)";#N/A,#N/A,FALSE,"NOTES (3)";#N/A,#N/A,FALSE,"DPL";#N/A,#N/A,FALSE,"DPL"}</definedName>
    <definedName name="rtu" localSheetId="11" hidden="1">{#N/A,#N/A,FALSE,"TB";#N/A,#N/A,FALSE,"CONTENTS";#N/A,#N/A,FALSE,"DR";#N/A,#N/A,FALSE,"AR";#N/A,#N/A,FALSE,"BS";#N/A,#N/A,FALSE,"PL";#N/A,#N/A,FALSE,"NOTES";#N/A,#N/A,FALSE,"NOTES (2)";#N/A,#N/A,FALSE,"NOTES (3)";#N/A,#N/A,FALSE,"DPL";#N/A,#N/A,FALSE,"DPL"}</definedName>
    <definedName name="rtu" localSheetId="12" hidden="1">{#N/A,#N/A,FALSE,"TB";#N/A,#N/A,FALSE,"CONTENTS";#N/A,#N/A,FALSE,"DR";#N/A,#N/A,FALSE,"AR";#N/A,#N/A,FALSE,"BS";#N/A,#N/A,FALSE,"PL";#N/A,#N/A,FALSE,"NOTES";#N/A,#N/A,FALSE,"NOTES (2)";#N/A,#N/A,FALSE,"NOTES (3)";#N/A,#N/A,FALSE,"DPL";#N/A,#N/A,FALSE,"DPL"}</definedName>
    <definedName name="rtu" hidden="1">{#N/A,#N/A,FALSE,"TB";#N/A,#N/A,FALSE,"CONTENTS";#N/A,#N/A,FALSE,"DR";#N/A,#N/A,FALSE,"AR";#N/A,#N/A,FALSE,"BS";#N/A,#N/A,FALSE,"PL";#N/A,#N/A,FALSE,"NOTES";#N/A,#N/A,FALSE,"NOTES (2)";#N/A,#N/A,FALSE,"NOTES (3)";#N/A,#N/A,FALSE,"DPL";#N/A,#N/A,FALSE,"DPL"}</definedName>
    <definedName name="rtwerewd" localSheetId="7" hidden="1">{#N/A,#N/A,FALSE,"TAXC.INDEX";#N/A,#N/A,FALSE,"Schedule I";#N/A,#N/A,FALSE,"Schedule  II";#N/A,#N/A,FALSE,"Schedule III";#N/A,#N/A,FALSE,"Schedule IV";#N/A,#N/A,FALSE,"Schedule IV (Cont'd)";#N/A,#N/A,FALSE,"Schedule V";#N/A,#N/A,FALSE,"Schedule VI";#N/A,#N/A,FALSE,"Schedule VII"}</definedName>
    <definedName name="rtwerewd" localSheetId="5" hidden="1">{#N/A,#N/A,FALSE,"TAXC.INDEX";#N/A,#N/A,FALSE,"Schedule I";#N/A,#N/A,FALSE,"Schedule  II";#N/A,#N/A,FALSE,"Schedule III";#N/A,#N/A,FALSE,"Schedule IV";#N/A,#N/A,FALSE,"Schedule IV (Cont'd)";#N/A,#N/A,FALSE,"Schedule V";#N/A,#N/A,FALSE,"Schedule VI";#N/A,#N/A,FALSE,"Schedule VII"}</definedName>
    <definedName name="rtwerewd" localSheetId="6" hidden="1">{#N/A,#N/A,FALSE,"TAXC.INDEX";#N/A,#N/A,FALSE,"Schedule I";#N/A,#N/A,FALSE,"Schedule  II";#N/A,#N/A,FALSE,"Schedule III";#N/A,#N/A,FALSE,"Schedule IV";#N/A,#N/A,FALSE,"Schedule IV (Cont'd)";#N/A,#N/A,FALSE,"Schedule V";#N/A,#N/A,FALSE,"Schedule VI";#N/A,#N/A,FALSE,"Schedule VII"}</definedName>
    <definedName name="rtwerewd" localSheetId="11" hidden="1">{#N/A,#N/A,FALSE,"TAXC.INDEX";#N/A,#N/A,FALSE,"Schedule I";#N/A,#N/A,FALSE,"Schedule  II";#N/A,#N/A,FALSE,"Schedule III";#N/A,#N/A,FALSE,"Schedule IV";#N/A,#N/A,FALSE,"Schedule IV (Cont'd)";#N/A,#N/A,FALSE,"Schedule V";#N/A,#N/A,FALSE,"Schedule VI";#N/A,#N/A,FALSE,"Schedule VII"}</definedName>
    <definedName name="rtwerewd" localSheetId="12" hidden="1">{#N/A,#N/A,FALSE,"TAXC.INDEX";#N/A,#N/A,FALSE,"Schedule I";#N/A,#N/A,FALSE,"Schedule  II";#N/A,#N/A,FALSE,"Schedule III";#N/A,#N/A,FALSE,"Schedule IV";#N/A,#N/A,FALSE,"Schedule IV (Cont'd)";#N/A,#N/A,FALSE,"Schedule V";#N/A,#N/A,FALSE,"Schedule VI";#N/A,#N/A,FALSE,"Schedule VII"}</definedName>
    <definedName name="rtwerewd" hidden="1">{#N/A,#N/A,FALSE,"TAXC.INDEX";#N/A,#N/A,FALSE,"Schedule I";#N/A,#N/A,FALSE,"Schedule  II";#N/A,#N/A,FALSE,"Schedule III";#N/A,#N/A,FALSE,"Schedule IV";#N/A,#N/A,FALSE,"Schedule IV (Cont'd)";#N/A,#N/A,FALSE,"Schedule V";#N/A,#N/A,FALSE,"Schedule VI";#N/A,#N/A,FALSE,"Schedule VII"}</definedName>
    <definedName name="rwg" hidden="1">{#N/A,#N/A,FALSE,"3410599";#N/A,#N/A,FALSE,"34106";#N/A,#N/A,FALSE,"34903";#N/A,#N/A,FALSE,"4450999";#N/A,#N/A,FALSE,"44901"}</definedName>
    <definedName name="S" localSheetId="5">#REF!</definedName>
    <definedName name="S" localSheetId="6">#REF!</definedName>
    <definedName name="S" localSheetId="11">#REF!</definedName>
    <definedName name="s" hidden="1">{#N/A,#N/A,FALSE,"3410599";#N/A,#N/A,FALSE,"34106";#N/A,#N/A,FALSE,"34903";#N/A,#N/A,FALSE,"4450999";#N/A,#N/A,FALSE,"44901"}</definedName>
    <definedName name="s.summit" localSheetId="7" hidden="1">{#N/A,#N/A,FALSE,"TB";#N/A,#N/A,FALSE,"DR";#N/A,#N/A,FALSE,"AR";#N/A,#N/A,FALSE,"PL";#N/A,#N/A,FALSE,"BS";#N/A,#N/A,FALSE,"NOTES";#N/A,#N/A,FALSE,"NOTES (2)";#N/A,#N/A,FALSE,"NOTES (3)";#N/A,#N/A,FALSE,"DPL";#N/A,#N/A,FALSE,"TAXC.INDEX";#N/A,#N/A,FALSE,"Schedule I";#N/A,#N/A,FALSE,"Adjustments"}</definedName>
    <definedName name="s.summit" localSheetId="5" hidden="1">{#N/A,#N/A,FALSE,"TB";#N/A,#N/A,FALSE,"DR";#N/A,#N/A,FALSE,"AR";#N/A,#N/A,FALSE,"PL";#N/A,#N/A,FALSE,"BS";#N/A,#N/A,FALSE,"NOTES";#N/A,#N/A,FALSE,"NOTES (2)";#N/A,#N/A,FALSE,"NOTES (3)";#N/A,#N/A,FALSE,"DPL";#N/A,#N/A,FALSE,"TAXC.INDEX";#N/A,#N/A,FALSE,"Schedule I";#N/A,#N/A,FALSE,"Adjustments"}</definedName>
    <definedName name="s.summit" localSheetId="6" hidden="1">{#N/A,#N/A,FALSE,"TB";#N/A,#N/A,FALSE,"DR";#N/A,#N/A,FALSE,"AR";#N/A,#N/A,FALSE,"PL";#N/A,#N/A,FALSE,"BS";#N/A,#N/A,FALSE,"NOTES";#N/A,#N/A,FALSE,"NOTES (2)";#N/A,#N/A,FALSE,"NOTES (3)";#N/A,#N/A,FALSE,"DPL";#N/A,#N/A,FALSE,"TAXC.INDEX";#N/A,#N/A,FALSE,"Schedule I";#N/A,#N/A,FALSE,"Adjustments"}</definedName>
    <definedName name="s.summit" localSheetId="11" hidden="1">{#N/A,#N/A,FALSE,"TB";#N/A,#N/A,FALSE,"DR";#N/A,#N/A,FALSE,"AR";#N/A,#N/A,FALSE,"PL";#N/A,#N/A,FALSE,"BS";#N/A,#N/A,FALSE,"NOTES";#N/A,#N/A,FALSE,"NOTES (2)";#N/A,#N/A,FALSE,"NOTES (3)";#N/A,#N/A,FALSE,"DPL";#N/A,#N/A,FALSE,"TAXC.INDEX";#N/A,#N/A,FALSE,"Schedule I";#N/A,#N/A,FALSE,"Adjustments"}</definedName>
    <definedName name="s.summit" localSheetId="12" hidden="1">{#N/A,#N/A,FALSE,"TB";#N/A,#N/A,FALSE,"DR";#N/A,#N/A,FALSE,"AR";#N/A,#N/A,FALSE,"PL";#N/A,#N/A,FALSE,"BS";#N/A,#N/A,FALSE,"NOTES";#N/A,#N/A,FALSE,"NOTES (2)";#N/A,#N/A,FALSE,"NOTES (3)";#N/A,#N/A,FALSE,"DPL";#N/A,#N/A,FALSE,"TAXC.INDEX";#N/A,#N/A,FALSE,"Schedule I";#N/A,#N/A,FALSE,"Adjustments"}</definedName>
    <definedName name="s.summit" hidden="1">{#N/A,#N/A,FALSE,"TB";#N/A,#N/A,FALSE,"DR";#N/A,#N/A,FALSE,"AR";#N/A,#N/A,FALSE,"PL";#N/A,#N/A,FALSE,"BS";#N/A,#N/A,FALSE,"NOTES";#N/A,#N/A,FALSE,"NOTES (2)";#N/A,#N/A,FALSE,"NOTES (3)";#N/A,#N/A,FALSE,"DPL";#N/A,#N/A,FALSE,"TAXC.INDEX";#N/A,#N/A,FALSE,"Schedule I";#N/A,#N/A,FALSE,"Adjustments"}</definedName>
    <definedName name="S_1" hidden="1">{#N/A,#N/A,FALSE,"Virgin Flightdeck"}</definedName>
    <definedName name="S_2" hidden="1">{#N/A,#N/A,FALSE,"Virgin Flightdeck"}</definedName>
    <definedName name="S_3" hidden="1">{#N/A,#N/A,FALSE,"Virgin Flightdeck"}</definedName>
    <definedName name="S_4" hidden="1">{#N/A,#N/A,FALSE,"Virgin Flightdeck"}</definedName>
    <definedName name="S_5" hidden="1">{#N/A,#N/A,FALSE,"Virgin Flightdeck"}</definedName>
    <definedName name="S_CY_End_GT" localSheetId="4">#REF!</definedName>
    <definedName name="S_CY_End_GT" localSheetId="10">#REF!</definedName>
    <definedName name="S_CY_End_GT">#REF!</definedName>
    <definedName name="S122_1_">#REF!</definedName>
    <definedName name="saa" hidden="1">{#N/A,#N/A,FALSE,"COVER";#N/A,#N/A,FALSE,"0";#N/A,#N/A,FALSE,"1";#N/A,#N/A,FALSE,"2";#N/A,#N/A,FALSE,"3";#N/A,#N/A,FALSE,"4";#N/A,#N/A,FALSE,"5";#N/A,#N/A,FALSE,"6";#N/A,#N/A,FALSE,"7";#N/A,#N/A,FALSE,"8";#N/A,#N/A,FALSE,"9";#N/A,#N/A,FALSE,"10";#N/A,#N/A,FALSE,"11"}</definedName>
    <definedName name="sadf" hidden="1">{"mgmt forecast",#N/A,FALSE,"Mgmt Forecast";"dcf table",#N/A,FALSE,"Mgmt Forecast";"sensitivity",#N/A,FALSE,"Mgmt Forecast";"table inputs",#N/A,FALSE,"Mgmt Forecast";"calculations",#N/A,FALSE,"Mgmt Forecast"}</definedName>
    <definedName name="SAPBEXrevision" localSheetId="1" hidden="1">6</definedName>
    <definedName name="SAPBEXrevision" hidden="1">1</definedName>
    <definedName name="SAPBEXsysID" localSheetId="1" hidden="1">"AW1"</definedName>
    <definedName name="SAPBEXsysID" hidden="1">"CLP"</definedName>
    <definedName name="SAPBEXwbID" localSheetId="1" hidden="1">"3OHOMDSTKMDZCD0XFTR7RJ7Z1"</definedName>
    <definedName name="SAPBEXwbID" hidden="1">"3TLMCL3K8CE7SEIWN3CTUICEL"</definedName>
    <definedName name="sas" hidden="1">{#N/A,#N/A,FALSE,"3410599";#N/A,#N/A,FALSE,"34106";#N/A,#N/A,FALSE,"34903";#N/A,#N/A,FALSE,"4450999";#N/A,#N/A,FALSE,"44901"}</definedName>
    <definedName name="score" localSheetId="7" hidden="1">#REF!</definedName>
    <definedName name="score" localSheetId="6" hidden="1">#REF!</definedName>
    <definedName name="score" localSheetId="11" hidden="1">#REF!</definedName>
    <definedName name="score" localSheetId="12" hidden="1">#REF!</definedName>
    <definedName name="score" hidden="1">#REF!</definedName>
    <definedName name="sda" localSheetId="7" hidden="1">{#N/A,#N/A,FALSE,"TB";#N/A,#N/A,FALSE,"AR";#N/A,#N/A,FALSE,"BS";#N/A,#N/A,FALSE,"PL";#N/A,#N/A,FALSE,"NOTES";#N/A,#N/A,FALSE,"NOTES (2)";#N/A,#N/A,FALSE,"NOTES (3)";#N/A,#N/A,FALSE,"TAXC.INDEX";#N/A,#N/A,FALSE,"Schedule I";#N/A,#N/A,FALSE,"DPL";#N/A,#N/A,FALSE,"Schedule IV";#N/A,#N/A,FALSE,"Adjustments"}</definedName>
    <definedName name="sda" localSheetId="5" hidden="1">{#N/A,#N/A,FALSE,"TB";#N/A,#N/A,FALSE,"AR";#N/A,#N/A,FALSE,"BS";#N/A,#N/A,FALSE,"PL";#N/A,#N/A,FALSE,"NOTES";#N/A,#N/A,FALSE,"NOTES (2)";#N/A,#N/A,FALSE,"NOTES (3)";#N/A,#N/A,FALSE,"TAXC.INDEX";#N/A,#N/A,FALSE,"Schedule I";#N/A,#N/A,FALSE,"DPL";#N/A,#N/A,FALSE,"Schedule IV";#N/A,#N/A,FALSE,"Adjustments"}</definedName>
    <definedName name="sda" localSheetId="6" hidden="1">{#N/A,#N/A,FALSE,"TB";#N/A,#N/A,FALSE,"AR";#N/A,#N/A,FALSE,"BS";#N/A,#N/A,FALSE,"PL";#N/A,#N/A,FALSE,"NOTES";#N/A,#N/A,FALSE,"NOTES (2)";#N/A,#N/A,FALSE,"NOTES (3)";#N/A,#N/A,FALSE,"TAXC.INDEX";#N/A,#N/A,FALSE,"Schedule I";#N/A,#N/A,FALSE,"DPL";#N/A,#N/A,FALSE,"Schedule IV";#N/A,#N/A,FALSE,"Adjustments"}</definedName>
    <definedName name="sda" localSheetId="11" hidden="1">{#N/A,#N/A,FALSE,"TB";#N/A,#N/A,FALSE,"AR";#N/A,#N/A,FALSE,"BS";#N/A,#N/A,FALSE,"PL";#N/A,#N/A,FALSE,"NOTES";#N/A,#N/A,FALSE,"NOTES (2)";#N/A,#N/A,FALSE,"NOTES (3)";#N/A,#N/A,FALSE,"TAXC.INDEX";#N/A,#N/A,FALSE,"Schedule I";#N/A,#N/A,FALSE,"DPL";#N/A,#N/A,FALSE,"Schedule IV";#N/A,#N/A,FALSE,"Adjustments"}</definedName>
    <definedName name="sda" localSheetId="12" hidden="1">{#N/A,#N/A,FALSE,"TB";#N/A,#N/A,FALSE,"AR";#N/A,#N/A,FALSE,"BS";#N/A,#N/A,FALSE,"PL";#N/A,#N/A,FALSE,"NOTES";#N/A,#N/A,FALSE,"NOTES (2)";#N/A,#N/A,FALSE,"NOTES (3)";#N/A,#N/A,FALSE,"TAXC.INDEX";#N/A,#N/A,FALSE,"Schedule I";#N/A,#N/A,FALSE,"DPL";#N/A,#N/A,FALSE,"Schedule IV";#N/A,#N/A,FALSE,"Adjustments"}</definedName>
    <definedName name="sda" hidden="1">{#N/A,#N/A,FALSE,"TS";#N/A,#N/A,FALSE,"Combo";#N/A,#N/A,FALSE,"FAIR";#N/A,#N/A,FALSE,"RBC";#N/A,#N/A,FALSE,"xxxx";#N/A,#N/A,FALSE,"A_D";#N/A,#N/A,FALSE,"WACC";#N/A,#N/A,FALSE,"DCF";#N/A,#N/A,FALSE,"LBO";#N/A,#N/A,FALSE,"AcqMults";#N/A,#N/A,FALSE,"CompMults"}</definedName>
    <definedName name="sda_1" hidden="1">{#N/A,#N/A,FALSE,"TS";#N/A,#N/A,FALSE,"Combo";#N/A,#N/A,FALSE,"FAIR";#N/A,#N/A,FALSE,"RBC";#N/A,#N/A,FALSE,"xxxx";#N/A,#N/A,FALSE,"A_D";#N/A,#N/A,FALSE,"WACC";#N/A,#N/A,FALSE,"DCF";#N/A,#N/A,FALSE,"LBO";#N/A,#N/A,FALSE,"AcqMults";#N/A,#N/A,FALSE,"CompMults"}</definedName>
    <definedName name="sda_2" hidden="1">{#N/A,#N/A,FALSE,"TS";#N/A,#N/A,FALSE,"Combo";#N/A,#N/A,FALSE,"FAIR";#N/A,#N/A,FALSE,"RBC";#N/A,#N/A,FALSE,"xxxx";#N/A,#N/A,FALSE,"A_D";#N/A,#N/A,FALSE,"WACC";#N/A,#N/A,FALSE,"DCF";#N/A,#N/A,FALSE,"LBO";#N/A,#N/A,FALSE,"AcqMults";#N/A,#N/A,FALSE,"CompMults"}</definedName>
    <definedName name="sda_3" hidden="1">{#N/A,#N/A,FALSE,"TS";#N/A,#N/A,FALSE,"Combo";#N/A,#N/A,FALSE,"FAIR";#N/A,#N/A,FALSE,"RBC";#N/A,#N/A,FALSE,"xxxx";#N/A,#N/A,FALSE,"A_D";#N/A,#N/A,FALSE,"WACC";#N/A,#N/A,FALSE,"DCF";#N/A,#N/A,FALSE,"LBO";#N/A,#N/A,FALSE,"AcqMults";#N/A,#N/A,FALSE,"CompMults"}</definedName>
    <definedName name="sda_4" hidden="1">{#N/A,#N/A,FALSE,"TS";#N/A,#N/A,FALSE,"Combo";#N/A,#N/A,FALSE,"FAIR";#N/A,#N/A,FALSE,"RBC";#N/A,#N/A,FALSE,"xxxx";#N/A,#N/A,FALSE,"A_D";#N/A,#N/A,FALSE,"WACC";#N/A,#N/A,FALSE,"DCF";#N/A,#N/A,FALSE,"LBO";#N/A,#N/A,FALSE,"AcqMults";#N/A,#N/A,FALSE,"CompMults"}</definedName>
    <definedName name="sda_5" hidden="1">{#N/A,#N/A,FALSE,"TS";#N/A,#N/A,FALSE,"Combo";#N/A,#N/A,FALSE,"FAIR";#N/A,#N/A,FALSE,"RBC";#N/A,#N/A,FALSE,"xxxx";#N/A,#N/A,FALSE,"A_D";#N/A,#N/A,FALSE,"WACC";#N/A,#N/A,FALSE,"DCF";#N/A,#N/A,FALSE,"LBO";#N/A,#N/A,FALSE,"AcqMults";#N/A,#N/A,FALSE,"CompMults"}</definedName>
    <definedName name="sdasdsad" hidden="1">{#N/A,#N/A,TRUE,"Falcons_Standalone";#N/A,#N/A,TRUE,"Target_Input";#N/A,#N/A,TRUE,"Target_Calendarized"}</definedName>
    <definedName name="sdasdsad_1" hidden="1">{#N/A,#N/A,TRUE,"Falcons_Standalone";#N/A,#N/A,TRUE,"Target_Input";#N/A,#N/A,TRUE,"Target_Calendarized"}</definedName>
    <definedName name="sdasdsad_2" hidden="1">{#N/A,#N/A,TRUE,"Falcons_Standalone";#N/A,#N/A,TRUE,"Target_Input";#N/A,#N/A,TRUE,"Target_Calendarized"}</definedName>
    <definedName name="sdasdsad_3" hidden="1">{#N/A,#N/A,TRUE,"Falcons_Standalone";#N/A,#N/A,TRUE,"Target_Input";#N/A,#N/A,TRUE,"Target_Calendarized"}</definedName>
    <definedName name="sdasdsad_4" hidden="1">{#N/A,#N/A,TRUE,"Falcons_Standalone";#N/A,#N/A,TRUE,"Target_Input";#N/A,#N/A,TRUE,"Target_Calendarized"}</definedName>
    <definedName name="sdasdsad_5" hidden="1">{#N/A,#N/A,TRUE,"Falcons_Standalone";#N/A,#N/A,TRUE,"Target_Input";#N/A,#N/A,TRUE,"Target_Calendarized"}</definedName>
    <definedName name="sdbn" hidden="1">{#N/A,#N/A,FALSE,"Ocean";#N/A,#N/A,FALSE,"NewYork";#N/A,#N/A,FALSE,"Gateway";#N/A,#N/A,FALSE,"GVH";#N/A,#N/A,FALSE,"GVM";#N/A,#N/A,FALSE,"GVT"}</definedName>
    <definedName name="sddf" localSheetId="7" hidden="1">{#N/A,#N/A,FALSE,"TB";#N/A,#N/A,FALSE,"AR";#N/A,#N/A,FALSE,"BS";#N/A,#N/A,FALSE,"PL";#N/A,#N/A,FALSE,"NOTES";#N/A,#N/A,FALSE,"NOTES (2)";#N/A,#N/A,FALSE,"NOTES (3)";#N/A,#N/A,FALSE,"TAXC.INDEX";#N/A,#N/A,FALSE,"Schedule I";#N/A,#N/A,FALSE,"DPL";#N/A,#N/A,FALSE,"Schedule IV";#N/A,#N/A,FALSE,"Adjustments"}</definedName>
    <definedName name="sddf" localSheetId="5" hidden="1">{#N/A,#N/A,FALSE,"TB";#N/A,#N/A,FALSE,"AR";#N/A,#N/A,FALSE,"BS";#N/A,#N/A,FALSE,"PL";#N/A,#N/A,FALSE,"NOTES";#N/A,#N/A,FALSE,"NOTES (2)";#N/A,#N/A,FALSE,"NOTES (3)";#N/A,#N/A,FALSE,"TAXC.INDEX";#N/A,#N/A,FALSE,"Schedule I";#N/A,#N/A,FALSE,"DPL";#N/A,#N/A,FALSE,"Schedule IV";#N/A,#N/A,FALSE,"Adjustments"}</definedName>
    <definedName name="sddf" localSheetId="6" hidden="1">{#N/A,#N/A,FALSE,"TB";#N/A,#N/A,FALSE,"AR";#N/A,#N/A,FALSE,"BS";#N/A,#N/A,FALSE,"PL";#N/A,#N/A,FALSE,"NOTES";#N/A,#N/A,FALSE,"NOTES (2)";#N/A,#N/A,FALSE,"NOTES (3)";#N/A,#N/A,FALSE,"TAXC.INDEX";#N/A,#N/A,FALSE,"Schedule I";#N/A,#N/A,FALSE,"DPL";#N/A,#N/A,FALSE,"Schedule IV";#N/A,#N/A,FALSE,"Adjustments"}</definedName>
    <definedName name="sddf" localSheetId="11" hidden="1">{#N/A,#N/A,FALSE,"TB";#N/A,#N/A,FALSE,"AR";#N/A,#N/A,FALSE,"BS";#N/A,#N/A,FALSE,"PL";#N/A,#N/A,FALSE,"NOTES";#N/A,#N/A,FALSE,"NOTES (2)";#N/A,#N/A,FALSE,"NOTES (3)";#N/A,#N/A,FALSE,"TAXC.INDEX";#N/A,#N/A,FALSE,"Schedule I";#N/A,#N/A,FALSE,"DPL";#N/A,#N/A,FALSE,"Schedule IV";#N/A,#N/A,FALSE,"Adjustments"}</definedName>
    <definedName name="sddf" localSheetId="12" hidden="1">{#N/A,#N/A,FALSE,"TB";#N/A,#N/A,FALSE,"AR";#N/A,#N/A,FALSE,"BS";#N/A,#N/A,FALSE,"PL";#N/A,#N/A,FALSE,"NOTES";#N/A,#N/A,FALSE,"NOTES (2)";#N/A,#N/A,FALSE,"NOTES (3)";#N/A,#N/A,FALSE,"TAXC.INDEX";#N/A,#N/A,FALSE,"Schedule I";#N/A,#N/A,FALSE,"DPL";#N/A,#N/A,FALSE,"Schedule IV";#N/A,#N/A,FALSE,"Adjustments"}</definedName>
    <definedName name="sddf" hidden="1">{#N/A,#N/A,FALSE,"TB";#N/A,#N/A,FALSE,"AR";#N/A,#N/A,FALSE,"BS";#N/A,#N/A,FALSE,"PL";#N/A,#N/A,FALSE,"NOTES";#N/A,#N/A,FALSE,"NOTES (2)";#N/A,#N/A,FALSE,"NOTES (3)";#N/A,#N/A,FALSE,"TAXC.INDEX";#N/A,#N/A,FALSE,"Schedule I";#N/A,#N/A,FALSE,"DPL";#N/A,#N/A,FALSE,"Schedule IV";#N/A,#N/A,FALSE,"Adjustments"}</definedName>
    <definedName name="sdf" localSheetId="7" hidden="1">{#N/A,#N/A,TRUE,"COVER";#N/A,#N/A,TRUE,"DIR";#N/A,#N/A,TRUE,"AUDIT"}</definedName>
    <definedName name="sdf" localSheetId="5" hidden="1">{#N/A,#N/A,TRUE,"COVER";#N/A,#N/A,TRUE,"DIR";#N/A,#N/A,TRUE,"AUDIT"}</definedName>
    <definedName name="sdf" localSheetId="6" hidden="1">{#N/A,#N/A,TRUE,"COVER";#N/A,#N/A,TRUE,"DIR";#N/A,#N/A,TRUE,"AUDIT"}</definedName>
    <definedName name="sdf" localSheetId="1" hidden="1">{#N/A,#N/A,FALSE,"COVER";#N/A,#N/A,FALSE,"0";#N/A,#N/A,FALSE,"1";#N/A,#N/A,FALSE,"2";#N/A,#N/A,FALSE,"3";#N/A,#N/A,FALSE,"4";#N/A,#N/A,FALSE,"5";#N/A,#N/A,FALSE,"6";#N/A,#N/A,FALSE,"7";#N/A,#N/A,FALSE,"8";#N/A,#N/A,FALSE,"9";#N/A,#N/A,FALSE,"10";#N/A,#N/A,FALSE,"11"}</definedName>
    <definedName name="sdf" localSheetId="11" hidden="1">{#N/A,#N/A,TRUE,"COVER";#N/A,#N/A,TRUE,"DIR";#N/A,#N/A,TRUE,"AUDIT"}</definedName>
    <definedName name="sdf" localSheetId="12" hidden="1">{#N/A,#N/A,TRUE,"COVER";#N/A,#N/A,TRUE,"DIR";#N/A,#N/A,TRUE,"AUDIT"}</definedName>
    <definedName name="sdf" hidden="1">{#N/A,#N/A,FALSE,"Aging Summary";#N/A,#N/A,FALSE,"Ratio Analysis";#N/A,#N/A,FALSE,"Test 120 Day Accts";#N/A,#N/A,FALSE,"Tickmarks"}</definedName>
    <definedName name="sdf_1" hidden="1">{#N/A,#N/A,FALSE,"Aging Summary";#N/A,#N/A,FALSE,"Ratio Analysis";#N/A,#N/A,FALSE,"Test 120 Day Accts";#N/A,#N/A,FALSE,"Tickmarks"}</definedName>
    <definedName name="sdf_2" hidden="1">{#N/A,#N/A,FALSE,"Aging Summary";#N/A,#N/A,FALSE,"Ratio Analysis";#N/A,#N/A,FALSE,"Test 120 Day Accts";#N/A,#N/A,FALSE,"Tickmarks"}</definedName>
    <definedName name="sdf_3" hidden="1">{#N/A,#N/A,FALSE,"Aging Summary";#N/A,#N/A,FALSE,"Ratio Analysis";#N/A,#N/A,FALSE,"Test 120 Day Accts";#N/A,#N/A,FALSE,"Tickmarks"}</definedName>
    <definedName name="sdf_4" hidden="1">{#N/A,#N/A,FALSE,"Aging Summary";#N/A,#N/A,FALSE,"Ratio Analysis";#N/A,#N/A,FALSE,"Test 120 Day Accts";#N/A,#N/A,FALSE,"Tickmarks"}</definedName>
    <definedName name="sdf_5" hidden="1">{#N/A,#N/A,FALSE,"Aging Summary";#N/A,#N/A,FALSE,"Ratio Analysis";#N/A,#N/A,FALSE,"Test 120 Day Accts";#N/A,#N/A,FALSE,"Tickmarks"}</definedName>
    <definedName name="sdfasfsaf" localSheetId="7" hidden="1">#REF!</definedName>
    <definedName name="sdfasfsaf" localSheetId="5" hidden="1">#REF!</definedName>
    <definedName name="sdfasfsaf" localSheetId="6" hidden="1">#REF!</definedName>
    <definedName name="sdfasfsaf" localSheetId="11" hidden="1">#REF!</definedName>
    <definedName name="sdfasfsaf" localSheetId="12" hidden="1">#REF!</definedName>
    <definedName name="sdfasfsaf" hidden="1">#REF!</definedName>
    <definedName name="sdfsdf" hidden="1">{#N/A,#N/A,TRUE,"Acquirer_Cases_Input";#N/A,#N/A,TRUE,"Acquirer_Input";#N/A,#N/A,TRUE,"Acquirer"}</definedName>
    <definedName name="sdfsdf_1" hidden="1">{#N/A,#N/A,TRUE,"Acquirer_Cases_Input";#N/A,#N/A,TRUE,"Acquirer_Input";#N/A,#N/A,TRUE,"Acquirer"}</definedName>
    <definedName name="sdfsdf_2" hidden="1">{#N/A,#N/A,TRUE,"Acquirer_Cases_Input";#N/A,#N/A,TRUE,"Acquirer_Input";#N/A,#N/A,TRUE,"Acquirer"}</definedName>
    <definedName name="sdfsdf_3" hidden="1">{#N/A,#N/A,TRUE,"Acquirer_Cases_Input";#N/A,#N/A,TRUE,"Acquirer_Input";#N/A,#N/A,TRUE,"Acquirer"}</definedName>
    <definedName name="sdfsdf_4" hidden="1">{#N/A,#N/A,TRUE,"Acquirer_Cases_Input";#N/A,#N/A,TRUE,"Acquirer_Input";#N/A,#N/A,TRUE,"Acquirer"}</definedName>
    <definedName name="sdfsdf_5" hidden="1">{#N/A,#N/A,TRUE,"Acquirer_Cases_Input";#N/A,#N/A,TRUE,"Acquirer_Input";#N/A,#N/A,TRUE,"Acquirer"}</definedName>
    <definedName name="sdle" localSheetId="7" hidden="1">{#N/A,#N/A,FALSE,"TAXC.INDEX";#N/A,#N/A,FALSE,"Schedule I";#N/A,#N/A,FALSE,"Schedule  II";#N/A,#N/A,FALSE,"Schedule III"}</definedName>
    <definedName name="sdle" localSheetId="5" hidden="1">{#N/A,#N/A,FALSE,"TAXC.INDEX";#N/A,#N/A,FALSE,"Schedule I";#N/A,#N/A,FALSE,"Schedule  II";#N/A,#N/A,FALSE,"Schedule III"}</definedName>
    <definedName name="sdle" localSheetId="6" hidden="1">{#N/A,#N/A,FALSE,"TAXC.INDEX";#N/A,#N/A,FALSE,"Schedule I";#N/A,#N/A,FALSE,"Schedule  II";#N/A,#N/A,FALSE,"Schedule III"}</definedName>
    <definedName name="sdle" localSheetId="11" hidden="1">{#N/A,#N/A,FALSE,"TAXC.INDEX";#N/A,#N/A,FALSE,"Schedule I";#N/A,#N/A,FALSE,"Schedule  II";#N/A,#N/A,FALSE,"Schedule III"}</definedName>
    <definedName name="sdle" localSheetId="12" hidden="1">{#N/A,#N/A,FALSE,"TAXC.INDEX";#N/A,#N/A,FALSE,"Schedule I";#N/A,#N/A,FALSE,"Schedule  II";#N/A,#N/A,FALSE,"Schedule III"}</definedName>
    <definedName name="sdle" hidden="1">{#N/A,#N/A,FALSE,"TAXC.INDEX";#N/A,#N/A,FALSE,"Schedule I";#N/A,#N/A,FALSE,"Schedule  II";#N/A,#N/A,FALSE,"Schedule III"}</definedName>
    <definedName name="sdsa" hidden="1">{#N/A,#N/A,FALSE,"COVER";#N/A,#N/A,FALSE,"0";#N/A,#N/A,FALSE,"1";#N/A,#N/A,FALSE,"2";#N/A,#N/A,FALSE,"3";#N/A,#N/A,FALSE,"4";#N/A,#N/A,FALSE,"5";#N/A,#N/A,FALSE,"6";#N/A,#N/A,FALSE,"7";#N/A,#N/A,FALSE,"8";#N/A,#N/A,FALSE,"9";#N/A,#N/A,FALSE,"10";#N/A,#N/A,FALSE,"11"}</definedName>
    <definedName name="SE">#N/A</definedName>
    <definedName name="sedt" localSheetId="7" hidden="1">{#N/A,#N/A,FALSE,"DIR-REP";#N/A,#N/A,FALSE,"AUD-REPORT";#N/A,#N/A,FALSE,"P7L&amp;BS";#N/A,#N/A,FALSE,"NOTES";#N/A,#N/A,FALSE,"FA";#N/A,#N/A,FALSE,"NOTES (2)";#N/A,#N/A,FALSE,"Schedule  IV";#N/A,#N/A,FALSE,"Schedule V"}</definedName>
    <definedName name="sedt" localSheetId="5" hidden="1">{#N/A,#N/A,FALSE,"DIR-REP";#N/A,#N/A,FALSE,"AUD-REPORT";#N/A,#N/A,FALSE,"P7L&amp;BS";#N/A,#N/A,FALSE,"NOTES";#N/A,#N/A,FALSE,"FA";#N/A,#N/A,FALSE,"NOTES (2)";#N/A,#N/A,FALSE,"Schedule  IV";#N/A,#N/A,FALSE,"Schedule V"}</definedName>
    <definedName name="sedt" localSheetId="6" hidden="1">{#N/A,#N/A,FALSE,"DIR-REP";#N/A,#N/A,FALSE,"AUD-REPORT";#N/A,#N/A,FALSE,"P7L&amp;BS";#N/A,#N/A,FALSE,"NOTES";#N/A,#N/A,FALSE,"FA";#N/A,#N/A,FALSE,"NOTES (2)";#N/A,#N/A,FALSE,"Schedule  IV";#N/A,#N/A,FALSE,"Schedule V"}</definedName>
    <definedName name="sedt" localSheetId="11" hidden="1">{#N/A,#N/A,FALSE,"DIR-REP";#N/A,#N/A,FALSE,"AUD-REPORT";#N/A,#N/A,FALSE,"P7L&amp;BS";#N/A,#N/A,FALSE,"NOTES";#N/A,#N/A,FALSE,"FA";#N/A,#N/A,FALSE,"NOTES (2)";#N/A,#N/A,FALSE,"Schedule  IV";#N/A,#N/A,FALSE,"Schedule V"}</definedName>
    <definedName name="sedt" localSheetId="12" hidden="1">{#N/A,#N/A,FALSE,"DIR-REP";#N/A,#N/A,FALSE,"AUD-REPORT";#N/A,#N/A,FALSE,"P7L&amp;BS";#N/A,#N/A,FALSE,"NOTES";#N/A,#N/A,FALSE,"FA";#N/A,#N/A,FALSE,"NOTES (2)";#N/A,#N/A,FALSE,"Schedule  IV";#N/A,#N/A,FALSE,"Schedule V"}</definedName>
    <definedName name="sedt" hidden="1">{#N/A,#N/A,FALSE,"DIR-REP";#N/A,#N/A,FALSE,"AUD-REPORT";#N/A,#N/A,FALSE,"P7L&amp;BS";#N/A,#N/A,FALSE,"NOTES";#N/A,#N/A,FALSE,"FA";#N/A,#N/A,FALSE,"NOTES (2)";#N/A,#N/A,FALSE,"Schedule  IV";#N/A,#N/A,FALSE,"Schedule V"}</definedName>
    <definedName name="sels" localSheetId="7" hidden="1">{#N/A,#N/A,TRUE,"COVER";#N/A,#N/A,TRUE,"DIR";#N/A,#N/A,TRUE,"AUDIT"}</definedName>
    <definedName name="sels" localSheetId="5" hidden="1">{#N/A,#N/A,TRUE,"COVER";#N/A,#N/A,TRUE,"DIR";#N/A,#N/A,TRUE,"AUDIT"}</definedName>
    <definedName name="sels" localSheetId="6" hidden="1">{#N/A,#N/A,TRUE,"COVER";#N/A,#N/A,TRUE,"DIR";#N/A,#N/A,TRUE,"AUDIT"}</definedName>
    <definedName name="sels" localSheetId="11" hidden="1">{#N/A,#N/A,TRUE,"COVER";#N/A,#N/A,TRUE,"DIR";#N/A,#N/A,TRUE,"AUDIT"}</definedName>
    <definedName name="sels" localSheetId="12" hidden="1">{#N/A,#N/A,TRUE,"COVER";#N/A,#N/A,TRUE,"DIR";#N/A,#N/A,TRUE,"AUDIT"}</definedName>
    <definedName name="sels" hidden="1">{#N/A,#N/A,TRUE,"COVER";#N/A,#N/A,TRUE,"DIR";#N/A,#N/A,TRUE,"AUDIT"}</definedName>
    <definedName name="sencount" hidden="1">26</definedName>
    <definedName name="seoa" localSheetId="7" hidden="1">{#N/A,#N/A,FALSE,"TAXC.INDEX";#N/A,#N/A,FALSE,"Schedule I";#N/A,#N/A,FALSE,"Schedule  II";#N/A,#N/A,FALSE,"Schedule III"}</definedName>
    <definedName name="seoa" localSheetId="5" hidden="1">{#N/A,#N/A,FALSE,"TAXC.INDEX";#N/A,#N/A,FALSE,"Schedule I";#N/A,#N/A,FALSE,"Schedule  II";#N/A,#N/A,FALSE,"Schedule III"}</definedName>
    <definedName name="seoa" localSheetId="6" hidden="1">{#N/A,#N/A,FALSE,"TAXC.INDEX";#N/A,#N/A,FALSE,"Schedule I";#N/A,#N/A,FALSE,"Schedule  II";#N/A,#N/A,FALSE,"Schedule III"}</definedName>
    <definedName name="seoa" localSheetId="11" hidden="1">{#N/A,#N/A,FALSE,"TAXC.INDEX";#N/A,#N/A,FALSE,"Schedule I";#N/A,#N/A,FALSE,"Schedule  II";#N/A,#N/A,FALSE,"Schedule III"}</definedName>
    <definedName name="seoa" localSheetId="12" hidden="1">{#N/A,#N/A,FALSE,"TAXC.INDEX";#N/A,#N/A,FALSE,"Schedule I";#N/A,#N/A,FALSE,"Schedule  II";#N/A,#N/A,FALSE,"Schedule III"}</definedName>
    <definedName name="seoa" hidden="1">{#N/A,#N/A,FALSE,"TAXC.INDEX";#N/A,#N/A,FALSE,"Schedule I";#N/A,#N/A,FALSE,"Schedule  II";#N/A,#N/A,FALSE,"Schedule III"}</definedName>
    <definedName name="seoas" localSheetId="7" hidden="1">{#N/A,#N/A,FALSE,"DIR-REP";#N/A,#N/A,FALSE,"AUD-REPORT";#N/A,#N/A,FALSE,"P7L&amp;BS";#N/A,#N/A,FALSE,"NOTES";#N/A,#N/A,FALSE,"FA";#N/A,#N/A,FALSE,"NOTES (2)";#N/A,#N/A,FALSE,"Schedule  IV";#N/A,#N/A,FALSE,"Schedule V"}</definedName>
    <definedName name="seoas" localSheetId="5" hidden="1">{#N/A,#N/A,FALSE,"DIR-REP";#N/A,#N/A,FALSE,"AUD-REPORT";#N/A,#N/A,FALSE,"P7L&amp;BS";#N/A,#N/A,FALSE,"NOTES";#N/A,#N/A,FALSE,"FA";#N/A,#N/A,FALSE,"NOTES (2)";#N/A,#N/A,FALSE,"Schedule  IV";#N/A,#N/A,FALSE,"Schedule V"}</definedName>
    <definedName name="seoas" localSheetId="6" hidden="1">{#N/A,#N/A,FALSE,"DIR-REP";#N/A,#N/A,FALSE,"AUD-REPORT";#N/A,#N/A,FALSE,"P7L&amp;BS";#N/A,#N/A,FALSE,"NOTES";#N/A,#N/A,FALSE,"FA";#N/A,#N/A,FALSE,"NOTES (2)";#N/A,#N/A,FALSE,"Schedule  IV";#N/A,#N/A,FALSE,"Schedule V"}</definedName>
    <definedName name="seoas" localSheetId="11" hidden="1">{#N/A,#N/A,FALSE,"DIR-REP";#N/A,#N/A,FALSE,"AUD-REPORT";#N/A,#N/A,FALSE,"P7L&amp;BS";#N/A,#N/A,FALSE,"NOTES";#N/A,#N/A,FALSE,"FA";#N/A,#N/A,FALSE,"NOTES (2)";#N/A,#N/A,FALSE,"Schedule  IV";#N/A,#N/A,FALSE,"Schedule V"}</definedName>
    <definedName name="seoas" localSheetId="12" hidden="1">{#N/A,#N/A,FALSE,"DIR-REP";#N/A,#N/A,FALSE,"AUD-REPORT";#N/A,#N/A,FALSE,"P7L&amp;BS";#N/A,#N/A,FALSE,"NOTES";#N/A,#N/A,FALSE,"FA";#N/A,#N/A,FALSE,"NOTES (2)";#N/A,#N/A,FALSE,"Schedule  IV";#N/A,#N/A,FALSE,"Schedule V"}</definedName>
    <definedName name="seoas" hidden="1">{#N/A,#N/A,FALSE,"DIR-REP";#N/A,#N/A,FALSE,"AUD-REPORT";#N/A,#N/A,FALSE,"P7L&amp;BS";#N/A,#N/A,FALSE,"NOTES";#N/A,#N/A,FALSE,"FA";#N/A,#N/A,FALSE,"NOTES (2)";#N/A,#N/A,FALSE,"Schedule  IV";#N/A,#N/A,FALSE,"Schedule V"}</definedName>
    <definedName name="seold" localSheetId="7" hidden="1">{#N/A,#N/A,FALSE,"TAXC.INDEX";#N/A,#N/A,FALSE,"Schedule I";#N/A,#N/A,FALSE,"Schedule  II";#N/A,#N/A,FALSE,"Schedule III";#N/A,#N/A,FALSE,"Schedule IV";#N/A,#N/A,FALSE,"Schedule IV (Cont'd)";#N/A,#N/A,FALSE,"Schedule V";#N/A,#N/A,FALSE,"Schedule VI";#N/A,#N/A,FALSE,"Schedule VII"}</definedName>
    <definedName name="seold" localSheetId="5" hidden="1">{#N/A,#N/A,FALSE,"TAXC.INDEX";#N/A,#N/A,FALSE,"Schedule I";#N/A,#N/A,FALSE,"Schedule  II";#N/A,#N/A,FALSE,"Schedule III";#N/A,#N/A,FALSE,"Schedule IV";#N/A,#N/A,FALSE,"Schedule IV (Cont'd)";#N/A,#N/A,FALSE,"Schedule V";#N/A,#N/A,FALSE,"Schedule VI";#N/A,#N/A,FALSE,"Schedule VII"}</definedName>
    <definedName name="seold" localSheetId="6" hidden="1">{#N/A,#N/A,FALSE,"TAXC.INDEX";#N/A,#N/A,FALSE,"Schedule I";#N/A,#N/A,FALSE,"Schedule  II";#N/A,#N/A,FALSE,"Schedule III";#N/A,#N/A,FALSE,"Schedule IV";#N/A,#N/A,FALSE,"Schedule IV (Cont'd)";#N/A,#N/A,FALSE,"Schedule V";#N/A,#N/A,FALSE,"Schedule VI";#N/A,#N/A,FALSE,"Schedule VII"}</definedName>
    <definedName name="seold" localSheetId="11" hidden="1">{#N/A,#N/A,FALSE,"TAXC.INDEX";#N/A,#N/A,FALSE,"Schedule I";#N/A,#N/A,FALSE,"Schedule  II";#N/A,#N/A,FALSE,"Schedule III";#N/A,#N/A,FALSE,"Schedule IV";#N/A,#N/A,FALSE,"Schedule IV (Cont'd)";#N/A,#N/A,FALSE,"Schedule V";#N/A,#N/A,FALSE,"Schedule VI";#N/A,#N/A,FALSE,"Schedule VII"}</definedName>
    <definedName name="seold" localSheetId="12" hidden="1">{#N/A,#N/A,FALSE,"TAXC.INDEX";#N/A,#N/A,FALSE,"Schedule I";#N/A,#N/A,FALSE,"Schedule  II";#N/A,#N/A,FALSE,"Schedule III";#N/A,#N/A,FALSE,"Schedule IV";#N/A,#N/A,FALSE,"Schedule IV (Cont'd)";#N/A,#N/A,FALSE,"Schedule V";#N/A,#N/A,FALSE,"Schedule VI";#N/A,#N/A,FALSE,"Schedule VII"}</definedName>
    <definedName name="seold" hidden="1">{#N/A,#N/A,FALSE,"TAXC.INDEX";#N/A,#N/A,FALSE,"Schedule I";#N/A,#N/A,FALSE,"Schedule  II";#N/A,#N/A,FALSE,"Schedule III";#N/A,#N/A,FALSE,"Schedule IV";#N/A,#N/A,FALSE,"Schedule IV (Cont'd)";#N/A,#N/A,FALSE,"Schedule V";#N/A,#N/A,FALSE,"Schedule VI";#N/A,#N/A,FALSE,"Schedule VII"}</definedName>
    <definedName name="seos" localSheetId="7" hidden="1">{#N/A,#N/A,FALSE,"TB";#N/A,#N/A,FALSE,"AR";#N/A,#N/A,FALSE,"BS";#N/A,#N/A,FALSE,"PL";#N/A,#N/A,FALSE,"NOTES";#N/A,#N/A,FALSE,"NOTES (2)";#N/A,#N/A,FALSE,"NOTES (3)";#N/A,#N/A,FALSE,"TAXC.INDEX";#N/A,#N/A,FALSE,"Schedule I";#N/A,#N/A,FALSE,"DPL";#N/A,#N/A,FALSE,"Schedule IV";#N/A,#N/A,FALSE,"Adjustments"}</definedName>
    <definedName name="seos" localSheetId="5" hidden="1">{#N/A,#N/A,FALSE,"TB";#N/A,#N/A,FALSE,"AR";#N/A,#N/A,FALSE,"BS";#N/A,#N/A,FALSE,"PL";#N/A,#N/A,FALSE,"NOTES";#N/A,#N/A,FALSE,"NOTES (2)";#N/A,#N/A,FALSE,"NOTES (3)";#N/A,#N/A,FALSE,"TAXC.INDEX";#N/A,#N/A,FALSE,"Schedule I";#N/A,#N/A,FALSE,"DPL";#N/A,#N/A,FALSE,"Schedule IV";#N/A,#N/A,FALSE,"Adjustments"}</definedName>
    <definedName name="seos" localSheetId="6" hidden="1">{#N/A,#N/A,FALSE,"TB";#N/A,#N/A,FALSE,"AR";#N/A,#N/A,FALSE,"BS";#N/A,#N/A,FALSE,"PL";#N/A,#N/A,FALSE,"NOTES";#N/A,#N/A,FALSE,"NOTES (2)";#N/A,#N/A,FALSE,"NOTES (3)";#N/A,#N/A,FALSE,"TAXC.INDEX";#N/A,#N/A,FALSE,"Schedule I";#N/A,#N/A,FALSE,"DPL";#N/A,#N/A,FALSE,"Schedule IV";#N/A,#N/A,FALSE,"Adjustments"}</definedName>
    <definedName name="seos" localSheetId="11" hidden="1">{#N/A,#N/A,FALSE,"TB";#N/A,#N/A,FALSE,"AR";#N/A,#N/A,FALSE,"BS";#N/A,#N/A,FALSE,"PL";#N/A,#N/A,FALSE,"NOTES";#N/A,#N/A,FALSE,"NOTES (2)";#N/A,#N/A,FALSE,"NOTES (3)";#N/A,#N/A,FALSE,"TAXC.INDEX";#N/A,#N/A,FALSE,"Schedule I";#N/A,#N/A,FALSE,"DPL";#N/A,#N/A,FALSE,"Schedule IV";#N/A,#N/A,FALSE,"Adjustments"}</definedName>
    <definedName name="seos" localSheetId="12" hidden="1">{#N/A,#N/A,FALSE,"TB";#N/A,#N/A,FALSE,"AR";#N/A,#N/A,FALSE,"BS";#N/A,#N/A,FALSE,"PL";#N/A,#N/A,FALSE,"NOTES";#N/A,#N/A,FALSE,"NOTES (2)";#N/A,#N/A,FALSE,"NOTES (3)";#N/A,#N/A,FALSE,"TAXC.INDEX";#N/A,#N/A,FALSE,"Schedule I";#N/A,#N/A,FALSE,"DPL";#N/A,#N/A,FALSE,"Schedule IV";#N/A,#N/A,FALSE,"Adjustments"}</definedName>
    <definedName name="seos" hidden="1">{#N/A,#N/A,FALSE,"TB";#N/A,#N/A,FALSE,"AR";#N/A,#N/A,FALSE,"BS";#N/A,#N/A,FALSE,"PL";#N/A,#N/A,FALSE,"NOTES";#N/A,#N/A,FALSE,"NOTES (2)";#N/A,#N/A,FALSE,"NOTES (3)";#N/A,#N/A,FALSE,"TAXC.INDEX";#N/A,#N/A,FALSE,"Schedule I";#N/A,#N/A,FALSE,"DPL";#N/A,#N/A,FALSE,"Schedule IV";#N/A,#N/A,FALSE,"Adjustments"}</definedName>
    <definedName name="seot" localSheetId="7" hidden="1">{#N/A,#N/A,FALSE,"TAXC.INDEX";#N/A,#N/A,FALSE,"Schedule I";#N/A,#N/A,FALSE,"Schedule  II";#N/A,#N/A,FALSE,"Schedule III"}</definedName>
    <definedName name="seot" localSheetId="5" hidden="1">{#N/A,#N/A,FALSE,"TAXC.INDEX";#N/A,#N/A,FALSE,"Schedule I";#N/A,#N/A,FALSE,"Schedule  II";#N/A,#N/A,FALSE,"Schedule III"}</definedName>
    <definedName name="seot" localSheetId="6" hidden="1">{#N/A,#N/A,FALSE,"TAXC.INDEX";#N/A,#N/A,FALSE,"Schedule I";#N/A,#N/A,FALSE,"Schedule  II";#N/A,#N/A,FALSE,"Schedule III"}</definedName>
    <definedName name="seot" localSheetId="11" hidden="1">{#N/A,#N/A,FALSE,"TAXC.INDEX";#N/A,#N/A,FALSE,"Schedule I";#N/A,#N/A,FALSE,"Schedule  II";#N/A,#N/A,FALSE,"Schedule III"}</definedName>
    <definedName name="seot" localSheetId="12" hidden="1">{#N/A,#N/A,FALSE,"TAXC.INDEX";#N/A,#N/A,FALSE,"Schedule I";#N/A,#N/A,FALSE,"Schedule  II";#N/A,#N/A,FALSE,"Schedule III"}</definedName>
    <definedName name="seot" hidden="1">{#N/A,#N/A,FALSE,"TAXC.INDEX";#N/A,#N/A,FALSE,"Schedule I";#N/A,#N/A,FALSE,"Schedule  II";#N/A,#N/A,FALSE,"Schedule III"}</definedName>
    <definedName name="seotl" localSheetId="7" hidden="1">{#N/A,#N/A,FALSE,"TB";#N/A,#N/A,FALSE,"AR";#N/A,#N/A,FALSE,"BS";#N/A,#N/A,FALSE,"PL";#N/A,#N/A,FALSE,"NOTES";#N/A,#N/A,FALSE,"NOTES (2)";#N/A,#N/A,FALSE,"NOTES (3)";#N/A,#N/A,FALSE,"TAXC.INDEX";#N/A,#N/A,FALSE,"Schedule I";#N/A,#N/A,FALSE,"DPL";#N/A,#N/A,FALSE,"Schedule IV";#N/A,#N/A,FALSE,"Adjustments"}</definedName>
    <definedName name="seotl" localSheetId="5" hidden="1">{#N/A,#N/A,FALSE,"TB";#N/A,#N/A,FALSE,"AR";#N/A,#N/A,FALSE,"BS";#N/A,#N/A,FALSE,"PL";#N/A,#N/A,FALSE,"NOTES";#N/A,#N/A,FALSE,"NOTES (2)";#N/A,#N/A,FALSE,"NOTES (3)";#N/A,#N/A,FALSE,"TAXC.INDEX";#N/A,#N/A,FALSE,"Schedule I";#N/A,#N/A,FALSE,"DPL";#N/A,#N/A,FALSE,"Schedule IV";#N/A,#N/A,FALSE,"Adjustments"}</definedName>
    <definedName name="seotl" localSheetId="6" hidden="1">{#N/A,#N/A,FALSE,"TB";#N/A,#N/A,FALSE,"AR";#N/A,#N/A,FALSE,"BS";#N/A,#N/A,FALSE,"PL";#N/A,#N/A,FALSE,"NOTES";#N/A,#N/A,FALSE,"NOTES (2)";#N/A,#N/A,FALSE,"NOTES (3)";#N/A,#N/A,FALSE,"TAXC.INDEX";#N/A,#N/A,FALSE,"Schedule I";#N/A,#N/A,FALSE,"DPL";#N/A,#N/A,FALSE,"Schedule IV";#N/A,#N/A,FALSE,"Adjustments"}</definedName>
    <definedName name="seotl" localSheetId="11" hidden="1">{#N/A,#N/A,FALSE,"TB";#N/A,#N/A,FALSE,"AR";#N/A,#N/A,FALSE,"BS";#N/A,#N/A,FALSE,"PL";#N/A,#N/A,FALSE,"NOTES";#N/A,#N/A,FALSE,"NOTES (2)";#N/A,#N/A,FALSE,"NOTES (3)";#N/A,#N/A,FALSE,"TAXC.INDEX";#N/A,#N/A,FALSE,"Schedule I";#N/A,#N/A,FALSE,"DPL";#N/A,#N/A,FALSE,"Schedule IV";#N/A,#N/A,FALSE,"Adjustments"}</definedName>
    <definedName name="seotl" localSheetId="12" hidden="1">{#N/A,#N/A,FALSE,"TB";#N/A,#N/A,FALSE,"AR";#N/A,#N/A,FALSE,"BS";#N/A,#N/A,FALSE,"PL";#N/A,#N/A,FALSE,"NOTES";#N/A,#N/A,FALSE,"NOTES (2)";#N/A,#N/A,FALSE,"NOTES (3)";#N/A,#N/A,FALSE,"TAXC.INDEX";#N/A,#N/A,FALSE,"Schedule I";#N/A,#N/A,FALSE,"DPL";#N/A,#N/A,FALSE,"Schedule IV";#N/A,#N/A,FALSE,"Adjustments"}</definedName>
    <definedName name="seotl" hidden="1">{#N/A,#N/A,FALSE,"TB";#N/A,#N/A,FALSE,"AR";#N/A,#N/A,FALSE,"BS";#N/A,#N/A,FALSE,"PL";#N/A,#N/A,FALSE,"NOTES";#N/A,#N/A,FALSE,"NOTES (2)";#N/A,#N/A,FALSE,"NOTES (3)";#N/A,#N/A,FALSE,"TAXC.INDEX";#N/A,#N/A,FALSE,"Schedule I";#N/A,#N/A,FALSE,"DPL";#N/A,#N/A,FALSE,"Schedule IV";#N/A,#N/A,FALSE,"Adjustments"}</definedName>
    <definedName name="seotst" localSheetId="7" hidden="1">{#N/A,#N/A,FALSE,"TAXC.INDEX";#N/A,#N/A,FALSE,"Schedule I";#N/A,#N/A,FALSE,"Schedule  II";#N/A,#N/A,FALSE,"Schedule III"}</definedName>
    <definedName name="seotst" localSheetId="5" hidden="1">{#N/A,#N/A,FALSE,"TAXC.INDEX";#N/A,#N/A,FALSE,"Schedule I";#N/A,#N/A,FALSE,"Schedule  II";#N/A,#N/A,FALSE,"Schedule III"}</definedName>
    <definedName name="seotst" localSheetId="6" hidden="1">{#N/A,#N/A,FALSE,"TAXC.INDEX";#N/A,#N/A,FALSE,"Schedule I";#N/A,#N/A,FALSE,"Schedule  II";#N/A,#N/A,FALSE,"Schedule III"}</definedName>
    <definedName name="seotst" localSheetId="11" hidden="1">{#N/A,#N/A,FALSE,"TAXC.INDEX";#N/A,#N/A,FALSE,"Schedule I";#N/A,#N/A,FALSE,"Schedule  II";#N/A,#N/A,FALSE,"Schedule III"}</definedName>
    <definedName name="seotst" localSheetId="12" hidden="1">{#N/A,#N/A,FALSE,"TAXC.INDEX";#N/A,#N/A,FALSE,"Schedule I";#N/A,#N/A,FALSE,"Schedule  II";#N/A,#N/A,FALSE,"Schedule III"}</definedName>
    <definedName name="seotst" hidden="1">{#N/A,#N/A,FALSE,"TAXC.INDEX";#N/A,#N/A,FALSE,"Schedule I";#N/A,#N/A,FALSE,"Schedule  II";#N/A,#N/A,FALSE,"Schedule III"}</definedName>
    <definedName name="setols" localSheetId="7" hidden="1">{#N/A,#N/A,TRUE,"COVER";#N/A,#N/A,TRUE,"DIR";#N/A,#N/A,TRUE,"AUDIT"}</definedName>
    <definedName name="setols" localSheetId="5" hidden="1">{#N/A,#N/A,TRUE,"COVER";#N/A,#N/A,TRUE,"DIR";#N/A,#N/A,TRUE,"AUDIT"}</definedName>
    <definedName name="setols" localSheetId="6" hidden="1">{#N/A,#N/A,TRUE,"COVER";#N/A,#N/A,TRUE,"DIR";#N/A,#N/A,TRUE,"AUDIT"}</definedName>
    <definedName name="setols" localSheetId="11" hidden="1">{#N/A,#N/A,TRUE,"COVER";#N/A,#N/A,TRUE,"DIR";#N/A,#N/A,TRUE,"AUDIT"}</definedName>
    <definedName name="setols" localSheetId="12" hidden="1">{#N/A,#N/A,TRUE,"COVER";#N/A,#N/A,TRUE,"DIR";#N/A,#N/A,TRUE,"AUDIT"}</definedName>
    <definedName name="setols" hidden="1">{#N/A,#N/A,TRUE,"COVER";#N/A,#N/A,TRUE,"DIR";#N/A,#N/A,TRUE,"AUDIT"}</definedName>
    <definedName name="sfsa" localSheetId="7" hidden="1">{#N/A,#N/A,FALSE,"Aging Summary";#N/A,#N/A,FALSE,"Ratio Analysis";#N/A,#N/A,FALSE,"Test 120 Day Accts";#N/A,#N/A,FALSE,"Tickmarks"}</definedName>
    <definedName name="sfsa" localSheetId="5" hidden="1">{#N/A,#N/A,FALSE,"Aging Summary";#N/A,#N/A,FALSE,"Ratio Analysis";#N/A,#N/A,FALSE,"Test 120 Day Accts";#N/A,#N/A,FALSE,"Tickmarks"}</definedName>
    <definedName name="sfsa" localSheetId="6" hidden="1">{#N/A,#N/A,FALSE,"Aging Summary";#N/A,#N/A,FALSE,"Ratio Analysis";#N/A,#N/A,FALSE,"Test 120 Day Accts";#N/A,#N/A,FALSE,"Tickmarks"}</definedName>
    <definedName name="sfsa" localSheetId="11" hidden="1">{#N/A,#N/A,FALSE,"Aging Summary";#N/A,#N/A,FALSE,"Ratio Analysis";#N/A,#N/A,FALSE,"Test 120 Day Accts";#N/A,#N/A,FALSE,"Tickmarks"}</definedName>
    <definedName name="sfsa" localSheetId="12" hidden="1">{#N/A,#N/A,FALSE,"Aging Summary";#N/A,#N/A,FALSE,"Ratio Analysis";#N/A,#N/A,FALSE,"Test 120 Day Accts";#N/A,#N/A,FALSE,"Tickmarks"}</definedName>
    <definedName name="sfsa" hidden="1">{#N/A,#N/A,FALSE,"Aging Summary";#N/A,#N/A,FALSE,"Ratio Analysis";#N/A,#N/A,FALSE,"Test 120 Day Accts";#N/A,#N/A,FALSE,"Tickmarks"}</definedName>
    <definedName name="sfsd" hidden="1">{#N/A,#N/A,FALSE,"COVER";#N/A,#N/A,FALSE,"0";#N/A,#N/A,FALSE,"1";#N/A,#N/A,FALSE,"2";#N/A,#N/A,FALSE,"3";#N/A,#N/A,FALSE,"4";#N/A,#N/A,FALSE,"5";#N/A,#N/A,FALSE,"6";#N/A,#N/A,FALSE,"7";#N/A,#N/A,FALSE,"8";#N/A,#N/A,FALSE,"9";#N/A,#N/A,FALSE,"10";#N/A,#N/A,FALSE,"11"}</definedName>
    <definedName name="sg" hidden="1">{#N/A,#N/A,FALSE,"Ocean";#N/A,#N/A,FALSE,"NewYork";#N/A,#N/A,FALSE,"Gateway";#N/A,#N/A,FALSE,"GVH";#N/A,#N/A,FALSE,"GVM";#N/A,#N/A,FALSE,"GVT"}</definedName>
    <definedName name="sgjvpsdfrgsr" localSheetId="7" hidden="1">{#N/A,#N/A,FALSE,"TAXC.INDEX";#N/A,#N/A,FALSE,"Schedule I";#N/A,#N/A,FALSE,"Schedule  II";#N/A,#N/A,FALSE,"Schedule III";#N/A,#N/A,FALSE,"Schedule IV";#N/A,#N/A,FALSE,"Schedule IV (Cont'd)";#N/A,#N/A,FALSE,"Schedule V";#N/A,#N/A,FALSE,"Schedule VI";#N/A,#N/A,FALSE,"Schedule VII"}</definedName>
    <definedName name="sgjvpsdfrgsr" localSheetId="5" hidden="1">{#N/A,#N/A,FALSE,"TAXC.INDEX";#N/A,#N/A,FALSE,"Schedule I";#N/A,#N/A,FALSE,"Schedule  II";#N/A,#N/A,FALSE,"Schedule III";#N/A,#N/A,FALSE,"Schedule IV";#N/A,#N/A,FALSE,"Schedule IV (Cont'd)";#N/A,#N/A,FALSE,"Schedule V";#N/A,#N/A,FALSE,"Schedule VI";#N/A,#N/A,FALSE,"Schedule VII"}</definedName>
    <definedName name="sgjvpsdfrgsr" localSheetId="6" hidden="1">{#N/A,#N/A,FALSE,"TAXC.INDEX";#N/A,#N/A,FALSE,"Schedule I";#N/A,#N/A,FALSE,"Schedule  II";#N/A,#N/A,FALSE,"Schedule III";#N/A,#N/A,FALSE,"Schedule IV";#N/A,#N/A,FALSE,"Schedule IV (Cont'd)";#N/A,#N/A,FALSE,"Schedule V";#N/A,#N/A,FALSE,"Schedule VI";#N/A,#N/A,FALSE,"Schedule VII"}</definedName>
    <definedName name="sgjvpsdfrgsr" localSheetId="11" hidden="1">{#N/A,#N/A,FALSE,"TAXC.INDEX";#N/A,#N/A,FALSE,"Schedule I";#N/A,#N/A,FALSE,"Schedule  II";#N/A,#N/A,FALSE,"Schedule III";#N/A,#N/A,FALSE,"Schedule IV";#N/A,#N/A,FALSE,"Schedule IV (Cont'd)";#N/A,#N/A,FALSE,"Schedule V";#N/A,#N/A,FALSE,"Schedule VI";#N/A,#N/A,FALSE,"Schedule VII"}</definedName>
    <definedName name="sgjvpsdfrgsr" localSheetId="12" hidden="1">{#N/A,#N/A,FALSE,"TAXC.INDEX";#N/A,#N/A,FALSE,"Schedule I";#N/A,#N/A,FALSE,"Schedule  II";#N/A,#N/A,FALSE,"Schedule III";#N/A,#N/A,FALSE,"Schedule IV";#N/A,#N/A,FALSE,"Schedule IV (Cont'd)";#N/A,#N/A,FALSE,"Schedule V";#N/A,#N/A,FALSE,"Schedule VI";#N/A,#N/A,FALSE,"Schedule VII"}</definedName>
    <definedName name="sgjvpsdfrgsr" hidden="1">{#N/A,#N/A,FALSE,"TAXC.INDEX";#N/A,#N/A,FALSE,"Schedule I";#N/A,#N/A,FALSE,"Schedule  II";#N/A,#N/A,FALSE,"Schedule III";#N/A,#N/A,FALSE,"Schedule IV";#N/A,#N/A,FALSE,"Schedule IV (Cont'd)";#N/A,#N/A,FALSE,"Schedule V";#N/A,#N/A,FALSE,"Schedule VI";#N/A,#N/A,FALSE,"Schedule VII"}</definedName>
    <definedName name="SHOA" hidden="1">{#N/A,#N/A,FALSE,"Virgin Flightdeck"}</definedName>
    <definedName name="SHOA_1" hidden="1">{#N/A,#N/A,FALSE,"Virgin Flightdeck"}</definedName>
    <definedName name="SHOA_2" hidden="1">{#N/A,#N/A,FALSE,"Virgin Flightdeck"}</definedName>
    <definedName name="SHOA_3" hidden="1">{#N/A,#N/A,FALSE,"Virgin Flightdeck"}</definedName>
    <definedName name="SHOA_4" hidden="1">{#N/A,#N/A,FALSE,"Virgin Flightdeck"}</definedName>
    <definedName name="SHOA_5" hidden="1">{#N/A,#N/A,FALSE,"Virgin Flightdeck"}</definedName>
    <definedName name="Sing.xls" localSheetId="7" hidden="1">{#N/A,#N/A,FALSE,"Page 1";#N/A,#N/A,FALSE,"Page 2"}</definedName>
    <definedName name="Sing.xls" localSheetId="5" hidden="1">{#N/A,#N/A,FALSE,"Page 1";#N/A,#N/A,FALSE,"Page 2"}</definedName>
    <definedName name="Sing.xls" localSheetId="6" hidden="1">{#N/A,#N/A,FALSE,"Page 1";#N/A,#N/A,FALSE,"Page 2"}</definedName>
    <definedName name="Sing.xls" localSheetId="11" hidden="1">{#N/A,#N/A,FALSE,"Page 1";#N/A,#N/A,FALSE,"Page 2"}</definedName>
    <definedName name="Sing.xls" localSheetId="12" hidden="1">{#N/A,#N/A,FALSE,"Page 1";#N/A,#N/A,FALSE,"Page 2"}</definedName>
    <definedName name="Sing.xls" hidden="1">{#N/A,#N/A,FALSE,"Page 1";#N/A,#N/A,FALSE,"Page 2"}</definedName>
    <definedName name="sivjspr" localSheetId="7" hidden="1">{#N/A,#N/A,FALSE,"DIR-REP";#N/A,#N/A,FALSE,"AUD-REPORT";#N/A,#N/A,FALSE,"P7L&amp;BS";#N/A,#N/A,FALSE,"NOTES";#N/A,#N/A,FALSE,"FA";#N/A,#N/A,FALSE,"NOTES (2)";#N/A,#N/A,FALSE,"Schedule  IV";#N/A,#N/A,FALSE,"Schedule V"}</definedName>
    <definedName name="sivjspr" localSheetId="5" hidden="1">{#N/A,#N/A,FALSE,"DIR-REP";#N/A,#N/A,FALSE,"AUD-REPORT";#N/A,#N/A,FALSE,"P7L&amp;BS";#N/A,#N/A,FALSE,"NOTES";#N/A,#N/A,FALSE,"FA";#N/A,#N/A,FALSE,"NOTES (2)";#N/A,#N/A,FALSE,"Schedule  IV";#N/A,#N/A,FALSE,"Schedule V"}</definedName>
    <definedName name="sivjspr" localSheetId="6" hidden="1">{#N/A,#N/A,FALSE,"DIR-REP";#N/A,#N/A,FALSE,"AUD-REPORT";#N/A,#N/A,FALSE,"P7L&amp;BS";#N/A,#N/A,FALSE,"NOTES";#N/A,#N/A,FALSE,"FA";#N/A,#N/A,FALSE,"NOTES (2)";#N/A,#N/A,FALSE,"Schedule  IV";#N/A,#N/A,FALSE,"Schedule V"}</definedName>
    <definedName name="sivjspr" localSheetId="11" hidden="1">{#N/A,#N/A,FALSE,"DIR-REP";#N/A,#N/A,FALSE,"AUD-REPORT";#N/A,#N/A,FALSE,"P7L&amp;BS";#N/A,#N/A,FALSE,"NOTES";#N/A,#N/A,FALSE,"FA";#N/A,#N/A,FALSE,"NOTES (2)";#N/A,#N/A,FALSE,"Schedule  IV";#N/A,#N/A,FALSE,"Schedule V"}</definedName>
    <definedName name="sivjspr" localSheetId="12" hidden="1">{#N/A,#N/A,FALSE,"DIR-REP";#N/A,#N/A,FALSE,"AUD-REPORT";#N/A,#N/A,FALSE,"P7L&amp;BS";#N/A,#N/A,FALSE,"NOTES";#N/A,#N/A,FALSE,"FA";#N/A,#N/A,FALSE,"NOTES (2)";#N/A,#N/A,FALSE,"Schedule  IV";#N/A,#N/A,FALSE,"Schedule V"}</definedName>
    <definedName name="sivjspr" hidden="1">{#N/A,#N/A,FALSE,"DIR-REP";#N/A,#N/A,FALSE,"AUD-REPORT";#N/A,#N/A,FALSE,"P7L&amp;BS";#N/A,#N/A,FALSE,"NOTES";#N/A,#N/A,FALSE,"FA";#N/A,#N/A,FALSE,"NOTES (2)";#N/A,#N/A,FALSE,"Schedule  IV";#N/A,#N/A,FALSE,"Schedule V"}</definedName>
    <definedName name="sjedo" localSheetId="7" hidden="1">{#N/A,#N/A,FALSE,"TAXC.INDEX";#N/A,#N/A,FALSE,"Schedule I";#N/A,#N/A,FALSE,"Schedule  II";#N/A,#N/A,FALSE,"Schedule III"}</definedName>
    <definedName name="sjedo" localSheetId="5" hidden="1">{#N/A,#N/A,FALSE,"TAXC.INDEX";#N/A,#N/A,FALSE,"Schedule I";#N/A,#N/A,FALSE,"Schedule  II";#N/A,#N/A,FALSE,"Schedule III"}</definedName>
    <definedName name="sjedo" localSheetId="6" hidden="1">{#N/A,#N/A,FALSE,"TAXC.INDEX";#N/A,#N/A,FALSE,"Schedule I";#N/A,#N/A,FALSE,"Schedule  II";#N/A,#N/A,FALSE,"Schedule III"}</definedName>
    <definedName name="sjedo" localSheetId="11" hidden="1">{#N/A,#N/A,FALSE,"TAXC.INDEX";#N/A,#N/A,FALSE,"Schedule I";#N/A,#N/A,FALSE,"Schedule  II";#N/A,#N/A,FALSE,"Schedule III"}</definedName>
    <definedName name="sjedo" localSheetId="12" hidden="1">{#N/A,#N/A,FALSE,"TAXC.INDEX";#N/A,#N/A,FALSE,"Schedule I";#N/A,#N/A,FALSE,"Schedule  II";#N/A,#N/A,FALSE,"Schedule III"}</definedName>
    <definedName name="sjedo" hidden="1">{#N/A,#N/A,FALSE,"TAXC.INDEX";#N/A,#N/A,FALSE,"Schedule I";#N/A,#N/A,FALSE,"Schedule  II";#N/A,#N/A,FALSE,"Schedule III"}</definedName>
    <definedName name="sjgosjf" localSheetId="7" hidden="1">{#N/A,#N/A,FALSE,"TB";#N/A,#N/A,FALSE,"DR";#N/A,#N/A,FALSE,"AR";#N/A,#N/A,FALSE,"PL";#N/A,#N/A,FALSE,"BS";#N/A,#N/A,FALSE,"NOTES";#N/A,#N/A,FALSE,"NOTES (2)";#N/A,#N/A,FALSE,"NOTES (3)";#N/A,#N/A,FALSE,"DPL";#N/A,#N/A,FALSE,"TAXC.INDEX";#N/A,#N/A,FALSE,"Schedule I";#N/A,#N/A,FALSE,"Adjustments"}</definedName>
    <definedName name="sjgosjf" localSheetId="5" hidden="1">{#N/A,#N/A,FALSE,"TB";#N/A,#N/A,FALSE,"DR";#N/A,#N/A,FALSE,"AR";#N/A,#N/A,FALSE,"PL";#N/A,#N/A,FALSE,"BS";#N/A,#N/A,FALSE,"NOTES";#N/A,#N/A,FALSE,"NOTES (2)";#N/A,#N/A,FALSE,"NOTES (3)";#N/A,#N/A,FALSE,"DPL";#N/A,#N/A,FALSE,"TAXC.INDEX";#N/A,#N/A,FALSE,"Schedule I";#N/A,#N/A,FALSE,"Adjustments"}</definedName>
    <definedName name="sjgosjf" localSheetId="6" hidden="1">{#N/A,#N/A,FALSE,"TB";#N/A,#N/A,FALSE,"DR";#N/A,#N/A,FALSE,"AR";#N/A,#N/A,FALSE,"PL";#N/A,#N/A,FALSE,"BS";#N/A,#N/A,FALSE,"NOTES";#N/A,#N/A,FALSE,"NOTES (2)";#N/A,#N/A,FALSE,"NOTES (3)";#N/A,#N/A,FALSE,"DPL";#N/A,#N/A,FALSE,"TAXC.INDEX";#N/A,#N/A,FALSE,"Schedule I";#N/A,#N/A,FALSE,"Adjustments"}</definedName>
    <definedName name="sjgosjf" localSheetId="11" hidden="1">{#N/A,#N/A,FALSE,"TB";#N/A,#N/A,FALSE,"DR";#N/A,#N/A,FALSE,"AR";#N/A,#N/A,FALSE,"PL";#N/A,#N/A,FALSE,"BS";#N/A,#N/A,FALSE,"NOTES";#N/A,#N/A,FALSE,"NOTES (2)";#N/A,#N/A,FALSE,"NOTES (3)";#N/A,#N/A,FALSE,"DPL";#N/A,#N/A,FALSE,"TAXC.INDEX";#N/A,#N/A,FALSE,"Schedule I";#N/A,#N/A,FALSE,"Adjustments"}</definedName>
    <definedName name="sjgosjf" localSheetId="12" hidden="1">{#N/A,#N/A,FALSE,"TB";#N/A,#N/A,FALSE,"DR";#N/A,#N/A,FALSE,"AR";#N/A,#N/A,FALSE,"PL";#N/A,#N/A,FALSE,"BS";#N/A,#N/A,FALSE,"NOTES";#N/A,#N/A,FALSE,"NOTES (2)";#N/A,#N/A,FALSE,"NOTES (3)";#N/A,#N/A,FALSE,"DPL";#N/A,#N/A,FALSE,"TAXC.INDEX";#N/A,#N/A,FALSE,"Schedule I";#N/A,#N/A,FALSE,"Adjustments"}</definedName>
    <definedName name="sjgosjf" hidden="1">{#N/A,#N/A,FALSE,"TB";#N/A,#N/A,FALSE,"DR";#N/A,#N/A,FALSE,"AR";#N/A,#N/A,FALSE,"PL";#N/A,#N/A,FALSE,"BS";#N/A,#N/A,FALSE,"NOTES";#N/A,#N/A,FALSE,"NOTES (2)";#N/A,#N/A,FALSE,"NOTES (3)";#N/A,#N/A,FALSE,"DPL";#N/A,#N/A,FALSE,"TAXC.INDEX";#N/A,#N/A,FALSE,"Schedule I";#N/A,#N/A,FALSE,"Adjustments"}</definedName>
    <definedName name="sjoe" localSheetId="7" hidden="1">{#N/A,#N/A,TRUE,"COVER";#N/A,#N/A,TRUE,"DIR";#N/A,#N/A,TRUE,"AUDIT"}</definedName>
    <definedName name="sjoe" localSheetId="5" hidden="1">{#N/A,#N/A,TRUE,"COVER";#N/A,#N/A,TRUE,"DIR";#N/A,#N/A,TRUE,"AUDIT"}</definedName>
    <definedName name="sjoe" localSheetId="6" hidden="1">{#N/A,#N/A,TRUE,"COVER";#N/A,#N/A,TRUE,"DIR";#N/A,#N/A,TRUE,"AUDIT"}</definedName>
    <definedName name="sjoe" localSheetId="11" hidden="1">{#N/A,#N/A,TRUE,"COVER";#N/A,#N/A,TRUE,"DIR";#N/A,#N/A,TRUE,"AUDIT"}</definedName>
    <definedName name="sjoe" localSheetId="12" hidden="1">{#N/A,#N/A,TRUE,"COVER";#N/A,#N/A,TRUE,"DIR";#N/A,#N/A,TRUE,"AUDIT"}</definedName>
    <definedName name="sjoe" hidden="1">{#N/A,#N/A,TRUE,"COVER";#N/A,#N/A,TRUE,"DIR";#N/A,#N/A,TRUE,"AUDIT"}</definedName>
    <definedName name="sjog" localSheetId="7" hidden="1">{#N/A,#N/A,FALSE,"TB";#N/A,#N/A,FALSE,"DR";#N/A,#N/A,FALSE,"AR";#N/A,#N/A,FALSE,"PL";#N/A,#N/A,FALSE,"BS";#N/A,#N/A,FALSE,"NOTES";#N/A,#N/A,FALSE,"NOTES (2)";#N/A,#N/A,FALSE,"NOTES (3)";#N/A,#N/A,FALSE,"DPL";#N/A,#N/A,FALSE,"TAXC.INDEX";#N/A,#N/A,FALSE,"Schedule I";#N/A,#N/A,FALSE,"Adjustments"}</definedName>
    <definedName name="sjog" localSheetId="5" hidden="1">{#N/A,#N/A,FALSE,"TB";#N/A,#N/A,FALSE,"DR";#N/A,#N/A,FALSE,"AR";#N/A,#N/A,FALSE,"PL";#N/A,#N/A,FALSE,"BS";#N/A,#N/A,FALSE,"NOTES";#N/A,#N/A,FALSE,"NOTES (2)";#N/A,#N/A,FALSE,"NOTES (3)";#N/A,#N/A,FALSE,"DPL";#N/A,#N/A,FALSE,"TAXC.INDEX";#N/A,#N/A,FALSE,"Schedule I";#N/A,#N/A,FALSE,"Adjustments"}</definedName>
    <definedName name="sjog" localSheetId="6" hidden="1">{#N/A,#N/A,FALSE,"TB";#N/A,#N/A,FALSE,"DR";#N/A,#N/A,FALSE,"AR";#N/A,#N/A,FALSE,"PL";#N/A,#N/A,FALSE,"BS";#N/A,#N/A,FALSE,"NOTES";#N/A,#N/A,FALSE,"NOTES (2)";#N/A,#N/A,FALSE,"NOTES (3)";#N/A,#N/A,FALSE,"DPL";#N/A,#N/A,FALSE,"TAXC.INDEX";#N/A,#N/A,FALSE,"Schedule I";#N/A,#N/A,FALSE,"Adjustments"}</definedName>
    <definedName name="sjog" localSheetId="11" hidden="1">{#N/A,#N/A,FALSE,"TB";#N/A,#N/A,FALSE,"DR";#N/A,#N/A,FALSE,"AR";#N/A,#N/A,FALSE,"PL";#N/A,#N/A,FALSE,"BS";#N/A,#N/A,FALSE,"NOTES";#N/A,#N/A,FALSE,"NOTES (2)";#N/A,#N/A,FALSE,"NOTES (3)";#N/A,#N/A,FALSE,"DPL";#N/A,#N/A,FALSE,"TAXC.INDEX";#N/A,#N/A,FALSE,"Schedule I";#N/A,#N/A,FALSE,"Adjustments"}</definedName>
    <definedName name="sjog" localSheetId="12" hidden="1">{#N/A,#N/A,FALSE,"TB";#N/A,#N/A,FALSE,"DR";#N/A,#N/A,FALSE,"AR";#N/A,#N/A,FALSE,"PL";#N/A,#N/A,FALSE,"BS";#N/A,#N/A,FALSE,"NOTES";#N/A,#N/A,FALSE,"NOTES (2)";#N/A,#N/A,FALSE,"NOTES (3)";#N/A,#N/A,FALSE,"DPL";#N/A,#N/A,FALSE,"TAXC.INDEX";#N/A,#N/A,FALSE,"Schedule I";#N/A,#N/A,FALSE,"Adjustments"}</definedName>
    <definedName name="sjog" hidden="1">{#N/A,#N/A,FALSE,"TB";#N/A,#N/A,FALSE,"DR";#N/A,#N/A,FALSE,"AR";#N/A,#N/A,FALSE,"PL";#N/A,#N/A,FALSE,"BS";#N/A,#N/A,FALSE,"NOTES";#N/A,#N/A,FALSE,"NOTES (2)";#N/A,#N/A,FALSE,"NOTES (3)";#N/A,#N/A,FALSE,"DPL";#N/A,#N/A,FALSE,"TAXC.INDEX";#N/A,#N/A,FALSE,"Schedule I";#N/A,#N/A,FALSE,"Adjustments"}</definedName>
    <definedName name="sjvpjs" localSheetId="7" hidden="1">{#N/A,#N/A,FALSE,"TB";#N/A,#N/A,FALSE,"AR";#N/A,#N/A,FALSE,"BS";#N/A,#N/A,FALSE,"PL";#N/A,#N/A,FALSE,"NOTES";#N/A,#N/A,FALSE,"NOTES (2)";#N/A,#N/A,FALSE,"NOTES (3)";#N/A,#N/A,FALSE,"TAXC.INDEX";#N/A,#N/A,FALSE,"Schedule I";#N/A,#N/A,FALSE,"DPL";#N/A,#N/A,FALSE,"Schedule IV";#N/A,#N/A,FALSE,"Adjustments"}</definedName>
    <definedName name="sjvpjs" localSheetId="5" hidden="1">{#N/A,#N/A,FALSE,"TB";#N/A,#N/A,FALSE,"AR";#N/A,#N/A,FALSE,"BS";#N/A,#N/A,FALSE,"PL";#N/A,#N/A,FALSE,"NOTES";#N/A,#N/A,FALSE,"NOTES (2)";#N/A,#N/A,FALSE,"NOTES (3)";#N/A,#N/A,FALSE,"TAXC.INDEX";#N/A,#N/A,FALSE,"Schedule I";#N/A,#N/A,FALSE,"DPL";#N/A,#N/A,FALSE,"Schedule IV";#N/A,#N/A,FALSE,"Adjustments"}</definedName>
    <definedName name="sjvpjs" localSheetId="6" hidden="1">{#N/A,#N/A,FALSE,"TB";#N/A,#N/A,FALSE,"AR";#N/A,#N/A,FALSE,"BS";#N/A,#N/A,FALSE,"PL";#N/A,#N/A,FALSE,"NOTES";#N/A,#N/A,FALSE,"NOTES (2)";#N/A,#N/A,FALSE,"NOTES (3)";#N/A,#N/A,FALSE,"TAXC.INDEX";#N/A,#N/A,FALSE,"Schedule I";#N/A,#N/A,FALSE,"DPL";#N/A,#N/A,FALSE,"Schedule IV";#N/A,#N/A,FALSE,"Adjustments"}</definedName>
    <definedName name="sjvpjs" localSheetId="11" hidden="1">{#N/A,#N/A,FALSE,"TB";#N/A,#N/A,FALSE,"AR";#N/A,#N/A,FALSE,"BS";#N/A,#N/A,FALSE,"PL";#N/A,#N/A,FALSE,"NOTES";#N/A,#N/A,FALSE,"NOTES (2)";#N/A,#N/A,FALSE,"NOTES (3)";#N/A,#N/A,FALSE,"TAXC.INDEX";#N/A,#N/A,FALSE,"Schedule I";#N/A,#N/A,FALSE,"DPL";#N/A,#N/A,FALSE,"Schedule IV";#N/A,#N/A,FALSE,"Adjustments"}</definedName>
    <definedName name="sjvpjs" localSheetId="12" hidden="1">{#N/A,#N/A,FALSE,"TB";#N/A,#N/A,FALSE,"AR";#N/A,#N/A,FALSE,"BS";#N/A,#N/A,FALSE,"PL";#N/A,#N/A,FALSE,"NOTES";#N/A,#N/A,FALSE,"NOTES (2)";#N/A,#N/A,FALSE,"NOTES (3)";#N/A,#N/A,FALSE,"TAXC.INDEX";#N/A,#N/A,FALSE,"Schedule I";#N/A,#N/A,FALSE,"DPL";#N/A,#N/A,FALSE,"Schedule IV";#N/A,#N/A,FALSE,"Adjustments"}</definedName>
    <definedName name="sjvpjs" hidden="1">{#N/A,#N/A,FALSE,"TB";#N/A,#N/A,FALSE,"AR";#N/A,#N/A,FALSE,"BS";#N/A,#N/A,FALSE,"PL";#N/A,#N/A,FALSE,"NOTES";#N/A,#N/A,FALSE,"NOTES (2)";#N/A,#N/A,FALSE,"NOTES (3)";#N/A,#N/A,FALSE,"TAXC.INDEX";#N/A,#N/A,FALSE,"Schedule I";#N/A,#N/A,FALSE,"DPL";#N/A,#N/A,FALSE,"Schedule IV";#N/A,#N/A,FALSE,"Adjustments"}</definedName>
    <definedName name="sjvpsijhhfsnsndfs" localSheetId="7" hidden="1">{#N/A,#N/A,FALSE,"TB";#N/A,#N/A,FALSE,"DR";#N/A,#N/A,FALSE,"AR";#N/A,#N/A,FALSE,"BS";#N/A,#N/A,FALSE,"PL";#N/A,#N/A,FALSE,"NOTES";#N/A,#N/A,FALSE,"NOTES (2)";#N/A,#N/A,FALSE,"NOTES (3)";#N/A,#N/A,FALSE,"DPL";#N/A,#N/A,FALSE,"DPL"}</definedName>
    <definedName name="sjvpsijhhfsnsndfs" localSheetId="5" hidden="1">{#N/A,#N/A,FALSE,"TB";#N/A,#N/A,FALSE,"DR";#N/A,#N/A,FALSE,"AR";#N/A,#N/A,FALSE,"BS";#N/A,#N/A,FALSE,"PL";#N/A,#N/A,FALSE,"NOTES";#N/A,#N/A,FALSE,"NOTES (2)";#N/A,#N/A,FALSE,"NOTES (3)";#N/A,#N/A,FALSE,"DPL";#N/A,#N/A,FALSE,"DPL"}</definedName>
    <definedName name="sjvpsijhhfsnsndfs" localSheetId="6" hidden="1">{#N/A,#N/A,FALSE,"TB";#N/A,#N/A,FALSE,"DR";#N/A,#N/A,FALSE,"AR";#N/A,#N/A,FALSE,"BS";#N/A,#N/A,FALSE,"PL";#N/A,#N/A,FALSE,"NOTES";#N/A,#N/A,FALSE,"NOTES (2)";#N/A,#N/A,FALSE,"NOTES (3)";#N/A,#N/A,FALSE,"DPL";#N/A,#N/A,FALSE,"DPL"}</definedName>
    <definedName name="sjvpsijhhfsnsndfs" localSheetId="11" hidden="1">{#N/A,#N/A,FALSE,"TB";#N/A,#N/A,FALSE,"DR";#N/A,#N/A,FALSE,"AR";#N/A,#N/A,FALSE,"BS";#N/A,#N/A,FALSE,"PL";#N/A,#N/A,FALSE,"NOTES";#N/A,#N/A,FALSE,"NOTES (2)";#N/A,#N/A,FALSE,"NOTES (3)";#N/A,#N/A,FALSE,"DPL";#N/A,#N/A,FALSE,"DPL"}</definedName>
    <definedName name="sjvpsijhhfsnsndfs" localSheetId="12" hidden="1">{#N/A,#N/A,FALSE,"TB";#N/A,#N/A,FALSE,"DR";#N/A,#N/A,FALSE,"AR";#N/A,#N/A,FALSE,"BS";#N/A,#N/A,FALSE,"PL";#N/A,#N/A,FALSE,"NOTES";#N/A,#N/A,FALSE,"NOTES (2)";#N/A,#N/A,FALSE,"NOTES (3)";#N/A,#N/A,FALSE,"DPL";#N/A,#N/A,FALSE,"DPL"}</definedName>
    <definedName name="sjvpsijhhfsnsndfs" hidden="1">{#N/A,#N/A,FALSE,"TB";#N/A,#N/A,FALSE,"DR";#N/A,#N/A,FALSE,"AR";#N/A,#N/A,FALSE,"BS";#N/A,#N/A,FALSE,"PL";#N/A,#N/A,FALSE,"NOTES";#N/A,#N/A,FALSE,"NOTES (2)";#N/A,#N/A,FALSE,"NOTES (3)";#N/A,#N/A,FALSE,"DPL";#N/A,#N/A,FALSE,"DPL"}</definedName>
    <definedName name="skvd" hidden="1">{#N/A,#N/A,FALSE,"Ocean";#N/A,#N/A,FALSE,"NewYork";#N/A,#N/A,FALSE,"Gateway";#N/A,#N/A,FALSE,"GVH";#N/A,#N/A,FALSE,"GVM";#N/A,#N/A,FALSE,"GVT"}</definedName>
    <definedName name="SleepmasterIncome" hidden="1">{#N/A,#N/A,FALSE,"TS";#N/A,#N/A,FALSE,"Combo";#N/A,#N/A,FALSE,"FAIR";#N/A,#N/A,FALSE,"RBC";#N/A,#N/A,FALSE,"xxxx";#N/A,#N/A,FALSE,"A_D";#N/A,#N/A,FALSE,"WACC";#N/A,#N/A,FALSE,"DCF";#N/A,#N/A,FALSE,"LBO";#N/A,#N/A,FALSE,"AcqMults";#N/A,#N/A,FALSE,"CompMults"}</definedName>
    <definedName name="SleepmasterIncome_1" hidden="1">{#N/A,#N/A,FALSE,"TS";#N/A,#N/A,FALSE,"Combo";#N/A,#N/A,FALSE,"FAIR";#N/A,#N/A,FALSE,"RBC";#N/A,#N/A,FALSE,"xxxx";#N/A,#N/A,FALSE,"A_D";#N/A,#N/A,FALSE,"WACC";#N/A,#N/A,FALSE,"DCF";#N/A,#N/A,FALSE,"LBO";#N/A,#N/A,FALSE,"AcqMults";#N/A,#N/A,FALSE,"CompMults"}</definedName>
    <definedName name="SleepmasterIncome_2" hidden="1">{#N/A,#N/A,FALSE,"TS";#N/A,#N/A,FALSE,"Combo";#N/A,#N/A,FALSE,"FAIR";#N/A,#N/A,FALSE,"RBC";#N/A,#N/A,FALSE,"xxxx";#N/A,#N/A,FALSE,"A_D";#N/A,#N/A,FALSE,"WACC";#N/A,#N/A,FALSE,"DCF";#N/A,#N/A,FALSE,"LBO";#N/A,#N/A,FALSE,"AcqMults";#N/A,#N/A,FALSE,"CompMults"}</definedName>
    <definedName name="SleepmasterIncome_3" hidden="1">{#N/A,#N/A,FALSE,"TS";#N/A,#N/A,FALSE,"Combo";#N/A,#N/A,FALSE,"FAIR";#N/A,#N/A,FALSE,"RBC";#N/A,#N/A,FALSE,"xxxx";#N/A,#N/A,FALSE,"A_D";#N/A,#N/A,FALSE,"WACC";#N/A,#N/A,FALSE,"DCF";#N/A,#N/A,FALSE,"LBO";#N/A,#N/A,FALSE,"AcqMults";#N/A,#N/A,FALSE,"CompMults"}</definedName>
    <definedName name="SleepmasterIncome_4" hidden="1">{#N/A,#N/A,FALSE,"TS";#N/A,#N/A,FALSE,"Combo";#N/A,#N/A,FALSE,"FAIR";#N/A,#N/A,FALSE,"RBC";#N/A,#N/A,FALSE,"xxxx";#N/A,#N/A,FALSE,"A_D";#N/A,#N/A,FALSE,"WACC";#N/A,#N/A,FALSE,"DCF";#N/A,#N/A,FALSE,"LBO";#N/A,#N/A,FALSE,"AcqMults";#N/A,#N/A,FALSE,"CompMults"}</definedName>
    <definedName name="SleepmasterIncome_5" hidden="1">{#N/A,#N/A,FALSE,"TS";#N/A,#N/A,FALSE,"Combo";#N/A,#N/A,FALSE,"FAIR";#N/A,#N/A,FALSE,"RBC";#N/A,#N/A,FALSE,"xxxx";#N/A,#N/A,FALSE,"A_D";#N/A,#N/A,FALSE,"WACC";#N/A,#N/A,FALSE,"DCF";#N/A,#N/A,FALSE,"LBO";#N/A,#N/A,FALSE,"AcqMults";#N/A,#N/A,FALSE,"CompMults"}</definedName>
    <definedName name="sleo" localSheetId="7" hidden="1">{#N/A,#N/A,FALSE,"TB";#N/A,#N/A,FALSE,"DR";#N/A,#N/A,FALSE,"AR";#N/A,#N/A,FALSE,"BS";#N/A,#N/A,FALSE,"PL";#N/A,#N/A,FALSE,"NOTES";#N/A,#N/A,FALSE,"NOTES (2)";#N/A,#N/A,FALSE,"NOTES (3)";#N/A,#N/A,FALSE,"DPL";#N/A,#N/A,FALSE,"DPL"}</definedName>
    <definedName name="sleo" localSheetId="5" hidden="1">{#N/A,#N/A,FALSE,"TB";#N/A,#N/A,FALSE,"DR";#N/A,#N/A,FALSE,"AR";#N/A,#N/A,FALSE,"BS";#N/A,#N/A,FALSE,"PL";#N/A,#N/A,FALSE,"NOTES";#N/A,#N/A,FALSE,"NOTES (2)";#N/A,#N/A,FALSE,"NOTES (3)";#N/A,#N/A,FALSE,"DPL";#N/A,#N/A,FALSE,"DPL"}</definedName>
    <definedName name="sleo" localSheetId="6" hidden="1">{#N/A,#N/A,FALSE,"TB";#N/A,#N/A,FALSE,"DR";#N/A,#N/A,FALSE,"AR";#N/A,#N/A,FALSE,"BS";#N/A,#N/A,FALSE,"PL";#N/A,#N/A,FALSE,"NOTES";#N/A,#N/A,FALSE,"NOTES (2)";#N/A,#N/A,FALSE,"NOTES (3)";#N/A,#N/A,FALSE,"DPL";#N/A,#N/A,FALSE,"DPL"}</definedName>
    <definedName name="sleo" localSheetId="11" hidden="1">{#N/A,#N/A,FALSE,"TB";#N/A,#N/A,FALSE,"DR";#N/A,#N/A,FALSE,"AR";#N/A,#N/A,FALSE,"BS";#N/A,#N/A,FALSE,"PL";#N/A,#N/A,FALSE,"NOTES";#N/A,#N/A,FALSE,"NOTES (2)";#N/A,#N/A,FALSE,"NOTES (3)";#N/A,#N/A,FALSE,"DPL";#N/A,#N/A,FALSE,"DPL"}</definedName>
    <definedName name="sleo" localSheetId="12" hidden="1">{#N/A,#N/A,FALSE,"TB";#N/A,#N/A,FALSE,"DR";#N/A,#N/A,FALSE,"AR";#N/A,#N/A,FALSE,"BS";#N/A,#N/A,FALSE,"PL";#N/A,#N/A,FALSE,"NOTES";#N/A,#N/A,FALSE,"NOTES (2)";#N/A,#N/A,FALSE,"NOTES (3)";#N/A,#N/A,FALSE,"DPL";#N/A,#N/A,FALSE,"DPL"}</definedName>
    <definedName name="sleo" hidden="1">{#N/A,#N/A,FALSE,"TB";#N/A,#N/A,FALSE,"DR";#N/A,#N/A,FALSE,"AR";#N/A,#N/A,FALSE,"BS";#N/A,#N/A,FALSE,"PL";#N/A,#N/A,FALSE,"NOTES";#N/A,#N/A,FALSE,"NOTES (2)";#N/A,#N/A,FALSE,"NOTES (3)";#N/A,#N/A,FALSE,"DPL";#N/A,#N/A,FALSE,"DPL"}</definedName>
    <definedName name="slllie" localSheetId="7" hidden="1">{#N/A,#N/A,FALSE,"TB";#N/A,#N/A,FALSE,"DR";#N/A,#N/A,FALSE,"AR";#N/A,#N/A,FALSE,"PL";#N/A,#N/A,FALSE,"BS";#N/A,#N/A,FALSE,"NOTES";#N/A,#N/A,FALSE,"NOTES (2)";#N/A,#N/A,FALSE,"NOTES (3)";#N/A,#N/A,FALSE,"DPL";#N/A,#N/A,FALSE,"TAXC.INDEX";#N/A,#N/A,FALSE,"Schedule I";#N/A,#N/A,FALSE,"Adjustments"}</definedName>
    <definedName name="slllie" localSheetId="5" hidden="1">{#N/A,#N/A,FALSE,"TB";#N/A,#N/A,FALSE,"DR";#N/A,#N/A,FALSE,"AR";#N/A,#N/A,FALSE,"PL";#N/A,#N/A,FALSE,"BS";#N/A,#N/A,FALSE,"NOTES";#N/A,#N/A,FALSE,"NOTES (2)";#N/A,#N/A,FALSE,"NOTES (3)";#N/A,#N/A,FALSE,"DPL";#N/A,#N/A,FALSE,"TAXC.INDEX";#N/A,#N/A,FALSE,"Schedule I";#N/A,#N/A,FALSE,"Adjustments"}</definedName>
    <definedName name="slllie" localSheetId="6" hidden="1">{#N/A,#N/A,FALSE,"TB";#N/A,#N/A,FALSE,"DR";#N/A,#N/A,FALSE,"AR";#N/A,#N/A,FALSE,"PL";#N/A,#N/A,FALSE,"BS";#N/A,#N/A,FALSE,"NOTES";#N/A,#N/A,FALSE,"NOTES (2)";#N/A,#N/A,FALSE,"NOTES (3)";#N/A,#N/A,FALSE,"DPL";#N/A,#N/A,FALSE,"TAXC.INDEX";#N/A,#N/A,FALSE,"Schedule I";#N/A,#N/A,FALSE,"Adjustments"}</definedName>
    <definedName name="slllie" localSheetId="11" hidden="1">{#N/A,#N/A,FALSE,"TB";#N/A,#N/A,FALSE,"DR";#N/A,#N/A,FALSE,"AR";#N/A,#N/A,FALSE,"PL";#N/A,#N/A,FALSE,"BS";#N/A,#N/A,FALSE,"NOTES";#N/A,#N/A,FALSE,"NOTES (2)";#N/A,#N/A,FALSE,"NOTES (3)";#N/A,#N/A,FALSE,"DPL";#N/A,#N/A,FALSE,"TAXC.INDEX";#N/A,#N/A,FALSE,"Schedule I";#N/A,#N/A,FALSE,"Adjustments"}</definedName>
    <definedName name="slllie" localSheetId="12" hidden="1">{#N/A,#N/A,FALSE,"TB";#N/A,#N/A,FALSE,"DR";#N/A,#N/A,FALSE,"AR";#N/A,#N/A,FALSE,"PL";#N/A,#N/A,FALSE,"BS";#N/A,#N/A,FALSE,"NOTES";#N/A,#N/A,FALSE,"NOTES (2)";#N/A,#N/A,FALSE,"NOTES (3)";#N/A,#N/A,FALSE,"DPL";#N/A,#N/A,FALSE,"TAXC.INDEX";#N/A,#N/A,FALSE,"Schedule I";#N/A,#N/A,FALSE,"Adjustments"}</definedName>
    <definedName name="slllie" hidden="1">{#N/A,#N/A,FALSE,"TB";#N/A,#N/A,FALSE,"DR";#N/A,#N/A,FALSE,"AR";#N/A,#N/A,FALSE,"PL";#N/A,#N/A,FALSE,"BS";#N/A,#N/A,FALSE,"NOTES";#N/A,#N/A,FALSE,"NOTES (2)";#N/A,#N/A,FALSE,"NOTES (3)";#N/A,#N/A,FALSE,"DPL";#N/A,#N/A,FALSE,"TAXC.INDEX";#N/A,#N/A,FALSE,"Schedule I";#N/A,#N/A,FALSE,"Adjustments"}</definedName>
    <definedName name="slloo" localSheetId="7" hidden="1">{#N/A,#N/A,FALSE,"TB";#N/A,#N/A,FALSE,"AR";#N/A,#N/A,FALSE,"BS";#N/A,#N/A,FALSE,"PL";#N/A,#N/A,FALSE,"NOTES";#N/A,#N/A,FALSE,"NOTES (2)";#N/A,#N/A,FALSE,"NOTES (3)";#N/A,#N/A,FALSE,"TAXC.INDEX";#N/A,#N/A,FALSE,"Schedule I";#N/A,#N/A,FALSE,"DPL";#N/A,#N/A,FALSE,"Schedule IV";#N/A,#N/A,FALSE,"Adjustments"}</definedName>
    <definedName name="slloo" localSheetId="5" hidden="1">{#N/A,#N/A,FALSE,"TB";#N/A,#N/A,FALSE,"AR";#N/A,#N/A,FALSE,"BS";#N/A,#N/A,FALSE,"PL";#N/A,#N/A,FALSE,"NOTES";#N/A,#N/A,FALSE,"NOTES (2)";#N/A,#N/A,FALSE,"NOTES (3)";#N/A,#N/A,FALSE,"TAXC.INDEX";#N/A,#N/A,FALSE,"Schedule I";#N/A,#N/A,FALSE,"DPL";#N/A,#N/A,FALSE,"Schedule IV";#N/A,#N/A,FALSE,"Adjustments"}</definedName>
    <definedName name="slloo" localSheetId="6" hidden="1">{#N/A,#N/A,FALSE,"TB";#N/A,#N/A,FALSE,"AR";#N/A,#N/A,FALSE,"BS";#N/A,#N/A,FALSE,"PL";#N/A,#N/A,FALSE,"NOTES";#N/A,#N/A,FALSE,"NOTES (2)";#N/A,#N/A,FALSE,"NOTES (3)";#N/A,#N/A,FALSE,"TAXC.INDEX";#N/A,#N/A,FALSE,"Schedule I";#N/A,#N/A,FALSE,"DPL";#N/A,#N/A,FALSE,"Schedule IV";#N/A,#N/A,FALSE,"Adjustments"}</definedName>
    <definedName name="slloo" localSheetId="11" hidden="1">{#N/A,#N/A,FALSE,"TB";#N/A,#N/A,FALSE,"AR";#N/A,#N/A,FALSE,"BS";#N/A,#N/A,FALSE,"PL";#N/A,#N/A,FALSE,"NOTES";#N/A,#N/A,FALSE,"NOTES (2)";#N/A,#N/A,FALSE,"NOTES (3)";#N/A,#N/A,FALSE,"TAXC.INDEX";#N/A,#N/A,FALSE,"Schedule I";#N/A,#N/A,FALSE,"DPL";#N/A,#N/A,FALSE,"Schedule IV";#N/A,#N/A,FALSE,"Adjustments"}</definedName>
    <definedName name="slloo" localSheetId="12" hidden="1">{#N/A,#N/A,FALSE,"TB";#N/A,#N/A,FALSE,"AR";#N/A,#N/A,FALSE,"BS";#N/A,#N/A,FALSE,"PL";#N/A,#N/A,FALSE,"NOTES";#N/A,#N/A,FALSE,"NOTES (2)";#N/A,#N/A,FALSE,"NOTES (3)";#N/A,#N/A,FALSE,"TAXC.INDEX";#N/A,#N/A,FALSE,"Schedule I";#N/A,#N/A,FALSE,"DPL";#N/A,#N/A,FALSE,"Schedule IV";#N/A,#N/A,FALSE,"Adjustments"}</definedName>
    <definedName name="slloo" hidden="1">{#N/A,#N/A,FALSE,"TB";#N/A,#N/A,FALSE,"AR";#N/A,#N/A,FALSE,"BS";#N/A,#N/A,FALSE,"PL";#N/A,#N/A,FALSE,"NOTES";#N/A,#N/A,FALSE,"NOTES (2)";#N/A,#N/A,FALSE,"NOTES (3)";#N/A,#N/A,FALSE,"TAXC.INDEX";#N/A,#N/A,FALSE,"Schedule I";#N/A,#N/A,FALSE,"DPL";#N/A,#N/A,FALSE,"Schedule IV";#N/A,#N/A,FALSE,"Adjustments"}</definedName>
    <definedName name="snfvshvir" localSheetId="7" hidden="1">{#N/A,#N/A,FALSE,"TB";#N/A,#N/A,FALSE,"AR";#N/A,#N/A,FALSE,"BS";#N/A,#N/A,FALSE,"PL";#N/A,#N/A,FALSE,"NOTES";#N/A,#N/A,FALSE,"NOTES (2)";#N/A,#N/A,FALSE,"NOTES (3)";#N/A,#N/A,FALSE,"TAXC.INDEX";#N/A,#N/A,FALSE,"Schedule I";#N/A,#N/A,FALSE,"DPL";#N/A,#N/A,FALSE,"Schedule IV";#N/A,#N/A,FALSE,"Adjustments"}</definedName>
    <definedName name="snfvshvir" localSheetId="5" hidden="1">{#N/A,#N/A,FALSE,"TB";#N/A,#N/A,FALSE,"AR";#N/A,#N/A,FALSE,"BS";#N/A,#N/A,FALSE,"PL";#N/A,#N/A,FALSE,"NOTES";#N/A,#N/A,FALSE,"NOTES (2)";#N/A,#N/A,FALSE,"NOTES (3)";#N/A,#N/A,FALSE,"TAXC.INDEX";#N/A,#N/A,FALSE,"Schedule I";#N/A,#N/A,FALSE,"DPL";#N/A,#N/A,FALSE,"Schedule IV";#N/A,#N/A,FALSE,"Adjustments"}</definedName>
    <definedName name="snfvshvir" localSheetId="6" hidden="1">{#N/A,#N/A,FALSE,"TB";#N/A,#N/A,FALSE,"AR";#N/A,#N/A,FALSE,"BS";#N/A,#N/A,FALSE,"PL";#N/A,#N/A,FALSE,"NOTES";#N/A,#N/A,FALSE,"NOTES (2)";#N/A,#N/A,FALSE,"NOTES (3)";#N/A,#N/A,FALSE,"TAXC.INDEX";#N/A,#N/A,FALSE,"Schedule I";#N/A,#N/A,FALSE,"DPL";#N/A,#N/A,FALSE,"Schedule IV";#N/A,#N/A,FALSE,"Adjustments"}</definedName>
    <definedName name="snfvshvir" localSheetId="11" hidden="1">{#N/A,#N/A,FALSE,"TB";#N/A,#N/A,FALSE,"AR";#N/A,#N/A,FALSE,"BS";#N/A,#N/A,FALSE,"PL";#N/A,#N/A,FALSE,"NOTES";#N/A,#N/A,FALSE,"NOTES (2)";#N/A,#N/A,FALSE,"NOTES (3)";#N/A,#N/A,FALSE,"TAXC.INDEX";#N/A,#N/A,FALSE,"Schedule I";#N/A,#N/A,FALSE,"DPL";#N/A,#N/A,FALSE,"Schedule IV";#N/A,#N/A,FALSE,"Adjustments"}</definedName>
    <definedName name="snfvshvir" localSheetId="12" hidden="1">{#N/A,#N/A,FALSE,"TB";#N/A,#N/A,FALSE,"AR";#N/A,#N/A,FALSE,"BS";#N/A,#N/A,FALSE,"PL";#N/A,#N/A,FALSE,"NOTES";#N/A,#N/A,FALSE,"NOTES (2)";#N/A,#N/A,FALSE,"NOTES (3)";#N/A,#N/A,FALSE,"TAXC.INDEX";#N/A,#N/A,FALSE,"Schedule I";#N/A,#N/A,FALSE,"DPL";#N/A,#N/A,FALSE,"Schedule IV";#N/A,#N/A,FALSE,"Adjustments"}</definedName>
    <definedName name="snfvshvir" hidden="1">{#N/A,#N/A,FALSE,"TB";#N/A,#N/A,FALSE,"AR";#N/A,#N/A,FALSE,"BS";#N/A,#N/A,FALSE,"PL";#N/A,#N/A,FALSE,"NOTES";#N/A,#N/A,FALSE,"NOTES (2)";#N/A,#N/A,FALSE,"NOTES (3)";#N/A,#N/A,FALSE,"TAXC.INDEX";#N/A,#N/A,FALSE,"Schedule I";#N/A,#N/A,FALSE,"DPL";#N/A,#N/A,FALSE,"Schedule IV";#N/A,#N/A,FALSE,"Adjustments"}</definedName>
    <definedName name="Snow" hidden="1">{#N/A,#N/A,FALSE,"Virgin Flightdeck"}</definedName>
    <definedName name="Snow_1" hidden="1">{#N/A,#N/A,FALSE,"Virgin Flightdeck"}</definedName>
    <definedName name="Snow_2" hidden="1">{#N/A,#N/A,FALSE,"Virgin Flightdeck"}</definedName>
    <definedName name="Snow_3" hidden="1">{#N/A,#N/A,FALSE,"Virgin Flightdeck"}</definedName>
    <definedName name="Snow_4" hidden="1">{#N/A,#N/A,FALSE,"Virgin Flightdeck"}</definedName>
    <definedName name="Snow_5" hidden="1">{#N/A,#N/A,FALSE,"Virgin Flightdeck"}</definedName>
    <definedName name="soctl" localSheetId="7" hidden="1">{#N/A,#N/A,FALSE,"TB";#N/A,#N/A,FALSE,"DR";#N/A,#N/A,FALSE,"AR";#N/A,#N/A,FALSE,"PL";#N/A,#N/A,FALSE,"BS";#N/A,#N/A,FALSE,"NOTES";#N/A,#N/A,FALSE,"NOTES (2)";#N/A,#N/A,FALSE,"NOTES (3)";#N/A,#N/A,FALSE,"DPL";#N/A,#N/A,FALSE,"TAXC.INDEX";#N/A,#N/A,FALSE,"Schedule I";#N/A,#N/A,FALSE,"Adjustments"}</definedName>
    <definedName name="soctl" localSheetId="5" hidden="1">{#N/A,#N/A,FALSE,"TB";#N/A,#N/A,FALSE,"DR";#N/A,#N/A,FALSE,"AR";#N/A,#N/A,FALSE,"PL";#N/A,#N/A,FALSE,"BS";#N/A,#N/A,FALSE,"NOTES";#N/A,#N/A,FALSE,"NOTES (2)";#N/A,#N/A,FALSE,"NOTES (3)";#N/A,#N/A,FALSE,"DPL";#N/A,#N/A,FALSE,"TAXC.INDEX";#N/A,#N/A,FALSE,"Schedule I";#N/A,#N/A,FALSE,"Adjustments"}</definedName>
    <definedName name="soctl" localSheetId="6" hidden="1">{#N/A,#N/A,FALSE,"TB";#N/A,#N/A,FALSE,"DR";#N/A,#N/A,FALSE,"AR";#N/A,#N/A,FALSE,"PL";#N/A,#N/A,FALSE,"BS";#N/A,#N/A,FALSE,"NOTES";#N/A,#N/A,FALSE,"NOTES (2)";#N/A,#N/A,FALSE,"NOTES (3)";#N/A,#N/A,FALSE,"DPL";#N/A,#N/A,FALSE,"TAXC.INDEX";#N/A,#N/A,FALSE,"Schedule I";#N/A,#N/A,FALSE,"Adjustments"}</definedName>
    <definedName name="soctl" localSheetId="11" hidden="1">{#N/A,#N/A,FALSE,"TB";#N/A,#N/A,FALSE,"DR";#N/A,#N/A,FALSE,"AR";#N/A,#N/A,FALSE,"PL";#N/A,#N/A,FALSE,"BS";#N/A,#N/A,FALSE,"NOTES";#N/A,#N/A,FALSE,"NOTES (2)";#N/A,#N/A,FALSE,"NOTES (3)";#N/A,#N/A,FALSE,"DPL";#N/A,#N/A,FALSE,"TAXC.INDEX";#N/A,#N/A,FALSE,"Schedule I";#N/A,#N/A,FALSE,"Adjustments"}</definedName>
    <definedName name="soctl" localSheetId="12" hidden="1">{#N/A,#N/A,FALSE,"TB";#N/A,#N/A,FALSE,"DR";#N/A,#N/A,FALSE,"AR";#N/A,#N/A,FALSE,"PL";#N/A,#N/A,FALSE,"BS";#N/A,#N/A,FALSE,"NOTES";#N/A,#N/A,FALSE,"NOTES (2)";#N/A,#N/A,FALSE,"NOTES (3)";#N/A,#N/A,FALSE,"DPL";#N/A,#N/A,FALSE,"TAXC.INDEX";#N/A,#N/A,FALSE,"Schedule I";#N/A,#N/A,FALSE,"Adjustments"}</definedName>
    <definedName name="soctl" hidden="1">{#N/A,#N/A,FALSE,"TB";#N/A,#N/A,FALSE,"DR";#N/A,#N/A,FALSE,"AR";#N/A,#N/A,FALSE,"PL";#N/A,#N/A,FALSE,"BS";#N/A,#N/A,FALSE,"NOTES";#N/A,#N/A,FALSE,"NOTES (2)";#N/A,#N/A,FALSE,"NOTES (3)";#N/A,#N/A,FALSE,"DPL";#N/A,#N/A,FALSE,"TAXC.INDEX";#N/A,#N/A,FALSE,"Schedule I";#N/A,#N/A,FALSE,"Adjustments"}</definedName>
    <definedName name="soe" localSheetId="7" hidden="1">{#N/A,#N/A,FALSE,"TAXC.INDEX";#N/A,#N/A,FALSE,"Schedule I";#N/A,#N/A,FALSE,"Schedule  II";#N/A,#N/A,FALSE,"Schedule III"}</definedName>
    <definedName name="soe" localSheetId="5" hidden="1">{#N/A,#N/A,FALSE,"TAXC.INDEX";#N/A,#N/A,FALSE,"Schedule I";#N/A,#N/A,FALSE,"Schedule  II";#N/A,#N/A,FALSE,"Schedule III"}</definedName>
    <definedName name="soe" localSheetId="6" hidden="1">{#N/A,#N/A,FALSE,"TAXC.INDEX";#N/A,#N/A,FALSE,"Schedule I";#N/A,#N/A,FALSE,"Schedule  II";#N/A,#N/A,FALSE,"Schedule III"}</definedName>
    <definedName name="soe" localSheetId="11" hidden="1">{#N/A,#N/A,FALSE,"TAXC.INDEX";#N/A,#N/A,FALSE,"Schedule I";#N/A,#N/A,FALSE,"Schedule  II";#N/A,#N/A,FALSE,"Schedule III"}</definedName>
    <definedName name="soe" localSheetId="12" hidden="1">{#N/A,#N/A,FALSE,"TAXC.INDEX";#N/A,#N/A,FALSE,"Schedule I";#N/A,#N/A,FALSE,"Schedule  II";#N/A,#N/A,FALSE,"Schedule III"}</definedName>
    <definedName name="soe" hidden="1">{#N/A,#N/A,FALSE,"TAXC.INDEX";#N/A,#N/A,FALSE,"Schedule I";#N/A,#N/A,FALSE,"Schedule  II";#N/A,#N/A,FALSE,"Schedule III"}</definedName>
    <definedName name="soe.ct" localSheetId="7" hidden="1">{#N/A,#N/A,FALSE,"TB";#N/A,#N/A,FALSE,"AR";#N/A,#N/A,FALSE,"BS";#N/A,#N/A,FALSE,"PL";#N/A,#N/A,FALSE,"NOTES";#N/A,#N/A,FALSE,"NOTES (2)";#N/A,#N/A,FALSE,"NOTES (3)";#N/A,#N/A,FALSE,"TAXC.INDEX";#N/A,#N/A,FALSE,"Schedule I";#N/A,#N/A,FALSE,"DPL";#N/A,#N/A,FALSE,"Schedule IV";#N/A,#N/A,FALSE,"Adjustments"}</definedName>
    <definedName name="soe.ct" localSheetId="5" hidden="1">{#N/A,#N/A,FALSE,"TB";#N/A,#N/A,FALSE,"AR";#N/A,#N/A,FALSE,"BS";#N/A,#N/A,FALSE,"PL";#N/A,#N/A,FALSE,"NOTES";#N/A,#N/A,FALSE,"NOTES (2)";#N/A,#N/A,FALSE,"NOTES (3)";#N/A,#N/A,FALSE,"TAXC.INDEX";#N/A,#N/A,FALSE,"Schedule I";#N/A,#N/A,FALSE,"DPL";#N/A,#N/A,FALSE,"Schedule IV";#N/A,#N/A,FALSE,"Adjustments"}</definedName>
    <definedName name="soe.ct" localSheetId="6" hidden="1">{#N/A,#N/A,FALSE,"TB";#N/A,#N/A,FALSE,"AR";#N/A,#N/A,FALSE,"BS";#N/A,#N/A,FALSE,"PL";#N/A,#N/A,FALSE,"NOTES";#N/A,#N/A,FALSE,"NOTES (2)";#N/A,#N/A,FALSE,"NOTES (3)";#N/A,#N/A,FALSE,"TAXC.INDEX";#N/A,#N/A,FALSE,"Schedule I";#N/A,#N/A,FALSE,"DPL";#N/A,#N/A,FALSE,"Schedule IV";#N/A,#N/A,FALSE,"Adjustments"}</definedName>
    <definedName name="soe.ct" localSheetId="11" hidden="1">{#N/A,#N/A,FALSE,"TB";#N/A,#N/A,FALSE,"AR";#N/A,#N/A,FALSE,"BS";#N/A,#N/A,FALSE,"PL";#N/A,#N/A,FALSE,"NOTES";#N/A,#N/A,FALSE,"NOTES (2)";#N/A,#N/A,FALSE,"NOTES (3)";#N/A,#N/A,FALSE,"TAXC.INDEX";#N/A,#N/A,FALSE,"Schedule I";#N/A,#N/A,FALSE,"DPL";#N/A,#N/A,FALSE,"Schedule IV";#N/A,#N/A,FALSE,"Adjustments"}</definedName>
    <definedName name="soe.ct" localSheetId="12" hidden="1">{#N/A,#N/A,FALSE,"TB";#N/A,#N/A,FALSE,"AR";#N/A,#N/A,FALSE,"BS";#N/A,#N/A,FALSE,"PL";#N/A,#N/A,FALSE,"NOTES";#N/A,#N/A,FALSE,"NOTES (2)";#N/A,#N/A,FALSE,"NOTES (3)";#N/A,#N/A,FALSE,"TAXC.INDEX";#N/A,#N/A,FALSE,"Schedule I";#N/A,#N/A,FALSE,"DPL";#N/A,#N/A,FALSE,"Schedule IV";#N/A,#N/A,FALSE,"Adjustments"}</definedName>
    <definedName name="soe.ct" hidden="1">{#N/A,#N/A,FALSE,"TB";#N/A,#N/A,FALSE,"AR";#N/A,#N/A,FALSE,"BS";#N/A,#N/A,FALSE,"PL";#N/A,#N/A,FALSE,"NOTES";#N/A,#N/A,FALSE,"NOTES (2)";#N/A,#N/A,FALSE,"NOTES (3)";#N/A,#N/A,FALSE,"TAXC.INDEX";#N/A,#N/A,FALSE,"Schedule I";#N/A,#N/A,FALSE,"DPL";#N/A,#N/A,FALSE,"Schedule IV";#N/A,#N/A,FALSE,"Adjustments"}</definedName>
    <definedName name="soeg" localSheetId="7" hidden="1">{#N/A,#N/A,FALSE,"TB";#N/A,#N/A,FALSE,"DR";#N/A,#N/A,FALSE,"AR";#N/A,#N/A,FALSE,"BS";#N/A,#N/A,FALSE,"PL";#N/A,#N/A,FALSE,"NOTES";#N/A,#N/A,FALSE,"NOTES (2)";#N/A,#N/A,FALSE,"NOTES (3)";#N/A,#N/A,FALSE,"DPL";#N/A,#N/A,FALSE,"DPL"}</definedName>
    <definedName name="soeg" localSheetId="5" hidden="1">{#N/A,#N/A,FALSE,"TB";#N/A,#N/A,FALSE,"DR";#N/A,#N/A,FALSE,"AR";#N/A,#N/A,FALSE,"BS";#N/A,#N/A,FALSE,"PL";#N/A,#N/A,FALSE,"NOTES";#N/A,#N/A,FALSE,"NOTES (2)";#N/A,#N/A,FALSE,"NOTES (3)";#N/A,#N/A,FALSE,"DPL";#N/A,#N/A,FALSE,"DPL"}</definedName>
    <definedName name="soeg" localSheetId="6" hidden="1">{#N/A,#N/A,FALSE,"TB";#N/A,#N/A,FALSE,"DR";#N/A,#N/A,FALSE,"AR";#N/A,#N/A,FALSE,"BS";#N/A,#N/A,FALSE,"PL";#N/A,#N/A,FALSE,"NOTES";#N/A,#N/A,FALSE,"NOTES (2)";#N/A,#N/A,FALSE,"NOTES (3)";#N/A,#N/A,FALSE,"DPL";#N/A,#N/A,FALSE,"DPL"}</definedName>
    <definedName name="soeg" localSheetId="11" hidden="1">{#N/A,#N/A,FALSE,"TB";#N/A,#N/A,FALSE,"DR";#N/A,#N/A,FALSE,"AR";#N/A,#N/A,FALSE,"BS";#N/A,#N/A,FALSE,"PL";#N/A,#N/A,FALSE,"NOTES";#N/A,#N/A,FALSE,"NOTES (2)";#N/A,#N/A,FALSE,"NOTES (3)";#N/A,#N/A,FALSE,"DPL";#N/A,#N/A,FALSE,"DPL"}</definedName>
    <definedName name="soeg" localSheetId="12" hidden="1">{#N/A,#N/A,FALSE,"TB";#N/A,#N/A,FALSE,"DR";#N/A,#N/A,FALSE,"AR";#N/A,#N/A,FALSE,"BS";#N/A,#N/A,FALSE,"PL";#N/A,#N/A,FALSE,"NOTES";#N/A,#N/A,FALSE,"NOTES (2)";#N/A,#N/A,FALSE,"NOTES (3)";#N/A,#N/A,FALSE,"DPL";#N/A,#N/A,FALSE,"DPL"}</definedName>
    <definedName name="soeg" hidden="1">{#N/A,#N/A,FALSE,"TB";#N/A,#N/A,FALSE,"DR";#N/A,#N/A,FALSE,"AR";#N/A,#N/A,FALSE,"BS";#N/A,#N/A,FALSE,"PL";#N/A,#N/A,FALSE,"NOTES";#N/A,#N/A,FALSE,"NOTES (2)";#N/A,#N/A,FALSE,"NOTES (3)";#N/A,#N/A,FALSE,"DPL";#N/A,#N/A,FALSE,"DPL"}</definedName>
    <definedName name="soelt" localSheetId="7" hidden="1">{#N/A,#N/A,FALSE,"TB";#N/A,#N/A,FALSE,"DR";#N/A,#N/A,FALSE,"AR";#N/A,#N/A,FALSE,"BS";#N/A,#N/A,FALSE,"PL";#N/A,#N/A,FALSE,"NOTES";#N/A,#N/A,FALSE,"NOTES (2)";#N/A,#N/A,FALSE,"NOTES (3)";#N/A,#N/A,FALSE,"DPL";#N/A,#N/A,FALSE,"DPL"}</definedName>
    <definedName name="soelt" localSheetId="5" hidden="1">{#N/A,#N/A,FALSE,"TB";#N/A,#N/A,FALSE,"DR";#N/A,#N/A,FALSE,"AR";#N/A,#N/A,FALSE,"BS";#N/A,#N/A,FALSE,"PL";#N/A,#N/A,FALSE,"NOTES";#N/A,#N/A,FALSE,"NOTES (2)";#N/A,#N/A,FALSE,"NOTES (3)";#N/A,#N/A,FALSE,"DPL";#N/A,#N/A,FALSE,"DPL"}</definedName>
    <definedName name="soelt" localSheetId="6" hidden="1">{#N/A,#N/A,FALSE,"TB";#N/A,#N/A,FALSE,"DR";#N/A,#N/A,FALSE,"AR";#N/A,#N/A,FALSE,"BS";#N/A,#N/A,FALSE,"PL";#N/A,#N/A,FALSE,"NOTES";#N/A,#N/A,FALSE,"NOTES (2)";#N/A,#N/A,FALSE,"NOTES (3)";#N/A,#N/A,FALSE,"DPL";#N/A,#N/A,FALSE,"DPL"}</definedName>
    <definedName name="soelt" localSheetId="11" hidden="1">{#N/A,#N/A,FALSE,"TB";#N/A,#N/A,FALSE,"DR";#N/A,#N/A,FALSE,"AR";#N/A,#N/A,FALSE,"BS";#N/A,#N/A,FALSE,"PL";#N/A,#N/A,FALSE,"NOTES";#N/A,#N/A,FALSE,"NOTES (2)";#N/A,#N/A,FALSE,"NOTES (3)";#N/A,#N/A,FALSE,"DPL";#N/A,#N/A,FALSE,"DPL"}</definedName>
    <definedName name="soelt" localSheetId="12" hidden="1">{#N/A,#N/A,FALSE,"TB";#N/A,#N/A,FALSE,"DR";#N/A,#N/A,FALSE,"AR";#N/A,#N/A,FALSE,"BS";#N/A,#N/A,FALSE,"PL";#N/A,#N/A,FALSE,"NOTES";#N/A,#N/A,FALSE,"NOTES (2)";#N/A,#N/A,FALSE,"NOTES (3)";#N/A,#N/A,FALSE,"DPL";#N/A,#N/A,FALSE,"DPL"}</definedName>
    <definedName name="soelt" hidden="1">{#N/A,#N/A,FALSE,"TB";#N/A,#N/A,FALSE,"DR";#N/A,#N/A,FALSE,"AR";#N/A,#N/A,FALSE,"BS";#N/A,#N/A,FALSE,"PL";#N/A,#N/A,FALSE,"NOTES";#N/A,#N/A,FALSE,"NOTES (2)";#N/A,#N/A,FALSE,"NOTES (3)";#N/A,#N/A,FALSE,"DPL";#N/A,#N/A,FALSE,"DPL"}</definedName>
    <definedName name="soetjl" localSheetId="7" hidden="1">{#N/A,#N/A,FALSE,"TAXC.INDEX";#N/A,#N/A,FALSE,"Schedule I";#N/A,#N/A,FALSE,"Schedule  II";#N/A,#N/A,FALSE,"Schedule III";#N/A,#N/A,FALSE,"Schedule IV";#N/A,#N/A,FALSE,"Schedule IV (Cont'd)";#N/A,#N/A,FALSE,"Schedule V";#N/A,#N/A,FALSE,"Schedule VI";#N/A,#N/A,FALSE,"Schedule VII"}</definedName>
    <definedName name="soetjl" localSheetId="5" hidden="1">{#N/A,#N/A,FALSE,"TAXC.INDEX";#N/A,#N/A,FALSE,"Schedule I";#N/A,#N/A,FALSE,"Schedule  II";#N/A,#N/A,FALSE,"Schedule III";#N/A,#N/A,FALSE,"Schedule IV";#N/A,#N/A,FALSE,"Schedule IV (Cont'd)";#N/A,#N/A,FALSE,"Schedule V";#N/A,#N/A,FALSE,"Schedule VI";#N/A,#N/A,FALSE,"Schedule VII"}</definedName>
    <definedName name="soetjl" localSheetId="6" hidden="1">{#N/A,#N/A,FALSE,"TAXC.INDEX";#N/A,#N/A,FALSE,"Schedule I";#N/A,#N/A,FALSE,"Schedule  II";#N/A,#N/A,FALSE,"Schedule III";#N/A,#N/A,FALSE,"Schedule IV";#N/A,#N/A,FALSE,"Schedule IV (Cont'd)";#N/A,#N/A,FALSE,"Schedule V";#N/A,#N/A,FALSE,"Schedule VI";#N/A,#N/A,FALSE,"Schedule VII"}</definedName>
    <definedName name="soetjl" localSheetId="11" hidden="1">{#N/A,#N/A,FALSE,"TAXC.INDEX";#N/A,#N/A,FALSE,"Schedule I";#N/A,#N/A,FALSE,"Schedule  II";#N/A,#N/A,FALSE,"Schedule III";#N/A,#N/A,FALSE,"Schedule IV";#N/A,#N/A,FALSE,"Schedule IV (Cont'd)";#N/A,#N/A,FALSE,"Schedule V";#N/A,#N/A,FALSE,"Schedule VI";#N/A,#N/A,FALSE,"Schedule VII"}</definedName>
    <definedName name="soetjl" localSheetId="12" hidden="1">{#N/A,#N/A,FALSE,"TAXC.INDEX";#N/A,#N/A,FALSE,"Schedule I";#N/A,#N/A,FALSE,"Schedule  II";#N/A,#N/A,FALSE,"Schedule III";#N/A,#N/A,FALSE,"Schedule IV";#N/A,#N/A,FALSE,"Schedule IV (Cont'd)";#N/A,#N/A,FALSE,"Schedule V";#N/A,#N/A,FALSE,"Schedule VI";#N/A,#N/A,FALSE,"Schedule VII"}</definedName>
    <definedName name="soetjl" hidden="1">{#N/A,#N/A,FALSE,"TAXC.INDEX";#N/A,#N/A,FALSE,"Schedule I";#N/A,#N/A,FALSE,"Schedule  II";#N/A,#N/A,FALSE,"Schedule III";#N/A,#N/A,FALSE,"Schedule IV";#N/A,#N/A,FALSE,"Schedule IV (Cont'd)";#N/A,#N/A,FALSE,"Schedule V";#N/A,#N/A,FALSE,"Schedule VI";#N/A,#N/A,FALSE,"Schedule VII"}</definedName>
    <definedName name="sof" localSheetId="7" hidden="1">{#N/A,#N/A,FALSE,"DIR-REP";#N/A,#N/A,FALSE,"AUD-REPORT";#N/A,#N/A,FALSE,"P7L&amp;BS";#N/A,#N/A,FALSE,"NOTES";#N/A,#N/A,FALSE,"FA";#N/A,#N/A,FALSE,"NOTES (2)";#N/A,#N/A,FALSE,"Schedule  IV";#N/A,#N/A,FALSE,"Schedule V"}</definedName>
    <definedName name="sof" localSheetId="5" hidden="1">{#N/A,#N/A,FALSE,"DIR-REP";#N/A,#N/A,FALSE,"AUD-REPORT";#N/A,#N/A,FALSE,"P7L&amp;BS";#N/A,#N/A,FALSE,"NOTES";#N/A,#N/A,FALSE,"FA";#N/A,#N/A,FALSE,"NOTES (2)";#N/A,#N/A,FALSE,"Schedule  IV";#N/A,#N/A,FALSE,"Schedule V"}</definedName>
    <definedName name="sof" localSheetId="6" hidden="1">{#N/A,#N/A,FALSE,"DIR-REP";#N/A,#N/A,FALSE,"AUD-REPORT";#N/A,#N/A,FALSE,"P7L&amp;BS";#N/A,#N/A,FALSE,"NOTES";#N/A,#N/A,FALSE,"FA";#N/A,#N/A,FALSE,"NOTES (2)";#N/A,#N/A,FALSE,"Schedule  IV";#N/A,#N/A,FALSE,"Schedule V"}</definedName>
    <definedName name="sof" localSheetId="11" hidden="1">{#N/A,#N/A,FALSE,"DIR-REP";#N/A,#N/A,FALSE,"AUD-REPORT";#N/A,#N/A,FALSE,"P7L&amp;BS";#N/A,#N/A,FALSE,"NOTES";#N/A,#N/A,FALSE,"FA";#N/A,#N/A,FALSE,"NOTES (2)";#N/A,#N/A,FALSE,"Schedule  IV";#N/A,#N/A,FALSE,"Schedule V"}</definedName>
    <definedName name="sof" localSheetId="12" hidden="1">{#N/A,#N/A,FALSE,"DIR-REP";#N/A,#N/A,FALSE,"AUD-REPORT";#N/A,#N/A,FALSE,"P7L&amp;BS";#N/A,#N/A,FALSE,"NOTES";#N/A,#N/A,FALSE,"FA";#N/A,#N/A,FALSE,"NOTES (2)";#N/A,#N/A,FALSE,"Schedule  IV";#N/A,#N/A,FALSE,"Schedule V"}</definedName>
    <definedName name="sof" hidden="1">{#N/A,#N/A,FALSE,"DIR-REP";#N/A,#N/A,FALSE,"AUD-REPORT";#N/A,#N/A,FALSE,"P7L&amp;BS";#N/A,#N/A,FALSE,"NOTES";#N/A,#N/A,FALSE,"FA";#N/A,#N/A,FALSE,"NOTES (2)";#N/A,#N/A,FALSE,"Schedule  IV";#N/A,#N/A,FALSE,"Schedule V"}</definedName>
    <definedName name="software" hidden="1">{"'Eng (page2)'!$A$1:$D$52"}</definedName>
    <definedName name="Solution" localSheetId="4">#REF!</definedName>
    <definedName name="Solution" localSheetId="10">#REF!</definedName>
    <definedName name="Solution">#REF!</definedName>
    <definedName name="solver_adj" hidden="1">#REF!</definedName>
    <definedName name="solver_cvg" hidden="1">0.001</definedName>
    <definedName name="solver_drv" hidden="1">1</definedName>
    <definedName name="solver_est" hidden="1">1</definedName>
    <definedName name="solver_itr" hidden="1">100</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0</definedName>
    <definedName name="soooot" localSheetId="7" hidden="1">{#N/A,#N/A,FALSE,"DIR-REP";#N/A,#N/A,FALSE,"AUD-REPORT";#N/A,#N/A,FALSE,"P7L&amp;BS";#N/A,#N/A,FALSE,"NOTES";#N/A,#N/A,FALSE,"FA";#N/A,#N/A,FALSE,"NOTES (2)";#N/A,#N/A,FALSE,"Schedule  IV";#N/A,#N/A,FALSE,"Schedule V"}</definedName>
    <definedName name="soooot" localSheetId="5" hidden="1">{#N/A,#N/A,FALSE,"DIR-REP";#N/A,#N/A,FALSE,"AUD-REPORT";#N/A,#N/A,FALSE,"P7L&amp;BS";#N/A,#N/A,FALSE,"NOTES";#N/A,#N/A,FALSE,"FA";#N/A,#N/A,FALSE,"NOTES (2)";#N/A,#N/A,FALSE,"Schedule  IV";#N/A,#N/A,FALSE,"Schedule V"}</definedName>
    <definedName name="soooot" localSheetId="6" hidden="1">{#N/A,#N/A,FALSE,"DIR-REP";#N/A,#N/A,FALSE,"AUD-REPORT";#N/A,#N/A,FALSE,"P7L&amp;BS";#N/A,#N/A,FALSE,"NOTES";#N/A,#N/A,FALSE,"FA";#N/A,#N/A,FALSE,"NOTES (2)";#N/A,#N/A,FALSE,"Schedule  IV";#N/A,#N/A,FALSE,"Schedule V"}</definedName>
    <definedName name="soooot" localSheetId="11" hidden="1">{#N/A,#N/A,FALSE,"DIR-REP";#N/A,#N/A,FALSE,"AUD-REPORT";#N/A,#N/A,FALSE,"P7L&amp;BS";#N/A,#N/A,FALSE,"NOTES";#N/A,#N/A,FALSE,"FA";#N/A,#N/A,FALSE,"NOTES (2)";#N/A,#N/A,FALSE,"Schedule  IV";#N/A,#N/A,FALSE,"Schedule V"}</definedName>
    <definedName name="soooot" localSheetId="12" hidden="1">{#N/A,#N/A,FALSE,"DIR-REP";#N/A,#N/A,FALSE,"AUD-REPORT";#N/A,#N/A,FALSE,"P7L&amp;BS";#N/A,#N/A,FALSE,"NOTES";#N/A,#N/A,FALSE,"FA";#N/A,#N/A,FALSE,"NOTES (2)";#N/A,#N/A,FALSE,"Schedule  IV";#N/A,#N/A,FALSE,"Schedule V"}</definedName>
    <definedName name="soooot" hidden="1">{#N/A,#N/A,FALSE,"DIR-REP";#N/A,#N/A,FALSE,"AUD-REPORT";#N/A,#N/A,FALSE,"P7L&amp;BS";#N/A,#N/A,FALSE,"NOTES";#N/A,#N/A,FALSE,"FA";#N/A,#N/A,FALSE,"NOTES (2)";#N/A,#N/A,FALSE,"Schedule  IV";#N/A,#N/A,FALSE,"Schedule V"}</definedName>
    <definedName name="sort" localSheetId="7" hidden="1">#REF!</definedName>
    <definedName name="sort" localSheetId="5" hidden="1">#REF!</definedName>
    <definedName name="sort" localSheetId="6" hidden="1">#REF!</definedName>
    <definedName name="sort" localSheetId="11" hidden="1">#REF!</definedName>
    <definedName name="sort" localSheetId="12" hidden="1">#REF!</definedName>
    <definedName name="sort" hidden="1">#REF!</definedName>
    <definedName name="sotaljt" localSheetId="7" hidden="1">{#N/A,#N/A,FALSE,"TB";#N/A,#N/A,FALSE,"AR";#N/A,#N/A,FALSE,"BS";#N/A,#N/A,FALSE,"PL";#N/A,#N/A,FALSE,"NOTES";#N/A,#N/A,FALSE,"NOTES (2)";#N/A,#N/A,FALSE,"NOTES (3)";#N/A,#N/A,FALSE,"TAXC.INDEX";#N/A,#N/A,FALSE,"Schedule I";#N/A,#N/A,FALSE,"DPL";#N/A,#N/A,FALSE,"Schedule IV";#N/A,#N/A,FALSE,"Adjustments"}</definedName>
    <definedName name="sotaljt" localSheetId="5" hidden="1">{#N/A,#N/A,FALSE,"TB";#N/A,#N/A,FALSE,"AR";#N/A,#N/A,FALSE,"BS";#N/A,#N/A,FALSE,"PL";#N/A,#N/A,FALSE,"NOTES";#N/A,#N/A,FALSE,"NOTES (2)";#N/A,#N/A,FALSE,"NOTES (3)";#N/A,#N/A,FALSE,"TAXC.INDEX";#N/A,#N/A,FALSE,"Schedule I";#N/A,#N/A,FALSE,"DPL";#N/A,#N/A,FALSE,"Schedule IV";#N/A,#N/A,FALSE,"Adjustments"}</definedName>
    <definedName name="sotaljt" localSheetId="6" hidden="1">{#N/A,#N/A,FALSE,"TB";#N/A,#N/A,FALSE,"AR";#N/A,#N/A,FALSE,"BS";#N/A,#N/A,FALSE,"PL";#N/A,#N/A,FALSE,"NOTES";#N/A,#N/A,FALSE,"NOTES (2)";#N/A,#N/A,FALSE,"NOTES (3)";#N/A,#N/A,FALSE,"TAXC.INDEX";#N/A,#N/A,FALSE,"Schedule I";#N/A,#N/A,FALSE,"DPL";#N/A,#N/A,FALSE,"Schedule IV";#N/A,#N/A,FALSE,"Adjustments"}</definedName>
    <definedName name="sotaljt" localSheetId="11" hidden="1">{#N/A,#N/A,FALSE,"TB";#N/A,#N/A,FALSE,"AR";#N/A,#N/A,FALSE,"BS";#N/A,#N/A,FALSE,"PL";#N/A,#N/A,FALSE,"NOTES";#N/A,#N/A,FALSE,"NOTES (2)";#N/A,#N/A,FALSE,"NOTES (3)";#N/A,#N/A,FALSE,"TAXC.INDEX";#N/A,#N/A,FALSE,"Schedule I";#N/A,#N/A,FALSE,"DPL";#N/A,#N/A,FALSE,"Schedule IV";#N/A,#N/A,FALSE,"Adjustments"}</definedName>
    <definedName name="sotaljt" localSheetId="12" hidden="1">{#N/A,#N/A,FALSE,"TB";#N/A,#N/A,FALSE,"AR";#N/A,#N/A,FALSE,"BS";#N/A,#N/A,FALSE,"PL";#N/A,#N/A,FALSE,"NOTES";#N/A,#N/A,FALSE,"NOTES (2)";#N/A,#N/A,FALSE,"NOTES (3)";#N/A,#N/A,FALSE,"TAXC.INDEX";#N/A,#N/A,FALSE,"Schedule I";#N/A,#N/A,FALSE,"DPL";#N/A,#N/A,FALSE,"Schedule IV";#N/A,#N/A,FALSE,"Adjustments"}</definedName>
    <definedName name="sotaljt" hidden="1">{#N/A,#N/A,FALSE,"TB";#N/A,#N/A,FALSE,"AR";#N/A,#N/A,FALSE,"BS";#N/A,#N/A,FALSE,"PL";#N/A,#N/A,FALSE,"NOTES";#N/A,#N/A,FALSE,"NOTES (2)";#N/A,#N/A,FALSE,"NOTES (3)";#N/A,#N/A,FALSE,"TAXC.INDEX";#N/A,#N/A,FALSE,"Schedule I";#N/A,#N/A,FALSE,"DPL";#N/A,#N/A,FALSE,"Schedule IV";#N/A,#N/A,FALSE,"Adjustments"}</definedName>
    <definedName name="Spec" localSheetId="4">#REF!</definedName>
    <definedName name="Spec" localSheetId="10">#REF!</definedName>
    <definedName name="Spec">#REF!</definedName>
    <definedName name="spo" localSheetId="7" hidden="1">{#N/A,#N/A,FALSE,"TB";#N/A,#N/A,FALSE,"DR";#N/A,#N/A,FALSE,"AR";#N/A,#N/A,FALSE,"PL";#N/A,#N/A,FALSE,"BS";#N/A,#N/A,FALSE,"NOTES";#N/A,#N/A,FALSE,"NOTES (2)";#N/A,#N/A,FALSE,"NOTES (3)";#N/A,#N/A,FALSE,"DPL";#N/A,#N/A,FALSE,"TAXC.INDEX";#N/A,#N/A,FALSE,"Schedule I";#N/A,#N/A,FALSE,"Adjustments"}</definedName>
    <definedName name="spo" localSheetId="5" hidden="1">{#N/A,#N/A,FALSE,"TB";#N/A,#N/A,FALSE,"DR";#N/A,#N/A,FALSE,"AR";#N/A,#N/A,FALSE,"PL";#N/A,#N/A,FALSE,"BS";#N/A,#N/A,FALSE,"NOTES";#N/A,#N/A,FALSE,"NOTES (2)";#N/A,#N/A,FALSE,"NOTES (3)";#N/A,#N/A,FALSE,"DPL";#N/A,#N/A,FALSE,"TAXC.INDEX";#N/A,#N/A,FALSE,"Schedule I";#N/A,#N/A,FALSE,"Adjustments"}</definedName>
    <definedName name="spo" localSheetId="6" hidden="1">{#N/A,#N/A,FALSE,"TB";#N/A,#N/A,FALSE,"DR";#N/A,#N/A,FALSE,"AR";#N/A,#N/A,FALSE,"PL";#N/A,#N/A,FALSE,"BS";#N/A,#N/A,FALSE,"NOTES";#N/A,#N/A,FALSE,"NOTES (2)";#N/A,#N/A,FALSE,"NOTES (3)";#N/A,#N/A,FALSE,"DPL";#N/A,#N/A,FALSE,"TAXC.INDEX";#N/A,#N/A,FALSE,"Schedule I";#N/A,#N/A,FALSE,"Adjustments"}</definedName>
    <definedName name="spo" localSheetId="11" hidden="1">{#N/A,#N/A,FALSE,"TB";#N/A,#N/A,FALSE,"DR";#N/A,#N/A,FALSE,"AR";#N/A,#N/A,FALSE,"PL";#N/A,#N/A,FALSE,"BS";#N/A,#N/A,FALSE,"NOTES";#N/A,#N/A,FALSE,"NOTES (2)";#N/A,#N/A,FALSE,"NOTES (3)";#N/A,#N/A,FALSE,"DPL";#N/A,#N/A,FALSE,"TAXC.INDEX";#N/A,#N/A,FALSE,"Schedule I";#N/A,#N/A,FALSE,"Adjustments"}</definedName>
    <definedName name="spo" localSheetId="12" hidden="1">{#N/A,#N/A,FALSE,"TB";#N/A,#N/A,FALSE,"DR";#N/A,#N/A,FALSE,"AR";#N/A,#N/A,FALSE,"PL";#N/A,#N/A,FALSE,"BS";#N/A,#N/A,FALSE,"NOTES";#N/A,#N/A,FALSE,"NOTES (2)";#N/A,#N/A,FALSE,"NOTES (3)";#N/A,#N/A,FALSE,"DPL";#N/A,#N/A,FALSE,"TAXC.INDEX";#N/A,#N/A,FALSE,"Schedule I";#N/A,#N/A,FALSE,"Adjustments"}</definedName>
    <definedName name="spo" hidden="1">{#N/A,#N/A,FALSE,"TB";#N/A,#N/A,FALSE,"DR";#N/A,#N/A,FALSE,"AR";#N/A,#N/A,FALSE,"PL";#N/A,#N/A,FALSE,"BS";#N/A,#N/A,FALSE,"NOTES";#N/A,#N/A,FALSE,"NOTES (2)";#N/A,#N/A,FALSE,"NOTES (3)";#N/A,#N/A,FALSE,"DPL";#N/A,#N/A,FALSE,"TAXC.INDEX";#N/A,#N/A,FALSE,"Schedule I";#N/A,#N/A,FALSE,"Adjustments"}</definedName>
    <definedName name="SS" hidden="1">[51]평가기준!#REF!</definedName>
    <definedName name="sss" hidden="1">'[52]Base Info'!#REF!</definedName>
    <definedName name="ssss" localSheetId="7" hidden="1">{#N/A,#N/A,FALSE,"TAXC.INDEX";#N/A,#N/A,FALSE,"Schedule I";#N/A,#N/A,FALSE,"Schedule  II";#N/A,#N/A,FALSE,"Schedule III";#N/A,#N/A,FALSE,"Schedule IV";#N/A,#N/A,FALSE,"Schedule IV (Cont'd)";#N/A,#N/A,FALSE,"Schedule V";#N/A,#N/A,FALSE,"Schedule VI";#N/A,#N/A,FALSE,"Schedule VII"}</definedName>
    <definedName name="ssss" localSheetId="5" hidden="1">{#N/A,#N/A,FALSE,"TAXC.INDEX";#N/A,#N/A,FALSE,"Schedule I";#N/A,#N/A,FALSE,"Schedule  II";#N/A,#N/A,FALSE,"Schedule III";#N/A,#N/A,FALSE,"Schedule IV";#N/A,#N/A,FALSE,"Schedule IV (Cont'd)";#N/A,#N/A,FALSE,"Schedule V";#N/A,#N/A,FALSE,"Schedule VI";#N/A,#N/A,FALSE,"Schedule VII"}</definedName>
    <definedName name="ssss" localSheetId="6" hidden="1">{#N/A,#N/A,FALSE,"TAXC.INDEX";#N/A,#N/A,FALSE,"Schedule I";#N/A,#N/A,FALSE,"Schedule  II";#N/A,#N/A,FALSE,"Schedule III";#N/A,#N/A,FALSE,"Schedule IV";#N/A,#N/A,FALSE,"Schedule IV (Cont'd)";#N/A,#N/A,FALSE,"Schedule V";#N/A,#N/A,FALSE,"Schedule VI";#N/A,#N/A,FALSE,"Schedule VII"}</definedName>
    <definedName name="ssss" localSheetId="11" hidden="1">{#N/A,#N/A,FALSE,"TAXC.INDEX";#N/A,#N/A,FALSE,"Schedule I";#N/A,#N/A,FALSE,"Schedule  II";#N/A,#N/A,FALSE,"Schedule III";#N/A,#N/A,FALSE,"Schedule IV";#N/A,#N/A,FALSE,"Schedule IV (Cont'd)";#N/A,#N/A,FALSE,"Schedule V";#N/A,#N/A,FALSE,"Schedule VI";#N/A,#N/A,FALSE,"Schedule VII"}</definedName>
    <definedName name="ssss" localSheetId="12" hidden="1">{#N/A,#N/A,FALSE,"TAXC.INDEX";#N/A,#N/A,FALSE,"Schedule I";#N/A,#N/A,FALSE,"Schedule  II";#N/A,#N/A,FALSE,"Schedule III";#N/A,#N/A,FALSE,"Schedule IV";#N/A,#N/A,FALSE,"Schedule IV (Cont'd)";#N/A,#N/A,FALSE,"Schedule V";#N/A,#N/A,FALSE,"Schedule VI";#N/A,#N/A,FALSE,"Schedule VII"}</definedName>
    <definedName name="ssss"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ssss_1"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ssss_2"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ssss_3"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ssss_4"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ssss_5"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ssssd" localSheetId="7" hidden="1">#REF!</definedName>
    <definedName name="ssssd" localSheetId="5" hidden="1">#REF!</definedName>
    <definedName name="ssssd" localSheetId="6" hidden="1">#REF!</definedName>
    <definedName name="ssssd" localSheetId="11" hidden="1">#REF!</definedName>
    <definedName name="ssssd" localSheetId="12" hidden="1">#REF!</definedName>
    <definedName name="ssssd" hidden="1">#REF!</definedName>
    <definedName name="sssss" hidden="1">{#N/A,#N/A,FALSE,"3410599";#N/A,#N/A,FALSE,"34106";#N/A,#N/A,FALSE,"34903";#N/A,#N/A,FALSE,"4450999";#N/A,#N/A,FALSE,"44901"}</definedName>
    <definedName name="ST" localSheetId="6">#REF!</definedName>
    <definedName name="ST">#REF!</definedName>
    <definedName name="Start_2">'P&amp;L(2)'!$A$1</definedName>
    <definedName name="Start_30">#REF!</definedName>
    <definedName name="Start_4" localSheetId="2">BS!$A$1</definedName>
    <definedName name="Start_4">#REF!</definedName>
    <definedName name="ste" hidden="1">{#N/A,#N/A,FALSE,"Virgin Flightdeck"}</definedName>
    <definedName name="ste_1" hidden="1">{#N/A,#N/A,FALSE,"Virgin Flightdeck"}</definedName>
    <definedName name="ste_2" hidden="1">{#N/A,#N/A,FALSE,"Virgin Flightdeck"}</definedName>
    <definedName name="ste_3" hidden="1">{#N/A,#N/A,FALSE,"Virgin Flightdeck"}</definedName>
    <definedName name="ste_4" hidden="1">{#N/A,#N/A,FALSE,"Virgin Flightdeck"}</definedName>
    <definedName name="ste_5" hidden="1">{#N/A,#N/A,FALSE,"Virgin Flightdeck"}</definedName>
    <definedName name="STK" localSheetId="6">#REF!</definedName>
    <definedName name="STK">#REF!</definedName>
    <definedName name="stud13"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stud13_1"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stud13_2"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stud13_3"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stud13_4"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stud13_5"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SUMMARY_BOOK" hidden="1">{"page1",#N/A,FALSE,"GIRLBO";"page2",#N/A,FALSE,"GIRLBO";"page3",#N/A,FALSE,"GIRLBO";"page4",#N/A,FALSE,"GIRLBO";"page5",#N/A,FALSE,"GIRLBO"}</definedName>
    <definedName name="SUMMARY_BOOK_1" hidden="1">{"page1",#N/A,FALSE,"GIRLBO";"page2",#N/A,FALSE,"GIRLBO";"page3",#N/A,FALSE,"GIRLBO";"page4",#N/A,FALSE,"GIRLBO";"page5",#N/A,FALSE,"GIRLBO"}</definedName>
    <definedName name="SUMMARY_BOOK_2" hidden="1">{"page1",#N/A,FALSE,"GIRLBO";"page2",#N/A,FALSE,"GIRLBO";"page3",#N/A,FALSE,"GIRLBO";"page4",#N/A,FALSE,"GIRLBO";"page5",#N/A,FALSE,"GIRLBO"}</definedName>
    <definedName name="SUMMARY_BOOK_3" hidden="1">{"page1",#N/A,FALSE,"GIRLBO";"page2",#N/A,FALSE,"GIRLBO";"page3",#N/A,FALSE,"GIRLBO";"page4",#N/A,FALSE,"GIRLBO";"page5",#N/A,FALSE,"GIRLBO"}</definedName>
    <definedName name="SUMMARY_BOOK_4" hidden="1">{"page1",#N/A,FALSE,"GIRLBO";"page2",#N/A,FALSE,"GIRLBO";"page3",#N/A,FALSE,"GIRLBO";"page4",#N/A,FALSE,"GIRLBO";"page5",#N/A,FALSE,"GIRLBO"}</definedName>
    <definedName name="SUMMARY_BOOK_5" hidden="1">{"page1",#N/A,FALSE,"GIRLBO";"page2",#N/A,FALSE,"GIRLBO";"page3",#N/A,FALSE,"GIRLBO";"page4",#N/A,FALSE,"GIRLBO";"page5",#N/A,FALSE,"GIRLBO"}</definedName>
    <definedName name="summary3" hidden="1">{#N/A,#N/A,FALSE,"Virgin Flightdeck"}</definedName>
    <definedName name="summary3_1" hidden="1">{#N/A,#N/A,FALSE,"Virgin Flightdeck"}</definedName>
    <definedName name="summary3_2" hidden="1">{#N/A,#N/A,FALSE,"Virgin Flightdeck"}</definedName>
    <definedName name="summary3_3" hidden="1">{#N/A,#N/A,FALSE,"Virgin Flightdeck"}</definedName>
    <definedName name="summary3_4" hidden="1">{#N/A,#N/A,FALSE,"Virgin Flightdeck"}</definedName>
    <definedName name="summary3_5" hidden="1">{#N/A,#N/A,FALSE,"Virgin Flightdeck"}</definedName>
    <definedName name="summaryty" hidden="1">{#N/A,#N/A,TRUE,"KEY DATA";#N/A,#N/A,TRUE,"KEY DATA Base Case";#N/A,#N/A,TRUE,"JULY";#N/A,#N/A,TRUE,"AUG";#N/A,#N/A,TRUE,"SEPT";#N/A,#N/A,TRUE,"3Q"}</definedName>
    <definedName name="summaryty." hidden="1">{#N/A,#N/A,TRUE,"KEY DATA";#N/A,#N/A,TRUE,"KEY DATA Base Case";#N/A,#N/A,TRUE,"JULY";#N/A,#N/A,TRUE,"AUG";#N/A,#N/A,TRUE,"SEPT";#N/A,#N/A,TRUE,"3Q"}</definedName>
    <definedName name="summaryty._1" hidden="1">{#N/A,#N/A,TRUE,"KEY DATA";#N/A,#N/A,TRUE,"KEY DATA Base Case";#N/A,#N/A,TRUE,"JULY";#N/A,#N/A,TRUE,"AUG";#N/A,#N/A,TRUE,"SEPT";#N/A,#N/A,TRUE,"3Q"}</definedName>
    <definedName name="summaryty._2" hidden="1">{#N/A,#N/A,TRUE,"KEY DATA";#N/A,#N/A,TRUE,"KEY DATA Base Case";#N/A,#N/A,TRUE,"JULY";#N/A,#N/A,TRUE,"AUG";#N/A,#N/A,TRUE,"SEPT";#N/A,#N/A,TRUE,"3Q"}</definedName>
    <definedName name="summaryty._3" hidden="1">{#N/A,#N/A,TRUE,"KEY DATA";#N/A,#N/A,TRUE,"KEY DATA Base Case";#N/A,#N/A,TRUE,"JULY";#N/A,#N/A,TRUE,"AUG";#N/A,#N/A,TRUE,"SEPT";#N/A,#N/A,TRUE,"3Q"}</definedName>
    <definedName name="summaryty._4" hidden="1">{#N/A,#N/A,TRUE,"KEY DATA";#N/A,#N/A,TRUE,"KEY DATA Base Case";#N/A,#N/A,TRUE,"JULY";#N/A,#N/A,TRUE,"AUG";#N/A,#N/A,TRUE,"SEPT";#N/A,#N/A,TRUE,"3Q"}</definedName>
    <definedName name="summaryty._5" hidden="1">{#N/A,#N/A,TRUE,"KEY DATA";#N/A,#N/A,TRUE,"KEY DATA Base Case";#N/A,#N/A,TRUE,"JULY";#N/A,#N/A,TRUE,"AUG";#N/A,#N/A,TRUE,"SEPT";#N/A,#N/A,TRUE,"3Q"}</definedName>
    <definedName name="summaryty_1" hidden="1">{#N/A,#N/A,TRUE,"KEY DATA";#N/A,#N/A,TRUE,"KEY DATA Base Case";#N/A,#N/A,TRUE,"JULY";#N/A,#N/A,TRUE,"AUG";#N/A,#N/A,TRUE,"SEPT";#N/A,#N/A,TRUE,"3Q"}</definedName>
    <definedName name="summaryty_2" hidden="1">{#N/A,#N/A,TRUE,"KEY DATA";#N/A,#N/A,TRUE,"KEY DATA Base Case";#N/A,#N/A,TRUE,"JULY";#N/A,#N/A,TRUE,"AUG";#N/A,#N/A,TRUE,"SEPT";#N/A,#N/A,TRUE,"3Q"}</definedName>
    <definedName name="summaryty_3" hidden="1">{#N/A,#N/A,TRUE,"KEY DATA";#N/A,#N/A,TRUE,"KEY DATA Base Case";#N/A,#N/A,TRUE,"JULY";#N/A,#N/A,TRUE,"AUG";#N/A,#N/A,TRUE,"SEPT";#N/A,#N/A,TRUE,"3Q"}</definedName>
    <definedName name="summaryty_4" hidden="1">{#N/A,#N/A,TRUE,"KEY DATA";#N/A,#N/A,TRUE,"KEY DATA Base Case";#N/A,#N/A,TRUE,"JULY";#N/A,#N/A,TRUE,"AUG";#N/A,#N/A,TRUE,"SEPT";#N/A,#N/A,TRUE,"3Q"}</definedName>
    <definedName name="summaryty_5" hidden="1">{#N/A,#N/A,TRUE,"KEY DATA";#N/A,#N/A,TRUE,"KEY DATA Base Case";#N/A,#N/A,TRUE,"JULY";#N/A,#N/A,TRUE,"AUG";#N/A,#N/A,TRUE,"SEPT";#N/A,#N/A,TRUE,"3Q"}</definedName>
    <definedName name="Sumpage1" hidden="1">{#N/A,#N/A,FALSE,"JAN195"}</definedName>
    <definedName name="Sumpage2" hidden="1">{#N/A,#N/A,FALSE,"JAN195"}</definedName>
    <definedName name="SUPPLIER" hidden="1">{#N/A,#N/A,FALSE,"IS";#N/A,#N/A,FALSE,"BS";#N/A,#N/A,FALSE,"RMA";#N/A,#N/A,FALSE,"INCOME";#N/A,#N/A,FALSE,"DCF";#N/A,#N/A,FALSE,"MARKET"}</definedName>
    <definedName name="SUPPLIER_1" hidden="1">{#N/A,#N/A,FALSE,"IS";#N/A,#N/A,FALSE,"BS";#N/A,#N/A,FALSE,"RMA";#N/A,#N/A,FALSE,"INCOME";#N/A,#N/A,FALSE,"DCF";#N/A,#N/A,FALSE,"MARKET"}</definedName>
    <definedName name="SUPPLIER_2" hidden="1">{#N/A,#N/A,FALSE,"IS";#N/A,#N/A,FALSE,"BS";#N/A,#N/A,FALSE,"RMA";#N/A,#N/A,FALSE,"INCOME";#N/A,#N/A,FALSE,"DCF";#N/A,#N/A,FALSE,"MARKET"}</definedName>
    <definedName name="SUPPLIER_3" hidden="1">{#N/A,#N/A,FALSE,"IS";#N/A,#N/A,FALSE,"BS";#N/A,#N/A,FALSE,"RMA";#N/A,#N/A,FALSE,"INCOME";#N/A,#N/A,FALSE,"DCF";#N/A,#N/A,FALSE,"MARKET"}</definedName>
    <definedName name="SUPPLIER_4" hidden="1">{#N/A,#N/A,FALSE,"IS";#N/A,#N/A,FALSE,"BS";#N/A,#N/A,FALSE,"RMA";#N/A,#N/A,FALSE,"INCOME";#N/A,#N/A,FALSE,"DCF";#N/A,#N/A,FALSE,"MARKET"}</definedName>
    <definedName name="SUPPLIER_5" hidden="1">{#N/A,#N/A,FALSE,"IS";#N/A,#N/A,FALSE,"BS";#N/A,#N/A,FALSE,"RMA";#N/A,#N/A,FALSE,"INCOME";#N/A,#N/A,FALSE,"DCF";#N/A,#N/A,FALSE,"MARKET"}</definedName>
    <definedName name="svizvinq" localSheetId="7" hidden="1">{#N/A,#N/A,FALSE,"TAXC.INDEX";#N/A,#N/A,FALSE,"Schedule I";#N/A,#N/A,FALSE,"Schedule  II";#N/A,#N/A,FALSE,"Schedule III"}</definedName>
    <definedName name="svizvinq" localSheetId="5" hidden="1">{#N/A,#N/A,FALSE,"TAXC.INDEX";#N/A,#N/A,FALSE,"Schedule I";#N/A,#N/A,FALSE,"Schedule  II";#N/A,#N/A,FALSE,"Schedule III"}</definedName>
    <definedName name="svizvinq" localSheetId="6" hidden="1">{#N/A,#N/A,FALSE,"TAXC.INDEX";#N/A,#N/A,FALSE,"Schedule I";#N/A,#N/A,FALSE,"Schedule  II";#N/A,#N/A,FALSE,"Schedule III"}</definedName>
    <definedName name="svizvinq" localSheetId="11" hidden="1">{#N/A,#N/A,FALSE,"TAXC.INDEX";#N/A,#N/A,FALSE,"Schedule I";#N/A,#N/A,FALSE,"Schedule  II";#N/A,#N/A,FALSE,"Schedule III"}</definedName>
    <definedName name="svizvinq" localSheetId="12" hidden="1">{#N/A,#N/A,FALSE,"TAXC.INDEX";#N/A,#N/A,FALSE,"Schedule I";#N/A,#N/A,FALSE,"Schedule  II";#N/A,#N/A,FALSE,"Schedule III"}</definedName>
    <definedName name="svizvinq" hidden="1">{#N/A,#N/A,FALSE,"TAXC.INDEX";#N/A,#N/A,FALSE,"Schedule I";#N/A,#N/A,FALSE,"Schedule  II";#N/A,#N/A,FALSE,"Schedule III"}</definedName>
    <definedName name="svsprepvsnsrn" localSheetId="7" hidden="1">{#N/A,#N/A,FALSE,"TAXC.INDEX";#N/A,#N/A,FALSE,"Schedule I";#N/A,#N/A,FALSE,"Schedule  II";#N/A,#N/A,FALSE,"Schedule III"}</definedName>
    <definedName name="svsprepvsnsrn" localSheetId="5" hidden="1">{#N/A,#N/A,FALSE,"TAXC.INDEX";#N/A,#N/A,FALSE,"Schedule I";#N/A,#N/A,FALSE,"Schedule  II";#N/A,#N/A,FALSE,"Schedule III"}</definedName>
    <definedName name="svsprepvsnsrn" localSheetId="6" hidden="1">{#N/A,#N/A,FALSE,"TAXC.INDEX";#N/A,#N/A,FALSE,"Schedule I";#N/A,#N/A,FALSE,"Schedule  II";#N/A,#N/A,FALSE,"Schedule III"}</definedName>
    <definedName name="svsprepvsnsrn" localSheetId="11" hidden="1">{#N/A,#N/A,FALSE,"TAXC.INDEX";#N/A,#N/A,FALSE,"Schedule I";#N/A,#N/A,FALSE,"Schedule  II";#N/A,#N/A,FALSE,"Schedule III"}</definedName>
    <definedName name="svsprepvsnsrn" localSheetId="12" hidden="1">{#N/A,#N/A,FALSE,"TAXC.INDEX";#N/A,#N/A,FALSE,"Schedule I";#N/A,#N/A,FALSE,"Schedule  II";#N/A,#N/A,FALSE,"Schedule III"}</definedName>
    <definedName name="svsprepvsnsrn" hidden="1">{#N/A,#N/A,FALSE,"TAXC.INDEX";#N/A,#N/A,FALSE,"Schedule I";#N/A,#N/A,FALSE,"Schedule  II";#N/A,#N/A,FALSE,"Schedule III"}</definedName>
    <definedName name="Target" localSheetId="2">[35]Summary!$B$2</definedName>
    <definedName name="Target" localSheetId="7">[36]Cover!$B$2</definedName>
    <definedName name="Target" localSheetId="5">[37]Cover!$B$2</definedName>
    <definedName name="Target" localSheetId="6">[38]Cover!$B$2</definedName>
    <definedName name="Target" localSheetId="1">[31]Cover!$B$2</definedName>
    <definedName name="Target" localSheetId="9">[35]Summary!$B$2</definedName>
    <definedName name="Target" localSheetId="11">#REF!</definedName>
    <definedName name="Target" localSheetId="12">[36]Cover!$B$2</definedName>
    <definedName name="Target">[39]Cover!$B$2</definedName>
    <definedName name="tat" localSheetId="7" hidden="1">{#N/A,#N/A,FALSE,"TB";#N/A,#N/A,FALSE,"AR";#N/A,#N/A,FALSE,"BS";#N/A,#N/A,FALSE,"PL";#N/A,#N/A,FALSE,"NOTES";#N/A,#N/A,FALSE,"NOTES (2)";#N/A,#N/A,FALSE,"NOTES (3)";#N/A,#N/A,FALSE,"TAXC.INDEX";#N/A,#N/A,FALSE,"Schedule I";#N/A,#N/A,FALSE,"DPL";#N/A,#N/A,FALSE,"Schedule IV";#N/A,#N/A,FALSE,"Adjustments"}</definedName>
    <definedName name="tat" localSheetId="5" hidden="1">{#N/A,#N/A,FALSE,"TB";#N/A,#N/A,FALSE,"AR";#N/A,#N/A,FALSE,"BS";#N/A,#N/A,FALSE,"PL";#N/A,#N/A,FALSE,"NOTES";#N/A,#N/A,FALSE,"NOTES (2)";#N/A,#N/A,FALSE,"NOTES (3)";#N/A,#N/A,FALSE,"TAXC.INDEX";#N/A,#N/A,FALSE,"Schedule I";#N/A,#N/A,FALSE,"DPL";#N/A,#N/A,FALSE,"Schedule IV";#N/A,#N/A,FALSE,"Adjustments"}</definedName>
    <definedName name="tat" localSheetId="6" hidden="1">{#N/A,#N/A,FALSE,"TB";#N/A,#N/A,FALSE,"AR";#N/A,#N/A,FALSE,"BS";#N/A,#N/A,FALSE,"PL";#N/A,#N/A,FALSE,"NOTES";#N/A,#N/A,FALSE,"NOTES (2)";#N/A,#N/A,FALSE,"NOTES (3)";#N/A,#N/A,FALSE,"TAXC.INDEX";#N/A,#N/A,FALSE,"Schedule I";#N/A,#N/A,FALSE,"DPL";#N/A,#N/A,FALSE,"Schedule IV";#N/A,#N/A,FALSE,"Adjustments"}</definedName>
    <definedName name="tat" localSheetId="11" hidden="1">{#N/A,#N/A,FALSE,"TB";#N/A,#N/A,FALSE,"AR";#N/A,#N/A,FALSE,"BS";#N/A,#N/A,FALSE,"PL";#N/A,#N/A,FALSE,"NOTES";#N/A,#N/A,FALSE,"NOTES (2)";#N/A,#N/A,FALSE,"NOTES (3)";#N/A,#N/A,FALSE,"TAXC.INDEX";#N/A,#N/A,FALSE,"Schedule I";#N/A,#N/A,FALSE,"DPL";#N/A,#N/A,FALSE,"Schedule IV";#N/A,#N/A,FALSE,"Adjustments"}</definedName>
    <definedName name="tat" localSheetId="12" hidden="1">{#N/A,#N/A,FALSE,"TB";#N/A,#N/A,FALSE,"AR";#N/A,#N/A,FALSE,"BS";#N/A,#N/A,FALSE,"PL";#N/A,#N/A,FALSE,"NOTES";#N/A,#N/A,FALSE,"NOTES (2)";#N/A,#N/A,FALSE,"NOTES (3)";#N/A,#N/A,FALSE,"TAXC.INDEX";#N/A,#N/A,FALSE,"Schedule I";#N/A,#N/A,FALSE,"DPL";#N/A,#N/A,FALSE,"Schedule IV";#N/A,#N/A,FALSE,"Adjustments"}</definedName>
    <definedName name="tat" hidden="1">{#N/A,#N/A,FALSE,"TB";#N/A,#N/A,FALSE,"AR";#N/A,#N/A,FALSE,"BS";#N/A,#N/A,FALSE,"PL";#N/A,#N/A,FALSE,"NOTES";#N/A,#N/A,FALSE,"NOTES (2)";#N/A,#N/A,FALSE,"NOTES (3)";#N/A,#N/A,FALSE,"TAXC.INDEX";#N/A,#N/A,FALSE,"Schedule I";#N/A,#N/A,FALSE,"DPL";#N/A,#N/A,FALSE,"Schedule IV";#N/A,#N/A,FALSE,"Adjustments"}</definedName>
    <definedName name="tax" localSheetId="4">#REF!</definedName>
    <definedName name="tax" localSheetId="10">#REF!</definedName>
    <definedName name="tax">#REF!</definedName>
    <definedName name="TAX_Stamp.Duty" comment="Stamp duties" localSheetId="4">#REF!</definedName>
    <definedName name="TAX_Stamp.Duty" comment="Stamp duties" localSheetId="10">#REF!</definedName>
    <definedName name="TAX_Stamp.Duty" comment="Stamp duties">#REF!</definedName>
    <definedName name="TB">#REF!</definedName>
    <definedName name="tcot" localSheetId="7" hidden="1">{#N/A,#N/A,FALSE,"TB";#N/A,#N/A,FALSE,"DR";#N/A,#N/A,FALSE,"AR";#N/A,#N/A,FALSE,"PL";#N/A,#N/A,FALSE,"BS";#N/A,#N/A,FALSE,"NOTES";#N/A,#N/A,FALSE,"NOTES (2)";#N/A,#N/A,FALSE,"NOTES (3)";#N/A,#N/A,FALSE,"DPL";#N/A,#N/A,FALSE,"TAXC.INDEX";#N/A,#N/A,FALSE,"Schedule I";#N/A,#N/A,FALSE,"Adjustments"}</definedName>
    <definedName name="tcot" localSheetId="5" hidden="1">{#N/A,#N/A,FALSE,"TB";#N/A,#N/A,FALSE,"DR";#N/A,#N/A,FALSE,"AR";#N/A,#N/A,FALSE,"PL";#N/A,#N/A,FALSE,"BS";#N/A,#N/A,FALSE,"NOTES";#N/A,#N/A,FALSE,"NOTES (2)";#N/A,#N/A,FALSE,"NOTES (3)";#N/A,#N/A,FALSE,"DPL";#N/A,#N/A,FALSE,"TAXC.INDEX";#N/A,#N/A,FALSE,"Schedule I";#N/A,#N/A,FALSE,"Adjustments"}</definedName>
    <definedName name="tcot" localSheetId="6" hidden="1">{#N/A,#N/A,FALSE,"TB";#N/A,#N/A,FALSE,"DR";#N/A,#N/A,FALSE,"AR";#N/A,#N/A,FALSE,"PL";#N/A,#N/A,FALSE,"BS";#N/A,#N/A,FALSE,"NOTES";#N/A,#N/A,FALSE,"NOTES (2)";#N/A,#N/A,FALSE,"NOTES (3)";#N/A,#N/A,FALSE,"DPL";#N/A,#N/A,FALSE,"TAXC.INDEX";#N/A,#N/A,FALSE,"Schedule I";#N/A,#N/A,FALSE,"Adjustments"}</definedName>
    <definedName name="tcot" localSheetId="11" hidden="1">{#N/A,#N/A,FALSE,"TB";#N/A,#N/A,FALSE,"DR";#N/A,#N/A,FALSE,"AR";#N/A,#N/A,FALSE,"PL";#N/A,#N/A,FALSE,"BS";#N/A,#N/A,FALSE,"NOTES";#N/A,#N/A,FALSE,"NOTES (2)";#N/A,#N/A,FALSE,"NOTES (3)";#N/A,#N/A,FALSE,"DPL";#N/A,#N/A,FALSE,"TAXC.INDEX";#N/A,#N/A,FALSE,"Schedule I";#N/A,#N/A,FALSE,"Adjustments"}</definedName>
    <definedName name="tcot" localSheetId="12" hidden="1">{#N/A,#N/A,FALSE,"TB";#N/A,#N/A,FALSE,"DR";#N/A,#N/A,FALSE,"AR";#N/A,#N/A,FALSE,"PL";#N/A,#N/A,FALSE,"BS";#N/A,#N/A,FALSE,"NOTES";#N/A,#N/A,FALSE,"NOTES (2)";#N/A,#N/A,FALSE,"NOTES (3)";#N/A,#N/A,FALSE,"DPL";#N/A,#N/A,FALSE,"TAXC.INDEX";#N/A,#N/A,FALSE,"Schedule I";#N/A,#N/A,FALSE,"Adjustments"}</definedName>
    <definedName name="tcot" hidden="1">{#N/A,#N/A,FALSE,"TB";#N/A,#N/A,FALSE,"DR";#N/A,#N/A,FALSE,"AR";#N/A,#N/A,FALSE,"PL";#N/A,#N/A,FALSE,"BS";#N/A,#N/A,FALSE,"NOTES";#N/A,#N/A,FALSE,"NOTES (2)";#N/A,#N/A,FALSE,"NOTES (3)";#N/A,#N/A,FALSE,"DPL";#N/A,#N/A,FALSE,"TAXC.INDEX";#N/A,#N/A,FALSE,"Schedule I";#N/A,#N/A,FALSE,"Adjustments"}</definedName>
    <definedName name="Temp" localSheetId="7" hidden="1">{#N/A,#N/A,FALSE,"TB";#N/A,#N/A,FALSE,"AR";#N/A,#N/A,FALSE,"BS";#N/A,#N/A,FALSE,"PL";#N/A,#N/A,FALSE,"NOTES";#N/A,#N/A,FALSE,"NOTES (2)";#N/A,#N/A,FALSE,"NOTES (3)";#N/A,#N/A,FALSE,"TAXC.INDEX";#N/A,#N/A,FALSE,"Schedule I";#N/A,#N/A,FALSE,"DPL";#N/A,#N/A,FALSE,"Schedule IV";#N/A,#N/A,FALSE,"Adjustments"}</definedName>
    <definedName name="Temp" localSheetId="5" hidden="1">{#N/A,#N/A,FALSE,"TB";#N/A,#N/A,FALSE,"AR";#N/A,#N/A,FALSE,"BS";#N/A,#N/A,FALSE,"PL";#N/A,#N/A,FALSE,"NOTES";#N/A,#N/A,FALSE,"NOTES (2)";#N/A,#N/A,FALSE,"NOTES (3)";#N/A,#N/A,FALSE,"TAXC.INDEX";#N/A,#N/A,FALSE,"Schedule I";#N/A,#N/A,FALSE,"DPL";#N/A,#N/A,FALSE,"Schedule IV";#N/A,#N/A,FALSE,"Adjustments"}</definedName>
    <definedName name="Temp" localSheetId="6" hidden="1">{#N/A,#N/A,FALSE,"TB";#N/A,#N/A,FALSE,"AR";#N/A,#N/A,FALSE,"BS";#N/A,#N/A,FALSE,"PL";#N/A,#N/A,FALSE,"NOTES";#N/A,#N/A,FALSE,"NOTES (2)";#N/A,#N/A,FALSE,"NOTES (3)";#N/A,#N/A,FALSE,"TAXC.INDEX";#N/A,#N/A,FALSE,"Schedule I";#N/A,#N/A,FALSE,"DPL";#N/A,#N/A,FALSE,"Schedule IV";#N/A,#N/A,FALSE,"Adjustments"}</definedName>
    <definedName name="Temp" localSheetId="11" hidden="1">{#N/A,#N/A,FALSE,"TB";#N/A,#N/A,FALSE,"AR";#N/A,#N/A,FALSE,"BS";#N/A,#N/A,FALSE,"PL";#N/A,#N/A,FALSE,"NOTES";#N/A,#N/A,FALSE,"NOTES (2)";#N/A,#N/A,FALSE,"NOTES (3)";#N/A,#N/A,FALSE,"TAXC.INDEX";#N/A,#N/A,FALSE,"Schedule I";#N/A,#N/A,FALSE,"DPL";#N/A,#N/A,FALSE,"Schedule IV";#N/A,#N/A,FALSE,"Adjustments"}</definedName>
    <definedName name="Temp" localSheetId="12" hidden="1">{#N/A,#N/A,FALSE,"TB";#N/A,#N/A,FALSE,"AR";#N/A,#N/A,FALSE,"BS";#N/A,#N/A,FALSE,"PL";#N/A,#N/A,FALSE,"NOTES";#N/A,#N/A,FALSE,"NOTES (2)";#N/A,#N/A,FALSE,"NOTES (3)";#N/A,#N/A,FALSE,"TAXC.INDEX";#N/A,#N/A,FALSE,"Schedule I";#N/A,#N/A,FALSE,"DPL";#N/A,#N/A,FALSE,"Schedule IV";#N/A,#N/A,FALSE,"Adjustments"}</definedName>
    <definedName name="temp" hidden="1">{#N/A,#N/A,FALSE,"PL MAR";#N/A,#N/A,FALSE,"Trend99";#N/A,#N/A,FALSE,"Bal Sheets ";#N/A,#N/A,FALSE,"YTD"}</definedName>
    <definedName name="temp." hidden="1">{#N/A,#N/A,TRUE,"KEY DATA";#N/A,#N/A,TRUE,"KEY DATA Base Case";#N/A,#N/A,TRUE,"JULY";#N/A,#N/A,TRUE,"AUG";#N/A,#N/A,TRUE,"SEPT";#N/A,#N/A,TRUE,"3Q"}</definedName>
    <definedName name="temp._1" hidden="1">{#N/A,#N/A,TRUE,"KEY DATA";#N/A,#N/A,TRUE,"KEY DATA Base Case";#N/A,#N/A,TRUE,"JULY";#N/A,#N/A,TRUE,"AUG";#N/A,#N/A,TRUE,"SEPT";#N/A,#N/A,TRUE,"3Q"}</definedName>
    <definedName name="temp._2" hidden="1">{#N/A,#N/A,TRUE,"KEY DATA";#N/A,#N/A,TRUE,"KEY DATA Base Case";#N/A,#N/A,TRUE,"JULY";#N/A,#N/A,TRUE,"AUG";#N/A,#N/A,TRUE,"SEPT";#N/A,#N/A,TRUE,"3Q"}</definedName>
    <definedName name="temp._3" hidden="1">{#N/A,#N/A,TRUE,"KEY DATA";#N/A,#N/A,TRUE,"KEY DATA Base Case";#N/A,#N/A,TRUE,"JULY";#N/A,#N/A,TRUE,"AUG";#N/A,#N/A,TRUE,"SEPT";#N/A,#N/A,TRUE,"3Q"}</definedName>
    <definedName name="temp._4" hidden="1">{#N/A,#N/A,TRUE,"KEY DATA";#N/A,#N/A,TRUE,"KEY DATA Base Case";#N/A,#N/A,TRUE,"JULY";#N/A,#N/A,TRUE,"AUG";#N/A,#N/A,TRUE,"SEPT";#N/A,#N/A,TRUE,"3Q"}</definedName>
    <definedName name="temp._5" hidden="1">{#N/A,#N/A,TRUE,"KEY DATA";#N/A,#N/A,TRUE,"KEY DATA Base Case";#N/A,#N/A,TRUE,"JULY";#N/A,#N/A,TRUE,"AUG";#N/A,#N/A,TRUE,"SEPT";#N/A,#N/A,TRUE,"3Q"}</definedName>
    <definedName name="TEMP.XLS" localSheetId="7" hidden="1">{#N/A,#N/A,FALSE,"DIR-REP";#N/A,#N/A,FALSE,"AUD-REPORT";#N/A,#N/A,FALSE,"P7L&amp;BS";#N/A,#N/A,FALSE,"NOTES";#N/A,#N/A,FALSE,"FA";#N/A,#N/A,FALSE,"NOTES (2)";#N/A,#N/A,FALSE,"Schedule  IV";#N/A,#N/A,FALSE,"Schedule V"}</definedName>
    <definedName name="TEMP.XLS" localSheetId="5" hidden="1">{#N/A,#N/A,FALSE,"DIR-REP";#N/A,#N/A,FALSE,"AUD-REPORT";#N/A,#N/A,FALSE,"P7L&amp;BS";#N/A,#N/A,FALSE,"NOTES";#N/A,#N/A,FALSE,"FA";#N/A,#N/A,FALSE,"NOTES (2)";#N/A,#N/A,FALSE,"Schedule  IV";#N/A,#N/A,FALSE,"Schedule V"}</definedName>
    <definedName name="TEMP.XLS" localSheetId="6" hidden="1">{#N/A,#N/A,FALSE,"DIR-REP";#N/A,#N/A,FALSE,"AUD-REPORT";#N/A,#N/A,FALSE,"P7L&amp;BS";#N/A,#N/A,FALSE,"NOTES";#N/A,#N/A,FALSE,"FA";#N/A,#N/A,FALSE,"NOTES (2)";#N/A,#N/A,FALSE,"Schedule  IV";#N/A,#N/A,FALSE,"Schedule V"}</definedName>
    <definedName name="TEMP.XLS" localSheetId="11" hidden="1">{#N/A,#N/A,FALSE,"DIR-REP";#N/A,#N/A,FALSE,"AUD-REPORT";#N/A,#N/A,FALSE,"P7L&amp;BS";#N/A,#N/A,FALSE,"NOTES";#N/A,#N/A,FALSE,"FA";#N/A,#N/A,FALSE,"NOTES (2)";#N/A,#N/A,FALSE,"Schedule  IV";#N/A,#N/A,FALSE,"Schedule V"}</definedName>
    <definedName name="TEMP.XLS" localSheetId="12" hidden="1">{#N/A,#N/A,FALSE,"DIR-REP";#N/A,#N/A,FALSE,"AUD-REPORT";#N/A,#N/A,FALSE,"P7L&amp;BS";#N/A,#N/A,FALSE,"NOTES";#N/A,#N/A,FALSE,"FA";#N/A,#N/A,FALSE,"NOTES (2)";#N/A,#N/A,FALSE,"Schedule  IV";#N/A,#N/A,FALSE,"Schedule V"}</definedName>
    <definedName name="TEMP.XLS" hidden="1">{#N/A,#N/A,FALSE,"DIR-REP";#N/A,#N/A,FALSE,"AUD-REPORT";#N/A,#N/A,FALSE,"P7L&amp;BS";#N/A,#N/A,FALSE,"NOTES";#N/A,#N/A,FALSE,"FA";#N/A,#N/A,FALSE,"NOTES (2)";#N/A,#N/A,FALSE,"Schedule  IV";#N/A,#N/A,FALSE,"Schedule V"}</definedName>
    <definedName name="temp_1" hidden="1">{#N/A,#N/A,TRUE,"KEY DATA";#N/A,#N/A,TRUE,"KEY DATA Base Case";#N/A,#N/A,TRUE,"JULY";#N/A,#N/A,TRUE,"AUG";#N/A,#N/A,TRUE,"SEPT";#N/A,#N/A,TRUE,"3Q"}</definedName>
    <definedName name="temp_2" hidden="1">{#N/A,#N/A,TRUE,"KEY DATA";#N/A,#N/A,TRUE,"KEY DATA Base Case";#N/A,#N/A,TRUE,"JULY";#N/A,#N/A,TRUE,"AUG";#N/A,#N/A,TRUE,"SEPT";#N/A,#N/A,TRUE,"3Q"}</definedName>
    <definedName name="temp_3" hidden="1">{#N/A,#N/A,TRUE,"KEY DATA";#N/A,#N/A,TRUE,"KEY DATA Base Case";#N/A,#N/A,TRUE,"JULY";#N/A,#N/A,TRUE,"AUG";#N/A,#N/A,TRUE,"SEPT";#N/A,#N/A,TRUE,"3Q"}</definedName>
    <definedName name="temp_4" hidden="1">{#N/A,#N/A,TRUE,"KEY DATA";#N/A,#N/A,TRUE,"KEY DATA Base Case";#N/A,#N/A,TRUE,"JULY";#N/A,#N/A,TRUE,"AUG";#N/A,#N/A,TRUE,"SEPT";#N/A,#N/A,TRUE,"3Q"}</definedName>
    <definedName name="temp_5" hidden="1">{#N/A,#N/A,TRUE,"KEY DATA";#N/A,#N/A,TRUE,"KEY DATA Base Case";#N/A,#N/A,TRUE,"JULY";#N/A,#N/A,TRUE,"AUG";#N/A,#N/A,TRUE,"SEPT";#N/A,#N/A,TRUE,"3Q"}</definedName>
    <definedName name="temp12" hidden="1">{#N/A,#N/A,TRUE,"KEY DATA";#N/A,#N/A,TRUE,"KEY DATA Base Case";#N/A,#N/A,TRUE,"JULY";#N/A,#N/A,TRUE,"AUG";#N/A,#N/A,TRUE,"SEPT";#N/A,#N/A,TRUE,"3Q"}</definedName>
    <definedName name="temp12." hidden="1">{#N/A,#N/A,TRUE,"KEY DATA";#N/A,#N/A,TRUE,"KEY DATA Base Case";#N/A,#N/A,TRUE,"JULY";#N/A,#N/A,TRUE,"AUG";#N/A,#N/A,TRUE,"SEPT";#N/A,#N/A,TRUE,"3Q"}</definedName>
    <definedName name="temp12._1" hidden="1">{#N/A,#N/A,TRUE,"KEY DATA";#N/A,#N/A,TRUE,"KEY DATA Base Case";#N/A,#N/A,TRUE,"JULY";#N/A,#N/A,TRUE,"AUG";#N/A,#N/A,TRUE,"SEPT";#N/A,#N/A,TRUE,"3Q"}</definedName>
    <definedName name="temp12._2" hidden="1">{#N/A,#N/A,TRUE,"KEY DATA";#N/A,#N/A,TRUE,"KEY DATA Base Case";#N/A,#N/A,TRUE,"JULY";#N/A,#N/A,TRUE,"AUG";#N/A,#N/A,TRUE,"SEPT";#N/A,#N/A,TRUE,"3Q"}</definedName>
    <definedName name="temp12._3" hidden="1">{#N/A,#N/A,TRUE,"KEY DATA";#N/A,#N/A,TRUE,"KEY DATA Base Case";#N/A,#N/A,TRUE,"JULY";#N/A,#N/A,TRUE,"AUG";#N/A,#N/A,TRUE,"SEPT";#N/A,#N/A,TRUE,"3Q"}</definedName>
    <definedName name="temp12._4" hidden="1">{#N/A,#N/A,TRUE,"KEY DATA";#N/A,#N/A,TRUE,"KEY DATA Base Case";#N/A,#N/A,TRUE,"JULY";#N/A,#N/A,TRUE,"AUG";#N/A,#N/A,TRUE,"SEPT";#N/A,#N/A,TRUE,"3Q"}</definedName>
    <definedName name="temp12._5" hidden="1">{#N/A,#N/A,TRUE,"KEY DATA";#N/A,#N/A,TRUE,"KEY DATA Base Case";#N/A,#N/A,TRUE,"JULY";#N/A,#N/A,TRUE,"AUG";#N/A,#N/A,TRUE,"SEPT";#N/A,#N/A,TRUE,"3Q"}</definedName>
    <definedName name="temp12_1" hidden="1">{#N/A,#N/A,TRUE,"KEY DATA";#N/A,#N/A,TRUE,"KEY DATA Base Case";#N/A,#N/A,TRUE,"JULY";#N/A,#N/A,TRUE,"AUG";#N/A,#N/A,TRUE,"SEPT";#N/A,#N/A,TRUE,"3Q"}</definedName>
    <definedName name="temp12_2" hidden="1">{#N/A,#N/A,TRUE,"KEY DATA";#N/A,#N/A,TRUE,"KEY DATA Base Case";#N/A,#N/A,TRUE,"JULY";#N/A,#N/A,TRUE,"AUG";#N/A,#N/A,TRUE,"SEPT";#N/A,#N/A,TRUE,"3Q"}</definedName>
    <definedName name="temp12_3" hidden="1">{#N/A,#N/A,TRUE,"KEY DATA";#N/A,#N/A,TRUE,"KEY DATA Base Case";#N/A,#N/A,TRUE,"JULY";#N/A,#N/A,TRUE,"AUG";#N/A,#N/A,TRUE,"SEPT";#N/A,#N/A,TRUE,"3Q"}</definedName>
    <definedName name="temp12_4" hidden="1">{#N/A,#N/A,TRUE,"KEY DATA";#N/A,#N/A,TRUE,"KEY DATA Base Case";#N/A,#N/A,TRUE,"JULY";#N/A,#N/A,TRUE,"AUG";#N/A,#N/A,TRUE,"SEPT";#N/A,#N/A,TRUE,"3Q"}</definedName>
    <definedName name="temp12_5" hidden="1">{#N/A,#N/A,TRUE,"KEY DATA";#N/A,#N/A,TRUE,"KEY DATA Base Case";#N/A,#N/A,TRUE,"JULY";#N/A,#N/A,TRUE,"AUG";#N/A,#N/A,TRUE,"SEPT";#N/A,#N/A,TRUE,"3Q"}</definedName>
    <definedName name="test"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test_1"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test_2"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test_3"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test_4"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test_5"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Test_Fill" localSheetId="2" hidden="1">[24]FxdChg!#REF!</definedName>
    <definedName name="Test_Fill" localSheetId="1" hidden="1">[24]FxdChg!#REF!</definedName>
    <definedName name="Test_Fill" localSheetId="9" hidden="1">[24]FxdChg!#REF!</definedName>
    <definedName name="Test_Fill" hidden="1">[24]FxdChg!#REF!</definedName>
    <definedName name="TestAdd">"Test RefersTo1"</definedName>
    <definedName name="TextRefCopy1" localSheetId="4">#REF!</definedName>
    <definedName name="TextRefCopy1" localSheetId="10">#REF!</definedName>
    <definedName name="TextRefCopy1">#REF!</definedName>
    <definedName name="TextRefCopy2" localSheetId="4">#REF!</definedName>
    <definedName name="TextRefCopy2" localSheetId="10">#REF!</definedName>
    <definedName name="TextRefCopy2">#REF!</definedName>
    <definedName name="TextRefCopyRangeCount" localSheetId="3" hidden="1">10</definedName>
    <definedName name="TextRefCopyRangeCount" localSheetId="5" hidden="1">61</definedName>
    <definedName name="TextRefCopyRangeCount" localSheetId="6" hidden="1">1</definedName>
    <definedName name="TextRefCopyRangeCount" localSheetId="11" hidden="1">1</definedName>
    <definedName name="TextRefCopyRangeCount" hidden="1">61</definedName>
    <definedName name="TextRefCopyRangeCount_1" hidden="1">23</definedName>
    <definedName name="thg" localSheetId="7" hidden="1">{#N/A,#N/A,FALSE,"TB";#N/A,#N/A,FALSE,"AR";#N/A,#N/A,FALSE,"BS";#N/A,#N/A,FALSE,"PL";#N/A,#N/A,FALSE,"NOTES";#N/A,#N/A,FALSE,"NOTES (2)";#N/A,#N/A,FALSE,"NOTES (3)";#N/A,#N/A,FALSE,"TAXC.INDEX";#N/A,#N/A,FALSE,"Schedule I";#N/A,#N/A,FALSE,"DPL";#N/A,#N/A,FALSE,"Schedule IV";#N/A,#N/A,FALSE,"Adjustments"}</definedName>
    <definedName name="thg" localSheetId="5" hidden="1">{#N/A,#N/A,FALSE,"TB";#N/A,#N/A,FALSE,"AR";#N/A,#N/A,FALSE,"BS";#N/A,#N/A,FALSE,"PL";#N/A,#N/A,FALSE,"NOTES";#N/A,#N/A,FALSE,"NOTES (2)";#N/A,#N/A,FALSE,"NOTES (3)";#N/A,#N/A,FALSE,"TAXC.INDEX";#N/A,#N/A,FALSE,"Schedule I";#N/A,#N/A,FALSE,"DPL";#N/A,#N/A,FALSE,"Schedule IV";#N/A,#N/A,FALSE,"Adjustments"}</definedName>
    <definedName name="thg" localSheetId="6" hidden="1">{#N/A,#N/A,FALSE,"TB";#N/A,#N/A,FALSE,"AR";#N/A,#N/A,FALSE,"BS";#N/A,#N/A,FALSE,"PL";#N/A,#N/A,FALSE,"NOTES";#N/A,#N/A,FALSE,"NOTES (2)";#N/A,#N/A,FALSE,"NOTES (3)";#N/A,#N/A,FALSE,"TAXC.INDEX";#N/A,#N/A,FALSE,"Schedule I";#N/A,#N/A,FALSE,"DPL";#N/A,#N/A,FALSE,"Schedule IV";#N/A,#N/A,FALSE,"Adjustments"}</definedName>
    <definedName name="thg" localSheetId="11" hidden="1">{#N/A,#N/A,FALSE,"TB";#N/A,#N/A,FALSE,"AR";#N/A,#N/A,FALSE,"BS";#N/A,#N/A,FALSE,"PL";#N/A,#N/A,FALSE,"NOTES";#N/A,#N/A,FALSE,"NOTES (2)";#N/A,#N/A,FALSE,"NOTES (3)";#N/A,#N/A,FALSE,"TAXC.INDEX";#N/A,#N/A,FALSE,"Schedule I";#N/A,#N/A,FALSE,"DPL";#N/A,#N/A,FALSE,"Schedule IV";#N/A,#N/A,FALSE,"Adjustments"}</definedName>
    <definedName name="thg" localSheetId="12" hidden="1">{#N/A,#N/A,FALSE,"TB";#N/A,#N/A,FALSE,"AR";#N/A,#N/A,FALSE,"BS";#N/A,#N/A,FALSE,"PL";#N/A,#N/A,FALSE,"NOTES";#N/A,#N/A,FALSE,"NOTES (2)";#N/A,#N/A,FALSE,"NOTES (3)";#N/A,#N/A,FALSE,"TAXC.INDEX";#N/A,#N/A,FALSE,"Schedule I";#N/A,#N/A,FALSE,"DPL";#N/A,#N/A,FALSE,"Schedule IV";#N/A,#N/A,FALSE,"Adjustments"}</definedName>
    <definedName name="thg" hidden="1">{#N/A,#N/A,FALSE,"TB";#N/A,#N/A,FALSE,"AR";#N/A,#N/A,FALSE,"BS";#N/A,#N/A,FALSE,"PL";#N/A,#N/A,FALSE,"NOTES";#N/A,#N/A,FALSE,"NOTES (2)";#N/A,#N/A,FALSE,"NOTES (3)";#N/A,#N/A,FALSE,"TAXC.INDEX";#N/A,#N/A,FALSE,"Schedule I";#N/A,#N/A,FALSE,"DPL";#N/A,#N/A,FALSE,"Schedule IV";#N/A,#N/A,FALSE,"Adjustments"}</definedName>
    <definedName name="tipos" localSheetId="4">#REF!</definedName>
    <definedName name="tipos" localSheetId="10">#REF!</definedName>
    <definedName name="tipos">#REF!</definedName>
    <definedName name="tisg" localSheetId="7" hidden="1">{#N/A,#N/A,FALSE,"TB";#N/A,#N/A,FALSE,"DR";#N/A,#N/A,FALSE,"AR";#N/A,#N/A,FALSE,"PL";#N/A,#N/A,FALSE,"BS";#N/A,#N/A,FALSE,"NOTES";#N/A,#N/A,FALSE,"NOTES (2)";#N/A,#N/A,FALSE,"NOTES (3)";#N/A,#N/A,FALSE,"DPL";#N/A,#N/A,FALSE,"TAXC.INDEX";#N/A,#N/A,FALSE,"Schedule I";#N/A,#N/A,FALSE,"Adjustments"}</definedName>
    <definedName name="tisg" localSheetId="5" hidden="1">{#N/A,#N/A,FALSE,"TB";#N/A,#N/A,FALSE,"DR";#N/A,#N/A,FALSE,"AR";#N/A,#N/A,FALSE,"PL";#N/A,#N/A,FALSE,"BS";#N/A,#N/A,FALSE,"NOTES";#N/A,#N/A,FALSE,"NOTES (2)";#N/A,#N/A,FALSE,"NOTES (3)";#N/A,#N/A,FALSE,"DPL";#N/A,#N/A,FALSE,"TAXC.INDEX";#N/A,#N/A,FALSE,"Schedule I";#N/A,#N/A,FALSE,"Adjustments"}</definedName>
    <definedName name="tisg" localSheetId="6" hidden="1">{#N/A,#N/A,FALSE,"TB";#N/A,#N/A,FALSE,"DR";#N/A,#N/A,FALSE,"AR";#N/A,#N/A,FALSE,"PL";#N/A,#N/A,FALSE,"BS";#N/A,#N/A,FALSE,"NOTES";#N/A,#N/A,FALSE,"NOTES (2)";#N/A,#N/A,FALSE,"NOTES (3)";#N/A,#N/A,FALSE,"DPL";#N/A,#N/A,FALSE,"TAXC.INDEX";#N/A,#N/A,FALSE,"Schedule I";#N/A,#N/A,FALSE,"Adjustments"}</definedName>
    <definedName name="tisg" localSheetId="11" hidden="1">{#N/A,#N/A,FALSE,"TB";#N/A,#N/A,FALSE,"DR";#N/A,#N/A,FALSE,"AR";#N/A,#N/A,FALSE,"PL";#N/A,#N/A,FALSE,"BS";#N/A,#N/A,FALSE,"NOTES";#N/A,#N/A,FALSE,"NOTES (2)";#N/A,#N/A,FALSE,"NOTES (3)";#N/A,#N/A,FALSE,"DPL";#N/A,#N/A,FALSE,"TAXC.INDEX";#N/A,#N/A,FALSE,"Schedule I";#N/A,#N/A,FALSE,"Adjustments"}</definedName>
    <definedName name="tisg" localSheetId="12" hidden="1">{#N/A,#N/A,FALSE,"TB";#N/A,#N/A,FALSE,"DR";#N/A,#N/A,FALSE,"AR";#N/A,#N/A,FALSE,"PL";#N/A,#N/A,FALSE,"BS";#N/A,#N/A,FALSE,"NOTES";#N/A,#N/A,FALSE,"NOTES (2)";#N/A,#N/A,FALSE,"NOTES (3)";#N/A,#N/A,FALSE,"DPL";#N/A,#N/A,FALSE,"TAXC.INDEX";#N/A,#N/A,FALSE,"Schedule I";#N/A,#N/A,FALSE,"Adjustments"}</definedName>
    <definedName name="tisg" hidden="1">{#N/A,#N/A,FALSE,"TB";#N/A,#N/A,FALSE,"DR";#N/A,#N/A,FALSE,"AR";#N/A,#N/A,FALSE,"PL";#N/A,#N/A,FALSE,"BS";#N/A,#N/A,FALSE,"NOTES";#N/A,#N/A,FALSE,"NOTES (2)";#N/A,#N/A,FALSE,"NOTES (3)";#N/A,#N/A,FALSE,"DPL";#N/A,#N/A,FALSE,"TAXC.INDEX";#N/A,#N/A,FALSE,"Schedule I";#N/A,#N/A,FALSE,"Adjustments"}</definedName>
    <definedName name="title" localSheetId="3">#REF!</definedName>
    <definedName name="title" localSheetId="4">#REF!</definedName>
    <definedName name="title" localSheetId="10">#REF!</definedName>
    <definedName name="title">#REF!</definedName>
    <definedName name="tjxot" localSheetId="7" hidden="1">{#N/A,#N/A,FALSE,"DIR-REP";#N/A,#N/A,FALSE,"AUD-REPORT";#N/A,#N/A,FALSE,"P7L&amp;BS";#N/A,#N/A,FALSE,"NOTES";#N/A,#N/A,FALSE,"FA";#N/A,#N/A,FALSE,"NOTES (2)";#N/A,#N/A,FALSE,"Schedule  IV";#N/A,#N/A,FALSE,"Schedule V"}</definedName>
    <definedName name="tjxot" localSheetId="5" hidden="1">{#N/A,#N/A,FALSE,"DIR-REP";#N/A,#N/A,FALSE,"AUD-REPORT";#N/A,#N/A,FALSE,"P7L&amp;BS";#N/A,#N/A,FALSE,"NOTES";#N/A,#N/A,FALSE,"FA";#N/A,#N/A,FALSE,"NOTES (2)";#N/A,#N/A,FALSE,"Schedule  IV";#N/A,#N/A,FALSE,"Schedule V"}</definedName>
    <definedName name="tjxot" localSheetId="6" hidden="1">{#N/A,#N/A,FALSE,"DIR-REP";#N/A,#N/A,FALSE,"AUD-REPORT";#N/A,#N/A,FALSE,"P7L&amp;BS";#N/A,#N/A,FALSE,"NOTES";#N/A,#N/A,FALSE,"FA";#N/A,#N/A,FALSE,"NOTES (2)";#N/A,#N/A,FALSE,"Schedule  IV";#N/A,#N/A,FALSE,"Schedule V"}</definedName>
    <definedName name="tjxot" localSheetId="11" hidden="1">{#N/A,#N/A,FALSE,"DIR-REP";#N/A,#N/A,FALSE,"AUD-REPORT";#N/A,#N/A,FALSE,"P7L&amp;BS";#N/A,#N/A,FALSE,"NOTES";#N/A,#N/A,FALSE,"FA";#N/A,#N/A,FALSE,"NOTES (2)";#N/A,#N/A,FALSE,"Schedule  IV";#N/A,#N/A,FALSE,"Schedule V"}</definedName>
    <definedName name="tjxot" localSheetId="12" hidden="1">{#N/A,#N/A,FALSE,"DIR-REP";#N/A,#N/A,FALSE,"AUD-REPORT";#N/A,#N/A,FALSE,"P7L&amp;BS";#N/A,#N/A,FALSE,"NOTES";#N/A,#N/A,FALSE,"FA";#N/A,#N/A,FALSE,"NOTES (2)";#N/A,#N/A,FALSE,"Schedule  IV";#N/A,#N/A,FALSE,"Schedule V"}</definedName>
    <definedName name="tjxot" hidden="1">{#N/A,#N/A,FALSE,"DIR-REP";#N/A,#N/A,FALSE,"AUD-REPORT";#N/A,#N/A,FALSE,"P7L&amp;BS";#N/A,#N/A,FALSE,"NOTES";#N/A,#N/A,FALSE,"FA";#N/A,#N/A,FALSE,"NOTES (2)";#N/A,#N/A,FALSE,"Schedule  IV";#N/A,#N/A,FALSE,"Schedule V"}</definedName>
    <definedName name="tlsm" localSheetId="7" hidden="1">{#N/A,#N/A,FALSE,"TB";#N/A,#N/A,FALSE,"DR";#N/A,#N/A,FALSE,"AR";#N/A,#N/A,FALSE,"PL";#N/A,#N/A,FALSE,"BS";#N/A,#N/A,FALSE,"NOTES";#N/A,#N/A,FALSE,"NOTES (2)";#N/A,#N/A,FALSE,"NOTES (3)";#N/A,#N/A,FALSE,"DPL";#N/A,#N/A,FALSE,"TAXC.INDEX";#N/A,#N/A,FALSE,"Schedule I";#N/A,#N/A,FALSE,"Adjustments"}</definedName>
    <definedName name="tlsm" localSheetId="5" hidden="1">{#N/A,#N/A,FALSE,"TB";#N/A,#N/A,FALSE,"DR";#N/A,#N/A,FALSE,"AR";#N/A,#N/A,FALSE,"PL";#N/A,#N/A,FALSE,"BS";#N/A,#N/A,FALSE,"NOTES";#N/A,#N/A,FALSE,"NOTES (2)";#N/A,#N/A,FALSE,"NOTES (3)";#N/A,#N/A,FALSE,"DPL";#N/A,#N/A,FALSE,"TAXC.INDEX";#N/A,#N/A,FALSE,"Schedule I";#N/A,#N/A,FALSE,"Adjustments"}</definedName>
    <definedName name="tlsm" localSheetId="6" hidden="1">{#N/A,#N/A,FALSE,"TB";#N/A,#N/A,FALSE,"DR";#N/A,#N/A,FALSE,"AR";#N/A,#N/A,FALSE,"PL";#N/A,#N/A,FALSE,"BS";#N/A,#N/A,FALSE,"NOTES";#N/A,#N/A,FALSE,"NOTES (2)";#N/A,#N/A,FALSE,"NOTES (3)";#N/A,#N/A,FALSE,"DPL";#N/A,#N/A,FALSE,"TAXC.INDEX";#N/A,#N/A,FALSE,"Schedule I";#N/A,#N/A,FALSE,"Adjustments"}</definedName>
    <definedName name="tlsm" localSheetId="11" hidden="1">{#N/A,#N/A,FALSE,"TB";#N/A,#N/A,FALSE,"DR";#N/A,#N/A,FALSE,"AR";#N/A,#N/A,FALSE,"PL";#N/A,#N/A,FALSE,"BS";#N/A,#N/A,FALSE,"NOTES";#N/A,#N/A,FALSE,"NOTES (2)";#N/A,#N/A,FALSE,"NOTES (3)";#N/A,#N/A,FALSE,"DPL";#N/A,#N/A,FALSE,"TAXC.INDEX";#N/A,#N/A,FALSE,"Schedule I";#N/A,#N/A,FALSE,"Adjustments"}</definedName>
    <definedName name="tlsm" localSheetId="12" hidden="1">{#N/A,#N/A,FALSE,"TB";#N/A,#N/A,FALSE,"DR";#N/A,#N/A,FALSE,"AR";#N/A,#N/A,FALSE,"PL";#N/A,#N/A,FALSE,"BS";#N/A,#N/A,FALSE,"NOTES";#N/A,#N/A,FALSE,"NOTES (2)";#N/A,#N/A,FALSE,"NOTES (3)";#N/A,#N/A,FALSE,"DPL";#N/A,#N/A,FALSE,"TAXC.INDEX";#N/A,#N/A,FALSE,"Schedule I";#N/A,#N/A,FALSE,"Adjustments"}</definedName>
    <definedName name="tlsm" hidden="1">{#N/A,#N/A,FALSE,"TB";#N/A,#N/A,FALSE,"DR";#N/A,#N/A,FALSE,"AR";#N/A,#N/A,FALSE,"PL";#N/A,#N/A,FALSE,"BS";#N/A,#N/A,FALSE,"NOTES";#N/A,#N/A,FALSE,"NOTES (2)";#N/A,#N/A,FALSE,"NOTES (3)";#N/A,#N/A,FALSE,"DPL";#N/A,#N/A,FALSE,"TAXC.INDEX";#N/A,#N/A,FALSE,"Schedule I";#N/A,#N/A,FALSE,"Adjustments"}</definedName>
    <definedName name="tltalta" localSheetId="7" hidden="1">{#N/A,#N/A,FALSE,"TAXC.INDEX";#N/A,#N/A,FALSE,"Schedule I";#N/A,#N/A,FALSE,"Schedule  II";#N/A,#N/A,FALSE,"Schedule III"}</definedName>
    <definedName name="tltalta" localSheetId="5" hidden="1">{#N/A,#N/A,FALSE,"TAXC.INDEX";#N/A,#N/A,FALSE,"Schedule I";#N/A,#N/A,FALSE,"Schedule  II";#N/A,#N/A,FALSE,"Schedule III"}</definedName>
    <definedName name="tltalta" localSheetId="6" hidden="1">{#N/A,#N/A,FALSE,"TAXC.INDEX";#N/A,#N/A,FALSE,"Schedule I";#N/A,#N/A,FALSE,"Schedule  II";#N/A,#N/A,FALSE,"Schedule III"}</definedName>
    <definedName name="tltalta" localSheetId="11" hidden="1">{#N/A,#N/A,FALSE,"TAXC.INDEX";#N/A,#N/A,FALSE,"Schedule I";#N/A,#N/A,FALSE,"Schedule  II";#N/A,#N/A,FALSE,"Schedule III"}</definedName>
    <definedName name="tltalta" localSheetId="12" hidden="1">{#N/A,#N/A,FALSE,"TAXC.INDEX";#N/A,#N/A,FALSE,"Schedule I";#N/A,#N/A,FALSE,"Schedule  II";#N/A,#N/A,FALSE,"Schedule III"}</definedName>
    <definedName name="tltalta" hidden="1">{#N/A,#N/A,FALSE,"TAXC.INDEX";#N/A,#N/A,FALSE,"Schedule I";#N/A,#N/A,FALSE,"Schedule  II";#N/A,#N/A,FALSE,"Schedule III"}</definedName>
    <definedName name="todl" localSheetId="7" hidden="1">{#N/A,#N/A,FALSE,"DIR-REP";#N/A,#N/A,FALSE,"AUD-REPORT";#N/A,#N/A,FALSE,"P7L&amp;BS";#N/A,#N/A,FALSE,"NOTES";#N/A,#N/A,FALSE,"FA";#N/A,#N/A,FALSE,"NOTES (2)";#N/A,#N/A,FALSE,"Schedule  IV";#N/A,#N/A,FALSE,"Schedule V"}</definedName>
    <definedName name="todl" localSheetId="5" hidden="1">{#N/A,#N/A,FALSE,"DIR-REP";#N/A,#N/A,FALSE,"AUD-REPORT";#N/A,#N/A,FALSE,"P7L&amp;BS";#N/A,#N/A,FALSE,"NOTES";#N/A,#N/A,FALSE,"FA";#N/A,#N/A,FALSE,"NOTES (2)";#N/A,#N/A,FALSE,"Schedule  IV";#N/A,#N/A,FALSE,"Schedule V"}</definedName>
    <definedName name="todl" localSheetId="6" hidden="1">{#N/A,#N/A,FALSE,"DIR-REP";#N/A,#N/A,FALSE,"AUD-REPORT";#N/A,#N/A,FALSE,"P7L&amp;BS";#N/A,#N/A,FALSE,"NOTES";#N/A,#N/A,FALSE,"FA";#N/A,#N/A,FALSE,"NOTES (2)";#N/A,#N/A,FALSE,"Schedule  IV";#N/A,#N/A,FALSE,"Schedule V"}</definedName>
    <definedName name="todl" localSheetId="11" hidden="1">{#N/A,#N/A,FALSE,"DIR-REP";#N/A,#N/A,FALSE,"AUD-REPORT";#N/A,#N/A,FALSE,"P7L&amp;BS";#N/A,#N/A,FALSE,"NOTES";#N/A,#N/A,FALSE,"FA";#N/A,#N/A,FALSE,"NOTES (2)";#N/A,#N/A,FALSE,"Schedule  IV";#N/A,#N/A,FALSE,"Schedule V"}</definedName>
    <definedName name="todl" localSheetId="12" hidden="1">{#N/A,#N/A,FALSE,"DIR-REP";#N/A,#N/A,FALSE,"AUD-REPORT";#N/A,#N/A,FALSE,"P7L&amp;BS";#N/A,#N/A,FALSE,"NOTES";#N/A,#N/A,FALSE,"FA";#N/A,#N/A,FALSE,"NOTES (2)";#N/A,#N/A,FALSE,"Schedule  IV";#N/A,#N/A,FALSE,"Schedule V"}</definedName>
    <definedName name="todl" hidden="1">{#N/A,#N/A,FALSE,"DIR-REP";#N/A,#N/A,FALSE,"AUD-REPORT";#N/A,#N/A,FALSE,"P7L&amp;BS";#N/A,#N/A,FALSE,"NOTES";#N/A,#N/A,FALSE,"FA";#N/A,#N/A,FALSE,"NOTES (2)";#N/A,#N/A,FALSE,"Schedule  IV";#N/A,#N/A,FALSE,"Schedule V"}</definedName>
    <definedName name="tolet" localSheetId="7" hidden="1">{#N/A,#N/A,FALSE,"DIR-REP";#N/A,#N/A,FALSE,"AUD-REPORT";#N/A,#N/A,FALSE,"P7L&amp;BS";#N/A,#N/A,FALSE,"NOTES";#N/A,#N/A,FALSE,"FA";#N/A,#N/A,FALSE,"NOTES (2)";#N/A,#N/A,FALSE,"Schedule  IV";#N/A,#N/A,FALSE,"Schedule V"}</definedName>
    <definedName name="tolet" localSheetId="5" hidden="1">{#N/A,#N/A,FALSE,"DIR-REP";#N/A,#N/A,FALSE,"AUD-REPORT";#N/A,#N/A,FALSE,"P7L&amp;BS";#N/A,#N/A,FALSE,"NOTES";#N/A,#N/A,FALSE,"FA";#N/A,#N/A,FALSE,"NOTES (2)";#N/A,#N/A,FALSE,"Schedule  IV";#N/A,#N/A,FALSE,"Schedule V"}</definedName>
    <definedName name="tolet" localSheetId="6" hidden="1">{#N/A,#N/A,FALSE,"DIR-REP";#N/A,#N/A,FALSE,"AUD-REPORT";#N/A,#N/A,FALSE,"P7L&amp;BS";#N/A,#N/A,FALSE,"NOTES";#N/A,#N/A,FALSE,"FA";#N/A,#N/A,FALSE,"NOTES (2)";#N/A,#N/A,FALSE,"Schedule  IV";#N/A,#N/A,FALSE,"Schedule V"}</definedName>
    <definedName name="tolet" localSheetId="11" hidden="1">{#N/A,#N/A,FALSE,"DIR-REP";#N/A,#N/A,FALSE,"AUD-REPORT";#N/A,#N/A,FALSE,"P7L&amp;BS";#N/A,#N/A,FALSE,"NOTES";#N/A,#N/A,FALSE,"FA";#N/A,#N/A,FALSE,"NOTES (2)";#N/A,#N/A,FALSE,"Schedule  IV";#N/A,#N/A,FALSE,"Schedule V"}</definedName>
    <definedName name="tolet" localSheetId="12" hidden="1">{#N/A,#N/A,FALSE,"DIR-REP";#N/A,#N/A,FALSE,"AUD-REPORT";#N/A,#N/A,FALSE,"P7L&amp;BS";#N/A,#N/A,FALSE,"NOTES";#N/A,#N/A,FALSE,"FA";#N/A,#N/A,FALSE,"NOTES (2)";#N/A,#N/A,FALSE,"Schedule  IV";#N/A,#N/A,FALSE,"Schedule V"}</definedName>
    <definedName name="tolet" hidden="1">{#N/A,#N/A,FALSE,"DIR-REP";#N/A,#N/A,FALSE,"AUD-REPORT";#N/A,#N/A,FALSE,"P7L&amp;BS";#N/A,#N/A,FALSE,"NOTES";#N/A,#N/A,FALSE,"FA";#N/A,#N/A,FALSE,"NOTES (2)";#N/A,#N/A,FALSE,"Schedule  IV";#N/A,#N/A,FALSE,"Schedule V"}</definedName>
    <definedName name="TPEM">#REF!</definedName>
    <definedName name="trdltla" localSheetId="7" hidden="1">{#N/A,#N/A,FALSE,"TB";#N/A,#N/A,FALSE,"DR";#N/A,#N/A,FALSE,"AR";#N/A,#N/A,FALSE,"BS";#N/A,#N/A,FALSE,"PL";#N/A,#N/A,FALSE,"NOTES";#N/A,#N/A,FALSE,"NOTES (2)";#N/A,#N/A,FALSE,"NOTES (3)";#N/A,#N/A,FALSE,"DPL";#N/A,#N/A,FALSE,"DPL"}</definedName>
    <definedName name="trdltla" localSheetId="5" hidden="1">{#N/A,#N/A,FALSE,"TB";#N/A,#N/A,FALSE,"DR";#N/A,#N/A,FALSE,"AR";#N/A,#N/A,FALSE,"BS";#N/A,#N/A,FALSE,"PL";#N/A,#N/A,FALSE,"NOTES";#N/A,#N/A,FALSE,"NOTES (2)";#N/A,#N/A,FALSE,"NOTES (3)";#N/A,#N/A,FALSE,"DPL";#N/A,#N/A,FALSE,"DPL"}</definedName>
    <definedName name="trdltla" localSheetId="6" hidden="1">{#N/A,#N/A,FALSE,"TB";#N/A,#N/A,FALSE,"DR";#N/A,#N/A,FALSE,"AR";#N/A,#N/A,FALSE,"BS";#N/A,#N/A,FALSE,"PL";#N/A,#N/A,FALSE,"NOTES";#N/A,#N/A,FALSE,"NOTES (2)";#N/A,#N/A,FALSE,"NOTES (3)";#N/A,#N/A,FALSE,"DPL";#N/A,#N/A,FALSE,"DPL"}</definedName>
    <definedName name="trdltla" localSheetId="11" hidden="1">{#N/A,#N/A,FALSE,"TB";#N/A,#N/A,FALSE,"DR";#N/A,#N/A,FALSE,"AR";#N/A,#N/A,FALSE,"BS";#N/A,#N/A,FALSE,"PL";#N/A,#N/A,FALSE,"NOTES";#N/A,#N/A,FALSE,"NOTES (2)";#N/A,#N/A,FALSE,"NOTES (3)";#N/A,#N/A,FALSE,"DPL";#N/A,#N/A,FALSE,"DPL"}</definedName>
    <definedName name="trdltla" localSheetId="12" hidden="1">{#N/A,#N/A,FALSE,"TB";#N/A,#N/A,FALSE,"DR";#N/A,#N/A,FALSE,"AR";#N/A,#N/A,FALSE,"BS";#N/A,#N/A,FALSE,"PL";#N/A,#N/A,FALSE,"NOTES";#N/A,#N/A,FALSE,"NOTES (2)";#N/A,#N/A,FALSE,"NOTES (3)";#N/A,#N/A,FALSE,"DPL";#N/A,#N/A,FALSE,"DPL"}</definedName>
    <definedName name="trdltla" hidden="1">{#N/A,#N/A,FALSE,"TB";#N/A,#N/A,FALSE,"DR";#N/A,#N/A,FALSE,"AR";#N/A,#N/A,FALSE,"BS";#N/A,#N/A,FALSE,"PL";#N/A,#N/A,FALSE,"NOTES";#N/A,#N/A,FALSE,"NOTES (2)";#N/A,#N/A,FALSE,"NOTES (3)";#N/A,#N/A,FALSE,"DPL";#N/A,#N/A,FALSE,"DPL"}</definedName>
    <definedName name="treeList" hidden="1">"11100000000000000000000000000000000000000000000000000000000000000000000000000000000000000000000000000000000000000000000000000000000000000000000000000000000000000000000000000000000000000000000000000000"</definedName>
    <definedName name="trtlt" localSheetId="7" hidden="1">{#N/A,#N/A,FALSE,"TB";#N/A,#N/A,FALSE,"AR";#N/A,#N/A,FALSE,"BS";#N/A,#N/A,FALSE,"PL";#N/A,#N/A,FALSE,"NOTES";#N/A,#N/A,FALSE,"NOTES (2)";#N/A,#N/A,FALSE,"NOTES (3)";#N/A,#N/A,FALSE,"TAXC.INDEX";#N/A,#N/A,FALSE,"Schedule I";#N/A,#N/A,FALSE,"DPL";#N/A,#N/A,FALSE,"Schedule IV";#N/A,#N/A,FALSE,"Adjustments"}</definedName>
    <definedName name="trtlt" localSheetId="5" hidden="1">{#N/A,#N/A,FALSE,"TB";#N/A,#N/A,FALSE,"AR";#N/A,#N/A,FALSE,"BS";#N/A,#N/A,FALSE,"PL";#N/A,#N/A,FALSE,"NOTES";#N/A,#N/A,FALSE,"NOTES (2)";#N/A,#N/A,FALSE,"NOTES (3)";#N/A,#N/A,FALSE,"TAXC.INDEX";#N/A,#N/A,FALSE,"Schedule I";#N/A,#N/A,FALSE,"DPL";#N/A,#N/A,FALSE,"Schedule IV";#N/A,#N/A,FALSE,"Adjustments"}</definedName>
    <definedName name="trtlt" localSheetId="6" hidden="1">{#N/A,#N/A,FALSE,"TB";#N/A,#N/A,FALSE,"AR";#N/A,#N/A,FALSE,"BS";#N/A,#N/A,FALSE,"PL";#N/A,#N/A,FALSE,"NOTES";#N/A,#N/A,FALSE,"NOTES (2)";#N/A,#N/A,FALSE,"NOTES (3)";#N/A,#N/A,FALSE,"TAXC.INDEX";#N/A,#N/A,FALSE,"Schedule I";#N/A,#N/A,FALSE,"DPL";#N/A,#N/A,FALSE,"Schedule IV";#N/A,#N/A,FALSE,"Adjustments"}</definedName>
    <definedName name="trtlt" localSheetId="11" hidden="1">{#N/A,#N/A,FALSE,"TB";#N/A,#N/A,FALSE,"AR";#N/A,#N/A,FALSE,"BS";#N/A,#N/A,FALSE,"PL";#N/A,#N/A,FALSE,"NOTES";#N/A,#N/A,FALSE,"NOTES (2)";#N/A,#N/A,FALSE,"NOTES (3)";#N/A,#N/A,FALSE,"TAXC.INDEX";#N/A,#N/A,FALSE,"Schedule I";#N/A,#N/A,FALSE,"DPL";#N/A,#N/A,FALSE,"Schedule IV";#N/A,#N/A,FALSE,"Adjustments"}</definedName>
    <definedName name="trtlt" localSheetId="12" hidden="1">{#N/A,#N/A,FALSE,"TB";#N/A,#N/A,FALSE,"AR";#N/A,#N/A,FALSE,"BS";#N/A,#N/A,FALSE,"PL";#N/A,#N/A,FALSE,"NOTES";#N/A,#N/A,FALSE,"NOTES (2)";#N/A,#N/A,FALSE,"NOTES (3)";#N/A,#N/A,FALSE,"TAXC.INDEX";#N/A,#N/A,FALSE,"Schedule I";#N/A,#N/A,FALSE,"DPL";#N/A,#N/A,FALSE,"Schedule IV";#N/A,#N/A,FALSE,"Adjustments"}</definedName>
    <definedName name="trtlt" hidden="1">{#N/A,#N/A,FALSE,"TB";#N/A,#N/A,FALSE,"AR";#N/A,#N/A,FALSE,"BS";#N/A,#N/A,FALSE,"PL";#N/A,#N/A,FALSE,"NOTES";#N/A,#N/A,FALSE,"NOTES (2)";#N/A,#N/A,FALSE,"NOTES (3)";#N/A,#N/A,FALSE,"TAXC.INDEX";#N/A,#N/A,FALSE,"Schedule I";#N/A,#N/A,FALSE,"DPL";#N/A,#N/A,FALSE,"Schedule IV";#N/A,#N/A,FALSE,"Adjustments"}</definedName>
    <definedName name="tsllo" localSheetId="7" hidden="1">{#N/A,#N/A,FALSE,"TAXC.INDEX";#N/A,#N/A,FALSE,"Schedule I";#N/A,#N/A,FALSE,"Schedule  II";#N/A,#N/A,FALSE,"Schedule III"}</definedName>
    <definedName name="tsllo" localSheetId="5" hidden="1">{#N/A,#N/A,FALSE,"TAXC.INDEX";#N/A,#N/A,FALSE,"Schedule I";#N/A,#N/A,FALSE,"Schedule  II";#N/A,#N/A,FALSE,"Schedule III"}</definedName>
    <definedName name="tsllo" localSheetId="6" hidden="1">{#N/A,#N/A,FALSE,"TAXC.INDEX";#N/A,#N/A,FALSE,"Schedule I";#N/A,#N/A,FALSE,"Schedule  II";#N/A,#N/A,FALSE,"Schedule III"}</definedName>
    <definedName name="tsllo" localSheetId="11" hidden="1">{#N/A,#N/A,FALSE,"TAXC.INDEX";#N/A,#N/A,FALSE,"Schedule I";#N/A,#N/A,FALSE,"Schedule  II";#N/A,#N/A,FALSE,"Schedule III"}</definedName>
    <definedName name="tsllo" localSheetId="12" hidden="1">{#N/A,#N/A,FALSE,"TAXC.INDEX";#N/A,#N/A,FALSE,"Schedule I";#N/A,#N/A,FALSE,"Schedule  II";#N/A,#N/A,FALSE,"Schedule III"}</definedName>
    <definedName name="tsllo" hidden="1">{#N/A,#N/A,FALSE,"TAXC.INDEX";#N/A,#N/A,FALSE,"Schedule I";#N/A,#N/A,FALSE,"Schedule  II";#N/A,#N/A,FALSE,"Schedule III"}</definedName>
    <definedName name="tsoa" localSheetId="7" hidden="1">{#N/A,#N/A,FALSE,"TB";#N/A,#N/A,FALSE,"AR";#N/A,#N/A,FALSE,"BS";#N/A,#N/A,FALSE,"PL";#N/A,#N/A,FALSE,"NOTES";#N/A,#N/A,FALSE,"NOTES (2)";#N/A,#N/A,FALSE,"NOTES (3)";#N/A,#N/A,FALSE,"TAXC.INDEX";#N/A,#N/A,FALSE,"Schedule I";#N/A,#N/A,FALSE,"DPL";#N/A,#N/A,FALSE,"Schedule IV";#N/A,#N/A,FALSE,"Adjustments"}</definedName>
    <definedName name="tsoa" localSheetId="5" hidden="1">{#N/A,#N/A,FALSE,"TB";#N/A,#N/A,FALSE,"AR";#N/A,#N/A,FALSE,"BS";#N/A,#N/A,FALSE,"PL";#N/A,#N/A,FALSE,"NOTES";#N/A,#N/A,FALSE,"NOTES (2)";#N/A,#N/A,FALSE,"NOTES (3)";#N/A,#N/A,FALSE,"TAXC.INDEX";#N/A,#N/A,FALSE,"Schedule I";#N/A,#N/A,FALSE,"DPL";#N/A,#N/A,FALSE,"Schedule IV";#N/A,#N/A,FALSE,"Adjustments"}</definedName>
    <definedName name="tsoa" localSheetId="6" hidden="1">{#N/A,#N/A,FALSE,"TB";#N/A,#N/A,FALSE,"AR";#N/A,#N/A,FALSE,"BS";#N/A,#N/A,FALSE,"PL";#N/A,#N/A,FALSE,"NOTES";#N/A,#N/A,FALSE,"NOTES (2)";#N/A,#N/A,FALSE,"NOTES (3)";#N/A,#N/A,FALSE,"TAXC.INDEX";#N/A,#N/A,FALSE,"Schedule I";#N/A,#N/A,FALSE,"DPL";#N/A,#N/A,FALSE,"Schedule IV";#N/A,#N/A,FALSE,"Adjustments"}</definedName>
    <definedName name="tsoa" localSheetId="11" hidden="1">{#N/A,#N/A,FALSE,"TB";#N/A,#N/A,FALSE,"AR";#N/A,#N/A,FALSE,"BS";#N/A,#N/A,FALSE,"PL";#N/A,#N/A,FALSE,"NOTES";#N/A,#N/A,FALSE,"NOTES (2)";#N/A,#N/A,FALSE,"NOTES (3)";#N/A,#N/A,FALSE,"TAXC.INDEX";#N/A,#N/A,FALSE,"Schedule I";#N/A,#N/A,FALSE,"DPL";#N/A,#N/A,FALSE,"Schedule IV";#N/A,#N/A,FALSE,"Adjustments"}</definedName>
    <definedName name="tsoa" localSheetId="12" hidden="1">{#N/A,#N/A,FALSE,"TB";#N/A,#N/A,FALSE,"AR";#N/A,#N/A,FALSE,"BS";#N/A,#N/A,FALSE,"PL";#N/A,#N/A,FALSE,"NOTES";#N/A,#N/A,FALSE,"NOTES (2)";#N/A,#N/A,FALSE,"NOTES (3)";#N/A,#N/A,FALSE,"TAXC.INDEX";#N/A,#N/A,FALSE,"Schedule I";#N/A,#N/A,FALSE,"DPL";#N/A,#N/A,FALSE,"Schedule IV";#N/A,#N/A,FALSE,"Adjustments"}</definedName>
    <definedName name="tsoa" hidden="1">{#N/A,#N/A,FALSE,"TB";#N/A,#N/A,FALSE,"AR";#N/A,#N/A,FALSE,"BS";#N/A,#N/A,FALSE,"PL";#N/A,#N/A,FALSE,"NOTES";#N/A,#N/A,FALSE,"NOTES (2)";#N/A,#N/A,FALSE,"NOTES (3)";#N/A,#N/A,FALSE,"TAXC.INDEX";#N/A,#N/A,FALSE,"Schedule I";#N/A,#N/A,FALSE,"DPL";#N/A,#N/A,FALSE,"Schedule IV";#N/A,#N/A,FALSE,"Adjustments"}</definedName>
    <definedName name="tsos" localSheetId="7" hidden="1">{#N/A,#N/A,FALSE,"TAXC.INDEX";#N/A,#N/A,FALSE,"Schedule I";#N/A,#N/A,FALSE,"Schedule  II";#N/A,#N/A,FALSE,"Schedule III";#N/A,#N/A,FALSE,"Schedule IV";#N/A,#N/A,FALSE,"Schedule IV (Cont'd)";#N/A,#N/A,FALSE,"Schedule V";#N/A,#N/A,FALSE,"Schedule VI";#N/A,#N/A,FALSE,"Schedule VII"}</definedName>
    <definedName name="tsos" localSheetId="5" hidden="1">{#N/A,#N/A,FALSE,"TAXC.INDEX";#N/A,#N/A,FALSE,"Schedule I";#N/A,#N/A,FALSE,"Schedule  II";#N/A,#N/A,FALSE,"Schedule III";#N/A,#N/A,FALSE,"Schedule IV";#N/A,#N/A,FALSE,"Schedule IV (Cont'd)";#N/A,#N/A,FALSE,"Schedule V";#N/A,#N/A,FALSE,"Schedule VI";#N/A,#N/A,FALSE,"Schedule VII"}</definedName>
    <definedName name="tsos" localSheetId="6" hidden="1">{#N/A,#N/A,FALSE,"TAXC.INDEX";#N/A,#N/A,FALSE,"Schedule I";#N/A,#N/A,FALSE,"Schedule  II";#N/A,#N/A,FALSE,"Schedule III";#N/A,#N/A,FALSE,"Schedule IV";#N/A,#N/A,FALSE,"Schedule IV (Cont'd)";#N/A,#N/A,FALSE,"Schedule V";#N/A,#N/A,FALSE,"Schedule VI";#N/A,#N/A,FALSE,"Schedule VII"}</definedName>
    <definedName name="tsos" localSheetId="11" hidden="1">{#N/A,#N/A,FALSE,"TAXC.INDEX";#N/A,#N/A,FALSE,"Schedule I";#N/A,#N/A,FALSE,"Schedule  II";#N/A,#N/A,FALSE,"Schedule III";#N/A,#N/A,FALSE,"Schedule IV";#N/A,#N/A,FALSE,"Schedule IV (Cont'd)";#N/A,#N/A,FALSE,"Schedule V";#N/A,#N/A,FALSE,"Schedule VI";#N/A,#N/A,FALSE,"Schedule VII"}</definedName>
    <definedName name="tsos" localSheetId="12" hidden="1">{#N/A,#N/A,FALSE,"TAXC.INDEX";#N/A,#N/A,FALSE,"Schedule I";#N/A,#N/A,FALSE,"Schedule  II";#N/A,#N/A,FALSE,"Schedule III";#N/A,#N/A,FALSE,"Schedule IV";#N/A,#N/A,FALSE,"Schedule IV (Cont'd)";#N/A,#N/A,FALSE,"Schedule V";#N/A,#N/A,FALSE,"Schedule VI";#N/A,#N/A,FALSE,"Schedule VII"}</definedName>
    <definedName name="tsos" hidden="1">{#N/A,#N/A,FALSE,"TAXC.INDEX";#N/A,#N/A,FALSE,"Schedule I";#N/A,#N/A,FALSE,"Schedule  II";#N/A,#N/A,FALSE,"Schedule III";#N/A,#N/A,FALSE,"Schedule IV";#N/A,#N/A,FALSE,"Schedule IV (Cont'd)";#N/A,#N/A,FALSE,"Schedule V";#N/A,#N/A,FALSE,"Schedule VI";#N/A,#N/A,FALSE,"Schedule VII"}</definedName>
    <definedName name="tsot" localSheetId="7" hidden="1">{#N/A,#N/A,FALSE,"TB";#N/A,#N/A,FALSE,"DR";#N/A,#N/A,FALSE,"AR";#N/A,#N/A,FALSE,"PL";#N/A,#N/A,FALSE,"BS";#N/A,#N/A,FALSE,"NOTES";#N/A,#N/A,FALSE,"NOTES (2)";#N/A,#N/A,FALSE,"NOTES (3)";#N/A,#N/A,FALSE,"DPL";#N/A,#N/A,FALSE,"TAXC.INDEX";#N/A,#N/A,FALSE,"Schedule I";#N/A,#N/A,FALSE,"Adjustments"}</definedName>
    <definedName name="tsot" localSheetId="5" hidden="1">{#N/A,#N/A,FALSE,"TB";#N/A,#N/A,FALSE,"DR";#N/A,#N/A,FALSE,"AR";#N/A,#N/A,FALSE,"PL";#N/A,#N/A,FALSE,"BS";#N/A,#N/A,FALSE,"NOTES";#N/A,#N/A,FALSE,"NOTES (2)";#N/A,#N/A,FALSE,"NOTES (3)";#N/A,#N/A,FALSE,"DPL";#N/A,#N/A,FALSE,"TAXC.INDEX";#N/A,#N/A,FALSE,"Schedule I";#N/A,#N/A,FALSE,"Adjustments"}</definedName>
    <definedName name="tsot" localSheetId="6" hidden="1">{#N/A,#N/A,FALSE,"TB";#N/A,#N/A,FALSE,"DR";#N/A,#N/A,FALSE,"AR";#N/A,#N/A,FALSE,"PL";#N/A,#N/A,FALSE,"BS";#N/A,#N/A,FALSE,"NOTES";#N/A,#N/A,FALSE,"NOTES (2)";#N/A,#N/A,FALSE,"NOTES (3)";#N/A,#N/A,FALSE,"DPL";#N/A,#N/A,FALSE,"TAXC.INDEX";#N/A,#N/A,FALSE,"Schedule I";#N/A,#N/A,FALSE,"Adjustments"}</definedName>
    <definedName name="tsot" localSheetId="11" hidden="1">{#N/A,#N/A,FALSE,"TB";#N/A,#N/A,FALSE,"DR";#N/A,#N/A,FALSE,"AR";#N/A,#N/A,FALSE,"PL";#N/A,#N/A,FALSE,"BS";#N/A,#N/A,FALSE,"NOTES";#N/A,#N/A,FALSE,"NOTES (2)";#N/A,#N/A,FALSE,"NOTES (3)";#N/A,#N/A,FALSE,"DPL";#N/A,#N/A,FALSE,"TAXC.INDEX";#N/A,#N/A,FALSE,"Schedule I";#N/A,#N/A,FALSE,"Adjustments"}</definedName>
    <definedName name="tsot" localSheetId="12" hidden="1">{#N/A,#N/A,FALSE,"TB";#N/A,#N/A,FALSE,"DR";#N/A,#N/A,FALSE,"AR";#N/A,#N/A,FALSE,"PL";#N/A,#N/A,FALSE,"BS";#N/A,#N/A,FALSE,"NOTES";#N/A,#N/A,FALSE,"NOTES (2)";#N/A,#N/A,FALSE,"NOTES (3)";#N/A,#N/A,FALSE,"DPL";#N/A,#N/A,FALSE,"TAXC.INDEX";#N/A,#N/A,FALSE,"Schedule I";#N/A,#N/A,FALSE,"Adjustments"}</definedName>
    <definedName name="tsot" hidden="1">{#N/A,#N/A,FALSE,"TB";#N/A,#N/A,FALSE,"DR";#N/A,#N/A,FALSE,"AR";#N/A,#N/A,FALSE,"PL";#N/A,#N/A,FALSE,"BS";#N/A,#N/A,FALSE,"NOTES";#N/A,#N/A,FALSE,"NOTES (2)";#N/A,#N/A,FALSE,"NOTES (3)";#N/A,#N/A,FALSE,"DPL";#N/A,#N/A,FALSE,"TAXC.INDEX";#N/A,#N/A,FALSE,"Schedule I";#N/A,#N/A,FALSE,"Adjustments"}</definedName>
    <definedName name="tt" localSheetId="7" hidden="1">{#N/A,#N/A,FALSE,"TB";#N/A,#N/A,FALSE,"DR";#N/A,#N/A,FALSE,"AR";#N/A,#N/A,FALSE,"PL";#N/A,#N/A,FALSE,"BS";#N/A,#N/A,FALSE,"NOTES";#N/A,#N/A,FALSE,"NOTES (2)";#N/A,#N/A,FALSE,"NOTES (3)";#N/A,#N/A,FALSE,"DPL";#N/A,#N/A,FALSE,"TAXC.INDEX";#N/A,#N/A,FALSE,"Schedule I";#N/A,#N/A,FALSE,"Adjustments"}</definedName>
    <definedName name="tt" localSheetId="5" hidden="1">{#N/A,#N/A,FALSE,"TB";#N/A,#N/A,FALSE,"DR";#N/A,#N/A,FALSE,"AR";#N/A,#N/A,FALSE,"PL";#N/A,#N/A,FALSE,"BS";#N/A,#N/A,FALSE,"NOTES";#N/A,#N/A,FALSE,"NOTES (2)";#N/A,#N/A,FALSE,"NOTES (3)";#N/A,#N/A,FALSE,"DPL";#N/A,#N/A,FALSE,"TAXC.INDEX";#N/A,#N/A,FALSE,"Schedule I";#N/A,#N/A,FALSE,"Adjustments"}</definedName>
    <definedName name="tt" localSheetId="6" hidden="1">{#N/A,#N/A,FALSE,"TB";#N/A,#N/A,FALSE,"DR";#N/A,#N/A,FALSE,"AR";#N/A,#N/A,FALSE,"PL";#N/A,#N/A,FALSE,"BS";#N/A,#N/A,FALSE,"NOTES";#N/A,#N/A,FALSE,"NOTES (2)";#N/A,#N/A,FALSE,"NOTES (3)";#N/A,#N/A,FALSE,"DPL";#N/A,#N/A,FALSE,"TAXC.INDEX";#N/A,#N/A,FALSE,"Schedule I";#N/A,#N/A,FALSE,"Adjustments"}</definedName>
    <definedName name="tt" localSheetId="11" hidden="1">{#N/A,#N/A,FALSE,"TB";#N/A,#N/A,FALSE,"DR";#N/A,#N/A,FALSE,"AR";#N/A,#N/A,FALSE,"PL";#N/A,#N/A,FALSE,"BS";#N/A,#N/A,FALSE,"NOTES";#N/A,#N/A,FALSE,"NOTES (2)";#N/A,#N/A,FALSE,"NOTES (3)";#N/A,#N/A,FALSE,"DPL";#N/A,#N/A,FALSE,"TAXC.INDEX";#N/A,#N/A,FALSE,"Schedule I";#N/A,#N/A,FALSE,"Adjustments"}</definedName>
    <definedName name="tt" localSheetId="12" hidden="1">{#N/A,#N/A,FALSE,"TB";#N/A,#N/A,FALSE,"DR";#N/A,#N/A,FALSE,"AR";#N/A,#N/A,FALSE,"PL";#N/A,#N/A,FALSE,"BS";#N/A,#N/A,FALSE,"NOTES";#N/A,#N/A,FALSE,"NOTES (2)";#N/A,#N/A,FALSE,"NOTES (3)";#N/A,#N/A,FALSE,"DPL";#N/A,#N/A,FALSE,"TAXC.INDEX";#N/A,#N/A,FALSE,"Schedule I";#N/A,#N/A,FALSE,"Adjustments"}</definedName>
    <definedName name="tt" hidden="1">{#N/A,#N/A,FALSE,"TB";#N/A,#N/A,FALSE,"DR";#N/A,#N/A,FALSE,"AR";#N/A,#N/A,FALSE,"PL";#N/A,#N/A,FALSE,"BS";#N/A,#N/A,FALSE,"NOTES";#N/A,#N/A,FALSE,"NOTES (2)";#N/A,#N/A,FALSE,"NOTES (3)";#N/A,#N/A,FALSE,"DPL";#N/A,#N/A,FALSE,"TAXC.INDEX";#N/A,#N/A,FALSE,"Schedule I";#N/A,#N/A,FALSE,"Adjustments"}</definedName>
    <definedName name="tta" hidden="1">{#N/A,#N/A,FALSE,"Virgin Flightdeck"}</definedName>
    <definedName name="tta_1" hidden="1">{#N/A,#N/A,FALSE,"Virgin Flightdeck"}</definedName>
    <definedName name="tta_2" hidden="1">{#N/A,#N/A,FALSE,"Virgin Flightdeck"}</definedName>
    <definedName name="tta_3" hidden="1">{#N/A,#N/A,FALSE,"Virgin Flightdeck"}</definedName>
    <definedName name="tta_4" hidden="1">{#N/A,#N/A,FALSE,"Virgin Flightdeck"}</definedName>
    <definedName name="tta_5" hidden="1">{#N/A,#N/A,FALSE,"Virgin Flightdeck"}</definedName>
    <definedName name="ttt" localSheetId="7" hidden="1">{#N/A,#N/A,FALSE,"TB";#N/A,#N/A,FALSE,"DR";#N/A,#N/A,FALSE,"AR";#N/A,#N/A,FALSE,"PL";#N/A,#N/A,FALSE,"BS";#N/A,#N/A,FALSE,"NOTES";#N/A,#N/A,FALSE,"NOTES (2)";#N/A,#N/A,FALSE,"NOTES (3)";#N/A,#N/A,FALSE,"DPL";#N/A,#N/A,FALSE,"TAXC.INDEX";#N/A,#N/A,FALSE,"Schedule I";#N/A,#N/A,FALSE,"Adjustments"}</definedName>
    <definedName name="ttt" localSheetId="5" hidden="1">{#N/A,#N/A,FALSE,"TB";#N/A,#N/A,FALSE,"DR";#N/A,#N/A,FALSE,"AR";#N/A,#N/A,FALSE,"PL";#N/A,#N/A,FALSE,"BS";#N/A,#N/A,FALSE,"NOTES";#N/A,#N/A,FALSE,"NOTES (2)";#N/A,#N/A,FALSE,"NOTES (3)";#N/A,#N/A,FALSE,"DPL";#N/A,#N/A,FALSE,"TAXC.INDEX";#N/A,#N/A,FALSE,"Schedule I";#N/A,#N/A,FALSE,"Adjustments"}</definedName>
    <definedName name="ttt" localSheetId="6" hidden="1">{#N/A,#N/A,FALSE,"TB";#N/A,#N/A,FALSE,"DR";#N/A,#N/A,FALSE,"AR";#N/A,#N/A,FALSE,"PL";#N/A,#N/A,FALSE,"BS";#N/A,#N/A,FALSE,"NOTES";#N/A,#N/A,FALSE,"NOTES (2)";#N/A,#N/A,FALSE,"NOTES (3)";#N/A,#N/A,FALSE,"DPL";#N/A,#N/A,FALSE,"TAXC.INDEX";#N/A,#N/A,FALSE,"Schedule I";#N/A,#N/A,FALSE,"Adjustments"}</definedName>
    <definedName name="ttt" localSheetId="11" hidden="1">{#N/A,#N/A,FALSE,"TB";#N/A,#N/A,FALSE,"DR";#N/A,#N/A,FALSE,"AR";#N/A,#N/A,FALSE,"PL";#N/A,#N/A,FALSE,"BS";#N/A,#N/A,FALSE,"NOTES";#N/A,#N/A,FALSE,"NOTES (2)";#N/A,#N/A,FALSE,"NOTES (3)";#N/A,#N/A,FALSE,"DPL";#N/A,#N/A,FALSE,"TAXC.INDEX";#N/A,#N/A,FALSE,"Schedule I";#N/A,#N/A,FALSE,"Adjustments"}</definedName>
    <definedName name="ttt" localSheetId="12" hidden="1">{#N/A,#N/A,FALSE,"TB";#N/A,#N/A,FALSE,"DR";#N/A,#N/A,FALSE,"AR";#N/A,#N/A,FALSE,"PL";#N/A,#N/A,FALSE,"BS";#N/A,#N/A,FALSE,"NOTES";#N/A,#N/A,FALSE,"NOTES (2)";#N/A,#N/A,FALSE,"NOTES (3)";#N/A,#N/A,FALSE,"DPL";#N/A,#N/A,FALSE,"TAXC.INDEX";#N/A,#N/A,FALSE,"Schedule I";#N/A,#N/A,FALSE,"Adjustments"}</definedName>
    <definedName name="ttt" hidden="1">{#N/A,#N/A,FALSE,"TB";#N/A,#N/A,FALSE,"DR";#N/A,#N/A,FALSE,"AR";#N/A,#N/A,FALSE,"PL";#N/A,#N/A,FALSE,"BS";#N/A,#N/A,FALSE,"NOTES";#N/A,#N/A,FALSE,"NOTES (2)";#N/A,#N/A,FALSE,"NOTES (3)";#N/A,#N/A,FALSE,"DPL";#N/A,#N/A,FALSE,"TAXC.INDEX";#N/A,#N/A,FALSE,"Schedule I";#N/A,#N/A,FALSE,"Adjustments"}</definedName>
    <definedName name="tttt" hidden="1">{#N/A,#N/A,FALSE,"Report Data";#N/A,#N/A,FALSE,"COMP POOL";#N/A,#N/A,FALSE,"COMP POOL NB95";#N/A,#N/A,FALSE,"COMP POOL NB94"}</definedName>
    <definedName name="tttt_1" hidden="1">{#N/A,#N/A,FALSE,"Report Data";#N/A,#N/A,FALSE,"COMP POOL";#N/A,#N/A,FALSE,"COMP POOL NB95";#N/A,#N/A,FALSE,"COMP POOL NB94"}</definedName>
    <definedName name="tttt_2" hidden="1">{#N/A,#N/A,FALSE,"Report Data";#N/A,#N/A,FALSE,"COMP POOL";#N/A,#N/A,FALSE,"COMP POOL NB95";#N/A,#N/A,FALSE,"COMP POOL NB94"}</definedName>
    <definedName name="tttt_3" hidden="1">{#N/A,#N/A,FALSE,"Report Data";#N/A,#N/A,FALSE,"COMP POOL";#N/A,#N/A,FALSE,"COMP POOL NB95";#N/A,#N/A,FALSE,"COMP POOL NB94"}</definedName>
    <definedName name="tttt_4" hidden="1">{#N/A,#N/A,FALSE,"Report Data";#N/A,#N/A,FALSE,"COMP POOL";#N/A,#N/A,FALSE,"COMP POOL NB95";#N/A,#N/A,FALSE,"COMP POOL NB94"}</definedName>
    <definedName name="tttt_5" hidden="1">{#N/A,#N/A,FALSE,"Report Data";#N/A,#N/A,FALSE,"COMP POOL";#N/A,#N/A,FALSE,"COMP POOL NB95";#N/A,#N/A,FALSE,"COMP POOL NB94"}</definedName>
    <definedName name="Tulsa" hidden="1">{#N/A,#N/A,FALSE,"Report Data";#N/A,#N/A,FALSE,"COMP POOL";#N/A,#N/A,FALSE,"COMP POOL NB95";#N/A,#N/A,FALSE,"COMP POOL NB94"}</definedName>
    <definedName name="Tulsa_1" hidden="1">{#N/A,#N/A,FALSE,"Report Data";#N/A,#N/A,FALSE,"COMP POOL";#N/A,#N/A,FALSE,"COMP POOL NB95";#N/A,#N/A,FALSE,"COMP POOL NB94"}</definedName>
    <definedName name="Tulsa_2" hidden="1">{#N/A,#N/A,FALSE,"Report Data";#N/A,#N/A,FALSE,"COMP POOL";#N/A,#N/A,FALSE,"COMP POOL NB95";#N/A,#N/A,FALSE,"COMP POOL NB94"}</definedName>
    <definedName name="Tulsa_3" hidden="1">{#N/A,#N/A,FALSE,"Report Data";#N/A,#N/A,FALSE,"COMP POOL";#N/A,#N/A,FALSE,"COMP POOL NB95";#N/A,#N/A,FALSE,"COMP POOL NB94"}</definedName>
    <definedName name="Tulsa_4" hidden="1">{#N/A,#N/A,FALSE,"Report Data";#N/A,#N/A,FALSE,"COMP POOL";#N/A,#N/A,FALSE,"COMP POOL NB95";#N/A,#N/A,FALSE,"COMP POOL NB94"}</definedName>
    <definedName name="Tulsa_5" hidden="1">{#N/A,#N/A,FALSE,"Report Data";#N/A,#N/A,FALSE,"COMP POOL";#N/A,#N/A,FALSE,"COMP POOL NB95";#N/A,#N/A,FALSE,"COMP POOL NB94"}</definedName>
    <definedName name="U" localSheetId="2" hidden="1">#REF!</definedName>
    <definedName name="U" localSheetId="7" hidden="1">#REF!</definedName>
    <definedName name="U" localSheetId="3" hidden="1">#REF!</definedName>
    <definedName name="U" localSheetId="4" hidden="1">#REF!</definedName>
    <definedName name="U" localSheetId="5" hidden="1">#REF!</definedName>
    <definedName name="U" localSheetId="6" hidden="1">#REF!</definedName>
    <definedName name="U" localSheetId="1" hidden="1">#REF!</definedName>
    <definedName name="U" localSheetId="8" hidden="1">#REF!</definedName>
    <definedName name="U" localSheetId="9" hidden="1">#REF!</definedName>
    <definedName name="U" localSheetId="10" hidden="1">#REF!</definedName>
    <definedName name="U" localSheetId="11" hidden="1">#REF!</definedName>
    <definedName name="U" localSheetId="12" hidden="1">#REF!</definedName>
    <definedName name="U" hidden="1">#REF!</definedName>
    <definedName name="ufliuf" hidden="1">{#N/A,#N/A,FALSE,"Virgin Flightdeck"}</definedName>
    <definedName name="ufliuf_1" hidden="1">{#N/A,#N/A,FALSE,"Virgin Flightdeck"}</definedName>
    <definedName name="ufliuf_2" hidden="1">{#N/A,#N/A,FALSE,"Virgin Flightdeck"}</definedName>
    <definedName name="ufliuf_3" hidden="1">{#N/A,#N/A,FALSE,"Virgin Flightdeck"}</definedName>
    <definedName name="ufliuf_4" hidden="1">{#N/A,#N/A,FALSE,"Virgin Flightdeck"}</definedName>
    <definedName name="ufliuf_5" hidden="1">{#N/A,#N/A,FALSE,"Virgin Flightdeck"}</definedName>
    <definedName name="UFPrn20040209142720" localSheetId="6">#REF!</definedName>
    <definedName name="UFPrn20040209142720">#REF!</definedName>
    <definedName name="UFPrn20040210201426" localSheetId="6">#REF!</definedName>
    <definedName name="UFPrn20040210201426">#REF!</definedName>
    <definedName name="UFPrn20040211143810" localSheetId="6">#REF!</definedName>
    <definedName name="UFPrn20040211143810">#REF!</definedName>
    <definedName name="UFPrn20040211143848">#REF!</definedName>
    <definedName name="UFPrn20040211143909">#REF!</definedName>
    <definedName name="UFPrn20040211144032">#REF!</definedName>
    <definedName name="UFPrn20040211144808">#REF!</definedName>
    <definedName name="UFPrn20040423143657">#REF!</definedName>
    <definedName name="UFPrn20040428103636">#REF!</definedName>
    <definedName name="UFPrn20040429091719">#REF!</definedName>
    <definedName name="UFPrn20040504171642">#REF!</definedName>
    <definedName name="UFPrn20040531110052">[3]TB!$A$1:$K$44</definedName>
    <definedName name="UFPrn20151015134118" localSheetId="3">#REF!</definedName>
    <definedName name="UFPrn20151015134118" localSheetId="4">#REF!</definedName>
    <definedName name="UFPrn20151015134118" localSheetId="10">#REF!</definedName>
    <definedName name="UFPrn20151015134118">#REF!</definedName>
    <definedName name="UFPrn20181022142702" localSheetId="4">#REF!</definedName>
    <definedName name="UFPrn20181022142702" localSheetId="10">#REF!</definedName>
    <definedName name="UFPrn20181022142702">#REF!</definedName>
    <definedName name="ui" localSheetId="7" hidden="1">{#N/A,#N/A,FALSE,"TB";#N/A,#N/A,FALSE,"AR";#N/A,#N/A,FALSE,"BS";#N/A,#N/A,FALSE,"PL";#N/A,#N/A,FALSE,"NOTES";#N/A,#N/A,FALSE,"NOTES (2)";#N/A,#N/A,FALSE,"NOTES (3)";#N/A,#N/A,FALSE,"TAXC.INDEX";#N/A,#N/A,FALSE,"Schedule I";#N/A,#N/A,FALSE,"DPL";#N/A,#N/A,FALSE,"Schedule IV";#N/A,#N/A,FALSE,"Adjustments"}</definedName>
    <definedName name="ui" localSheetId="5" hidden="1">{#N/A,#N/A,FALSE,"TB";#N/A,#N/A,FALSE,"AR";#N/A,#N/A,FALSE,"BS";#N/A,#N/A,FALSE,"PL";#N/A,#N/A,FALSE,"NOTES";#N/A,#N/A,FALSE,"NOTES (2)";#N/A,#N/A,FALSE,"NOTES (3)";#N/A,#N/A,FALSE,"TAXC.INDEX";#N/A,#N/A,FALSE,"Schedule I";#N/A,#N/A,FALSE,"DPL";#N/A,#N/A,FALSE,"Schedule IV";#N/A,#N/A,FALSE,"Adjustments"}</definedName>
    <definedName name="ui" localSheetId="6" hidden="1">{#N/A,#N/A,FALSE,"TB";#N/A,#N/A,FALSE,"AR";#N/A,#N/A,FALSE,"BS";#N/A,#N/A,FALSE,"PL";#N/A,#N/A,FALSE,"NOTES";#N/A,#N/A,FALSE,"NOTES (2)";#N/A,#N/A,FALSE,"NOTES (3)";#N/A,#N/A,FALSE,"TAXC.INDEX";#N/A,#N/A,FALSE,"Schedule I";#N/A,#N/A,FALSE,"DPL";#N/A,#N/A,FALSE,"Schedule IV";#N/A,#N/A,FALSE,"Adjustments"}</definedName>
    <definedName name="ui" localSheetId="11" hidden="1">{#N/A,#N/A,FALSE,"TB";#N/A,#N/A,FALSE,"AR";#N/A,#N/A,FALSE,"BS";#N/A,#N/A,FALSE,"PL";#N/A,#N/A,FALSE,"NOTES";#N/A,#N/A,FALSE,"NOTES (2)";#N/A,#N/A,FALSE,"NOTES (3)";#N/A,#N/A,FALSE,"TAXC.INDEX";#N/A,#N/A,FALSE,"Schedule I";#N/A,#N/A,FALSE,"DPL";#N/A,#N/A,FALSE,"Schedule IV";#N/A,#N/A,FALSE,"Adjustments"}</definedName>
    <definedName name="ui" localSheetId="12" hidden="1">{#N/A,#N/A,FALSE,"TB";#N/A,#N/A,FALSE,"AR";#N/A,#N/A,FALSE,"BS";#N/A,#N/A,FALSE,"PL";#N/A,#N/A,FALSE,"NOTES";#N/A,#N/A,FALSE,"NOTES (2)";#N/A,#N/A,FALSE,"NOTES (3)";#N/A,#N/A,FALSE,"TAXC.INDEX";#N/A,#N/A,FALSE,"Schedule I";#N/A,#N/A,FALSE,"DPL";#N/A,#N/A,FALSE,"Schedule IV";#N/A,#N/A,FALSE,"Adjustments"}</definedName>
    <definedName name="ui" hidden="1">{#N/A,#N/A,FALSE,"TB";#N/A,#N/A,FALSE,"AR";#N/A,#N/A,FALSE,"BS";#N/A,#N/A,FALSE,"PL";#N/A,#N/A,FALSE,"NOTES";#N/A,#N/A,FALSE,"NOTES (2)";#N/A,#N/A,FALSE,"NOTES (3)";#N/A,#N/A,FALSE,"TAXC.INDEX";#N/A,#N/A,FALSE,"Schedule I";#N/A,#N/A,FALSE,"DPL";#N/A,#N/A,FALSE,"Schedule IV";#N/A,#N/A,FALSE,"Adjustments"}</definedName>
    <definedName name="uio" hidden="1">{"mgmt forecast",#N/A,FALSE,"Mgmt Forecast";"dcf table",#N/A,FALSE,"Mgmt Forecast";"sensitivity",#N/A,FALSE,"Mgmt Forecast";"table inputs",#N/A,FALSE,"Mgmt Forecast";"calculations",#N/A,FALSE,"Mgmt Forecast"}</definedName>
    <definedName name="uiou" localSheetId="7" hidden="1">{#N/A,#N/A,FALSE,"TAXC.INDEX";#N/A,#N/A,FALSE,"Schedule I";#N/A,#N/A,FALSE,"Schedule  II";#N/A,#N/A,FALSE,"Schedule III"}</definedName>
    <definedName name="uiou" localSheetId="5" hidden="1">{#N/A,#N/A,FALSE,"TAXC.INDEX";#N/A,#N/A,FALSE,"Schedule I";#N/A,#N/A,FALSE,"Schedule  II";#N/A,#N/A,FALSE,"Schedule III"}</definedName>
    <definedName name="uiou" localSheetId="6" hidden="1">{#N/A,#N/A,FALSE,"TAXC.INDEX";#N/A,#N/A,FALSE,"Schedule I";#N/A,#N/A,FALSE,"Schedule  II";#N/A,#N/A,FALSE,"Schedule III"}</definedName>
    <definedName name="uiou" localSheetId="11" hidden="1">{#N/A,#N/A,FALSE,"TAXC.INDEX";#N/A,#N/A,FALSE,"Schedule I";#N/A,#N/A,FALSE,"Schedule  II";#N/A,#N/A,FALSE,"Schedule III"}</definedName>
    <definedName name="uiou" localSheetId="12" hidden="1">{#N/A,#N/A,FALSE,"TAXC.INDEX";#N/A,#N/A,FALSE,"Schedule I";#N/A,#N/A,FALSE,"Schedule  II";#N/A,#N/A,FALSE,"Schedule III"}</definedName>
    <definedName name="uiou" hidden="1">{#N/A,#N/A,FALSE,"TAXC.INDEX";#N/A,#N/A,FALSE,"Schedule I";#N/A,#N/A,FALSE,"Schedule  II";#N/A,#N/A,FALSE,"Schedule III"}</definedName>
    <definedName name="uj" localSheetId="7" hidden="1">{#N/A,#N/A,FALSE,"DIR-REP";#N/A,#N/A,FALSE,"AUD-REPORT";#N/A,#N/A,FALSE,"P7L&amp;BS";#N/A,#N/A,FALSE,"NOTES";#N/A,#N/A,FALSE,"FA";#N/A,#N/A,FALSE,"NOTES (2)";#N/A,#N/A,FALSE,"Schedule  IV";#N/A,#N/A,FALSE,"Schedule V"}</definedName>
    <definedName name="uj" localSheetId="5" hidden="1">{#N/A,#N/A,FALSE,"DIR-REP";#N/A,#N/A,FALSE,"AUD-REPORT";#N/A,#N/A,FALSE,"P7L&amp;BS";#N/A,#N/A,FALSE,"NOTES";#N/A,#N/A,FALSE,"FA";#N/A,#N/A,FALSE,"NOTES (2)";#N/A,#N/A,FALSE,"Schedule  IV";#N/A,#N/A,FALSE,"Schedule V"}</definedName>
    <definedName name="uj" localSheetId="6" hidden="1">{#N/A,#N/A,FALSE,"DIR-REP";#N/A,#N/A,FALSE,"AUD-REPORT";#N/A,#N/A,FALSE,"P7L&amp;BS";#N/A,#N/A,FALSE,"NOTES";#N/A,#N/A,FALSE,"FA";#N/A,#N/A,FALSE,"NOTES (2)";#N/A,#N/A,FALSE,"Schedule  IV";#N/A,#N/A,FALSE,"Schedule V"}</definedName>
    <definedName name="uj" localSheetId="11" hidden="1">{#N/A,#N/A,FALSE,"DIR-REP";#N/A,#N/A,FALSE,"AUD-REPORT";#N/A,#N/A,FALSE,"P7L&amp;BS";#N/A,#N/A,FALSE,"NOTES";#N/A,#N/A,FALSE,"FA";#N/A,#N/A,FALSE,"NOTES (2)";#N/A,#N/A,FALSE,"Schedule  IV";#N/A,#N/A,FALSE,"Schedule V"}</definedName>
    <definedName name="uj" localSheetId="12" hidden="1">{#N/A,#N/A,FALSE,"DIR-REP";#N/A,#N/A,FALSE,"AUD-REPORT";#N/A,#N/A,FALSE,"P7L&amp;BS";#N/A,#N/A,FALSE,"NOTES";#N/A,#N/A,FALSE,"FA";#N/A,#N/A,FALSE,"NOTES (2)";#N/A,#N/A,FALSE,"Schedule  IV";#N/A,#N/A,FALSE,"Schedule V"}</definedName>
    <definedName name="uj" hidden="1">{#N/A,#N/A,FALSE,"DIR-REP";#N/A,#N/A,FALSE,"AUD-REPORT";#N/A,#N/A,FALSE,"P7L&amp;BS";#N/A,#N/A,FALSE,"NOTES";#N/A,#N/A,FALSE,"FA";#N/A,#N/A,FALSE,"NOTES (2)";#N/A,#N/A,FALSE,"Schedule  IV";#N/A,#N/A,FALSE,"Schedule V"}</definedName>
    <definedName name="update" hidden="1">{#N/A,#N/A,FALSE,"Sales  total 9712";#N/A,#N/A,FALSE,"Sales  total 9712";#N/A,#N/A,FALSE,"Sales  total 9712";#N/A,#N/A,FALSE,"Sales  total 9712"}</definedName>
    <definedName name="ups" hidden="1">{"'Sheet1'!$A$1:$J$57","'Sheet1'!$F$32:$F$35","'Sheet1'!$F$32:$F$36"}</definedName>
    <definedName name="utr" localSheetId="7" hidden="1">{#N/A,#N/A,FALSE,"TB";#N/A,#N/A,FALSE,"AR";#N/A,#N/A,FALSE,"BS";#N/A,#N/A,FALSE,"PL";#N/A,#N/A,FALSE,"NOTES";#N/A,#N/A,FALSE,"NOTES (2)";#N/A,#N/A,FALSE,"NOTES (3)";#N/A,#N/A,FALSE,"TAXC.INDEX";#N/A,#N/A,FALSE,"Schedule I";#N/A,#N/A,FALSE,"DPL";#N/A,#N/A,FALSE,"Schedule IV";#N/A,#N/A,FALSE,"Adjustments"}</definedName>
    <definedName name="utr" localSheetId="5" hidden="1">{#N/A,#N/A,FALSE,"TB";#N/A,#N/A,FALSE,"AR";#N/A,#N/A,FALSE,"BS";#N/A,#N/A,FALSE,"PL";#N/A,#N/A,FALSE,"NOTES";#N/A,#N/A,FALSE,"NOTES (2)";#N/A,#N/A,FALSE,"NOTES (3)";#N/A,#N/A,FALSE,"TAXC.INDEX";#N/A,#N/A,FALSE,"Schedule I";#N/A,#N/A,FALSE,"DPL";#N/A,#N/A,FALSE,"Schedule IV";#N/A,#N/A,FALSE,"Adjustments"}</definedName>
    <definedName name="utr" localSheetId="6" hidden="1">{#N/A,#N/A,FALSE,"TB";#N/A,#N/A,FALSE,"AR";#N/A,#N/A,FALSE,"BS";#N/A,#N/A,FALSE,"PL";#N/A,#N/A,FALSE,"NOTES";#N/A,#N/A,FALSE,"NOTES (2)";#N/A,#N/A,FALSE,"NOTES (3)";#N/A,#N/A,FALSE,"TAXC.INDEX";#N/A,#N/A,FALSE,"Schedule I";#N/A,#N/A,FALSE,"DPL";#N/A,#N/A,FALSE,"Schedule IV";#N/A,#N/A,FALSE,"Adjustments"}</definedName>
    <definedName name="utr" localSheetId="11" hidden="1">{#N/A,#N/A,FALSE,"TB";#N/A,#N/A,FALSE,"AR";#N/A,#N/A,FALSE,"BS";#N/A,#N/A,FALSE,"PL";#N/A,#N/A,FALSE,"NOTES";#N/A,#N/A,FALSE,"NOTES (2)";#N/A,#N/A,FALSE,"NOTES (3)";#N/A,#N/A,FALSE,"TAXC.INDEX";#N/A,#N/A,FALSE,"Schedule I";#N/A,#N/A,FALSE,"DPL";#N/A,#N/A,FALSE,"Schedule IV";#N/A,#N/A,FALSE,"Adjustments"}</definedName>
    <definedName name="utr" localSheetId="12" hidden="1">{#N/A,#N/A,FALSE,"TB";#N/A,#N/A,FALSE,"AR";#N/A,#N/A,FALSE,"BS";#N/A,#N/A,FALSE,"PL";#N/A,#N/A,FALSE,"NOTES";#N/A,#N/A,FALSE,"NOTES (2)";#N/A,#N/A,FALSE,"NOTES (3)";#N/A,#N/A,FALSE,"TAXC.INDEX";#N/A,#N/A,FALSE,"Schedule I";#N/A,#N/A,FALSE,"DPL";#N/A,#N/A,FALSE,"Schedule IV";#N/A,#N/A,FALSE,"Adjustments"}</definedName>
    <definedName name="utr" hidden="1">{#N/A,#N/A,FALSE,"TB";#N/A,#N/A,FALSE,"AR";#N/A,#N/A,FALSE,"BS";#N/A,#N/A,FALSE,"PL";#N/A,#N/A,FALSE,"NOTES";#N/A,#N/A,FALSE,"NOTES (2)";#N/A,#N/A,FALSE,"NOTES (3)";#N/A,#N/A,FALSE,"TAXC.INDEX";#N/A,#N/A,FALSE,"Schedule I";#N/A,#N/A,FALSE,"DPL";#N/A,#N/A,FALSE,"Schedule IV";#N/A,#N/A,FALSE,"Adjustments"}</definedName>
    <definedName name="uu" localSheetId="7" hidden="1">{#N/A,#N/A,FALSE,"TAXC.INDEX";#N/A,#N/A,FALSE,"Schedule I";#N/A,#N/A,FALSE,"Schedule  II";#N/A,#N/A,FALSE,"Schedule III"}</definedName>
    <definedName name="uu" localSheetId="5" hidden="1">{#N/A,#N/A,FALSE,"TAXC.INDEX";#N/A,#N/A,FALSE,"Schedule I";#N/A,#N/A,FALSE,"Schedule  II";#N/A,#N/A,FALSE,"Schedule III"}</definedName>
    <definedName name="uu" localSheetId="6" hidden="1">{#N/A,#N/A,FALSE,"TAXC.INDEX";#N/A,#N/A,FALSE,"Schedule I";#N/A,#N/A,FALSE,"Schedule  II";#N/A,#N/A,FALSE,"Schedule III"}</definedName>
    <definedName name="uu" localSheetId="11" hidden="1">{#N/A,#N/A,FALSE,"TAXC.INDEX";#N/A,#N/A,FALSE,"Schedule I";#N/A,#N/A,FALSE,"Schedule  II";#N/A,#N/A,FALSE,"Schedule III"}</definedName>
    <definedName name="uu" localSheetId="12" hidden="1">{#N/A,#N/A,FALSE,"TAXC.INDEX";#N/A,#N/A,FALSE,"Schedule I";#N/A,#N/A,FALSE,"Schedule  II";#N/A,#N/A,FALSE,"Schedule III"}</definedName>
    <definedName name="uu" hidden="1">{#N/A,#N/A,FALSE,"TAXC.INDEX";#N/A,#N/A,FALSE,"Schedule I";#N/A,#N/A,FALSE,"Schedule  II";#N/A,#N/A,FALSE,"Schedule III"}</definedName>
    <definedName name="uuu" localSheetId="7" hidden="1">{#N/A,#N/A,TRUE,"COVER";#N/A,#N/A,TRUE,"DIR";#N/A,#N/A,TRUE,"AUDIT"}</definedName>
    <definedName name="uuu" localSheetId="5" hidden="1">{#N/A,#N/A,TRUE,"COVER";#N/A,#N/A,TRUE,"DIR";#N/A,#N/A,TRUE,"AUDIT"}</definedName>
    <definedName name="uuu" localSheetId="6" hidden="1">{#N/A,#N/A,TRUE,"COVER";#N/A,#N/A,TRUE,"DIR";#N/A,#N/A,TRUE,"AUDIT"}</definedName>
    <definedName name="UUU" localSheetId="1" hidden="1">{#N/A,#N/A,FALSE,"COVER";#N/A,#N/A,FALSE,"0";#N/A,#N/A,FALSE,"1";#N/A,#N/A,FALSE,"2";#N/A,#N/A,FALSE,"3";#N/A,#N/A,FALSE,"4";#N/A,#N/A,FALSE,"5";#N/A,#N/A,FALSE,"6";#N/A,#N/A,FALSE,"7";#N/A,#N/A,FALSE,"8";#N/A,#N/A,FALSE,"9";#N/A,#N/A,FALSE,"10";#N/A,#N/A,FALSE,"11"}</definedName>
    <definedName name="uuu" localSheetId="11" hidden="1">{#N/A,#N/A,TRUE,"COVER";#N/A,#N/A,TRUE,"DIR";#N/A,#N/A,TRUE,"AUDIT"}</definedName>
    <definedName name="uuu" localSheetId="12" hidden="1">{#N/A,#N/A,TRUE,"COVER";#N/A,#N/A,TRUE,"DIR";#N/A,#N/A,TRUE,"AUDIT"}</definedName>
    <definedName name="uuu" hidden="1">{#N/A,#N/A,TRUE,"COVER";#N/A,#N/A,TRUE,"DIR";#N/A,#N/A,TRUE,"AUDIT"}</definedName>
    <definedName name="uuuu" hidden="1">{#N/A,#N/A,FALSE,"Ocean";#N/A,#N/A,FALSE,"NewYork";#N/A,#N/A,FALSE,"Gateway";#N/A,#N/A,FALSE,"GVH";#N/A,#N/A,FALSE,"GVM";#N/A,#N/A,FALSE,"GVT"}</definedName>
    <definedName name="uytry" hidden="1">{"mgmt forecast",#N/A,FALSE,"Mgmt Forecast";"dcf table",#N/A,FALSE,"Mgmt Forecast";"sensitivity",#N/A,FALSE,"Mgmt Forecast";"table inputs",#N/A,FALSE,"Mgmt Forecast";"calculations",#N/A,FALSE,"Mgmt Forecast"}</definedName>
    <definedName name="V" localSheetId="7" hidden="1">{#N/A,#N/A,FALSE,"TB";#N/A,#N/A,FALSE,"DR";#N/A,#N/A,FALSE,"AR";#N/A,#N/A,FALSE,"BS";#N/A,#N/A,FALSE,"PL";#N/A,#N/A,FALSE,"NOTES";#N/A,#N/A,FALSE,"NOTES (2)";#N/A,#N/A,FALSE,"NOTES (3)";#N/A,#N/A,FALSE,"DPL";#N/A,#N/A,FALSE,"DPL"}</definedName>
    <definedName name="V" localSheetId="5" hidden="1">{#N/A,#N/A,FALSE,"TB";#N/A,#N/A,FALSE,"DR";#N/A,#N/A,FALSE,"AR";#N/A,#N/A,FALSE,"BS";#N/A,#N/A,FALSE,"PL";#N/A,#N/A,FALSE,"NOTES";#N/A,#N/A,FALSE,"NOTES (2)";#N/A,#N/A,FALSE,"NOTES (3)";#N/A,#N/A,FALSE,"DPL";#N/A,#N/A,FALSE,"DPL"}</definedName>
    <definedName name="V" localSheetId="6" hidden="1">{#N/A,#N/A,FALSE,"TB";#N/A,#N/A,FALSE,"DR";#N/A,#N/A,FALSE,"AR";#N/A,#N/A,FALSE,"BS";#N/A,#N/A,FALSE,"PL";#N/A,#N/A,FALSE,"NOTES";#N/A,#N/A,FALSE,"NOTES (2)";#N/A,#N/A,FALSE,"NOTES (3)";#N/A,#N/A,FALSE,"DPL";#N/A,#N/A,FALSE,"DPL"}</definedName>
    <definedName name="v" localSheetId="1" hidden="1">{#N/A,#N/A,FALSE,"Ocean";#N/A,#N/A,FALSE,"NewYork";#N/A,#N/A,FALSE,"Gateway";#N/A,#N/A,FALSE,"GVH";#N/A,#N/A,FALSE,"GVM";#N/A,#N/A,FALSE,"GVT"}</definedName>
    <definedName name="V" localSheetId="11" hidden="1">{#N/A,#N/A,FALSE,"TB";#N/A,#N/A,FALSE,"DR";#N/A,#N/A,FALSE,"AR";#N/A,#N/A,FALSE,"BS";#N/A,#N/A,FALSE,"PL";#N/A,#N/A,FALSE,"NOTES";#N/A,#N/A,FALSE,"NOTES (2)";#N/A,#N/A,FALSE,"NOTES (3)";#N/A,#N/A,FALSE,"DPL";#N/A,#N/A,FALSE,"DPL"}</definedName>
    <definedName name="V" localSheetId="12" hidden="1">{#N/A,#N/A,FALSE,"TB";#N/A,#N/A,FALSE,"DR";#N/A,#N/A,FALSE,"AR";#N/A,#N/A,FALSE,"BS";#N/A,#N/A,FALSE,"PL";#N/A,#N/A,FALSE,"NOTES";#N/A,#N/A,FALSE,"NOTES (2)";#N/A,#N/A,FALSE,"NOTES (3)";#N/A,#N/A,FALSE,"DPL";#N/A,#N/A,FALSE,"DPL"}</definedName>
    <definedName name="v" hidden="1">{#N/A,#N/A,FALSE,"Aging Summary";#N/A,#N/A,FALSE,"Ratio Analysis";#N/A,#N/A,FALSE,"Test 120 Day Accts";#N/A,#N/A,FALSE,"Tickmarks"}</definedName>
    <definedName name="V_1" hidden="1">{#N/A,#N/A,TRUE,"KEY DATA";#N/A,#N/A,TRUE,"KEY DATA Base Case";#N/A,#N/A,TRUE,"JULY";#N/A,#N/A,TRUE,"AUG";#N/A,#N/A,TRUE,"SEPT";#N/A,#N/A,TRUE,"3Q"}</definedName>
    <definedName name="V_2" hidden="1">{#N/A,#N/A,TRUE,"KEY DATA";#N/A,#N/A,TRUE,"KEY DATA Base Case";#N/A,#N/A,TRUE,"JULY";#N/A,#N/A,TRUE,"AUG";#N/A,#N/A,TRUE,"SEPT";#N/A,#N/A,TRUE,"3Q"}</definedName>
    <definedName name="V_3" hidden="1">{#N/A,#N/A,TRUE,"KEY DATA";#N/A,#N/A,TRUE,"KEY DATA Base Case";#N/A,#N/A,TRUE,"JULY";#N/A,#N/A,TRUE,"AUG";#N/A,#N/A,TRUE,"SEPT";#N/A,#N/A,TRUE,"3Q"}</definedName>
    <definedName name="V_4" hidden="1">{#N/A,#N/A,TRUE,"KEY DATA";#N/A,#N/A,TRUE,"KEY DATA Base Case";#N/A,#N/A,TRUE,"JULY";#N/A,#N/A,TRUE,"AUG";#N/A,#N/A,TRUE,"SEPT";#N/A,#N/A,TRUE,"3Q"}</definedName>
    <definedName name="V_5" hidden="1">{#N/A,#N/A,TRUE,"KEY DATA";#N/A,#N/A,TRUE,"KEY DATA Base Case";#N/A,#N/A,TRUE,"JULY";#N/A,#N/A,TRUE,"AUG";#N/A,#N/A,TRUE,"SEPT";#N/A,#N/A,TRUE,"3Q"}</definedName>
    <definedName name="ValuationDate" localSheetId="2">[35]Summary!$B$7</definedName>
    <definedName name="ValuationDate" localSheetId="7">DATE(2020,12,31)</definedName>
    <definedName name="ValuationDate" localSheetId="5">DATE(2021,6,30)</definedName>
    <definedName name="ValuationDate" localSheetId="6">DATE(2021,6,30)</definedName>
    <definedName name="ValuationDate" localSheetId="9">[35]Summary!$B$7</definedName>
    <definedName name="ValuationDate" localSheetId="11">DATE(2020,12,31)</definedName>
    <definedName name="ValuationDate" localSheetId="12">DATE(2020,12,31)</definedName>
    <definedName name="ValuationDate">[39]Cover!$D$12</definedName>
    <definedName name="ValuationDate2">[31]Cover!$D$10</definedName>
    <definedName name="ValueBasis" localSheetId="5">"Fair Value"</definedName>
    <definedName name="ValueBasis" localSheetId="6">"Fair Value"</definedName>
    <definedName name="ValueBasis" localSheetId="11">"Fair Value"</definedName>
    <definedName name="ValueBasis">"Fair Value"</definedName>
    <definedName name="vin" localSheetId="7" hidden="1">#REF!</definedName>
    <definedName name="vin" localSheetId="6" hidden="1">#REF!</definedName>
    <definedName name="vin" localSheetId="11" hidden="1">#REF!</definedName>
    <definedName name="vin" localSheetId="12" hidden="1">#REF!</definedName>
    <definedName name="vin" hidden="1">#REF!</definedName>
    <definedName name="visejrienvd" localSheetId="7" hidden="1">{#N/A,#N/A,FALSE,"TB";#N/A,#N/A,FALSE,"DR";#N/A,#N/A,FALSE,"AR";#N/A,#N/A,FALSE,"PL";#N/A,#N/A,FALSE,"BS";#N/A,#N/A,FALSE,"NOTES";#N/A,#N/A,FALSE,"NOTES (2)";#N/A,#N/A,FALSE,"NOTES (3)";#N/A,#N/A,FALSE,"DPL";#N/A,#N/A,FALSE,"TAXC.INDEX";#N/A,#N/A,FALSE,"Schedule I";#N/A,#N/A,FALSE,"Adjustments"}</definedName>
    <definedName name="visejrienvd" localSheetId="5" hidden="1">{#N/A,#N/A,FALSE,"TB";#N/A,#N/A,FALSE,"DR";#N/A,#N/A,FALSE,"AR";#N/A,#N/A,FALSE,"PL";#N/A,#N/A,FALSE,"BS";#N/A,#N/A,FALSE,"NOTES";#N/A,#N/A,FALSE,"NOTES (2)";#N/A,#N/A,FALSE,"NOTES (3)";#N/A,#N/A,FALSE,"DPL";#N/A,#N/A,FALSE,"TAXC.INDEX";#N/A,#N/A,FALSE,"Schedule I";#N/A,#N/A,FALSE,"Adjustments"}</definedName>
    <definedName name="visejrienvd" localSheetId="6" hidden="1">{#N/A,#N/A,FALSE,"TB";#N/A,#N/A,FALSE,"DR";#N/A,#N/A,FALSE,"AR";#N/A,#N/A,FALSE,"PL";#N/A,#N/A,FALSE,"BS";#N/A,#N/A,FALSE,"NOTES";#N/A,#N/A,FALSE,"NOTES (2)";#N/A,#N/A,FALSE,"NOTES (3)";#N/A,#N/A,FALSE,"DPL";#N/A,#N/A,FALSE,"TAXC.INDEX";#N/A,#N/A,FALSE,"Schedule I";#N/A,#N/A,FALSE,"Adjustments"}</definedName>
    <definedName name="visejrienvd" localSheetId="11" hidden="1">{#N/A,#N/A,FALSE,"TB";#N/A,#N/A,FALSE,"DR";#N/A,#N/A,FALSE,"AR";#N/A,#N/A,FALSE,"PL";#N/A,#N/A,FALSE,"BS";#N/A,#N/A,FALSE,"NOTES";#N/A,#N/A,FALSE,"NOTES (2)";#N/A,#N/A,FALSE,"NOTES (3)";#N/A,#N/A,FALSE,"DPL";#N/A,#N/A,FALSE,"TAXC.INDEX";#N/A,#N/A,FALSE,"Schedule I";#N/A,#N/A,FALSE,"Adjustments"}</definedName>
    <definedName name="visejrienvd" localSheetId="12" hidden="1">{#N/A,#N/A,FALSE,"TB";#N/A,#N/A,FALSE,"DR";#N/A,#N/A,FALSE,"AR";#N/A,#N/A,FALSE,"PL";#N/A,#N/A,FALSE,"BS";#N/A,#N/A,FALSE,"NOTES";#N/A,#N/A,FALSE,"NOTES (2)";#N/A,#N/A,FALSE,"NOTES (3)";#N/A,#N/A,FALSE,"DPL";#N/A,#N/A,FALSE,"TAXC.INDEX";#N/A,#N/A,FALSE,"Schedule I";#N/A,#N/A,FALSE,"Adjustments"}</definedName>
    <definedName name="visejrienvd" hidden="1">{#N/A,#N/A,FALSE,"TB";#N/A,#N/A,FALSE,"DR";#N/A,#N/A,FALSE,"AR";#N/A,#N/A,FALSE,"PL";#N/A,#N/A,FALSE,"BS";#N/A,#N/A,FALSE,"NOTES";#N/A,#N/A,FALSE,"NOTES (2)";#N/A,#N/A,FALSE,"NOTES (3)";#N/A,#N/A,FALSE,"DPL";#N/A,#N/A,FALSE,"TAXC.INDEX";#N/A,#N/A,FALSE,"Schedule I";#N/A,#N/A,FALSE,"Adjustments"}</definedName>
    <definedName name="vjdfo" localSheetId="7" hidden="1">{#N/A,#N/A,FALSE,"DIR-REP";#N/A,#N/A,FALSE,"AUD-REPORT";#N/A,#N/A,FALSE,"P7L&amp;BS";#N/A,#N/A,FALSE,"NOTES";#N/A,#N/A,FALSE,"FA";#N/A,#N/A,FALSE,"NOTES (2)";#N/A,#N/A,FALSE,"Schedule  IV";#N/A,#N/A,FALSE,"Schedule V"}</definedName>
    <definedName name="vjdfo" localSheetId="5" hidden="1">{#N/A,#N/A,FALSE,"DIR-REP";#N/A,#N/A,FALSE,"AUD-REPORT";#N/A,#N/A,FALSE,"P7L&amp;BS";#N/A,#N/A,FALSE,"NOTES";#N/A,#N/A,FALSE,"FA";#N/A,#N/A,FALSE,"NOTES (2)";#N/A,#N/A,FALSE,"Schedule  IV";#N/A,#N/A,FALSE,"Schedule V"}</definedName>
    <definedName name="vjdfo" localSheetId="6" hidden="1">{#N/A,#N/A,FALSE,"DIR-REP";#N/A,#N/A,FALSE,"AUD-REPORT";#N/A,#N/A,FALSE,"P7L&amp;BS";#N/A,#N/A,FALSE,"NOTES";#N/A,#N/A,FALSE,"FA";#N/A,#N/A,FALSE,"NOTES (2)";#N/A,#N/A,FALSE,"Schedule  IV";#N/A,#N/A,FALSE,"Schedule V"}</definedName>
    <definedName name="vjdfo" localSheetId="11" hidden="1">{#N/A,#N/A,FALSE,"DIR-REP";#N/A,#N/A,FALSE,"AUD-REPORT";#N/A,#N/A,FALSE,"P7L&amp;BS";#N/A,#N/A,FALSE,"NOTES";#N/A,#N/A,FALSE,"FA";#N/A,#N/A,FALSE,"NOTES (2)";#N/A,#N/A,FALSE,"Schedule  IV";#N/A,#N/A,FALSE,"Schedule V"}</definedName>
    <definedName name="vjdfo" localSheetId="12" hidden="1">{#N/A,#N/A,FALSE,"DIR-REP";#N/A,#N/A,FALSE,"AUD-REPORT";#N/A,#N/A,FALSE,"P7L&amp;BS";#N/A,#N/A,FALSE,"NOTES";#N/A,#N/A,FALSE,"FA";#N/A,#N/A,FALSE,"NOTES (2)";#N/A,#N/A,FALSE,"Schedule  IV";#N/A,#N/A,FALSE,"Schedule V"}</definedName>
    <definedName name="vjdfo" hidden="1">{#N/A,#N/A,FALSE,"DIR-REP";#N/A,#N/A,FALSE,"AUD-REPORT";#N/A,#N/A,FALSE,"P7L&amp;BS";#N/A,#N/A,FALSE,"NOTES";#N/A,#N/A,FALSE,"FA";#N/A,#N/A,FALSE,"NOTES (2)";#N/A,#N/A,FALSE,"Schedule  IV";#N/A,#N/A,FALSE,"Schedule V"}</definedName>
    <definedName name="vjo" localSheetId="7" hidden="1">{#N/A,#N/A,FALSE,"TB";#N/A,#N/A,FALSE,"AR";#N/A,#N/A,FALSE,"BS";#N/A,#N/A,FALSE,"PL";#N/A,#N/A,FALSE,"NOTES";#N/A,#N/A,FALSE,"NOTES (2)";#N/A,#N/A,FALSE,"NOTES (3)";#N/A,#N/A,FALSE,"TAXC.INDEX";#N/A,#N/A,FALSE,"Schedule I";#N/A,#N/A,FALSE,"DPL";#N/A,#N/A,FALSE,"Schedule IV";#N/A,#N/A,FALSE,"Adjustments"}</definedName>
    <definedName name="vjo" localSheetId="5" hidden="1">{#N/A,#N/A,FALSE,"TB";#N/A,#N/A,FALSE,"AR";#N/A,#N/A,FALSE,"BS";#N/A,#N/A,FALSE,"PL";#N/A,#N/A,FALSE,"NOTES";#N/A,#N/A,FALSE,"NOTES (2)";#N/A,#N/A,FALSE,"NOTES (3)";#N/A,#N/A,FALSE,"TAXC.INDEX";#N/A,#N/A,FALSE,"Schedule I";#N/A,#N/A,FALSE,"DPL";#N/A,#N/A,FALSE,"Schedule IV";#N/A,#N/A,FALSE,"Adjustments"}</definedName>
    <definedName name="vjo" localSheetId="6" hidden="1">{#N/A,#N/A,FALSE,"TB";#N/A,#N/A,FALSE,"AR";#N/A,#N/A,FALSE,"BS";#N/A,#N/A,FALSE,"PL";#N/A,#N/A,FALSE,"NOTES";#N/A,#N/A,FALSE,"NOTES (2)";#N/A,#N/A,FALSE,"NOTES (3)";#N/A,#N/A,FALSE,"TAXC.INDEX";#N/A,#N/A,FALSE,"Schedule I";#N/A,#N/A,FALSE,"DPL";#N/A,#N/A,FALSE,"Schedule IV";#N/A,#N/A,FALSE,"Adjustments"}</definedName>
    <definedName name="vjo" localSheetId="11" hidden="1">{#N/A,#N/A,FALSE,"TB";#N/A,#N/A,FALSE,"AR";#N/A,#N/A,FALSE,"BS";#N/A,#N/A,FALSE,"PL";#N/A,#N/A,FALSE,"NOTES";#N/A,#N/A,FALSE,"NOTES (2)";#N/A,#N/A,FALSE,"NOTES (3)";#N/A,#N/A,FALSE,"TAXC.INDEX";#N/A,#N/A,FALSE,"Schedule I";#N/A,#N/A,FALSE,"DPL";#N/A,#N/A,FALSE,"Schedule IV";#N/A,#N/A,FALSE,"Adjustments"}</definedName>
    <definedName name="vjo" localSheetId="12" hidden="1">{#N/A,#N/A,FALSE,"TB";#N/A,#N/A,FALSE,"AR";#N/A,#N/A,FALSE,"BS";#N/A,#N/A,FALSE,"PL";#N/A,#N/A,FALSE,"NOTES";#N/A,#N/A,FALSE,"NOTES (2)";#N/A,#N/A,FALSE,"NOTES (3)";#N/A,#N/A,FALSE,"TAXC.INDEX";#N/A,#N/A,FALSE,"Schedule I";#N/A,#N/A,FALSE,"DPL";#N/A,#N/A,FALSE,"Schedule IV";#N/A,#N/A,FALSE,"Adjustments"}</definedName>
    <definedName name="vjo" hidden="1">{#N/A,#N/A,FALSE,"TB";#N/A,#N/A,FALSE,"AR";#N/A,#N/A,FALSE,"BS";#N/A,#N/A,FALSE,"PL";#N/A,#N/A,FALSE,"NOTES";#N/A,#N/A,FALSE,"NOTES (2)";#N/A,#N/A,FALSE,"NOTES (3)";#N/A,#N/A,FALSE,"TAXC.INDEX";#N/A,#N/A,FALSE,"Schedule I";#N/A,#N/A,FALSE,"DPL";#N/A,#N/A,FALSE,"Schedule IV";#N/A,#N/A,FALSE,"Adjustments"}</definedName>
    <definedName name="vjpirejeijdfkdn" localSheetId="7" hidden="1">{#N/A,#N/A,FALSE,"TAXC.INDEX";#N/A,#N/A,FALSE,"Schedule I";#N/A,#N/A,FALSE,"Schedule  II";#N/A,#N/A,FALSE,"Schedule III"}</definedName>
    <definedName name="vjpirejeijdfkdn" localSheetId="5" hidden="1">{#N/A,#N/A,FALSE,"TAXC.INDEX";#N/A,#N/A,FALSE,"Schedule I";#N/A,#N/A,FALSE,"Schedule  II";#N/A,#N/A,FALSE,"Schedule III"}</definedName>
    <definedName name="vjpirejeijdfkdn" localSheetId="6" hidden="1">{#N/A,#N/A,FALSE,"TAXC.INDEX";#N/A,#N/A,FALSE,"Schedule I";#N/A,#N/A,FALSE,"Schedule  II";#N/A,#N/A,FALSE,"Schedule III"}</definedName>
    <definedName name="vjpirejeijdfkdn" localSheetId="11" hidden="1">{#N/A,#N/A,FALSE,"TAXC.INDEX";#N/A,#N/A,FALSE,"Schedule I";#N/A,#N/A,FALSE,"Schedule  II";#N/A,#N/A,FALSE,"Schedule III"}</definedName>
    <definedName name="vjpirejeijdfkdn" localSheetId="12" hidden="1">{#N/A,#N/A,FALSE,"TAXC.INDEX";#N/A,#N/A,FALSE,"Schedule I";#N/A,#N/A,FALSE,"Schedule  II";#N/A,#N/A,FALSE,"Schedule III"}</definedName>
    <definedName name="vjpirejeijdfkdn" hidden="1">{#N/A,#N/A,FALSE,"TAXC.INDEX";#N/A,#N/A,FALSE,"Schedule I";#N/A,#N/A,FALSE,"Schedule  II";#N/A,#N/A,FALSE,"Schedule III"}</definedName>
    <definedName name="vkksmfjis" localSheetId="7" hidden="1">{#N/A,#N/A,FALSE,"TB";#N/A,#N/A,FALSE,"AR";#N/A,#N/A,FALSE,"BS";#N/A,#N/A,FALSE,"PL";#N/A,#N/A,FALSE,"NOTES";#N/A,#N/A,FALSE,"NOTES (2)";#N/A,#N/A,FALSE,"NOTES (3)";#N/A,#N/A,FALSE,"TAXC.INDEX";#N/A,#N/A,FALSE,"Schedule I";#N/A,#N/A,FALSE,"DPL";#N/A,#N/A,FALSE,"Schedule IV";#N/A,#N/A,FALSE,"Adjustments"}</definedName>
    <definedName name="vkksmfjis" localSheetId="5" hidden="1">{#N/A,#N/A,FALSE,"TB";#N/A,#N/A,FALSE,"AR";#N/A,#N/A,FALSE,"BS";#N/A,#N/A,FALSE,"PL";#N/A,#N/A,FALSE,"NOTES";#N/A,#N/A,FALSE,"NOTES (2)";#N/A,#N/A,FALSE,"NOTES (3)";#N/A,#N/A,FALSE,"TAXC.INDEX";#N/A,#N/A,FALSE,"Schedule I";#N/A,#N/A,FALSE,"DPL";#N/A,#N/A,FALSE,"Schedule IV";#N/A,#N/A,FALSE,"Adjustments"}</definedName>
    <definedName name="vkksmfjis" localSheetId="6" hidden="1">{#N/A,#N/A,FALSE,"TB";#N/A,#N/A,FALSE,"AR";#N/A,#N/A,FALSE,"BS";#N/A,#N/A,FALSE,"PL";#N/A,#N/A,FALSE,"NOTES";#N/A,#N/A,FALSE,"NOTES (2)";#N/A,#N/A,FALSE,"NOTES (3)";#N/A,#N/A,FALSE,"TAXC.INDEX";#N/A,#N/A,FALSE,"Schedule I";#N/A,#N/A,FALSE,"DPL";#N/A,#N/A,FALSE,"Schedule IV";#N/A,#N/A,FALSE,"Adjustments"}</definedName>
    <definedName name="vkksmfjis" localSheetId="11" hidden="1">{#N/A,#N/A,FALSE,"TB";#N/A,#N/A,FALSE,"AR";#N/A,#N/A,FALSE,"BS";#N/A,#N/A,FALSE,"PL";#N/A,#N/A,FALSE,"NOTES";#N/A,#N/A,FALSE,"NOTES (2)";#N/A,#N/A,FALSE,"NOTES (3)";#N/A,#N/A,FALSE,"TAXC.INDEX";#N/A,#N/A,FALSE,"Schedule I";#N/A,#N/A,FALSE,"DPL";#N/A,#N/A,FALSE,"Schedule IV";#N/A,#N/A,FALSE,"Adjustments"}</definedName>
    <definedName name="vkksmfjis" localSheetId="12" hidden="1">{#N/A,#N/A,FALSE,"TB";#N/A,#N/A,FALSE,"AR";#N/A,#N/A,FALSE,"BS";#N/A,#N/A,FALSE,"PL";#N/A,#N/A,FALSE,"NOTES";#N/A,#N/A,FALSE,"NOTES (2)";#N/A,#N/A,FALSE,"NOTES (3)";#N/A,#N/A,FALSE,"TAXC.INDEX";#N/A,#N/A,FALSE,"Schedule I";#N/A,#N/A,FALSE,"DPL";#N/A,#N/A,FALSE,"Schedule IV";#N/A,#N/A,FALSE,"Adjustments"}</definedName>
    <definedName name="vkksmfjis" hidden="1">{#N/A,#N/A,FALSE,"TB";#N/A,#N/A,FALSE,"AR";#N/A,#N/A,FALSE,"BS";#N/A,#N/A,FALSE,"PL";#N/A,#N/A,FALSE,"NOTES";#N/A,#N/A,FALSE,"NOTES (2)";#N/A,#N/A,FALSE,"NOTES (3)";#N/A,#N/A,FALSE,"TAXC.INDEX";#N/A,#N/A,FALSE,"Schedule I";#N/A,#N/A,FALSE,"DPL";#N/A,#N/A,FALSE,"Schedule IV";#N/A,#N/A,FALSE,"Adjustments"}</definedName>
    <definedName name="vkzxmdkcmkedcmdkd" localSheetId="7" hidden="1">{#N/A,#N/A,TRUE,"COVER";#N/A,#N/A,TRUE,"DIR";#N/A,#N/A,TRUE,"AUDIT"}</definedName>
    <definedName name="vkzxmdkcmkedcmdkd" localSheetId="5" hidden="1">{#N/A,#N/A,TRUE,"COVER";#N/A,#N/A,TRUE,"DIR";#N/A,#N/A,TRUE,"AUDIT"}</definedName>
    <definedName name="vkzxmdkcmkedcmdkd" localSheetId="6" hidden="1">{#N/A,#N/A,TRUE,"COVER";#N/A,#N/A,TRUE,"DIR";#N/A,#N/A,TRUE,"AUDIT"}</definedName>
    <definedName name="vkzxmdkcmkedcmdkd" localSheetId="11" hidden="1">{#N/A,#N/A,TRUE,"COVER";#N/A,#N/A,TRUE,"DIR";#N/A,#N/A,TRUE,"AUDIT"}</definedName>
    <definedName name="vkzxmdkcmkedcmdkd" localSheetId="12" hidden="1">{#N/A,#N/A,TRUE,"COVER";#N/A,#N/A,TRUE,"DIR";#N/A,#N/A,TRUE,"AUDIT"}</definedName>
    <definedName name="vkzxmdkcmkedcmdkd" hidden="1">{#N/A,#N/A,TRUE,"COVER";#N/A,#N/A,TRUE,"DIR";#N/A,#N/A,TRUE,"AUDIT"}</definedName>
    <definedName name="vlle" localSheetId="7" hidden="1">{#N/A,#N/A,FALSE,"DIR-REP";#N/A,#N/A,FALSE,"AUD-REPORT";#N/A,#N/A,FALSE,"P7L&amp;BS";#N/A,#N/A,FALSE,"NOTES";#N/A,#N/A,FALSE,"FA";#N/A,#N/A,FALSE,"NOTES (2)";#N/A,#N/A,FALSE,"Schedule  IV";#N/A,#N/A,FALSE,"Schedule V"}</definedName>
    <definedName name="vlle" localSheetId="5" hidden="1">{#N/A,#N/A,FALSE,"DIR-REP";#N/A,#N/A,FALSE,"AUD-REPORT";#N/A,#N/A,FALSE,"P7L&amp;BS";#N/A,#N/A,FALSE,"NOTES";#N/A,#N/A,FALSE,"FA";#N/A,#N/A,FALSE,"NOTES (2)";#N/A,#N/A,FALSE,"Schedule  IV";#N/A,#N/A,FALSE,"Schedule V"}</definedName>
    <definedName name="vlle" localSheetId="6" hidden="1">{#N/A,#N/A,FALSE,"DIR-REP";#N/A,#N/A,FALSE,"AUD-REPORT";#N/A,#N/A,FALSE,"P7L&amp;BS";#N/A,#N/A,FALSE,"NOTES";#N/A,#N/A,FALSE,"FA";#N/A,#N/A,FALSE,"NOTES (2)";#N/A,#N/A,FALSE,"Schedule  IV";#N/A,#N/A,FALSE,"Schedule V"}</definedName>
    <definedName name="vlle" localSheetId="11" hidden="1">{#N/A,#N/A,FALSE,"DIR-REP";#N/A,#N/A,FALSE,"AUD-REPORT";#N/A,#N/A,FALSE,"P7L&amp;BS";#N/A,#N/A,FALSE,"NOTES";#N/A,#N/A,FALSE,"FA";#N/A,#N/A,FALSE,"NOTES (2)";#N/A,#N/A,FALSE,"Schedule  IV";#N/A,#N/A,FALSE,"Schedule V"}</definedName>
    <definedName name="vlle" localSheetId="12" hidden="1">{#N/A,#N/A,FALSE,"DIR-REP";#N/A,#N/A,FALSE,"AUD-REPORT";#N/A,#N/A,FALSE,"P7L&amp;BS";#N/A,#N/A,FALSE,"NOTES";#N/A,#N/A,FALSE,"FA";#N/A,#N/A,FALSE,"NOTES (2)";#N/A,#N/A,FALSE,"Schedule  IV";#N/A,#N/A,FALSE,"Schedule V"}</definedName>
    <definedName name="vlle" hidden="1">{#N/A,#N/A,FALSE,"DIR-REP";#N/A,#N/A,FALSE,"AUD-REPORT";#N/A,#N/A,FALSE,"P7L&amp;BS";#N/A,#N/A,FALSE,"NOTES";#N/A,#N/A,FALSE,"FA";#N/A,#N/A,FALSE,"NOTES (2)";#N/A,#N/A,FALSE,"Schedule  IV";#N/A,#N/A,FALSE,"Schedule V"}</definedName>
    <definedName name="vnspjfrpsre" localSheetId="7" hidden="1">{#N/A,#N/A,FALSE,"TB";#N/A,#N/A,FALSE,"AR";#N/A,#N/A,FALSE,"BS";#N/A,#N/A,FALSE,"PL";#N/A,#N/A,FALSE,"NOTES";#N/A,#N/A,FALSE,"NOTES (2)";#N/A,#N/A,FALSE,"NOTES (3)";#N/A,#N/A,FALSE,"TAXC.INDEX";#N/A,#N/A,FALSE,"Schedule I";#N/A,#N/A,FALSE,"DPL";#N/A,#N/A,FALSE,"Schedule IV";#N/A,#N/A,FALSE,"Adjustments"}</definedName>
    <definedName name="vnspjfrpsre" localSheetId="5" hidden="1">{#N/A,#N/A,FALSE,"TB";#N/A,#N/A,FALSE,"AR";#N/A,#N/A,FALSE,"BS";#N/A,#N/A,FALSE,"PL";#N/A,#N/A,FALSE,"NOTES";#N/A,#N/A,FALSE,"NOTES (2)";#N/A,#N/A,FALSE,"NOTES (3)";#N/A,#N/A,FALSE,"TAXC.INDEX";#N/A,#N/A,FALSE,"Schedule I";#N/A,#N/A,FALSE,"DPL";#N/A,#N/A,FALSE,"Schedule IV";#N/A,#N/A,FALSE,"Adjustments"}</definedName>
    <definedName name="vnspjfrpsre" localSheetId="6" hidden="1">{#N/A,#N/A,FALSE,"TB";#N/A,#N/A,FALSE,"AR";#N/A,#N/A,FALSE,"BS";#N/A,#N/A,FALSE,"PL";#N/A,#N/A,FALSE,"NOTES";#N/A,#N/A,FALSE,"NOTES (2)";#N/A,#N/A,FALSE,"NOTES (3)";#N/A,#N/A,FALSE,"TAXC.INDEX";#N/A,#N/A,FALSE,"Schedule I";#N/A,#N/A,FALSE,"DPL";#N/A,#N/A,FALSE,"Schedule IV";#N/A,#N/A,FALSE,"Adjustments"}</definedName>
    <definedName name="vnspjfrpsre" localSheetId="11" hidden="1">{#N/A,#N/A,FALSE,"TB";#N/A,#N/A,FALSE,"AR";#N/A,#N/A,FALSE,"BS";#N/A,#N/A,FALSE,"PL";#N/A,#N/A,FALSE,"NOTES";#N/A,#N/A,FALSE,"NOTES (2)";#N/A,#N/A,FALSE,"NOTES (3)";#N/A,#N/A,FALSE,"TAXC.INDEX";#N/A,#N/A,FALSE,"Schedule I";#N/A,#N/A,FALSE,"DPL";#N/A,#N/A,FALSE,"Schedule IV";#N/A,#N/A,FALSE,"Adjustments"}</definedName>
    <definedName name="vnspjfrpsre" localSheetId="12" hidden="1">{#N/A,#N/A,FALSE,"TB";#N/A,#N/A,FALSE,"AR";#N/A,#N/A,FALSE,"BS";#N/A,#N/A,FALSE,"PL";#N/A,#N/A,FALSE,"NOTES";#N/A,#N/A,FALSE,"NOTES (2)";#N/A,#N/A,FALSE,"NOTES (3)";#N/A,#N/A,FALSE,"TAXC.INDEX";#N/A,#N/A,FALSE,"Schedule I";#N/A,#N/A,FALSE,"DPL";#N/A,#N/A,FALSE,"Schedule IV";#N/A,#N/A,FALSE,"Adjustments"}</definedName>
    <definedName name="vnspjfrpsre" hidden="1">{#N/A,#N/A,FALSE,"TB";#N/A,#N/A,FALSE,"AR";#N/A,#N/A,FALSE,"BS";#N/A,#N/A,FALSE,"PL";#N/A,#N/A,FALSE,"NOTES";#N/A,#N/A,FALSE,"NOTES (2)";#N/A,#N/A,FALSE,"NOTES (3)";#N/A,#N/A,FALSE,"TAXC.INDEX";#N/A,#N/A,FALSE,"Schedule I";#N/A,#N/A,FALSE,"DPL";#N/A,#N/A,FALSE,"Schedule IV";#N/A,#N/A,FALSE,"Adjustments"}</definedName>
    <definedName name="VR" localSheetId="4">#REF!</definedName>
    <definedName name="VR" localSheetId="10">#REF!</definedName>
    <definedName name="VR">#REF!</definedName>
    <definedName name="VRP" hidden="1">{"'Feb 99'!$A$1:$G$30"}</definedName>
    <definedName name="vv" localSheetId="7" hidden="1">{#N/A,#N/A,FALSE,"DIR-REP";#N/A,#N/A,FALSE,"AUD-REPORT";#N/A,#N/A,FALSE,"P7L&amp;BS";#N/A,#N/A,FALSE,"NOTES";#N/A,#N/A,FALSE,"FA";#N/A,#N/A,FALSE,"NOTES (2)";#N/A,#N/A,FALSE,"Schedule  IV";#N/A,#N/A,FALSE,"Schedule V"}</definedName>
    <definedName name="vv" localSheetId="5" hidden="1">{#N/A,#N/A,FALSE,"DIR-REP";#N/A,#N/A,FALSE,"AUD-REPORT";#N/A,#N/A,FALSE,"P7L&amp;BS";#N/A,#N/A,FALSE,"NOTES";#N/A,#N/A,FALSE,"FA";#N/A,#N/A,FALSE,"NOTES (2)";#N/A,#N/A,FALSE,"Schedule  IV";#N/A,#N/A,FALSE,"Schedule V"}</definedName>
    <definedName name="vv" localSheetId="6" hidden="1">{#N/A,#N/A,FALSE,"DIR-REP";#N/A,#N/A,FALSE,"AUD-REPORT";#N/A,#N/A,FALSE,"P7L&amp;BS";#N/A,#N/A,FALSE,"NOTES";#N/A,#N/A,FALSE,"FA";#N/A,#N/A,FALSE,"NOTES (2)";#N/A,#N/A,FALSE,"Schedule  IV";#N/A,#N/A,FALSE,"Schedule V"}</definedName>
    <definedName name="vv" localSheetId="11" hidden="1">{#N/A,#N/A,FALSE,"DIR-REP";#N/A,#N/A,FALSE,"AUD-REPORT";#N/A,#N/A,FALSE,"P7L&amp;BS";#N/A,#N/A,FALSE,"NOTES";#N/A,#N/A,FALSE,"FA";#N/A,#N/A,FALSE,"NOTES (2)";#N/A,#N/A,FALSE,"Schedule  IV";#N/A,#N/A,FALSE,"Schedule V"}</definedName>
    <definedName name="vv" localSheetId="12" hidden="1">{#N/A,#N/A,FALSE,"DIR-REP";#N/A,#N/A,FALSE,"AUD-REPORT";#N/A,#N/A,FALSE,"P7L&amp;BS";#N/A,#N/A,FALSE,"NOTES";#N/A,#N/A,FALSE,"FA";#N/A,#N/A,FALSE,"NOTES (2)";#N/A,#N/A,FALSE,"Schedule  IV";#N/A,#N/A,FALSE,"Schedule V"}</definedName>
    <definedName name="vv" hidden="1">{"contributory1",#N/A,FALSE,"Contributory Assets Detail";"contributory2",#N/A,FALSE,"Contributory Assets Detail"}</definedName>
    <definedName name="vv_1" hidden="1">{"contributory1",#N/A,FALSE,"Contributory Assets Detail";"contributory2",#N/A,FALSE,"Contributory Assets Detail"}</definedName>
    <definedName name="vv_2" hidden="1">{"contributory1",#N/A,FALSE,"Contributory Assets Detail";"contributory2",#N/A,FALSE,"Contributory Assets Detail"}</definedName>
    <definedName name="vv_3" hidden="1">{"contributory1",#N/A,FALSE,"Contributory Assets Detail";"contributory2",#N/A,FALSE,"Contributory Assets Detail"}</definedName>
    <definedName name="vv_4" hidden="1">{"contributory1",#N/A,FALSE,"Contributory Assets Detail";"contributory2",#N/A,FALSE,"Contributory Assets Detail"}</definedName>
    <definedName name="vv_5" hidden="1">{"contributory1",#N/A,FALSE,"Contributory Assets Detail";"contributory2",#N/A,FALSE,"Contributory Assets Detail"}</definedName>
    <definedName name="vvv" hidden="1">{"ReportTop",#N/A,FALSE,"report top"}</definedName>
    <definedName name="vvv_1" hidden="1">{"ReportTop",#N/A,FALSE,"report top"}</definedName>
    <definedName name="vvv_2" hidden="1">{"ReportTop",#N/A,FALSE,"report top"}</definedName>
    <definedName name="vvv_3" hidden="1">{"ReportTop",#N/A,FALSE,"report top"}</definedName>
    <definedName name="vvv_4" hidden="1">{"ReportTop",#N/A,FALSE,"report top"}</definedName>
    <definedName name="vvv_5" hidden="1">{"ReportTop",#N/A,FALSE,"report top"}</definedName>
    <definedName name="vvvv" hidden="1">{"documentation1",#N/A,FALSE,"Documentation";"documentation2",#N/A,FALSE,"Documentation"}</definedName>
    <definedName name="vvvv_1" hidden="1">{"documentation1",#N/A,FALSE,"Documentation";"documentation2",#N/A,FALSE,"Documentation"}</definedName>
    <definedName name="vvvv_2" hidden="1">{"documentation1",#N/A,FALSE,"Documentation";"documentation2",#N/A,FALSE,"Documentation"}</definedName>
    <definedName name="vvvv_3" hidden="1">{"documentation1",#N/A,FALSE,"Documentation";"documentation2",#N/A,FALSE,"Documentation"}</definedName>
    <definedName name="vvvv_4" hidden="1">{"documentation1",#N/A,FALSE,"Documentation";"documentation2",#N/A,FALSE,"Documentation"}</definedName>
    <definedName name="vvvv_5" hidden="1">{"documentation1",#N/A,FALSE,"Documentation";"documentation2",#N/A,FALSE,"Documentation"}</definedName>
    <definedName name="vvvvv" hidden="1">{"summary1",#N/A,FALSE,"Summary of Values";"weighted average returns",#N/A,FALSE,"WACC and WARA";"revenue graph",#N/A,FALSE,"Revenue Graph";"historical acquirer",#N/A,FALSE,"Historical Performance";"historical target",#N/A,FALSE,"Historical Performance";"revenue detail 1",#N/A,FALSE,"Revenue Detail";"revenue detail 2",#N/A,FALSE,"Revenue Detail";"revenue detail 3",#N/A,FALSE,"Revenue Detail";"revenue detail 4",#N/A,FALSE,"Revenue Detail";"gross_margin1",#N/A,FALSE,"Gross Margin Detail";"gross_margin2",#N/A,FALSE,"Gross Margin Detail";"developed income statement",#N/A,FALSE,"Abbreviated Income Statement";"inprocess income statement",#N/A,FALSE,"Abbreviated Income Statement";"developed valuation",#N/A,FALSE,"Valuation Analysis";"inprocess valuation",#N/A,FALSE,"Valuation Analysis";"trademark1",#N/A,FALSE,"Trademark(s) and Trade Name(s)";"contributory1",#N/A,FALSE,"Contributory Assets Detail";"contributory2",#N/A,FALSE,"Contributory Assets Detail";"fixed asset detail",#N/A,FALSE,"Fixed Asset Detail"}</definedName>
    <definedName name="vvvvv_1" hidden="1">{"summary1",#N/A,FALSE,"Summary of Values";"weighted average returns",#N/A,FALSE,"WACC and WARA";"revenue graph",#N/A,FALSE,"Revenue Graph";"historical acquirer",#N/A,FALSE,"Historical Performance";"historical target",#N/A,FALSE,"Historical Performance";"revenue detail 1",#N/A,FALSE,"Revenue Detail";"revenue detail 2",#N/A,FALSE,"Revenue Detail";"revenue detail 3",#N/A,FALSE,"Revenue Detail";"revenue detail 4",#N/A,FALSE,"Revenue Detail";"gross_margin1",#N/A,FALSE,"Gross Margin Detail";"gross_margin2",#N/A,FALSE,"Gross Margin Detail";"developed income statement",#N/A,FALSE,"Abbreviated Income Statement";"inprocess income statement",#N/A,FALSE,"Abbreviated Income Statement";"developed valuation",#N/A,FALSE,"Valuation Analysis";"inprocess valuation",#N/A,FALSE,"Valuation Analysis";"trademark1",#N/A,FALSE,"Trademark(s) and Trade Name(s)";"contributory1",#N/A,FALSE,"Contributory Assets Detail";"contributory2",#N/A,FALSE,"Contributory Assets Detail";"fixed asset detail",#N/A,FALSE,"Fixed Asset Detail"}</definedName>
    <definedName name="vvvvv_2" hidden="1">{"summary1",#N/A,FALSE,"Summary of Values";"weighted average returns",#N/A,FALSE,"WACC and WARA";"revenue graph",#N/A,FALSE,"Revenue Graph";"historical acquirer",#N/A,FALSE,"Historical Performance";"historical target",#N/A,FALSE,"Historical Performance";"revenue detail 1",#N/A,FALSE,"Revenue Detail";"revenue detail 2",#N/A,FALSE,"Revenue Detail";"revenue detail 3",#N/A,FALSE,"Revenue Detail";"revenue detail 4",#N/A,FALSE,"Revenue Detail";"gross_margin1",#N/A,FALSE,"Gross Margin Detail";"gross_margin2",#N/A,FALSE,"Gross Margin Detail";"developed income statement",#N/A,FALSE,"Abbreviated Income Statement";"inprocess income statement",#N/A,FALSE,"Abbreviated Income Statement";"developed valuation",#N/A,FALSE,"Valuation Analysis";"inprocess valuation",#N/A,FALSE,"Valuation Analysis";"trademark1",#N/A,FALSE,"Trademark(s) and Trade Name(s)";"contributory1",#N/A,FALSE,"Contributory Assets Detail";"contributory2",#N/A,FALSE,"Contributory Assets Detail";"fixed asset detail",#N/A,FALSE,"Fixed Asset Detail"}</definedName>
    <definedName name="vvvvv_3" hidden="1">{"summary1",#N/A,FALSE,"Summary of Values";"weighted average returns",#N/A,FALSE,"WACC and WARA";"revenue graph",#N/A,FALSE,"Revenue Graph";"historical acquirer",#N/A,FALSE,"Historical Performance";"historical target",#N/A,FALSE,"Historical Performance";"revenue detail 1",#N/A,FALSE,"Revenue Detail";"revenue detail 2",#N/A,FALSE,"Revenue Detail";"revenue detail 3",#N/A,FALSE,"Revenue Detail";"revenue detail 4",#N/A,FALSE,"Revenue Detail";"gross_margin1",#N/A,FALSE,"Gross Margin Detail";"gross_margin2",#N/A,FALSE,"Gross Margin Detail";"developed income statement",#N/A,FALSE,"Abbreviated Income Statement";"inprocess income statement",#N/A,FALSE,"Abbreviated Income Statement";"developed valuation",#N/A,FALSE,"Valuation Analysis";"inprocess valuation",#N/A,FALSE,"Valuation Analysis";"trademark1",#N/A,FALSE,"Trademark(s) and Trade Name(s)";"contributory1",#N/A,FALSE,"Contributory Assets Detail";"contributory2",#N/A,FALSE,"Contributory Assets Detail";"fixed asset detail",#N/A,FALSE,"Fixed Asset Detail"}</definedName>
    <definedName name="vvvvv_4" hidden="1">{"summary1",#N/A,FALSE,"Summary of Values";"weighted average returns",#N/A,FALSE,"WACC and WARA";"revenue graph",#N/A,FALSE,"Revenue Graph";"historical acquirer",#N/A,FALSE,"Historical Performance";"historical target",#N/A,FALSE,"Historical Performance";"revenue detail 1",#N/A,FALSE,"Revenue Detail";"revenue detail 2",#N/A,FALSE,"Revenue Detail";"revenue detail 3",#N/A,FALSE,"Revenue Detail";"revenue detail 4",#N/A,FALSE,"Revenue Detail";"gross_margin1",#N/A,FALSE,"Gross Margin Detail";"gross_margin2",#N/A,FALSE,"Gross Margin Detail";"developed income statement",#N/A,FALSE,"Abbreviated Income Statement";"inprocess income statement",#N/A,FALSE,"Abbreviated Income Statement";"developed valuation",#N/A,FALSE,"Valuation Analysis";"inprocess valuation",#N/A,FALSE,"Valuation Analysis";"trademark1",#N/A,FALSE,"Trademark(s) and Trade Name(s)";"contributory1",#N/A,FALSE,"Contributory Assets Detail";"contributory2",#N/A,FALSE,"Contributory Assets Detail";"fixed asset detail",#N/A,FALSE,"Fixed Asset Detail"}</definedName>
    <definedName name="vvvvv_5" hidden="1">{"summary1",#N/A,FALSE,"Summary of Values";"weighted average returns",#N/A,FALSE,"WACC and WARA";"revenue graph",#N/A,FALSE,"Revenue Graph";"historical acquirer",#N/A,FALSE,"Historical Performance";"historical target",#N/A,FALSE,"Historical Performance";"revenue detail 1",#N/A,FALSE,"Revenue Detail";"revenue detail 2",#N/A,FALSE,"Revenue Detail";"revenue detail 3",#N/A,FALSE,"Revenue Detail";"revenue detail 4",#N/A,FALSE,"Revenue Detail";"gross_margin1",#N/A,FALSE,"Gross Margin Detail";"gross_margin2",#N/A,FALSE,"Gross Margin Detail";"developed income statement",#N/A,FALSE,"Abbreviated Income Statement";"inprocess income statement",#N/A,FALSE,"Abbreviated Income Statement";"developed valuation",#N/A,FALSE,"Valuation Analysis";"inprocess valuation",#N/A,FALSE,"Valuation Analysis";"trademark1",#N/A,FALSE,"Trademark(s) and Trade Name(s)";"contributory1",#N/A,FALSE,"Contributory Assets Detail";"contributory2",#N/A,FALSE,"Contributory Assets Detail";"fixed asset detail",#N/A,FALSE,"Fixed Asset Detail"}</definedName>
    <definedName name="vvvvvv" hidden="1">{#N/A,#N/A,TRUE,"Fiber_Optic_Cable_Input ";#N/A,#N/A,TRUE,"Specialty_Fiber_Devices_Input";#N/A,#N/A,TRUE,"Optical_Fiber_Apparatus_Input"}</definedName>
    <definedName name="vvvvvv_1" hidden="1">{#N/A,#N/A,TRUE,"Fiber_Optic_Cable_Input ";#N/A,#N/A,TRUE,"Specialty_Fiber_Devices_Input";#N/A,#N/A,TRUE,"Optical_Fiber_Apparatus_Input"}</definedName>
    <definedName name="vvvvvv_2" hidden="1">{#N/A,#N/A,TRUE,"Fiber_Optic_Cable_Input ";#N/A,#N/A,TRUE,"Specialty_Fiber_Devices_Input";#N/A,#N/A,TRUE,"Optical_Fiber_Apparatus_Input"}</definedName>
    <definedName name="vvvvvv_3" hidden="1">{#N/A,#N/A,TRUE,"Fiber_Optic_Cable_Input ";#N/A,#N/A,TRUE,"Specialty_Fiber_Devices_Input";#N/A,#N/A,TRUE,"Optical_Fiber_Apparatus_Input"}</definedName>
    <definedName name="vvvvvv_4" hidden="1">{#N/A,#N/A,TRUE,"Fiber_Optic_Cable_Input ";#N/A,#N/A,TRUE,"Specialty_Fiber_Devices_Input";#N/A,#N/A,TRUE,"Optical_Fiber_Apparatus_Input"}</definedName>
    <definedName name="vvvvvv_5" hidden="1">{#N/A,#N/A,TRUE,"Fiber_Optic_Cable_Input ";#N/A,#N/A,TRUE,"Specialty_Fiber_Devices_Input";#N/A,#N/A,TRUE,"Optical_Fiber_Apparatus_Input"}</definedName>
    <definedName name="vvvvvvv" hidden="1">{#N/A,#N/A,TRUE,"Falcons_Standalone";#N/A,#N/A,TRUE,"Target_Input";#N/A,#N/A,TRUE,"Target_Calendarized"}</definedName>
    <definedName name="vvvvvvv_1" hidden="1">{#N/A,#N/A,TRUE,"Falcons_Standalone";#N/A,#N/A,TRUE,"Target_Input";#N/A,#N/A,TRUE,"Target_Calendarized"}</definedName>
    <definedName name="vvvvvvv_2" hidden="1">{#N/A,#N/A,TRUE,"Falcons_Standalone";#N/A,#N/A,TRUE,"Target_Input";#N/A,#N/A,TRUE,"Target_Calendarized"}</definedName>
    <definedName name="vvvvvvv_3" hidden="1">{#N/A,#N/A,TRUE,"Falcons_Standalone";#N/A,#N/A,TRUE,"Target_Input";#N/A,#N/A,TRUE,"Target_Calendarized"}</definedName>
    <definedName name="vvvvvvv_4" hidden="1">{#N/A,#N/A,TRUE,"Falcons_Standalone";#N/A,#N/A,TRUE,"Target_Input";#N/A,#N/A,TRUE,"Target_Calendarized"}</definedName>
    <definedName name="vvvvvvv_5" hidden="1">{#N/A,#N/A,TRUE,"Falcons_Standalone";#N/A,#N/A,TRUE,"Target_Input";#N/A,#N/A,TRUE,"Target_Calendarized"}</definedName>
    <definedName name="vvvvvvvv" hidden="1">{#N/A,#N/A,TRUE,"FOC_Product_Assumptions"}</definedName>
    <definedName name="vvvvvvvv_1" hidden="1">{#N/A,#N/A,TRUE,"FOC_Product_Assumptions"}</definedName>
    <definedName name="vvvvvvvv_2" hidden="1">{#N/A,#N/A,TRUE,"FOC_Product_Assumptions"}</definedName>
    <definedName name="vvvvvvvv_3" hidden="1">{#N/A,#N/A,TRUE,"FOC_Product_Assumptions"}</definedName>
    <definedName name="vvvvvvvv_4" hidden="1">{#N/A,#N/A,TRUE,"FOC_Product_Assumptions"}</definedName>
    <definedName name="vvvvvvvv_5" hidden="1">{#N/A,#N/A,TRUE,"FOC_Product_Assumptions"}</definedName>
    <definedName name="vvvvvvvvv" hidden="1">{#N/A,#N/A,FALSE,"Consolidated Shipley";#N/A,#N/A,FALSE,"Consolidated PWB";#N/A,#N/A,FALSE,"Consolidated Micro"}</definedName>
    <definedName name="vvvvvvvvv_1" hidden="1">{#N/A,#N/A,FALSE,"Consolidated Shipley";#N/A,#N/A,FALSE,"Consolidated PWB";#N/A,#N/A,FALSE,"Consolidated Micro"}</definedName>
    <definedName name="vvvvvvvvv_2" hidden="1">{#N/A,#N/A,FALSE,"Consolidated Shipley";#N/A,#N/A,FALSE,"Consolidated PWB";#N/A,#N/A,FALSE,"Consolidated Micro"}</definedName>
    <definedName name="vvvvvvvvv_3" hidden="1">{#N/A,#N/A,FALSE,"Consolidated Shipley";#N/A,#N/A,FALSE,"Consolidated PWB";#N/A,#N/A,FALSE,"Consolidated Micro"}</definedName>
    <definedName name="vvvvvvvvv_4" hidden="1">{#N/A,#N/A,FALSE,"Consolidated Shipley";#N/A,#N/A,FALSE,"Consolidated PWB";#N/A,#N/A,FALSE,"Consolidated Micro"}</definedName>
    <definedName name="vvvvvvvvv_5" hidden="1">{#N/A,#N/A,FALSE,"Consolidated Shipley";#N/A,#N/A,FALSE,"Consolidated PWB";#N/A,#N/A,FALSE,"Consolidated Micro"}</definedName>
    <definedName name="vvvvvvvvvv" hidden="1">{#N/A,#N/A,FALSE,"Consolidated Shipley";#N/A,#N/A,FALSE,"Consolidated PWB";#N/A,#N/A,FALSE,"Consolidated Micro"}</definedName>
    <definedName name="vvvvvvvvvv_1" hidden="1">{#N/A,#N/A,FALSE,"Consolidated Shipley";#N/A,#N/A,FALSE,"Consolidated PWB";#N/A,#N/A,FALSE,"Consolidated Micro"}</definedName>
    <definedName name="vvvvvvvvvv_2" hidden="1">{#N/A,#N/A,FALSE,"Consolidated Shipley";#N/A,#N/A,FALSE,"Consolidated PWB";#N/A,#N/A,FALSE,"Consolidated Micro"}</definedName>
    <definedName name="vvvvvvvvvv_3" hidden="1">{#N/A,#N/A,FALSE,"Consolidated Shipley";#N/A,#N/A,FALSE,"Consolidated PWB";#N/A,#N/A,FALSE,"Consolidated Micro"}</definedName>
    <definedName name="vvvvvvvvvv_4" hidden="1">{#N/A,#N/A,FALSE,"Consolidated Shipley";#N/A,#N/A,FALSE,"Consolidated PWB";#N/A,#N/A,FALSE,"Consolidated Micro"}</definedName>
    <definedName name="vvvvvvvvvv_5" hidden="1">{#N/A,#N/A,FALSE,"Consolidated Shipley";#N/A,#N/A,FALSE,"Consolidated PWB";#N/A,#N/A,FALSE,"Consolidated Micro"}</definedName>
    <definedName name="w" localSheetId="2" hidden="1">{#N/A,#N/A,FALSE,"Def SF Recd"}</definedName>
    <definedName name="w" localSheetId="7" hidden="1">{#N/A,#N/A,FALSE,"Def SF Recd"}</definedName>
    <definedName name="w" localSheetId="3" hidden="1">{#N/A,#N/A,FALSE,"DIR-REP";#N/A,#N/A,FALSE,"AUD-REPORT";#N/A,#N/A,FALSE,"P7L&amp;BS";#N/A,#N/A,FALSE,"NOTES";#N/A,#N/A,FALSE,"FA";#N/A,#N/A,FALSE,"NOTES (2)";#N/A,#N/A,FALSE,"Schedule  IV";#N/A,#N/A,FALSE,"Schedule V"}</definedName>
    <definedName name="w" localSheetId="4" hidden="1">{#N/A,#N/A,FALSE,"Def SF Recd"}</definedName>
    <definedName name="w" localSheetId="5" hidden="1">{#N/A,#N/A,FALSE,"Def SF Recd"}</definedName>
    <definedName name="w" localSheetId="6" hidden="1">{#N/A,#N/A,FALSE,"DIR-REP";#N/A,#N/A,FALSE,"AUD-REPORT";#N/A,#N/A,FALSE,"P7L&amp;BS";#N/A,#N/A,FALSE,"NOTES";#N/A,#N/A,FALSE,"FA";#N/A,#N/A,FALSE,"NOTES (2)";#N/A,#N/A,FALSE,"Schedule  IV";#N/A,#N/A,FALSE,"Schedule V"}</definedName>
    <definedName name="w" localSheetId="1" hidden="1">{#N/A,#N/A,FALSE,"Def SF Recd"}</definedName>
    <definedName name="w" localSheetId="8" hidden="1">{#N/A,#N/A,FALSE,"Def SF Recd"}</definedName>
    <definedName name="w" localSheetId="9" hidden="1">{#N/A,#N/A,FALSE,"Def SF Recd"}</definedName>
    <definedName name="w" localSheetId="10" hidden="1">{#N/A,#N/A,FALSE,"Def SF Recd"}</definedName>
    <definedName name="w" localSheetId="11" hidden="1">{#N/A,#N/A,FALSE,"DIR-REP";#N/A,#N/A,FALSE,"AUD-REPORT";#N/A,#N/A,FALSE,"P7L&amp;BS";#N/A,#N/A,FALSE,"NOTES";#N/A,#N/A,FALSE,"FA";#N/A,#N/A,FALSE,"NOTES (2)";#N/A,#N/A,FALSE,"Schedule  IV";#N/A,#N/A,FALSE,"Schedule V"}</definedName>
    <definedName name="w" localSheetId="12" hidden="1">{#N/A,#N/A,FALSE,"Def SF Recd"}</definedName>
    <definedName name="w" hidden="1">{#N/A,#N/A,FALSE,"Def SF Recd"}</definedName>
    <definedName name="w_1" hidden="1">{"ReportTop",#N/A,FALSE,"report top"}</definedName>
    <definedName name="w_2" hidden="1">{"ReportTop",#N/A,FALSE,"report top"}</definedName>
    <definedName name="w_3" hidden="1">{"ReportTop",#N/A,FALSE,"report top"}</definedName>
    <definedName name="w_4" hidden="1">{"ReportTop",#N/A,FALSE,"report top"}</definedName>
    <definedName name="w_5" hidden="1">{"ReportTop",#N/A,FALSE,"report top"}</definedName>
    <definedName name="wacc" hidden="1">{#N/A,#N/A,FALSE,"Virgin Flightdeck"}</definedName>
    <definedName name="WACC_new" hidden="1">{#N/A,#N/A,FALSE,"Virgin Flightdeck"}</definedName>
    <definedName name="WACC_new_1" hidden="1">{#N/A,#N/A,FALSE,"Virgin Flightdeck"}</definedName>
    <definedName name="WACC_new_2" hidden="1">{#N/A,#N/A,FALSE,"Virgin Flightdeck"}</definedName>
    <definedName name="WACC_new_3" hidden="1">{#N/A,#N/A,FALSE,"Virgin Flightdeck"}</definedName>
    <definedName name="WACC_new_4" hidden="1">{#N/A,#N/A,FALSE,"Virgin Flightdeck"}</definedName>
    <definedName name="WACC_new_5" hidden="1">{#N/A,#N/A,FALSE,"Virgin Flightdeck"}</definedName>
    <definedName name="walkthrough" hidden="1">{"'Eng (page2)'!$A$1:$D$52"}</definedName>
    <definedName name="wels" localSheetId="7" hidden="1">{#N/A,#N/A,FALSE,"TAXC.INDEX";#N/A,#N/A,FALSE,"Schedule I";#N/A,#N/A,FALSE,"Schedule  II";#N/A,#N/A,FALSE,"Schedule III"}</definedName>
    <definedName name="wels" localSheetId="5" hidden="1">{#N/A,#N/A,FALSE,"TAXC.INDEX";#N/A,#N/A,FALSE,"Schedule I";#N/A,#N/A,FALSE,"Schedule  II";#N/A,#N/A,FALSE,"Schedule III"}</definedName>
    <definedName name="wels" localSheetId="6" hidden="1">{#N/A,#N/A,FALSE,"TAXC.INDEX";#N/A,#N/A,FALSE,"Schedule I";#N/A,#N/A,FALSE,"Schedule  II";#N/A,#N/A,FALSE,"Schedule III"}</definedName>
    <definedName name="wels" localSheetId="11" hidden="1">{#N/A,#N/A,FALSE,"TAXC.INDEX";#N/A,#N/A,FALSE,"Schedule I";#N/A,#N/A,FALSE,"Schedule  II";#N/A,#N/A,FALSE,"Schedule III"}</definedName>
    <definedName name="wels" localSheetId="12" hidden="1">{#N/A,#N/A,FALSE,"TAXC.INDEX";#N/A,#N/A,FALSE,"Schedule I";#N/A,#N/A,FALSE,"Schedule  II";#N/A,#N/A,FALSE,"Schedule III"}</definedName>
    <definedName name="wels" hidden="1">{#N/A,#N/A,FALSE,"TAXC.INDEX";#N/A,#N/A,FALSE,"Schedule I";#N/A,#N/A,FALSE,"Schedule  II";#N/A,#N/A,FALSE,"Schedule III"}</definedName>
    <definedName name="wer" hidden="1">{#N/A,#N/A,FALSE,"COVER";#N/A,#N/A,FALSE,"0";#N/A,#N/A,FALSE,"1";#N/A,#N/A,FALSE,"2";#N/A,#N/A,FALSE,"3";#N/A,#N/A,FALSE,"4";#N/A,#N/A,FALSE,"5";#N/A,#N/A,FALSE,"6";#N/A,#N/A,FALSE,"7";#N/A,#N/A,FALSE,"8";#N/A,#N/A,FALSE,"9";#N/A,#N/A,FALSE,"10";#N/A,#N/A,FALSE,"11"}</definedName>
    <definedName name="weraw"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y" localSheetId="7" hidden="1">{#N/A,#N/A,FALSE,"TB";#N/A,#N/A,FALSE,"AR";#N/A,#N/A,FALSE,"BS";#N/A,#N/A,FALSE,"PL";#N/A,#N/A,FALSE,"NOTES";#N/A,#N/A,FALSE,"NOTES (2)";#N/A,#N/A,FALSE,"NOTES (3)";#N/A,#N/A,FALSE,"TAXC.INDEX";#N/A,#N/A,FALSE,"Schedule I";#N/A,#N/A,FALSE,"DPL";#N/A,#N/A,FALSE,"Schedule IV";#N/A,#N/A,FALSE,"Adjustments"}</definedName>
    <definedName name="werty" localSheetId="5" hidden="1">{#N/A,#N/A,FALSE,"TB";#N/A,#N/A,FALSE,"AR";#N/A,#N/A,FALSE,"BS";#N/A,#N/A,FALSE,"PL";#N/A,#N/A,FALSE,"NOTES";#N/A,#N/A,FALSE,"NOTES (2)";#N/A,#N/A,FALSE,"NOTES (3)";#N/A,#N/A,FALSE,"TAXC.INDEX";#N/A,#N/A,FALSE,"Schedule I";#N/A,#N/A,FALSE,"DPL";#N/A,#N/A,FALSE,"Schedule IV";#N/A,#N/A,FALSE,"Adjustments"}</definedName>
    <definedName name="werty" localSheetId="6" hidden="1">{#N/A,#N/A,FALSE,"TB";#N/A,#N/A,FALSE,"AR";#N/A,#N/A,FALSE,"BS";#N/A,#N/A,FALSE,"PL";#N/A,#N/A,FALSE,"NOTES";#N/A,#N/A,FALSE,"NOTES (2)";#N/A,#N/A,FALSE,"NOTES (3)";#N/A,#N/A,FALSE,"TAXC.INDEX";#N/A,#N/A,FALSE,"Schedule I";#N/A,#N/A,FALSE,"DPL";#N/A,#N/A,FALSE,"Schedule IV";#N/A,#N/A,FALSE,"Adjustments"}</definedName>
    <definedName name="werty" localSheetId="11" hidden="1">{#N/A,#N/A,FALSE,"TB";#N/A,#N/A,FALSE,"AR";#N/A,#N/A,FALSE,"BS";#N/A,#N/A,FALSE,"PL";#N/A,#N/A,FALSE,"NOTES";#N/A,#N/A,FALSE,"NOTES (2)";#N/A,#N/A,FALSE,"NOTES (3)";#N/A,#N/A,FALSE,"TAXC.INDEX";#N/A,#N/A,FALSE,"Schedule I";#N/A,#N/A,FALSE,"DPL";#N/A,#N/A,FALSE,"Schedule IV";#N/A,#N/A,FALSE,"Adjustments"}</definedName>
    <definedName name="werty" localSheetId="12" hidden="1">{#N/A,#N/A,FALSE,"TB";#N/A,#N/A,FALSE,"AR";#N/A,#N/A,FALSE,"BS";#N/A,#N/A,FALSE,"PL";#N/A,#N/A,FALSE,"NOTES";#N/A,#N/A,FALSE,"NOTES (2)";#N/A,#N/A,FALSE,"NOTES (3)";#N/A,#N/A,FALSE,"TAXC.INDEX";#N/A,#N/A,FALSE,"Schedule I";#N/A,#N/A,FALSE,"DPL";#N/A,#N/A,FALSE,"Schedule IV";#N/A,#N/A,FALSE,"Adjustments"}</definedName>
    <definedName name="werty" hidden="1">{#N/A,#N/A,FALSE,"TB";#N/A,#N/A,FALSE,"AR";#N/A,#N/A,FALSE,"BS";#N/A,#N/A,FALSE,"PL";#N/A,#N/A,FALSE,"NOTES";#N/A,#N/A,FALSE,"NOTES (2)";#N/A,#N/A,FALSE,"NOTES (3)";#N/A,#N/A,FALSE,"TAXC.INDEX";#N/A,#N/A,FALSE,"Schedule I";#N/A,#N/A,FALSE,"DPL";#N/A,#N/A,FALSE,"Schedule IV";#N/A,#N/A,FALSE,"Adjustments"}</definedName>
    <definedName name="what" hidden="1">'[53]SA02-03'!#REF!</definedName>
    <definedName name="wlds" localSheetId="7" hidden="1">{#N/A,#N/A,FALSE,"TB";#N/A,#N/A,FALSE,"AR";#N/A,#N/A,FALSE,"BS";#N/A,#N/A,FALSE,"PL";#N/A,#N/A,FALSE,"NOTES";#N/A,#N/A,FALSE,"NOTES (2)";#N/A,#N/A,FALSE,"NOTES (3)";#N/A,#N/A,FALSE,"TAXC.INDEX";#N/A,#N/A,FALSE,"Schedule I";#N/A,#N/A,FALSE,"DPL";#N/A,#N/A,FALSE,"Schedule IV";#N/A,#N/A,FALSE,"Adjustments"}</definedName>
    <definedName name="wlds" localSheetId="5" hidden="1">{#N/A,#N/A,FALSE,"TB";#N/A,#N/A,FALSE,"AR";#N/A,#N/A,FALSE,"BS";#N/A,#N/A,FALSE,"PL";#N/A,#N/A,FALSE,"NOTES";#N/A,#N/A,FALSE,"NOTES (2)";#N/A,#N/A,FALSE,"NOTES (3)";#N/A,#N/A,FALSE,"TAXC.INDEX";#N/A,#N/A,FALSE,"Schedule I";#N/A,#N/A,FALSE,"DPL";#N/A,#N/A,FALSE,"Schedule IV";#N/A,#N/A,FALSE,"Adjustments"}</definedName>
    <definedName name="wlds" localSheetId="6" hidden="1">{#N/A,#N/A,FALSE,"TB";#N/A,#N/A,FALSE,"AR";#N/A,#N/A,FALSE,"BS";#N/A,#N/A,FALSE,"PL";#N/A,#N/A,FALSE,"NOTES";#N/A,#N/A,FALSE,"NOTES (2)";#N/A,#N/A,FALSE,"NOTES (3)";#N/A,#N/A,FALSE,"TAXC.INDEX";#N/A,#N/A,FALSE,"Schedule I";#N/A,#N/A,FALSE,"DPL";#N/A,#N/A,FALSE,"Schedule IV";#N/A,#N/A,FALSE,"Adjustments"}</definedName>
    <definedName name="wlds" localSheetId="11" hidden="1">{#N/A,#N/A,FALSE,"TB";#N/A,#N/A,FALSE,"AR";#N/A,#N/A,FALSE,"BS";#N/A,#N/A,FALSE,"PL";#N/A,#N/A,FALSE,"NOTES";#N/A,#N/A,FALSE,"NOTES (2)";#N/A,#N/A,FALSE,"NOTES (3)";#N/A,#N/A,FALSE,"TAXC.INDEX";#N/A,#N/A,FALSE,"Schedule I";#N/A,#N/A,FALSE,"DPL";#N/A,#N/A,FALSE,"Schedule IV";#N/A,#N/A,FALSE,"Adjustments"}</definedName>
    <definedName name="wlds" localSheetId="12" hidden="1">{#N/A,#N/A,FALSE,"TB";#N/A,#N/A,FALSE,"AR";#N/A,#N/A,FALSE,"BS";#N/A,#N/A,FALSE,"PL";#N/A,#N/A,FALSE,"NOTES";#N/A,#N/A,FALSE,"NOTES (2)";#N/A,#N/A,FALSE,"NOTES (3)";#N/A,#N/A,FALSE,"TAXC.INDEX";#N/A,#N/A,FALSE,"Schedule I";#N/A,#N/A,FALSE,"DPL";#N/A,#N/A,FALSE,"Schedule IV";#N/A,#N/A,FALSE,"Adjustments"}</definedName>
    <definedName name="wlds" hidden="1">{#N/A,#N/A,FALSE,"TB";#N/A,#N/A,FALSE,"AR";#N/A,#N/A,FALSE,"BS";#N/A,#N/A,FALSE,"PL";#N/A,#N/A,FALSE,"NOTES";#N/A,#N/A,FALSE,"NOTES (2)";#N/A,#N/A,FALSE,"NOTES (3)";#N/A,#N/A,FALSE,"TAXC.INDEX";#N/A,#N/A,FALSE,"Schedule I";#N/A,#N/A,FALSE,"DPL";#N/A,#N/A,FALSE,"Schedule IV";#N/A,#N/A,FALSE,"Adjustments"}</definedName>
    <definedName name="wm.tiger." localSheetId="7" hidden="1">{#N/A,#N/A,FALSE,"TB";#N/A,#N/A,FALSE,"DR";#N/A,#N/A,FALSE,"AR";#N/A,#N/A,FALSE,"BS";#N/A,#N/A,FALSE,"PL";#N/A,#N/A,FALSE,"NOTES";#N/A,#N/A,FALSE,"NOTES (2)";#N/A,#N/A,FALSE,"NOTES (3)";#N/A,#N/A,FALSE,"DPL";#N/A,#N/A,FALSE,"DPL"}</definedName>
    <definedName name="wm.tiger." localSheetId="3" hidden="1">{#N/A,#N/A,FALSE,"TB";#N/A,#N/A,FALSE,"DR";#N/A,#N/A,FALSE,"AR";#N/A,#N/A,FALSE,"BS";#N/A,#N/A,FALSE,"PL";#N/A,#N/A,FALSE,"NOTES";#N/A,#N/A,FALSE,"NOTES (2)";#N/A,#N/A,FALSE,"NOTES (3)";#N/A,#N/A,FALSE,"DPL";#N/A,#N/A,FALSE,"DPL"}</definedName>
    <definedName name="wm.tiger." localSheetId="4" hidden="1">{#N/A,#N/A,FALSE,"TB";#N/A,#N/A,FALSE,"DR";#N/A,#N/A,FALSE,"AR";#N/A,#N/A,FALSE,"BS";#N/A,#N/A,FALSE,"PL";#N/A,#N/A,FALSE,"NOTES";#N/A,#N/A,FALSE,"NOTES (2)";#N/A,#N/A,FALSE,"NOTES (3)";#N/A,#N/A,FALSE,"DPL";#N/A,#N/A,FALSE,"DPL"}</definedName>
    <definedName name="wm.tiger." localSheetId="5" hidden="1">{#N/A,#N/A,FALSE,"TB";#N/A,#N/A,FALSE,"DR";#N/A,#N/A,FALSE,"AR";#N/A,#N/A,FALSE,"BS";#N/A,#N/A,FALSE,"PL";#N/A,#N/A,FALSE,"NOTES";#N/A,#N/A,FALSE,"NOTES (2)";#N/A,#N/A,FALSE,"NOTES (3)";#N/A,#N/A,FALSE,"DPL";#N/A,#N/A,FALSE,"DPL"}</definedName>
    <definedName name="wm.tiger." localSheetId="6" hidden="1">{#N/A,#N/A,FALSE,"TB";#N/A,#N/A,FALSE,"DR";#N/A,#N/A,FALSE,"AR";#N/A,#N/A,FALSE,"BS";#N/A,#N/A,FALSE,"PL";#N/A,#N/A,FALSE,"NOTES";#N/A,#N/A,FALSE,"NOTES (2)";#N/A,#N/A,FALSE,"NOTES (3)";#N/A,#N/A,FALSE,"DPL";#N/A,#N/A,FALSE,"DPL"}</definedName>
    <definedName name="wm.tiger." localSheetId="10" hidden="1">{#N/A,#N/A,FALSE,"TB";#N/A,#N/A,FALSE,"DR";#N/A,#N/A,FALSE,"AR";#N/A,#N/A,FALSE,"BS";#N/A,#N/A,FALSE,"PL";#N/A,#N/A,FALSE,"NOTES";#N/A,#N/A,FALSE,"NOTES (2)";#N/A,#N/A,FALSE,"NOTES (3)";#N/A,#N/A,FALSE,"DPL";#N/A,#N/A,FALSE,"DPL"}</definedName>
    <definedName name="wm.tiger." localSheetId="11" hidden="1">{#N/A,#N/A,FALSE,"TB";#N/A,#N/A,FALSE,"DR";#N/A,#N/A,FALSE,"AR";#N/A,#N/A,FALSE,"BS";#N/A,#N/A,FALSE,"PL";#N/A,#N/A,FALSE,"NOTES";#N/A,#N/A,FALSE,"NOTES (2)";#N/A,#N/A,FALSE,"NOTES (3)";#N/A,#N/A,FALSE,"DPL";#N/A,#N/A,FALSE,"DPL"}</definedName>
    <definedName name="wm.tiger." localSheetId="12" hidden="1">{#N/A,#N/A,FALSE,"TB";#N/A,#N/A,FALSE,"DR";#N/A,#N/A,FALSE,"AR";#N/A,#N/A,FALSE,"BS";#N/A,#N/A,FALSE,"PL";#N/A,#N/A,FALSE,"NOTES";#N/A,#N/A,FALSE,"NOTES (2)";#N/A,#N/A,FALSE,"NOTES (3)";#N/A,#N/A,FALSE,"DPL";#N/A,#N/A,FALSE,"DPL"}</definedName>
    <definedName name="wm.tiger." hidden="1">{#N/A,#N/A,FALSE,"TB";#N/A,#N/A,FALSE,"DR";#N/A,#N/A,FALSE,"AR";#N/A,#N/A,FALSE,"BS";#N/A,#N/A,FALSE,"PL";#N/A,#N/A,FALSE,"NOTES";#N/A,#N/A,FALSE,"NOTES (2)";#N/A,#N/A,FALSE,"NOTES (3)";#N/A,#N/A,FALSE,"DPL";#N/A,#N/A,FALSE,"DPL"}</definedName>
    <definedName name="wq" hidden="1">[54]Bank!#REF!</definedName>
    <definedName name="wqew" localSheetId="7" hidden="1">#REF!</definedName>
    <definedName name="wqew" localSheetId="5" hidden="1">#REF!</definedName>
    <definedName name="wqew" localSheetId="6" hidden="1">#REF!</definedName>
    <definedName name="wqew" localSheetId="11" hidden="1">#REF!</definedName>
    <definedName name="wqew" localSheetId="12" hidden="1">#REF!</definedName>
    <definedName name="wqew" hidden="1">#REF!</definedName>
    <definedName name="wqwe2q111" localSheetId="7" hidden="1">{#N/A,#N/A,FALSE,"TAXC.INDEX";#N/A,#N/A,FALSE,"Schedule I";#N/A,#N/A,FALSE,"Schedule  II";#N/A,#N/A,FALSE,"Schedule III"}</definedName>
    <definedName name="wqwe2q111" localSheetId="5" hidden="1">{#N/A,#N/A,FALSE,"TAXC.INDEX";#N/A,#N/A,FALSE,"Schedule I";#N/A,#N/A,FALSE,"Schedule  II";#N/A,#N/A,FALSE,"Schedule III"}</definedName>
    <definedName name="wqwe2q111" localSheetId="6" hidden="1">{#N/A,#N/A,FALSE,"TAXC.INDEX";#N/A,#N/A,FALSE,"Schedule I";#N/A,#N/A,FALSE,"Schedule  II";#N/A,#N/A,FALSE,"Schedule III"}</definedName>
    <definedName name="wqwe2q111" localSheetId="11" hidden="1">{#N/A,#N/A,FALSE,"TAXC.INDEX";#N/A,#N/A,FALSE,"Schedule I";#N/A,#N/A,FALSE,"Schedule  II";#N/A,#N/A,FALSE,"Schedule III"}</definedName>
    <definedName name="wqwe2q111" localSheetId="12" hidden="1">{#N/A,#N/A,FALSE,"TAXC.INDEX";#N/A,#N/A,FALSE,"Schedule I";#N/A,#N/A,FALSE,"Schedule  II";#N/A,#N/A,FALSE,"Schedule III"}</definedName>
    <definedName name="wqwe2q111" hidden="1">{#N/A,#N/A,FALSE,"TAXC.INDEX";#N/A,#N/A,FALSE,"Schedule I";#N/A,#N/A,FALSE,"Schedule  II";#N/A,#N/A,FALSE,"Schedule III"}</definedName>
    <definedName name="wrn." hidden="1">{#N/A,#N/A,FALSE,"Japan 2003";#N/A,#N/A,FALSE,"Sheet2"}</definedName>
    <definedName name="wrn._1" hidden="1">{#N/A,#N/A,FALSE,"Japan 2003";#N/A,#N/A,FALSE,"Sheet2"}</definedName>
    <definedName name="wrn._2" hidden="1">{#N/A,#N/A,FALSE,"Japan 2003";#N/A,#N/A,FALSE,"Sheet2"}</definedName>
    <definedName name="wrn._3" hidden="1">{#N/A,#N/A,FALSE,"Japan 2003";#N/A,#N/A,FALSE,"Sheet2"}</definedName>
    <definedName name="wrn._4" hidden="1">{#N/A,#N/A,FALSE,"Japan 2003";#N/A,#N/A,FALSE,"Sheet2"}</definedName>
    <definedName name="wrn._5" hidden="1">{#N/A,#N/A,FALSE,"Japan 2003";#N/A,#N/A,FALSE,"Sheet2"}</definedName>
    <definedName name="wrn.1997._.Plan._.Cap._.Budget." localSheetId="7" hidden="1">{#N/A,#N/A,FALSE,"Page 1";#N/A,#N/A,FALSE,"Page 2"}</definedName>
    <definedName name="wrn.1997._.Plan._.Cap._.Budget." localSheetId="5" hidden="1">{#N/A,#N/A,FALSE,"Page 1";#N/A,#N/A,FALSE,"Page 2"}</definedName>
    <definedName name="wrn.1997._.Plan._.Cap._.Budget." localSheetId="6" hidden="1">{#N/A,#N/A,FALSE,"Page 1";#N/A,#N/A,FALSE,"Page 2"}</definedName>
    <definedName name="wrn.1997._.Plan._.Cap._.Budget." localSheetId="11" hidden="1">{#N/A,#N/A,FALSE,"Page 1";#N/A,#N/A,FALSE,"Page 2"}</definedName>
    <definedName name="wrn.1997._.Plan._.Cap._.Budget." localSheetId="12" hidden="1">{#N/A,#N/A,FALSE,"Page 1";#N/A,#N/A,FALSE,"Page 2"}</definedName>
    <definedName name="wrn.1997._.Plan._.Cap._.Budget." hidden="1">{#N/A,#N/A,FALSE,"Page 1";#N/A,#N/A,FALSE,"Page 2"}</definedName>
    <definedName name="wrn.45." hidden="1">{#N/A,#N/A,TRUE,"total-new";#N/A,#N/A,TRUE,"total";#N/A,#N/A,TRUE,"Inland";#N/A,#N/A,TRUE,"Import";#N/A,#N/A,TRUE,"FA pur by Dgtex by cat)";#N/A,#N/A,TRUE,"FA pur by Tex (China)-1";#N/A,#N/A,TRUE,"NV,WS,TS,ND";#N/A,#N/A,TRUE,"k-fa-inland";#N/A,#N/A,TRUE,"k-fa-import"}</definedName>
    <definedName name="wrn.A_VALUATION." hidden="1">{#N/A,#N/A,FALSE,"A_D";#N/A,#N/A,FALSE,"WACC";#N/A,#N/A,FALSE,"DCF";#N/A,#N/A,FALSE,"A";#N/A,#N/A,FALSE,"LBO";#N/A,#N/A,FALSE,"C";#N/A,#N/A,FALSE,"impd";#N/A,#N/A,FALSE,"comps"}</definedName>
    <definedName name="wrn.A_VALUATION._1" hidden="1">{#N/A,#N/A,FALSE,"A_D";#N/A,#N/A,FALSE,"WACC";#N/A,#N/A,FALSE,"DCF";#N/A,#N/A,FALSE,"A";#N/A,#N/A,FALSE,"LBO";#N/A,#N/A,FALSE,"C";#N/A,#N/A,FALSE,"impd";#N/A,#N/A,FALSE,"comps"}</definedName>
    <definedName name="wrn.A_VALUATION._2" hidden="1">{#N/A,#N/A,FALSE,"A_D";#N/A,#N/A,FALSE,"WACC";#N/A,#N/A,FALSE,"DCF";#N/A,#N/A,FALSE,"A";#N/A,#N/A,FALSE,"LBO";#N/A,#N/A,FALSE,"C";#N/A,#N/A,FALSE,"impd";#N/A,#N/A,FALSE,"comps"}</definedName>
    <definedName name="wrn.A_VALUATION._3" hidden="1">{#N/A,#N/A,FALSE,"A_D";#N/A,#N/A,FALSE,"WACC";#N/A,#N/A,FALSE,"DCF";#N/A,#N/A,FALSE,"A";#N/A,#N/A,FALSE,"LBO";#N/A,#N/A,FALSE,"C";#N/A,#N/A,FALSE,"impd";#N/A,#N/A,FALSE,"comps"}</definedName>
    <definedName name="wrn.A_VALUATION._4" hidden="1">{#N/A,#N/A,FALSE,"A_D";#N/A,#N/A,FALSE,"WACC";#N/A,#N/A,FALSE,"DCF";#N/A,#N/A,FALSE,"A";#N/A,#N/A,FALSE,"LBO";#N/A,#N/A,FALSE,"C";#N/A,#N/A,FALSE,"impd";#N/A,#N/A,FALSE,"comps"}</definedName>
    <definedName name="wrn.A_VALUATION._5" hidden="1">{#N/A,#N/A,FALSE,"A_D";#N/A,#N/A,FALSE,"WACC";#N/A,#N/A,FALSE,"DCF";#N/A,#N/A,FALSE,"A";#N/A,#N/A,FALSE,"LBO";#N/A,#N/A,FALSE,"C";#N/A,#N/A,FALSE,"impd";#N/A,#N/A,FALSE,"comps"}</definedName>
    <definedName name="wrn.Accr_Dil." hidden="1">{#N/A,#N/A,FALSE,"Debt Accr";#N/A,#N/A,FALSE,"Stock Accr";#N/A,#N/A,FALSE,"Debt Stock Accr"}</definedName>
    <definedName name="wrn.Accr_Dil._1" hidden="1">{#N/A,#N/A,FALSE,"Debt Accr";#N/A,#N/A,FALSE,"Stock Accr";#N/A,#N/A,FALSE,"Debt Stock Accr"}</definedName>
    <definedName name="wrn.Accr_Dil._2" hidden="1">{#N/A,#N/A,FALSE,"Debt Accr";#N/A,#N/A,FALSE,"Stock Accr";#N/A,#N/A,FALSE,"Debt Stock Accr"}</definedName>
    <definedName name="wrn.Accr_Dil._3" hidden="1">{#N/A,#N/A,FALSE,"Debt Accr";#N/A,#N/A,FALSE,"Stock Accr";#N/A,#N/A,FALSE,"Debt Stock Accr"}</definedName>
    <definedName name="wrn.Accr_Dil._4" hidden="1">{#N/A,#N/A,FALSE,"Debt Accr";#N/A,#N/A,FALSE,"Stock Accr";#N/A,#N/A,FALSE,"Debt Stock Accr"}</definedName>
    <definedName name="wrn.Accr_Dil._5" hidden="1">{#N/A,#N/A,FALSE,"Debt Accr";#N/A,#N/A,FALSE,"Stock Accr";#N/A,#N/A,FALSE,"Debt Stock Accr"}</definedName>
    <definedName name="wrn.Acquisition_matrix." hidden="1">{"Acq_matrix",#N/A,FALSE,"Acquisition Matrix"}</definedName>
    <definedName name="wrn.Acquisition_matrix._1" hidden="1">{"Acq_matrix",#N/A,FALSE,"Acquisition Matrix"}</definedName>
    <definedName name="wrn.Acquisition_matrix._2" hidden="1">{"Acq_matrix",#N/A,FALSE,"Acquisition Matrix"}</definedName>
    <definedName name="wrn.Acquisition_matrix._3" hidden="1">{"Acq_matrix",#N/A,FALSE,"Acquisition Matrix"}</definedName>
    <definedName name="wrn.Acquisition_matrix._4" hidden="1">{"Acq_matrix",#N/A,FALSE,"Acquisition Matrix"}</definedName>
    <definedName name="wrn.Acquisition_matrix._5" hidden="1">{"Acq_matrix",#N/A,FALSE,"Acquisition Matrix"}</definedName>
    <definedName name="wrn.adj95." hidden="1">{"adj95mult",#N/A,FALSE,"COMPCO";"adj95est",#N/A,FALSE,"COMPCO"}</definedName>
    <definedName name="wrn.adj95._1" hidden="1">{"adj95mult",#N/A,FALSE,"COMPCO";"adj95est",#N/A,FALSE,"COMPCO"}</definedName>
    <definedName name="wrn.adj95._2" hidden="1">{"adj95mult",#N/A,FALSE,"COMPCO";"adj95est",#N/A,FALSE,"COMPCO"}</definedName>
    <definedName name="wrn.adj95._3" hidden="1">{"adj95mult",#N/A,FALSE,"COMPCO";"adj95est",#N/A,FALSE,"COMPCO"}</definedName>
    <definedName name="wrn.adj95._4" hidden="1">{"adj95mult",#N/A,FALSE,"COMPCO";"adj95est",#N/A,FALSE,"COMPCO"}</definedName>
    <definedName name="wrn.adj95._5" hidden="1">{"adj95mult",#N/A,FALSE,"COMPCO";"adj95est",#N/A,FALSE,"COMPCO"}</definedName>
    <definedName name="wrn.Aging._.and._.Trend._.Analysis." localSheetId="2" hidden="1">{#N/A,#N/A,FALSE,"Aging Summary";#N/A,#N/A,FALSE,"Ratio Analysis";#N/A,#N/A,FALSE,"Test 120 Day Accts";#N/A,#N/A,FALSE,"Tickmarks"}</definedName>
    <definedName name="wrn.Aging._.and._.Trend._.Analysis." localSheetId="7" hidden="1">{#N/A,#N/A,FALSE,"Aging Summary";#N/A,#N/A,FALSE,"Ratio Analysis";#N/A,#N/A,FALSE,"Test 120 Day Accts";#N/A,#N/A,FALSE,"Tickmarks"}</definedName>
    <definedName name="wrn.Aging._.and._.Trend._.Analysis." localSheetId="3" hidden="1">{#N/A,#N/A,FALSE,"Aging Summary";#N/A,#N/A,FALSE,"Ratio Analysis";#N/A,#N/A,FALSE,"Test 120 Day Accts";#N/A,#N/A,FALSE,"Tickmarks"}</definedName>
    <definedName name="wrn.Aging._.and._.Trend._.Analysis." localSheetId="4" hidden="1">{#N/A,#N/A,FALSE,"Aging Summary";#N/A,#N/A,FALSE,"Ratio Analysis";#N/A,#N/A,FALSE,"Test 120 Day Accts";#N/A,#N/A,FALSE,"Tickmarks"}</definedName>
    <definedName name="wrn.Aging._.and._.Trend._.Analysis." localSheetId="5" hidden="1">{#N/A,#N/A,FALSE,"Aging Summary";#N/A,#N/A,FALSE,"Ratio Analysis";#N/A,#N/A,FALSE,"Test 120 Day Accts";#N/A,#N/A,FALSE,"Tickmarks"}</definedName>
    <definedName name="wrn.Aging._.and._.Trend._.Analysis." localSheetId="6" hidden="1">{#N/A,#N/A,FALSE,"Aging Summary";#N/A,#N/A,FALSE,"Ratio Analysis";#N/A,#N/A,FALSE,"Test 120 Day Accts";#N/A,#N/A,FALSE,"Tickmarks"}</definedName>
    <definedName name="wrn.Aging._.and._.Trend._.Analysis." localSheetId="1" hidden="1">{#N/A,#N/A,FALSE,"Aging Summary";#N/A,#N/A,FALSE,"Ratio Analysis";#N/A,#N/A,FALSE,"Test 120 Day Accts";#N/A,#N/A,FALSE,"Tickmarks"}</definedName>
    <definedName name="wrn.Aging._.and._.Trend._.Analysis." localSheetId="8" hidden="1">{#N/A,#N/A,FALSE,"Aging Summary";#N/A,#N/A,FALSE,"Ratio Analysis";#N/A,#N/A,FALSE,"Test 120 Day Accts";#N/A,#N/A,FALSE,"Tickmarks"}</definedName>
    <definedName name="wrn.Aging._.and._.Trend._.Analysis." localSheetId="9" hidden="1">{#N/A,#N/A,FALSE,"Aging Summary";#N/A,#N/A,FALSE,"Ratio Analysis";#N/A,#N/A,FALSE,"Test 120 Day Accts";#N/A,#N/A,FALSE,"Tickmarks"}</definedName>
    <definedName name="wrn.Aging._.and._.Trend._.Analysis." localSheetId="10" hidden="1">{#N/A,#N/A,FALSE,"Aging Summary";#N/A,#N/A,FALSE,"Ratio Analysis";#N/A,#N/A,FALSE,"Test 120 Day Accts";#N/A,#N/A,FALSE,"Tickmarks"}</definedName>
    <definedName name="wrn.Aging._.and._.Trend._.Analysis." localSheetId="11" hidden="1">{#N/A,#N/A,FALSE,"Aging Summary";#N/A,#N/A,FALSE,"Ratio Analysis";#N/A,#N/A,FALSE,"Test 120 Day Accts";#N/A,#N/A,FALSE,"Tickmarks"}</definedName>
    <definedName name="wrn.Aging._.and._.Trend._.Analysis." localSheetId="12"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2" hidden="1">{#N/A,#N/A,FALSE,"Aging Summary";#N/A,#N/A,FALSE,"Ratio Analysis";#N/A,#N/A,FALSE,"Test 120 Day Accts";#N/A,#N/A,FALSE,"Tickmarks"}</definedName>
    <definedName name="wrn.Aging._.and._.Trend._.Analysis._3" hidden="1">{#N/A,#N/A,FALSE,"Aging Summary";#N/A,#N/A,FALSE,"Ratio Analysis";#N/A,#N/A,FALSE,"Test 120 Day Accts";#N/A,#N/A,FALSE,"Tickmarks"}</definedName>
    <definedName name="wrn.Aging._.and._.Trend._.Analysis._4" hidden="1">{#N/A,#N/A,FALSE,"Aging Summary";#N/A,#N/A,FALSE,"Ratio Analysis";#N/A,#N/A,FALSE,"Test 120 Day Accts";#N/A,#N/A,FALSE,"Tickmarks"}</definedName>
    <definedName name="wrn.Aging._.and._.Trend._.Analysis._5" hidden="1">{#N/A,#N/A,FALSE,"Aging Summary";#N/A,#N/A,FALSE,"Ratio Analysis";#N/A,#N/A,FALSE,"Test 120 Day Accts";#N/A,#N/A,FALSE,"Tickmarks"}</definedName>
    <definedName name="wrn.Aging._.and._.Trend._.Analysis.a" localSheetId="2" hidden="1">{#N/A,#N/A,FALSE,"Aging Summary";#N/A,#N/A,FALSE,"Ratio Analysis";#N/A,#N/A,FALSE,"Test 120 Day Accts";#N/A,#N/A,FALSE,"Tickmarks"}</definedName>
    <definedName name="wrn.Aging._.and._.Trend._.Analysis.a" localSheetId="7" hidden="1">{#N/A,#N/A,FALSE,"Aging Summary";#N/A,#N/A,FALSE,"Ratio Analysis";#N/A,#N/A,FALSE,"Test 120 Day Accts";#N/A,#N/A,FALSE,"Tickmarks"}</definedName>
    <definedName name="wrn.Aging._.and._.Trend._.Analysis.a" localSheetId="3" hidden="1">{#N/A,#N/A,FALSE,"Aging Summary";#N/A,#N/A,FALSE,"Ratio Analysis";#N/A,#N/A,FALSE,"Test 120 Day Accts";#N/A,#N/A,FALSE,"Tickmarks"}</definedName>
    <definedName name="wrn.Aging._.and._.Trend._.Analysis.a" localSheetId="4" hidden="1">{#N/A,#N/A,FALSE,"Aging Summary";#N/A,#N/A,FALSE,"Ratio Analysis";#N/A,#N/A,FALSE,"Test 120 Day Accts";#N/A,#N/A,FALSE,"Tickmarks"}</definedName>
    <definedName name="wrn.Aging._.and._.Trend._.Analysis.a" localSheetId="5" hidden="1">{#N/A,#N/A,FALSE,"Aging Summary";#N/A,#N/A,FALSE,"Ratio Analysis";#N/A,#N/A,FALSE,"Test 120 Day Accts";#N/A,#N/A,FALSE,"Tickmarks"}</definedName>
    <definedName name="wrn.Aging._.and._.Trend._.Analysis.a" localSheetId="6" hidden="1">{#N/A,#N/A,FALSE,"Aging Summary";#N/A,#N/A,FALSE,"Ratio Analysis";#N/A,#N/A,FALSE,"Test 120 Day Accts";#N/A,#N/A,FALSE,"Tickmarks"}</definedName>
    <definedName name="wrn.Aging._.and._.Trend._.Analysis.a" localSheetId="1" hidden="1">{#N/A,#N/A,FALSE,"Aging Summary";#N/A,#N/A,FALSE,"Ratio Analysis";#N/A,#N/A,FALSE,"Test 120 Day Accts";#N/A,#N/A,FALSE,"Tickmarks"}</definedName>
    <definedName name="wrn.Aging._.and._.Trend._.Analysis.a" localSheetId="8" hidden="1">{#N/A,#N/A,FALSE,"Aging Summary";#N/A,#N/A,FALSE,"Ratio Analysis";#N/A,#N/A,FALSE,"Test 120 Day Accts";#N/A,#N/A,FALSE,"Tickmarks"}</definedName>
    <definedName name="wrn.Aging._.and._.Trend._.Analysis.a" localSheetId="9" hidden="1">{#N/A,#N/A,FALSE,"Aging Summary";#N/A,#N/A,FALSE,"Ratio Analysis";#N/A,#N/A,FALSE,"Test 120 Day Accts";#N/A,#N/A,FALSE,"Tickmarks"}</definedName>
    <definedName name="wrn.Aging._.and._.Trend._.Analysis.a" localSheetId="10" hidden="1">{#N/A,#N/A,FALSE,"Aging Summary";#N/A,#N/A,FALSE,"Ratio Analysis";#N/A,#N/A,FALSE,"Test 120 Day Accts";#N/A,#N/A,FALSE,"Tickmarks"}</definedName>
    <definedName name="wrn.Aging._.and._.Trend._.Analysis.a" localSheetId="11" hidden="1">{#N/A,#N/A,FALSE,"Aging Summary";#N/A,#N/A,FALSE,"Ratio Analysis";#N/A,#N/A,FALSE,"Test 120 Day Accts";#N/A,#N/A,FALSE,"Tickmarks"}</definedName>
    <definedName name="wrn.Aging._.and._.Trend._.Analysis.a" localSheetId="12" hidden="1">{#N/A,#N/A,FALSE,"Aging Summary";#N/A,#N/A,FALSE,"Ratio Analysis";#N/A,#N/A,FALSE,"Test 120 Day Accts";#N/A,#N/A,FALSE,"Tickmarks"}</definedName>
    <definedName name="wrn.Aging._.and._.Trend._.Analysis.a" hidden="1">{#N/A,#N/A,FALSE,"Aging Summary";#N/A,#N/A,FALSE,"Ratio Analysis";#N/A,#N/A,FALSE,"Test 120 Day Accts";#N/A,#N/A,FALSE,"Tickmarks"}</definedName>
    <definedName name="wrn.AGN._.MODELS." hidden="1">{"QTRINC1",#N/A,FALSE,"QTRINC";"QTRINC2",#N/A,FALSE,"QTRINC";"QTRSALES",#N/A,FALSE,"QTRSALES";"ANNSALES",#N/A,FALSE,"ANNSALES";"CASHFLOW",#N/A,FALSE,"CASHFLOW"}</definedName>
    <definedName name="wrn.AGN._.MODELS._1" hidden="1">{"QTRINC1",#N/A,FALSE,"QTRINC";"QTRINC2",#N/A,FALSE,"QTRINC";"QTRSALES",#N/A,FALSE,"QTRSALES";"ANNSALES",#N/A,FALSE,"ANNSALES";"CASHFLOW",#N/A,FALSE,"CASHFLOW"}</definedName>
    <definedName name="wrn.AGN._.MODELS._2" hidden="1">{"QTRINC1",#N/A,FALSE,"QTRINC";"QTRINC2",#N/A,FALSE,"QTRINC";"QTRSALES",#N/A,FALSE,"QTRSALES";"ANNSALES",#N/A,FALSE,"ANNSALES";"CASHFLOW",#N/A,FALSE,"CASHFLOW"}</definedName>
    <definedName name="wrn.AGN._.MODELS._3" hidden="1">{"QTRINC1",#N/A,FALSE,"QTRINC";"QTRINC2",#N/A,FALSE,"QTRINC";"QTRSALES",#N/A,FALSE,"QTRSALES";"ANNSALES",#N/A,FALSE,"ANNSALES";"CASHFLOW",#N/A,FALSE,"CASHFLOW"}</definedName>
    <definedName name="wrn.AGN._.MODELS._4" hidden="1">{"QTRINC1",#N/A,FALSE,"QTRINC";"QTRINC2",#N/A,FALSE,"QTRINC";"QTRSALES",#N/A,FALSE,"QTRSALES";"ANNSALES",#N/A,FALSE,"ANNSALES";"CASHFLOW",#N/A,FALSE,"CASHFLOW"}</definedName>
    <definedName name="wrn.AGN._.MODELS._5" hidden="1">{"QTRINC1",#N/A,FALSE,"QTRINC";"QTRINC2",#N/A,FALSE,"QTRINC";"QTRSALES",#N/A,FALSE,"QTRSALES";"ANNSALES",#N/A,FALSE,"ANNSALES";"CASHFLOW",#N/A,FALSE,"CASHFLOW"}</definedName>
    <definedName name="wrn.ALL." localSheetId="7" hidden="1">{#N/A,#N/A,FALSE,"Ocean";#N/A,#N/A,FALSE,"NewYork";#N/A,#N/A,FALSE,"Gateway";#N/A,#N/A,FALSE,"GVH";#N/A,#N/A,FALSE,"GVM";#N/A,#N/A,FALSE,"GVT"}</definedName>
    <definedName name="wrn.ALL." localSheetId="5" hidden="1">{#N/A,#N/A,FALSE,"Ocean";#N/A,#N/A,FALSE,"NewYork";#N/A,#N/A,FALSE,"Gateway";#N/A,#N/A,FALSE,"GVH";#N/A,#N/A,FALSE,"GVM";#N/A,#N/A,FALSE,"GVT"}</definedName>
    <definedName name="wrn.ALL." localSheetId="6" hidden="1">{#N/A,#N/A,FALSE,"Ocean";#N/A,#N/A,FALSE,"NewYork";#N/A,#N/A,FALSE,"Gateway";#N/A,#N/A,FALSE,"GVH";#N/A,#N/A,FALSE,"GVM";#N/A,#N/A,FALSE,"GVT"}</definedName>
    <definedName name="wrn.all." localSheetId="1" hidden="1">{#N/A,#N/A,FALSE,"COVER";#N/A,#N/A,FALSE,"0";#N/A,#N/A,FALSE,"1";#N/A,#N/A,FALSE,"2";#N/A,#N/A,FALSE,"3";#N/A,#N/A,FALSE,"4";#N/A,#N/A,FALSE,"5";#N/A,#N/A,FALSE,"6";#N/A,#N/A,FALSE,"7";#N/A,#N/A,FALSE,"8";#N/A,#N/A,FALSE,"9";#N/A,#N/A,FALSE,"10";#N/A,#N/A,FALSE,"11"}</definedName>
    <definedName name="wrn.ALL." localSheetId="11" hidden="1">{#N/A,#N/A,FALSE,"Ocean";#N/A,#N/A,FALSE,"NewYork";#N/A,#N/A,FALSE,"Gateway";#N/A,#N/A,FALSE,"GVH";#N/A,#N/A,FALSE,"GVM";#N/A,#N/A,FALSE,"GVT"}</definedName>
    <definedName name="wrn.ALL." localSheetId="12" hidden="1">{#N/A,#N/A,FALSE,"Ocean";#N/A,#N/A,FALSE,"NewYork";#N/A,#N/A,FALSE,"Gateway";#N/A,#N/A,FALSE,"GVH";#N/A,#N/A,FALSE,"GVM";#N/A,#N/A,FALSE,"GVT"}</definedName>
    <definedName name="wrn.all." hidden="1">{#N/A,#N/A,FALSE,"COVER";#N/A,#N/A,FALSE,"0";#N/A,#N/A,FALSE,"1";#N/A,#N/A,FALSE,"2";#N/A,#N/A,FALSE,"3";#N/A,#N/A,FALSE,"4";#N/A,#N/A,FALSE,"5";#N/A,#N/A,FALSE,"6";#N/A,#N/A,FALSE,"7";#N/A,#N/A,FALSE,"8";#N/A,#N/A,FALSE,"9";#N/A,#N/A,FALSE,"10";#N/A,#N/A,FALSE,"11"}</definedName>
    <definedName name="wrn.all._.gulp._.sheets." hidden="1">{#N/A,#N/A,FALSE,"units";#N/A,#N/A,FALSE,"projections";#N/A,#N/A,FALSE,"calendar";#N/A,#N/A,FALSE,"gulp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wrn.all._.gulp._.sheets._1" hidden="1">{#N/A,#N/A,FALSE,"units";#N/A,#N/A,FALSE,"projections";#N/A,#N/A,FALSE,"calendar";#N/A,#N/A,FALSE,"gulp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wrn.all._.gulp._.sheets._2" hidden="1">{#N/A,#N/A,FALSE,"units";#N/A,#N/A,FALSE,"projections";#N/A,#N/A,FALSE,"calendar";#N/A,#N/A,FALSE,"gulp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wrn.all._.gulp._.sheets._3" hidden="1">{#N/A,#N/A,FALSE,"units";#N/A,#N/A,FALSE,"projections";#N/A,#N/A,FALSE,"calendar";#N/A,#N/A,FALSE,"gulp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wrn.all._.gulp._.sheets._4" hidden="1">{#N/A,#N/A,FALSE,"units";#N/A,#N/A,FALSE,"projections";#N/A,#N/A,FALSE,"calendar";#N/A,#N/A,FALSE,"gulp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wrn.all._.gulp._.sheets._5" hidden="1">{#N/A,#N/A,FALSE,"units";#N/A,#N/A,FALSE,"projections";#N/A,#N/A,FALSE,"calendar";#N/A,#N/A,FALSE,"gulp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wrn.ALL._.PAGES." hidden="1">{#N/A,#N/A,FALSE,"puboff";#N/A,#N/A,FALSE,"financials";#N/A,#N/A,FALSE,"valuation";#N/A,#N/A,FALSE,"split"}</definedName>
    <definedName name="wrn.ALL._.PAGES._1" hidden="1">{#N/A,#N/A,FALSE,"puboff";#N/A,#N/A,FALSE,"financials";#N/A,#N/A,FALSE,"valuation";#N/A,#N/A,FALSE,"split"}</definedName>
    <definedName name="wrn.ALL._.PAGES._2" hidden="1">{#N/A,#N/A,FALSE,"puboff";#N/A,#N/A,FALSE,"financials";#N/A,#N/A,FALSE,"valuation";#N/A,#N/A,FALSE,"split"}</definedName>
    <definedName name="wrn.ALL._.PAGES._3" hidden="1">{#N/A,#N/A,FALSE,"puboff";#N/A,#N/A,FALSE,"financials";#N/A,#N/A,FALSE,"valuation";#N/A,#N/A,FALSE,"split"}</definedName>
    <definedName name="wrn.ALL._.PAGES._4" hidden="1">{#N/A,#N/A,FALSE,"puboff";#N/A,#N/A,FALSE,"financials";#N/A,#N/A,FALSE,"valuation";#N/A,#N/A,FALSE,"split"}</definedName>
    <definedName name="wrn.ALL._.PAGES._5" hidden="1">{#N/A,#N/A,FALSE,"puboff";#N/A,#N/A,FALSE,"financials";#N/A,#N/A,FALSE,"valuation";#N/A,#N/A,FALSE,"split"}</definedName>
    <definedName name="wrn.ALL._.SHEETS." hidden="1">{#N/A,#N/A,FALSE,"Adj Proj";#N/A,#N/A,FALSE,"Sheet1";#N/A,#N/A,FALSE,"LBO";#N/A,#N/A,FALSE,"LBOMER";#N/A,#N/A,FALSE,"WACC";#N/A,#N/A,FALSE,"DCF";#N/A,#N/A,FALSE,"DCFMER";#N/A,#N/A,FALSE,"Pooling";#N/A,#N/A,FALSE,"income";#N/A,#N/A,FALSE,"Offer"}</definedName>
    <definedName name="wrn.ALL._.SHEETS._1" hidden="1">{#N/A,#N/A,FALSE,"Adj Proj";#N/A,#N/A,FALSE,"Sheet1";#N/A,#N/A,FALSE,"LBO";#N/A,#N/A,FALSE,"LBOMER";#N/A,#N/A,FALSE,"WACC";#N/A,#N/A,FALSE,"DCF";#N/A,#N/A,FALSE,"DCFMER";#N/A,#N/A,FALSE,"Pooling";#N/A,#N/A,FALSE,"income";#N/A,#N/A,FALSE,"Offer"}</definedName>
    <definedName name="wrn.ALL._.SHEETS._2" hidden="1">{#N/A,#N/A,FALSE,"Adj Proj";#N/A,#N/A,FALSE,"Sheet1";#N/A,#N/A,FALSE,"LBO";#N/A,#N/A,FALSE,"LBOMER";#N/A,#N/A,FALSE,"WACC";#N/A,#N/A,FALSE,"DCF";#N/A,#N/A,FALSE,"DCFMER";#N/A,#N/A,FALSE,"Pooling";#N/A,#N/A,FALSE,"income";#N/A,#N/A,FALSE,"Offer"}</definedName>
    <definedName name="wrn.ALL._.SHEETS._3" hidden="1">{#N/A,#N/A,FALSE,"Adj Proj";#N/A,#N/A,FALSE,"Sheet1";#N/A,#N/A,FALSE,"LBO";#N/A,#N/A,FALSE,"LBOMER";#N/A,#N/A,FALSE,"WACC";#N/A,#N/A,FALSE,"DCF";#N/A,#N/A,FALSE,"DCFMER";#N/A,#N/A,FALSE,"Pooling";#N/A,#N/A,FALSE,"income";#N/A,#N/A,FALSE,"Offer"}</definedName>
    <definedName name="wrn.ALL._.SHEETS._4" hidden="1">{#N/A,#N/A,FALSE,"Adj Proj";#N/A,#N/A,FALSE,"Sheet1";#N/A,#N/A,FALSE,"LBO";#N/A,#N/A,FALSE,"LBOMER";#N/A,#N/A,FALSE,"WACC";#N/A,#N/A,FALSE,"DCF";#N/A,#N/A,FALSE,"DCFMER";#N/A,#N/A,FALSE,"Pooling";#N/A,#N/A,FALSE,"income";#N/A,#N/A,FALSE,"Offer"}</definedName>
    <definedName name="wrn.ALL._.SHEETS._5" hidden="1">{#N/A,#N/A,FALSE,"Adj Proj";#N/A,#N/A,FALSE,"Sheet1";#N/A,#N/A,FALSE,"LBO";#N/A,#N/A,FALSE,"LBOMER";#N/A,#N/A,FALSE,"WACC";#N/A,#N/A,FALSE,"DCF";#N/A,#N/A,FALSE,"DCFMER";#N/A,#N/A,FALSE,"Pooling";#N/A,#N/A,FALSE,"income";#N/A,#N/A,FALSE,"Offer"}</definedName>
    <definedName name="wrn.All._1" hidden="1">{"P&amp;L",#N/A,TRUE,"HC";"P&amp;L Percents",#N/A,TRUE,"P&amp;L";"M&amp;A3 P&amp;L",#N/A,TRUE,"HC";"M&amp;A3 Pipeline",#N/A,TRUE,"HC";"Franchises",#N/A,TRUE,"HC";"CF&amp;BS",#N/A,TRUE,"HC"}</definedName>
    <definedName name="wrn.All._2" hidden="1">{"P&amp;L",#N/A,TRUE,"HC";"P&amp;L Percents",#N/A,TRUE,"P&amp;L";"M&amp;A3 P&amp;L",#N/A,TRUE,"HC";"M&amp;A3 Pipeline",#N/A,TRUE,"HC";"Franchises",#N/A,TRUE,"HC";"CF&amp;BS",#N/A,TRUE,"HC"}</definedName>
    <definedName name="wrn.All._3" hidden="1">{"P&amp;L",#N/A,TRUE,"HC";"P&amp;L Percents",#N/A,TRUE,"P&amp;L";"M&amp;A3 P&amp;L",#N/A,TRUE,"HC";"M&amp;A3 Pipeline",#N/A,TRUE,"HC";"Franchises",#N/A,TRUE,"HC";"CF&amp;BS",#N/A,TRUE,"HC"}</definedName>
    <definedName name="wrn.All._4" hidden="1">{"P&amp;L",#N/A,TRUE,"HC";"P&amp;L Percents",#N/A,TRUE,"P&amp;L";"M&amp;A3 P&amp;L",#N/A,TRUE,"HC";"M&amp;A3 Pipeline",#N/A,TRUE,"HC";"Franchises",#N/A,TRUE,"HC";"CF&amp;BS",#N/A,TRUE,"HC"}</definedName>
    <definedName name="wrn.All._5" hidden="1">{"P&amp;L",#N/A,TRUE,"HC";"P&amp;L Percents",#N/A,TRUE,"P&amp;L";"M&amp;A3 P&amp;L",#N/A,TRUE,"HC";"M&amp;A3 Pipeline",#N/A,TRUE,"HC";"Franchises",#N/A,TRUE,"HC";"CF&amp;BS",#N/A,TRUE,"HC"}</definedName>
    <definedName name="wrn.All_Models." hidden="1">{#N/A,#N/A,FALSE,"Summary";#N/A,#N/A,FALSE,"Projections";#N/A,#N/A,FALSE,"Mkt Mults";#N/A,#N/A,FALSE,"DCF";#N/A,#N/A,FALSE,"Accr Dil";#N/A,#N/A,FALSE,"PIC LBO";#N/A,#N/A,FALSE,"MULT10_4";#N/A,#N/A,FALSE,"CBI LBO"}</definedName>
    <definedName name="wrn.All_Models._1" hidden="1">{#N/A,#N/A,FALSE,"Summary";#N/A,#N/A,FALSE,"Projections";#N/A,#N/A,FALSE,"Mkt Mults";#N/A,#N/A,FALSE,"DCF";#N/A,#N/A,FALSE,"Accr Dil";#N/A,#N/A,FALSE,"PIC LBO";#N/A,#N/A,FALSE,"MULT10_4";#N/A,#N/A,FALSE,"CBI LBO"}</definedName>
    <definedName name="wrn.All_Models._2" hidden="1">{#N/A,#N/A,FALSE,"Summary";#N/A,#N/A,FALSE,"Projections";#N/A,#N/A,FALSE,"Mkt Mults";#N/A,#N/A,FALSE,"DCF";#N/A,#N/A,FALSE,"Accr Dil";#N/A,#N/A,FALSE,"PIC LBO";#N/A,#N/A,FALSE,"MULT10_4";#N/A,#N/A,FALSE,"CBI LBO"}</definedName>
    <definedName name="wrn.All_Models._3" hidden="1">{#N/A,#N/A,FALSE,"Summary";#N/A,#N/A,FALSE,"Projections";#N/A,#N/A,FALSE,"Mkt Mults";#N/A,#N/A,FALSE,"DCF";#N/A,#N/A,FALSE,"Accr Dil";#N/A,#N/A,FALSE,"PIC LBO";#N/A,#N/A,FALSE,"MULT10_4";#N/A,#N/A,FALSE,"CBI LBO"}</definedName>
    <definedName name="wrn.All_Models._4" hidden="1">{#N/A,#N/A,FALSE,"Summary";#N/A,#N/A,FALSE,"Projections";#N/A,#N/A,FALSE,"Mkt Mults";#N/A,#N/A,FALSE,"DCF";#N/A,#N/A,FALSE,"Accr Dil";#N/A,#N/A,FALSE,"PIC LBO";#N/A,#N/A,FALSE,"MULT10_4";#N/A,#N/A,FALSE,"CBI LBO"}</definedName>
    <definedName name="wrn.All_Models._5" hidden="1">{#N/A,#N/A,FALSE,"Summary";#N/A,#N/A,FALSE,"Projections";#N/A,#N/A,FALSE,"Mkt Mults";#N/A,#N/A,FALSE,"DCF";#N/A,#N/A,FALSE,"Accr Dil";#N/A,#N/A,FALSE,"PIC LBO";#N/A,#N/A,FALSE,"MULT10_4";#N/A,#N/A,FALSE,"CBI LBO"}</definedName>
    <definedName name="wrn.All_Sheets." hidden="1">{#N/A,#N/A,FALSE,"Projections";#N/A,#N/A,FALSE,"Contribution_Stock";#N/A,#N/A,FALSE,"PF_Combo_Stock";#N/A,#N/A,FALSE,"Projections";#N/A,#N/A,FALSE,"Contribution_Cash";#N/A,#N/A,FALSE,"PF_Combo_Cash";#N/A,#N/A,FALSE,"IPO_Cash"}</definedName>
    <definedName name="wrn.All_Sheets._1" hidden="1">{#N/A,#N/A,FALSE,"Projections";#N/A,#N/A,FALSE,"Contribution_Stock";#N/A,#N/A,FALSE,"PF_Combo_Stock";#N/A,#N/A,FALSE,"Projections";#N/A,#N/A,FALSE,"Contribution_Cash";#N/A,#N/A,FALSE,"PF_Combo_Cash";#N/A,#N/A,FALSE,"IPO_Cash"}</definedName>
    <definedName name="wrn.All_Sheets._2" hidden="1">{#N/A,#N/A,FALSE,"Projections";#N/A,#N/A,FALSE,"Contribution_Stock";#N/A,#N/A,FALSE,"PF_Combo_Stock";#N/A,#N/A,FALSE,"Projections";#N/A,#N/A,FALSE,"Contribution_Cash";#N/A,#N/A,FALSE,"PF_Combo_Cash";#N/A,#N/A,FALSE,"IPO_Cash"}</definedName>
    <definedName name="wrn.All_Sheets._3" hidden="1">{#N/A,#N/A,FALSE,"Projections";#N/A,#N/A,FALSE,"Contribution_Stock";#N/A,#N/A,FALSE,"PF_Combo_Stock";#N/A,#N/A,FALSE,"Projections";#N/A,#N/A,FALSE,"Contribution_Cash";#N/A,#N/A,FALSE,"PF_Combo_Cash";#N/A,#N/A,FALSE,"IPO_Cash"}</definedName>
    <definedName name="wrn.All_Sheets._4" hidden="1">{#N/A,#N/A,FALSE,"Projections";#N/A,#N/A,FALSE,"Contribution_Stock";#N/A,#N/A,FALSE,"PF_Combo_Stock";#N/A,#N/A,FALSE,"Projections";#N/A,#N/A,FALSE,"Contribution_Cash";#N/A,#N/A,FALSE,"PF_Combo_Cash";#N/A,#N/A,FALSE,"IPO_Cash"}</definedName>
    <definedName name="wrn.All_Sheets._5" hidden="1">{#N/A,#N/A,FALSE,"Projections";#N/A,#N/A,FALSE,"Contribution_Stock";#N/A,#N/A,FALSE,"PF_Combo_Stock";#N/A,#N/A,FALSE,"Projections";#N/A,#N/A,FALSE,"Contribution_Cash";#N/A,#N/A,FALSE,"PF_Combo_Cash";#N/A,#N/A,FALSE,"IPO_Cash"}</definedName>
    <definedName name="wrn.all1" hidden="1">{"P&amp;L",#N/A,TRUE,"HC";"P&amp;L Percents",#N/A,TRUE,"P&amp;L";"M&amp;A3 P&amp;L",#N/A,TRUE,"HC";"M&amp;A3 Pipeline",#N/A,TRUE,"HC";"Franchises",#N/A,TRUE,"HC";"CF&amp;BS",#N/A,TRUE,"HC"}</definedName>
    <definedName name="wrn.all1_1" hidden="1">{"P&amp;L",#N/A,TRUE,"HC";"P&amp;L Percents",#N/A,TRUE,"P&amp;L";"M&amp;A3 P&amp;L",#N/A,TRUE,"HC";"M&amp;A3 Pipeline",#N/A,TRUE,"HC";"Franchises",#N/A,TRUE,"HC";"CF&amp;BS",#N/A,TRUE,"HC"}</definedName>
    <definedName name="wrn.all1_2" hidden="1">{"P&amp;L",#N/A,TRUE,"HC";"P&amp;L Percents",#N/A,TRUE,"P&amp;L";"M&amp;A3 P&amp;L",#N/A,TRUE,"HC";"M&amp;A3 Pipeline",#N/A,TRUE,"HC";"Franchises",#N/A,TRUE,"HC";"CF&amp;BS",#N/A,TRUE,"HC"}</definedName>
    <definedName name="wrn.all1_3" hidden="1">{"P&amp;L",#N/A,TRUE,"HC";"P&amp;L Percents",#N/A,TRUE,"P&amp;L";"M&amp;A3 P&amp;L",#N/A,TRUE,"HC";"M&amp;A3 Pipeline",#N/A,TRUE,"HC";"Franchises",#N/A,TRUE,"HC";"CF&amp;BS",#N/A,TRUE,"HC"}</definedName>
    <definedName name="wrn.all1_4" hidden="1">{"P&amp;L",#N/A,TRUE,"HC";"P&amp;L Percents",#N/A,TRUE,"P&amp;L";"M&amp;A3 P&amp;L",#N/A,TRUE,"HC";"M&amp;A3 Pipeline",#N/A,TRUE,"HC";"Franchises",#N/A,TRUE,"HC";"CF&amp;BS",#N/A,TRUE,"HC"}</definedName>
    <definedName name="wrn.all1_5" hidden="1">{"P&amp;L",#N/A,TRUE,"HC";"P&amp;L Percents",#N/A,TRUE,"P&amp;L";"M&amp;A3 P&amp;L",#N/A,TRUE,"HC";"M&amp;A3 Pipeline",#N/A,TRUE,"HC";"Franchises",#N/A,TRUE,"HC";"CF&amp;BS",#N/A,TRUE,"HC"}</definedName>
    <definedName name="wrn.ALLbutPREMIUM." hidden="1">{#N/A,#N/A,FALSE,"Projections";#N/A,#N/A,FALSE,"AccrDil";#N/A,#N/A,FALSE,"PurchPriMult";#N/A,#N/A,FALSE,"Mults7_13";#N/A,#N/A,FALSE,"Mkt Mults";#N/A,#N/A,FALSE,"Acq Mults";#N/A,#N/A,FALSE,"StockPrices";#N/A,#N/A,FALSE,"Prem Paid";#N/A,#N/A,FALSE,"DCF";#N/A,#N/A,FALSE,"AUTO";#N/A,#N/A,FALSE,"Relative Trading";#N/A,#N/A,FALSE,"Mkt Val";#N/A,#N/A,FALSE,"Acq Val"}</definedName>
    <definedName name="wrn.ALLbutPREMIUM._1" hidden="1">{#N/A,#N/A,FALSE,"Projections";#N/A,#N/A,FALSE,"AccrDil";#N/A,#N/A,FALSE,"PurchPriMult";#N/A,#N/A,FALSE,"Mults7_13";#N/A,#N/A,FALSE,"Mkt Mults";#N/A,#N/A,FALSE,"Acq Mults";#N/A,#N/A,FALSE,"StockPrices";#N/A,#N/A,FALSE,"Prem Paid";#N/A,#N/A,FALSE,"DCF";#N/A,#N/A,FALSE,"AUTO";#N/A,#N/A,FALSE,"Relative Trading";#N/A,#N/A,FALSE,"Mkt Val";#N/A,#N/A,FALSE,"Acq Val"}</definedName>
    <definedName name="wrn.ALLbutPREMIUM._2" hidden="1">{#N/A,#N/A,FALSE,"Projections";#N/A,#N/A,FALSE,"AccrDil";#N/A,#N/A,FALSE,"PurchPriMult";#N/A,#N/A,FALSE,"Mults7_13";#N/A,#N/A,FALSE,"Mkt Mults";#N/A,#N/A,FALSE,"Acq Mults";#N/A,#N/A,FALSE,"StockPrices";#N/A,#N/A,FALSE,"Prem Paid";#N/A,#N/A,FALSE,"DCF";#N/A,#N/A,FALSE,"AUTO";#N/A,#N/A,FALSE,"Relative Trading";#N/A,#N/A,FALSE,"Mkt Val";#N/A,#N/A,FALSE,"Acq Val"}</definedName>
    <definedName name="wrn.ALLbutPREMIUM._3" hidden="1">{#N/A,#N/A,FALSE,"Projections";#N/A,#N/A,FALSE,"AccrDil";#N/A,#N/A,FALSE,"PurchPriMult";#N/A,#N/A,FALSE,"Mults7_13";#N/A,#N/A,FALSE,"Mkt Mults";#N/A,#N/A,FALSE,"Acq Mults";#N/A,#N/A,FALSE,"StockPrices";#N/A,#N/A,FALSE,"Prem Paid";#N/A,#N/A,FALSE,"DCF";#N/A,#N/A,FALSE,"AUTO";#N/A,#N/A,FALSE,"Relative Trading";#N/A,#N/A,FALSE,"Mkt Val";#N/A,#N/A,FALSE,"Acq Val"}</definedName>
    <definedName name="wrn.ALLbutPREMIUM._4" hidden="1">{#N/A,#N/A,FALSE,"Projections";#N/A,#N/A,FALSE,"AccrDil";#N/A,#N/A,FALSE,"PurchPriMult";#N/A,#N/A,FALSE,"Mults7_13";#N/A,#N/A,FALSE,"Mkt Mults";#N/A,#N/A,FALSE,"Acq Mults";#N/A,#N/A,FALSE,"StockPrices";#N/A,#N/A,FALSE,"Prem Paid";#N/A,#N/A,FALSE,"DCF";#N/A,#N/A,FALSE,"AUTO";#N/A,#N/A,FALSE,"Relative Trading";#N/A,#N/A,FALSE,"Mkt Val";#N/A,#N/A,FALSE,"Acq Val"}</definedName>
    <definedName name="wrn.ALLbutPREMIUM._5" hidden="1">{#N/A,#N/A,FALSE,"Projections";#N/A,#N/A,FALSE,"AccrDil";#N/A,#N/A,FALSE,"PurchPriMult";#N/A,#N/A,FALSE,"Mults7_13";#N/A,#N/A,FALSE,"Mkt Mults";#N/A,#N/A,FALSE,"Acq Mults";#N/A,#N/A,FALSE,"StockPrices";#N/A,#N/A,FALSE,"Prem Paid";#N/A,#N/A,FALSE,"DCF";#N/A,#N/A,FALSE,"AUTO";#N/A,#N/A,FALSE,"Relative Trading";#N/A,#N/A,FALSE,"Mkt Val";#N/A,#N/A,FALSE,"Acq Val"}</definedName>
    <definedName name="wrn.AllModels." hidden="1">{#N/A,#N/A,FALSE,"AD_Purchase";#N/A,#N/A,FALSE,"Credit";#N/A,#N/A,FALSE,"PF Acquisition";#N/A,#N/A,FALSE,"PF Offering"}</definedName>
    <definedName name="wrn.AllModels._1" hidden="1">{#N/A,#N/A,FALSE,"AD_Purchase";#N/A,#N/A,FALSE,"Credit";#N/A,#N/A,FALSE,"PF Acquisition";#N/A,#N/A,FALSE,"PF Offering"}</definedName>
    <definedName name="wrn.AllModels._2" hidden="1">{#N/A,#N/A,FALSE,"AD_Purchase";#N/A,#N/A,FALSE,"Credit";#N/A,#N/A,FALSE,"PF Acquisition";#N/A,#N/A,FALSE,"PF Offering"}</definedName>
    <definedName name="wrn.AllModels._3" hidden="1">{#N/A,#N/A,FALSE,"AD_Purchase";#N/A,#N/A,FALSE,"Credit";#N/A,#N/A,FALSE,"PF Acquisition";#N/A,#N/A,FALSE,"PF Offering"}</definedName>
    <definedName name="wrn.AllModels._4" hidden="1">{#N/A,#N/A,FALSE,"AD_Purchase";#N/A,#N/A,FALSE,"Credit";#N/A,#N/A,FALSE,"PF Acquisition";#N/A,#N/A,FALSE,"PF Offering"}</definedName>
    <definedName name="wrn.AllModels._5" hidden="1">{#N/A,#N/A,FALSE,"AD_Purchase";#N/A,#N/A,FALSE,"Credit";#N/A,#N/A,FALSE,"PF Acquisition";#N/A,#N/A,FALSE,"PF Offering"}</definedName>
    <definedName name="wrn.Annual._.Recap." hidden="1">{"Annual Recap",#N/A,FALSE,"Annual Recap"}</definedName>
    <definedName name="wrn.Annual._.Recap._1" hidden="1">{"Annual Recap",#N/A,FALSE,"Annual Recap"}</definedName>
    <definedName name="wrn.Annual._.Recap._2" hidden="1">{"Annual Recap",#N/A,FALSE,"Annual Recap"}</definedName>
    <definedName name="wrn.Annual._.Recap._3" hidden="1">{"Annual Recap",#N/A,FALSE,"Annual Recap"}</definedName>
    <definedName name="wrn.Annual._.Recap._4" hidden="1">{"Annual Recap",#N/A,FALSE,"Annual Recap"}</definedName>
    <definedName name="wrn.Annual._.Recap._5" hidden="1">{"Annual Recap",#N/A,FALSE,"Annual Recap"}</definedName>
    <definedName name="wrn.AQUIROR._.DCF." hidden="1">{"AQUIRORDCF",#N/A,FALSE,"Merger consequences";"Acquirorassns",#N/A,FALSE,"Merger consequences"}</definedName>
    <definedName name="wrn.AQUIROR._.DCF._1" hidden="1">{"AQUIRORDCF",#N/A,FALSE,"Merger consequences";"Acquirorassns",#N/A,FALSE,"Merger consequences"}</definedName>
    <definedName name="wrn.AQUIROR._.DCF._2" hidden="1">{"AQUIRORDCF",#N/A,FALSE,"Merger consequences";"Acquirorassns",#N/A,FALSE,"Merger consequences"}</definedName>
    <definedName name="wrn.AQUIROR._.DCF._3" hidden="1">{"AQUIRORDCF",#N/A,FALSE,"Merger consequences";"Acquirorassns",#N/A,FALSE,"Merger consequences"}</definedName>
    <definedName name="wrn.AQUIROR._.DCF._4" hidden="1">{"AQUIRORDCF",#N/A,FALSE,"Merger consequences";"Acquirorassns",#N/A,FALSE,"Merger consequences"}</definedName>
    <definedName name="wrn.AQUIROR._.DCF._5" hidden="1">{"AQUIRORDCF",#N/A,FALSE,"Merger consequences";"Acquirorassns",#N/A,FALSE,"Merger consequences"}</definedName>
    <definedName name="wrn.AUGUST." hidden="1">{"p&amp;lSUM",#N/A,FALSE,"P&amp;L";"DETAIL",#N/A,FALSE,"P&amp;L";"% revenue",#N/A,FALSE,"P&amp;L";"% growth",#N/A,FALSE,"P&amp;L";"summary",#N/A,FALSE,"Summary";"chart",#N/A,FALSE,"Summary"}</definedName>
    <definedName name="wrn.AUGUST._1" hidden="1">{"p&amp;lSUM",#N/A,FALSE,"P&amp;L";"DETAIL",#N/A,FALSE,"P&amp;L";"% revenue",#N/A,FALSE,"P&amp;L";"% growth",#N/A,FALSE,"P&amp;L";"summary",#N/A,FALSE,"Summary";"chart",#N/A,FALSE,"Summary"}</definedName>
    <definedName name="wrn.AUGUST._2" hidden="1">{"p&amp;lSUM",#N/A,FALSE,"P&amp;L";"DETAIL",#N/A,FALSE,"P&amp;L";"% revenue",#N/A,FALSE,"P&amp;L";"% growth",#N/A,FALSE,"P&amp;L";"summary",#N/A,FALSE,"Summary";"chart",#N/A,FALSE,"Summary"}</definedName>
    <definedName name="wrn.AUGUST._3" hidden="1">{"p&amp;lSUM",#N/A,FALSE,"P&amp;L";"DETAIL",#N/A,FALSE,"P&amp;L";"% revenue",#N/A,FALSE,"P&amp;L";"% growth",#N/A,FALSE,"P&amp;L";"summary",#N/A,FALSE,"Summary";"chart",#N/A,FALSE,"Summary"}</definedName>
    <definedName name="wrn.AUGUST._4" hidden="1">{"p&amp;lSUM",#N/A,FALSE,"P&amp;L";"DETAIL",#N/A,FALSE,"P&amp;L";"% revenue",#N/A,FALSE,"P&amp;L";"% growth",#N/A,FALSE,"P&amp;L";"summary",#N/A,FALSE,"Summary";"chart",#N/A,FALSE,"Summary"}</definedName>
    <definedName name="wrn.AUGUST._5" hidden="1">{"p&amp;lSUM",#N/A,FALSE,"P&amp;L";"DETAIL",#N/A,FALSE,"P&amp;L";"% revenue",#N/A,FALSE,"P&amp;L";"% growth",#N/A,FALSE,"P&amp;L";"summary",#N/A,FALSE,"Summary";"chart",#N/A,FALSE,"Summary"}</definedName>
    <definedName name="wrn.august1" hidden="1">{"p&amp;lSUM",#N/A,FALSE,"P&amp;L";"DETAIL",#N/A,FALSE,"P&amp;L";"% revenue",#N/A,FALSE,"P&amp;L";"% growth",#N/A,FALSE,"P&amp;L";"summary",#N/A,FALSE,"Summary";"chart",#N/A,FALSE,"Summary"}</definedName>
    <definedName name="wrn.august1_1" hidden="1">{"p&amp;lSUM",#N/A,FALSE,"P&amp;L";"DETAIL",#N/A,FALSE,"P&amp;L";"% revenue",#N/A,FALSE,"P&amp;L";"% growth",#N/A,FALSE,"P&amp;L";"summary",#N/A,FALSE,"Summary";"chart",#N/A,FALSE,"Summary"}</definedName>
    <definedName name="wrn.august1_2" hidden="1">{"p&amp;lSUM",#N/A,FALSE,"P&amp;L";"DETAIL",#N/A,FALSE,"P&amp;L";"% revenue",#N/A,FALSE,"P&amp;L";"% growth",#N/A,FALSE,"P&amp;L";"summary",#N/A,FALSE,"Summary";"chart",#N/A,FALSE,"Summary"}</definedName>
    <definedName name="wrn.august1_3" hidden="1">{"p&amp;lSUM",#N/A,FALSE,"P&amp;L";"DETAIL",#N/A,FALSE,"P&amp;L";"% revenue",#N/A,FALSE,"P&amp;L";"% growth",#N/A,FALSE,"P&amp;L";"summary",#N/A,FALSE,"Summary";"chart",#N/A,FALSE,"Summary"}</definedName>
    <definedName name="wrn.august1_4" hidden="1">{"p&amp;lSUM",#N/A,FALSE,"P&amp;L";"DETAIL",#N/A,FALSE,"P&amp;L";"% revenue",#N/A,FALSE,"P&amp;L";"% growth",#N/A,FALSE,"P&amp;L";"summary",#N/A,FALSE,"Summary";"chart",#N/A,FALSE,"Summary"}</definedName>
    <definedName name="wrn.august1_5" hidden="1">{"p&amp;lSUM",#N/A,FALSE,"P&amp;L";"DETAIL",#N/A,FALSE,"P&amp;L";"% revenue",#N/A,FALSE,"P&amp;L";"% growth",#N/A,FALSE,"P&amp;L";"summary",#N/A,FALSE,"Summary";"chart",#N/A,FALSE,"Summary"}</definedName>
    <definedName name="wrn.Aventis._.Analysis." hidden="1">{"P&amp;Lforaventis",#N/A,FALSE,"Franchises";"aventisP&amp;L",#N/A,FALSE,"Franchises";"inflam franchise",#N/A,FALSE,"Franchises"}</definedName>
    <definedName name="wrn.Aventis._.Analysis._1" hidden="1">{"P&amp;Lforaventis",#N/A,FALSE,"Franchises";"aventisP&amp;L",#N/A,FALSE,"Franchises";"inflam franchise",#N/A,FALSE,"Franchises"}</definedName>
    <definedName name="wrn.Aventis._.Analysis._2" hidden="1">{"P&amp;Lforaventis",#N/A,FALSE,"Franchises";"aventisP&amp;L",#N/A,FALSE,"Franchises";"inflam franchise",#N/A,FALSE,"Franchises"}</definedName>
    <definedName name="wrn.Aventis._.Analysis._3" hidden="1">{"P&amp;Lforaventis",#N/A,FALSE,"Franchises";"aventisP&amp;L",#N/A,FALSE,"Franchises";"inflam franchise",#N/A,FALSE,"Franchises"}</definedName>
    <definedName name="wrn.Aventis._.Analysis._4" hidden="1">{"P&amp;Lforaventis",#N/A,FALSE,"Franchises";"aventisP&amp;L",#N/A,FALSE,"Franchises";"inflam franchise",#N/A,FALSE,"Franchises"}</definedName>
    <definedName name="wrn.Aventis._.Analysis._5" hidden="1">{"P&amp;Lforaventis",#N/A,FALSE,"Franchises";"aventisP&amp;L",#N/A,FALSE,"Franchises";"inflam franchise",#N/A,FALSE,"Franchises"}</definedName>
    <definedName name="wrn.aventis._.analysis.1" hidden="1">{"P&amp;Lforaventis",#N/A,FALSE,"Franchises";"aventisP&amp;L",#N/A,FALSE,"Franchises";"inflam franchise",#N/A,FALSE,"Franchises"}</definedName>
    <definedName name="wrn.aventis._.analysis.1_1" hidden="1">{"P&amp;Lforaventis",#N/A,FALSE,"Franchises";"aventisP&amp;L",#N/A,FALSE,"Franchises";"inflam franchise",#N/A,FALSE,"Franchises"}</definedName>
    <definedName name="wrn.aventis._.analysis.1_2" hidden="1">{"P&amp;Lforaventis",#N/A,FALSE,"Franchises";"aventisP&amp;L",#N/A,FALSE,"Franchises";"inflam franchise",#N/A,FALSE,"Franchises"}</definedName>
    <definedName name="wrn.aventis._.analysis.1_3" hidden="1">{"P&amp;Lforaventis",#N/A,FALSE,"Franchises";"aventisP&amp;L",#N/A,FALSE,"Franchises";"inflam franchise",#N/A,FALSE,"Franchises"}</definedName>
    <definedName name="wrn.aventis._.analysis.1_4" hidden="1">{"P&amp;Lforaventis",#N/A,FALSE,"Franchises";"aventisP&amp;L",#N/A,FALSE,"Franchises";"inflam franchise",#N/A,FALSE,"Franchises"}</definedName>
    <definedName name="wrn.aventis._.analysis.1_5" hidden="1">{"P&amp;Lforaventis",#N/A,FALSE,"Franchises";"aventisP&amp;L",#N/A,FALSE,"Franchises";"inflam franchise",#N/A,FALSE,"Franchises"}</definedName>
    <definedName name="wrn.Balance._.sheet._.reports." localSheetId="2" hidden="1">{#N/A,#N/A,FALSE,"Def SF Recd"}</definedName>
    <definedName name="wrn.Balance._.sheet._.reports." localSheetId="7" hidden="1">{#N/A,#N/A,FALSE,"Def SF Recd"}</definedName>
    <definedName name="wrn.Balance._.sheet._.reports." localSheetId="3" hidden="1">{#N/A,#N/A,FALSE,"Def SF Recd"}</definedName>
    <definedName name="wrn.Balance._.sheet._.reports." localSheetId="4" hidden="1">{#N/A,#N/A,FALSE,"Def SF Recd"}</definedName>
    <definedName name="wrn.Balance._.sheet._.reports." localSheetId="5" hidden="1">{#N/A,#N/A,FALSE,"Def SF Recd"}</definedName>
    <definedName name="wrn.Balance._.sheet._.reports." localSheetId="6" hidden="1">{#N/A,#N/A,FALSE,"Def SF Recd"}</definedName>
    <definedName name="wrn.Balance._.sheet._.reports." localSheetId="1" hidden="1">{#N/A,#N/A,FALSE,"Def SF Recd"}</definedName>
    <definedName name="wrn.Balance._.sheet._.reports." localSheetId="8" hidden="1">{#N/A,#N/A,FALSE,"Def SF Recd"}</definedName>
    <definedName name="wrn.Balance._.sheet._.reports." localSheetId="9" hidden="1">{#N/A,#N/A,FALSE,"Def SF Recd"}</definedName>
    <definedName name="wrn.Balance._.sheet._.reports." localSheetId="10" hidden="1">{#N/A,#N/A,FALSE,"Def SF Recd"}</definedName>
    <definedName name="wrn.Balance._.sheet._.reports." localSheetId="11" hidden="1">{#N/A,#N/A,FALSE,"Def SF Recd"}</definedName>
    <definedName name="wrn.Balance._.sheet._.reports." localSheetId="12" hidden="1">{#N/A,#N/A,FALSE,"Def SF Recd"}</definedName>
    <definedName name="wrn.Balance._.sheet._.reports." hidden="1">{#N/A,#N/A,FALSE,"Def SF Recd"}</definedName>
    <definedName name="wrn.Basic._.Report." hidden="1">{#N/A,#N/A,FALSE,"New Depr Sch-150% DB";#N/A,#N/A,FALSE,"Cash Flows RLP";#N/A,#N/A,FALSE,"IRR";#N/A,#N/A,FALSE,"Proforma IS";#N/A,#N/A,FALSE,"Assumptions"}</definedName>
    <definedName name="wrn.Basic._.Report._1" hidden="1">{#N/A,#N/A,FALSE,"New Depr Sch-150% DB";#N/A,#N/A,FALSE,"Cash Flows RLP";#N/A,#N/A,FALSE,"IRR";#N/A,#N/A,FALSE,"Proforma IS";#N/A,#N/A,FALSE,"Assumptions"}</definedName>
    <definedName name="wrn.Basic._.Report._2" hidden="1">{#N/A,#N/A,FALSE,"New Depr Sch-150% DB";#N/A,#N/A,FALSE,"Cash Flows RLP";#N/A,#N/A,FALSE,"IRR";#N/A,#N/A,FALSE,"Proforma IS";#N/A,#N/A,FALSE,"Assumptions"}</definedName>
    <definedName name="wrn.Basic._.Report._3" hidden="1">{#N/A,#N/A,FALSE,"New Depr Sch-150% DB";#N/A,#N/A,FALSE,"Cash Flows RLP";#N/A,#N/A,FALSE,"IRR";#N/A,#N/A,FALSE,"Proforma IS";#N/A,#N/A,FALSE,"Assumptions"}</definedName>
    <definedName name="wrn.Basic._.Report._4" hidden="1">{#N/A,#N/A,FALSE,"New Depr Sch-150% DB";#N/A,#N/A,FALSE,"Cash Flows RLP";#N/A,#N/A,FALSE,"IRR";#N/A,#N/A,FALSE,"Proforma IS";#N/A,#N/A,FALSE,"Assumptions"}</definedName>
    <definedName name="wrn.Basic._.Report._5" hidden="1">{#N/A,#N/A,FALSE,"New Depr Sch-150% DB";#N/A,#N/A,FALSE,"Cash Flows RLP";#N/A,#N/A,FALSE,"IRR";#N/A,#N/A,FALSE,"Proforma IS";#N/A,#N/A,FALSE,"Assumptions"}</definedName>
    <definedName name="wrn.basics." hidden="1">{#N/A,#N/A,FALSE,"TSUM";#N/A,#N/A,FALSE,"shares";#N/A,#N/A,FALSE,"earnout";#N/A,#N/A,FALSE,"Heaty";#N/A,#N/A,FALSE,"self-tend";#N/A,#N/A,FALSE,"self-sum"}</definedName>
    <definedName name="wrn.basics._1" hidden="1">{#N/A,#N/A,FALSE,"TSUM";#N/A,#N/A,FALSE,"shares";#N/A,#N/A,FALSE,"earnout";#N/A,#N/A,FALSE,"Heaty";#N/A,#N/A,FALSE,"self-tend";#N/A,#N/A,FALSE,"self-sum"}</definedName>
    <definedName name="wrn.basics._2" hidden="1">{#N/A,#N/A,FALSE,"TSUM";#N/A,#N/A,FALSE,"shares";#N/A,#N/A,FALSE,"earnout";#N/A,#N/A,FALSE,"Heaty";#N/A,#N/A,FALSE,"self-tend";#N/A,#N/A,FALSE,"self-sum"}</definedName>
    <definedName name="wrn.basics._3" hidden="1">{#N/A,#N/A,FALSE,"TSUM";#N/A,#N/A,FALSE,"shares";#N/A,#N/A,FALSE,"earnout";#N/A,#N/A,FALSE,"Heaty";#N/A,#N/A,FALSE,"self-tend";#N/A,#N/A,FALSE,"self-sum"}</definedName>
    <definedName name="wrn.basics._4" hidden="1">{#N/A,#N/A,FALSE,"TSUM";#N/A,#N/A,FALSE,"shares";#N/A,#N/A,FALSE,"earnout";#N/A,#N/A,FALSE,"Heaty";#N/A,#N/A,FALSE,"self-tend";#N/A,#N/A,FALSE,"self-sum"}</definedName>
    <definedName name="wrn.basics._5" hidden="1">{#N/A,#N/A,FALSE,"TSUM";#N/A,#N/A,FALSE,"shares";#N/A,#N/A,FALSE,"earnout";#N/A,#N/A,FALSE,"Heaty";#N/A,#N/A,FALSE,"self-tend";#N/A,#N/A,FALSE,"self-sum"}</definedName>
    <definedName name="wrn.BKREC." hidden="1">{#N/A,#N/A,FALSE,"HARR CK";#N/A,#N/A,FALSE,"CHASE CAN";#N/A,#N/A,FALSE,"BHF";#N/A,#N/A,FALSE,"U B S";#N/A,#N/A,FALSE,"ABN AM";#N/A,#N/A,FALSE,"CREDIT AG";#N/A,#N/A,FALSE,"INDO SUEZ";#N/A,#N/A,FALSE,"BNP";#N/A,#N/A,FALSE,"HARR LK";#N/A,#N/A,FALSE,"STAN CHAR";#N/A,#N/A,FALSE,"BBL";#N/A,#N/A,FALSE,"CAN IMP";#N/A,#N/A,FALSE,"CHASE YEN";#N/A,#N/A,FALSE,"CHASE RAND";#N/A,#N/A,FALSE,"CAN IMP I";#N/A,#N/A,FALSE,"CHASE FAR E";#N/A,#N/A,FALSE,"CHASE LON";#N/A,#N/A,FALSE,"PARIBAS";#N/A,#N/A,FALSE,"F F B";#N/A,#N/A,FALSE,"CHASE FFR";#N/A,#N/A,FALSE,"CHASE BFR";#N/A,#N/A,FALSE,"HARRIS DTC";#N/A,#N/A,FALSE,"CHASE LIRE";#N/A,#N/A,FALSE,"CHASE MAIN";#N/A,#N/A,FALSE,"CHA TOKYO";#N/A,#N/A,FALSE,"CHASE DMK";#N/A,#N/A,FALSE,"CHASE HKD";#N/A,#N/A,FALSE,"CHASE D.GR";#N/A,#N/A,FALSE,"CHASE SFR";#N/A,#N/A,FALSE,"U O B";#N/A,#N/A,FALSE,"CHASE AUD"}</definedName>
    <definedName name="wrn.BS." localSheetId="7" hidden="1">{#N/A,#N/A,FALSE,"0195";#N/A,#N/A,FALSE,"0295";#N/A,#N/A,FALSE,"0395";#N/A,#N/A,FALSE,"0495";#N/A,#N/A,FALSE,"0595";#N/A,#N/A,FALSE,"0695"}</definedName>
    <definedName name="wrn.BS." localSheetId="5" hidden="1">{#N/A,#N/A,FALSE,"0195";#N/A,#N/A,FALSE,"0295";#N/A,#N/A,FALSE,"0395";#N/A,#N/A,FALSE,"0495";#N/A,#N/A,FALSE,"0595";#N/A,#N/A,FALSE,"0695"}</definedName>
    <definedName name="wrn.BS." localSheetId="6" hidden="1">{#N/A,#N/A,FALSE,"0195";#N/A,#N/A,FALSE,"0295";#N/A,#N/A,FALSE,"0395";#N/A,#N/A,FALSE,"0495";#N/A,#N/A,FALSE,"0595";#N/A,#N/A,FALSE,"0695"}</definedName>
    <definedName name="wrn.BS." localSheetId="11" hidden="1">{#N/A,#N/A,FALSE,"0195";#N/A,#N/A,FALSE,"0295";#N/A,#N/A,FALSE,"0395";#N/A,#N/A,FALSE,"0495";#N/A,#N/A,FALSE,"0595";#N/A,#N/A,FALSE,"0695"}</definedName>
    <definedName name="wrn.BS." localSheetId="12" hidden="1">{#N/A,#N/A,FALSE,"0195";#N/A,#N/A,FALSE,"0295";#N/A,#N/A,FALSE,"0395";#N/A,#N/A,FALSE,"0495";#N/A,#N/A,FALSE,"0595";#N/A,#N/A,FALSE,"0695"}</definedName>
    <definedName name="wrn.BS." hidden="1">{#N/A,#N/A,FALSE,"0195";#N/A,#N/A,FALSE,"0295";#N/A,#N/A,FALSE,"0395";#N/A,#N/A,FALSE,"0495";#N/A,#N/A,FALSE,"0595";#N/A,#N/A,FALSE,"0695"}</definedName>
    <definedName name="wrn.BS_SCHEDULE." localSheetId="7" hidden="1">{#N/A,#N/A,FALSE,"a-f&amp;e";#N/A,#N/A,FALSE,"a-land";#N/A,#N/A,FALSE,"b-invest-ac";#N/A,#N/A,FALSE,"b-share";#N/A,#N/A,FALSE,"c-intercom-table";#N/A,#N/A,FALSE,"d-intercom";#N/A,#N/A,FALSE,"d-invest";#N/A,#N/A,FALSE,"f-srec";#N/A,#N/A,FALSE,"g-tdebt";#N/A,#N/A,FALSE,"h-orec";#N/A,#N/A,FALSE,"i-directors";#N/A,#N/A,FALSE,"j-list";#N/A,#N/A,FALSE,"j-recon";#N/A,#N/A,FALSE,"i-tcret";#N/A,#N/A,FALSE,"m-opay";#N/A,#N/A,FALSE,"o-loans";#N/A,#N/A,FALSE,"y-cap-commit";#N/A,#N/A,FALSE,"z-post-bs"}</definedName>
    <definedName name="wrn.BS_SCHEDULE." localSheetId="5" hidden="1">{#N/A,#N/A,FALSE,"a-f&amp;e";#N/A,#N/A,FALSE,"a-land";#N/A,#N/A,FALSE,"b-invest-ac";#N/A,#N/A,FALSE,"b-share";#N/A,#N/A,FALSE,"c-intercom-table";#N/A,#N/A,FALSE,"d-intercom";#N/A,#N/A,FALSE,"d-invest";#N/A,#N/A,FALSE,"f-srec";#N/A,#N/A,FALSE,"g-tdebt";#N/A,#N/A,FALSE,"h-orec";#N/A,#N/A,FALSE,"i-directors";#N/A,#N/A,FALSE,"j-list";#N/A,#N/A,FALSE,"j-recon";#N/A,#N/A,FALSE,"i-tcret";#N/A,#N/A,FALSE,"m-opay";#N/A,#N/A,FALSE,"o-loans";#N/A,#N/A,FALSE,"y-cap-commit";#N/A,#N/A,FALSE,"z-post-bs"}</definedName>
    <definedName name="wrn.BS_SCHEDULE." localSheetId="6" hidden="1">{#N/A,#N/A,FALSE,"a-f&amp;e";#N/A,#N/A,FALSE,"a-land";#N/A,#N/A,FALSE,"b-invest-ac";#N/A,#N/A,FALSE,"b-share";#N/A,#N/A,FALSE,"c-intercom-table";#N/A,#N/A,FALSE,"d-intercom";#N/A,#N/A,FALSE,"d-invest";#N/A,#N/A,FALSE,"f-srec";#N/A,#N/A,FALSE,"g-tdebt";#N/A,#N/A,FALSE,"h-orec";#N/A,#N/A,FALSE,"i-directors";#N/A,#N/A,FALSE,"j-list";#N/A,#N/A,FALSE,"j-recon";#N/A,#N/A,FALSE,"i-tcret";#N/A,#N/A,FALSE,"m-opay";#N/A,#N/A,FALSE,"o-loans";#N/A,#N/A,FALSE,"y-cap-commit";#N/A,#N/A,FALSE,"z-post-bs"}</definedName>
    <definedName name="wrn.BS_SCHEDULE." localSheetId="11" hidden="1">{#N/A,#N/A,FALSE,"a-f&amp;e";#N/A,#N/A,FALSE,"a-land";#N/A,#N/A,FALSE,"b-invest-ac";#N/A,#N/A,FALSE,"b-share";#N/A,#N/A,FALSE,"c-intercom-table";#N/A,#N/A,FALSE,"d-intercom";#N/A,#N/A,FALSE,"d-invest";#N/A,#N/A,FALSE,"f-srec";#N/A,#N/A,FALSE,"g-tdebt";#N/A,#N/A,FALSE,"h-orec";#N/A,#N/A,FALSE,"i-directors";#N/A,#N/A,FALSE,"j-list";#N/A,#N/A,FALSE,"j-recon";#N/A,#N/A,FALSE,"i-tcret";#N/A,#N/A,FALSE,"m-opay";#N/A,#N/A,FALSE,"o-loans";#N/A,#N/A,FALSE,"y-cap-commit";#N/A,#N/A,FALSE,"z-post-bs"}</definedName>
    <definedName name="wrn.BS_SCHEDULE." localSheetId="12" hidden="1">{#N/A,#N/A,FALSE,"a-f&amp;e";#N/A,#N/A,FALSE,"a-land";#N/A,#N/A,FALSE,"b-invest-ac";#N/A,#N/A,FALSE,"b-share";#N/A,#N/A,FALSE,"c-intercom-table";#N/A,#N/A,FALSE,"d-intercom";#N/A,#N/A,FALSE,"d-invest";#N/A,#N/A,FALSE,"f-srec";#N/A,#N/A,FALSE,"g-tdebt";#N/A,#N/A,FALSE,"h-orec";#N/A,#N/A,FALSE,"i-directors";#N/A,#N/A,FALSE,"j-list";#N/A,#N/A,FALSE,"j-recon";#N/A,#N/A,FALSE,"i-tcret";#N/A,#N/A,FALSE,"m-opay";#N/A,#N/A,FALSE,"o-loans";#N/A,#N/A,FALSE,"y-cap-commit";#N/A,#N/A,FALSE,"z-post-bs"}</definedName>
    <definedName name="wrn.BS_SCHEDULE." hidden="1">{#N/A,#N/A,FALSE,"a-f&amp;e";#N/A,#N/A,FALSE,"a-land";#N/A,#N/A,FALSE,"b-invest-ac";#N/A,#N/A,FALSE,"b-share";#N/A,#N/A,FALSE,"c-intercom-table";#N/A,#N/A,FALSE,"d-intercom";#N/A,#N/A,FALSE,"d-invest";#N/A,#N/A,FALSE,"f-srec";#N/A,#N/A,FALSE,"g-tdebt";#N/A,#N/A,FALSE,"h-orec";#N/A,#N/A,FALSE,"i-directors";#N/A,#N/A,FALSE,"j-list";#N/A,#N/A,FALSE,"j-recon";#N/A,#N/A,FALSE,"i-tcret";#N/A,#N/A,FALSE,"m-opay";#N/A,#N/A,FALSE,"o-loans";#N/A,#N/A,FALSE,"y-cap-commit";#N/A,#N/A,FALSE,"z-post-bs"}</definedName>
    <definedName name="wrn.BSAnnualModel." hidden="1">{"BSAnnualModel",#N/A,FALSE,"BS"}</definedName>
    <definedName name="wrn.BSAnnualModel._1" hidden="1">{"BSAnnualModel",#N/A,FALSE,"BS"}</definedName>
    <definedName name="wrn.BSAnnualModel._2" hidden="1">{"BSAnnualModel",#N/A,FALSE,"BS"}</definedName>
    <definedName name="wrn.BSAnnualModel._3" hidden="1">{"BSAnnualModel",#N/A,FALSE,"BS"}</definedName>
    <definedName name="wrn.BSAnnualModel._4" hidden="1">{"BSAnnualModel",#N/A,FALSE,"BS"}</definedName>
    <definedName name="wrn.BSAnnualModel._5" hidden="1">{"BSAnnualModel",#N/A,FALSE,"BS"}</definedName>
    <definedName name="wrn.bullshit1." hidden="1">{#N/A,#N/A,FALSE,"Sheet1";#N/A,#N/A,FALSE,"Summary";#N/A,#N/A,FALSE,"proj1";#N/A,#N/A,FALSE,"proj2"}</definedName>
    <definedName name="wrn.bullshit1._1" hidden="1">{#N/A,#N/A,FALSE,"Sheet1";#N/A,#N/A,FALSE,"Summary";#N/A,#N/A,FALSE,"proj1";#N/A,#N/A,FALSE,"proj2"}</definedName>
    <definedName name="wrn.bullshit1._2" hidden="1">{#N/A,#N/A,FALSE,"Sheet1";#N/A,#N/A,FALSE,"Summary";#N/A,#N/A,FALSE,"proj1";#N/A,#N/A,FALSE,"proj2"}</definedName>
    <definedName name="wrn.bullshit1._3" hidden="1">{#N/A,#N/A,FALSE,"Sheet1";#N/A,#N/A,FALSE,"Summary";#N/A,#N/A,FALSE,"proj1";#N/A,#N/A,FALSE,"proj2"}</definedName>
    <definedName name="wrn.bullshit1._4" hidden="1">{#N/A,#N/A,FALSE,"Sheet1";#N/A,#N/A,FALSE,"Summary";#N/A,#N/A,FALSE,"proj1";#N/A,#N/A,FALSE,"proj2"}</definedName>
    <definedName name="wrn.bullshit1._5" hidden="1">{#N/A,#N/A,FALSE,"Sheet1";#N/A,#N/A,FALSE,"Summary";#N/A,#N/A,FALSE,"proj1";#N/A,#N/A,FALSE,"proj2"}</definedName>
    <definedName name="wrn.c" hidden="1">{"p&amp;lSUM",#N/A,FALSE,"P&amp;L";"DETAIL",#N/A,FALSE,"P&amp;L";"% revenue",#N/A,FALSE,"P&amp;L";"% growth",#N/A,FALSE,"P&amp;L";"summary",#N/A,FALSE,"Summary";"chart",#N/A,FALSE,"Summary"}</definedName>
    <definedName name="wrn.c_1" hidden="1">{"p&amp;lSUM",#N/A,FALSE,"P&amp;L";"DETAIL",#N/A,FALSE,"P&amp;L";"% revenue",#N/A,FALSE,"P&amp;L";"% growth",#N/A,FALSE,"P&amp;L";"summary",#N/A,FALSE,"Summary";"chart",#N/A,FALSE,"Summary"}</definedName>
    <definedName name="wrn.c_2" hidden="1">{"p&amp;lSUM",#N/A,FALSE,"P&amp;L";"DETAIL",#N/A,FALSE,"P&amp;L";"% revenue",#N/A,FALSE,"P&amp;L";"% growth",#N/A,FALSE,"P&amp;L";"summary",#N/A,FALSE,"Summary";"chart",#N/A,FALSE,"Summary"}</definedName>
    <definedName name="wrn.c_3" hidden="1">{"p&amp;lSUM",#N/A,FALSE,"P&amp;L";"DETAIL",#N/A,FALSE,"P&amp;L";"% revenue",#N/A,FALSE,"P&amp;L";"% growth",#N/A,FALSE,"P&amp;L";"summary",#N/A,FALSE,"Summary";"chart",#N/A,FALSE,"Summary"}</definedName>
    <definedName name="wrn.c_4" hidden="1">{"p&amp;lSUM",#N/A,FALSE,"P&amp;L";"DETAIL",#N/A,FALSE,"P&amp;L";"% revenue",#N/A,FALSE,"P&amp;L";"% growth",#N/A,FALSE,"P&amp;L";"summary",#N/A,FALSE,"Summary";"chart",#N/A,FALSE,"Summary"}</definedName>
    <definedName name="wrn.c_5" hidden="1">{"p&amp;lSUM",#N/A,FALSE,"P&amp;L";"DETAIL",#N/A,FALSE,"P&amp;L";"% revenue",#N/A,FALSE,"P&amp;L";"% growth",#N/A,FALSE,"P&amp;L";"summary",#N/A,FALSE,"Summary";"chart",#N/A,FALSE,"Summary"}</definedName>
    <definedName name="wrn.CFSModel." hidden="1">{"CFSModel",#N/A,FALSE,"CFS"}</definedName>
    <definedName name="wrn.CFSModel._1" hidden="1">{"CFSModel",#N/A,FALSE,"CFS"}</definedName>
    <definedName name="wrn.CFSModel._2" hidden="1">{"CFSModel",#N/A,FALSE,"CFS"}</definedName>
    <definedName name="wrn.CFSModel._3" hidden="1">{"CFSModel",#N/A,FALSE,"CFS"}</definedName>
    <definedName name="wrn.CFSModel._4" hidden="1">{"CFSModel",#N/A,FALSE,"CFS"}</definedName>
    <definedName name="wrn.CFSModel._5" hidden="1">{"CFSModel",#N/A,FALSE,"CFS"}</definedName>
    <definedName name="wrn.Charts." hidden="1">{"Revenue chart",#N/A,FALSE,"Charts";"ExpenseChart",#N/A,FALSE,"Charts";"Netincomechart",#N/A,FALSE,"Charts"}</definedName>
    <definedName name="wrn.Charts._1" hidden="1">{"Revenue chart",#N/A,FALSE,"Charts";"ExpenseChart",#N/A,FALSE,"Charts";"Netincomechart",#N/A,FALSE,"Charts"}</definedName>
    <definedName name="wrn.Charts._2" hidden="1">{"Revenue chart",#N/A,FALSE,"Charts";"ExpenseChart",#N/A,FALSE,"Charts";"Netincomechart",#N/A,FALSE,"Charts"}</definedName>
    <definedName name="wrn.Charts._3" hidden="1">{"Revenue chart",#N/A,FALSE,"Charts";"ExpenseChart",#N/A,FALSE,"Charts";"Netincomechart",#N/A,FALSE,"Charts"}</definedName>
    <definedName name="wrn.Charts._4" hidden="1">{"Revenue chart",#N/A,FALSE,"Charts";"ExpenseChart",#N/A,FALSE,"Charts";"Netincomechart",#N/A,FALSE,"Charts"}</definedName>
    <definedName name="wrn.Charts._5" hidden="1">{"Revenue chart",#N/A,FALSE,"Charts";"ExpenseChart",#N/A,FALSE,"Charts";"Netincomechart",#N/A,FALSE,"Charts"}</definedName>
    <definedName name="wrn.COGS." hidden="1">{#N/A,#N/A,FALSE,"COGS";#N/A,#N/A,FALSE,"TP";#N/A,#N/A,FALSE,"CP";#N/A,#N/A,FALSE,"Sample";#N/A,#N/A,FALSE,"Reconcile";#N/A,#N/A,FALSE,"Micro"}</definedName>
    <definedName name="wrn.COMBINED." hidden="1">{#N/A,#N/A,FALSE,"INPUTS";#N/A,#N/A,FALSE,"PROFORMA BSHEET";#N/A,#N/A,FALSE,"COMBINED";#N/A,#N/A,FALSE,"HIGH YIELD";#N/A,#N/A,FALSE,"COMB_GRAPHS"}</definedName>
    <definedName name="wrn.COMBINED._1" hidden="1">{#N/A,#N/A,FALSE,"INPUTS";#N/A,#N/A,FALSE,"PROFORMA BSHEET";#N/A,#N/A,FALSE,"COMBINED";#N/A,#N/A,FALSE,"HIGH YIELD";#N/A,#N/A,FALSE,"COMB_GRAPHS"}</definedName>
    <definedName name="wrn.COMBINED._2" hidden="1">{#N/A,#N/A,FALSE,"INPUTS";#N/A,#N/A,FALSE,"PROFORMA BSHEET";#N/A,#N/A,FALSE,"COMBINED";#N/A,#N/A,FALSE,"HIGH YIELD";#N/A,#N/A,FALSE,"COMB_GRAPHS"}</definedName>
    <definedName name="wrn.COMBINED._3" hidden="1">{#N/A,#N/A,FALSE,"INPUTS";#N/A,#N/A,FALSE,"PROFORMA BSHEET";#N/A,#N/A,FALSE,"COMBINED";#N/A,#N/A,FALSE,"HIGH YIELD";#N/A,#N/A,FALSE,"COMB_GRAPHS"}</definedName>
    <definedName name="wrn.COMBINED._4" hidden="1">{#N/A,#N/A,FALSE,"INPUTS";#N/A,#N/A,FALSE,"PROFORMA BSHEET";#N/A,#N/A,FALSE,"COMBINED";#N/A,#N/A,FALSE,"HIGH YIELD";#N/A,#N/A,FALSE,"COMB_GRAPHS"}</definedName>
    <definedName name="wrn.COMBINED._5" hidden="1">{#N/A,#N/A,FALSE,"INPUTS";#N/A,#N/A,FALSE,"PROFORMA BSHEET";#N/A,#N/A,FALSE,"COMBINED";#N/A,#N/A,FALSE,"HIGH YIELD";#N/A,#N/A,FALSE,"COMB_GRAPHS"}</definedName>
    <definedName name="wrn.comp." hidden="1">{#N/A,#N/A,FALSE,"cover";#N/A,#N/A,FALSE,"0";#N/A,#N/A,FALSE,"1";#N/A,#N/A,FALSE,"2";#N/A,#N/A,FALSE,"2A";#N/A,#N/A,FALSE,"2B";#N/A,#N/A,FALSE,"3";#N/A,#N/A,FALSE,"3A";#N/A,#N/A,FALSE,"P&amp;L-4";#N/A,#N/A,FALSE,"5-on off";#N/A,#N/A,FALSE,"6-int";#N/A,#N/A,FALSE,"7-op";#N/A,#N/A,FALSE,"8-Lp";#N/A,#N/A,FALSE,"9-bd";#N/A,#N/A,FALSE,"10-off";#N/A,#N/A,FALSE,"11-prepa"}</definedName>
    <definedName name="wrn.compco." hidden="1">{"mult96",#N/A,FALSE,"PETCOMP";"est96",#N/A,FALSE,"PETCOMP";"mult95",#N/A,FALSE,"PETCOMP";"est95",#N/A,FALSE,"PETCOMP";"multltm",#N/A,FALSE,"PETCOMP";"resultltm",#N/A,FALSE,"PETCOMP"}</definedName>
    <definedName name="wrn.compco._1" hidden="1">{"mult96",#N/A,FALSE,"PETCOMP";"est96",#N/A,FALSE,"PETCOMP";"mult95",#N/A,FALSE,"PETCOMP";"est95",#N/A,FALSE,"PETCOMP";"multltm",#N/A,FALSE,"PETCOMP";"resultltm",#N/A,FALSE,"PETCOMP"}</definedName>
    <definedName name="wrn.compco._2" hidden="1">{"mult96",#N/A,FALSE,"PETCOMP";"est96",#N/A,FALSE,"PETCOMP";"mult95",#N/A,FALSE,"PETCOMP";"est95",#N/A,FALSE,"PETCOMP";"multltm",#N/A,FALSE,"PETCOMP";"resultltm",#N/A,FALSE,"PETCOMP"}</definedName>
    <definedName name="wrn.compco._3" hidden="1">{"mult96",#N/A,FALSE,"PETCOMP";"est96",#N/A,FALSE,"PETCOMP";"mult95",#N/A,FALSE,"PETCOMP";"est95",#N/A,FALSE,"PETCOMP";"multltm",#N/A,FALSE,"PETCOMP";"resultltm",#N/A,FALSE,"PETCOMP"}</definedName>
    <definedName name="wrn.compco._4" hidden="1">{"mult96",#N/A,FALSE,"PETCOMP";"est96",#N/A,FALSE,"PETCOMP";"mult95",#N/A,FALSE,"PETCOMP";"est95",#N/A,FALSE,"PETCOMP";"multltm",#N/A,FALSE,"PETCOMP";"resultltm",#N/A,FALSE,"PETCOMP"}</definedName>
    <definedName name="wrn.compco._5" hidden="1">{"mult96",#N/A,FALSE,"PETCOMP";"est96",#N/A,FALSE,"PETCOMP";"mult95",#N/A,FALSE,"PETCOMP";"est95",#N/A,FALSE,"PETCOMP";"multltm",#N/A,FALSE,"PETCOMP";"resultltm",#N/A,FALSE,"PETCOMP"}</definedName>
    <definedName name="wrn.Complete._.Report." hidden="1">{#N/A,#N/A,FALSE,"Assumptions";#N/A,#N/A,FALSE,"Proforma IS";#N/A,#N/A,FALSE,"Cash Flows RLP";#N/A,#N/A,FALSE,"IRR";#N/A,#N/A,FALSE,"New Depr Sch-150% DB";#N/A,#N/A,FALSE,"Comments"}</definedName>
    <definedName name="wrn.Complete._.Report._1" hidden="1">{#N/A,#N/A,FALSE,"Assumptions";#N/A,#N/A,FALSE,"Proforma IS";#N/A,#N/A,FALSE,"Cash Flows RLP";#N/A,#N/A,FALSE,"IRR";#N/A,#N/A,FALSE,"New Depr Sch-150% DB";#N/A,#N/A,FALSE,"Comments"}</definedName>
    <definedName name="wrn.Complete._.Report._2" hidden="1">{#N/A,#N/A,FALSE,"Assumptions";#N/A,#N/A,FALSE,"Proforma IS";#N/A,#N/A,FALSE,"Cash Flows RLP";#N/A,#N/A,FALSE,"IRR";#N/A,#N/A,FALSE,"New Depr Sch-150% DB";#N/A,#N/A,FALSE,"Comments"}</definedName>
    <definedName name="wrn.Complete._.Report._3" hidden="1">{#N/A,#N/A,FALSE,"Assumptions";#N/A,#N/A,FALSE,"Proforma IS";#N/A,#N/A,FALSE,"Cash Flows RLP";#N/A,#N/A,FALSE,"IRR";#N/A,#N/A,FALSE,"New Depr Sch-150% DB";#N/A,#N/A,FALSE,"Comments"}</definedName>
    <definedName name="wrn.Complete._.Report._4" hidden="1">{#N/A,#N/A,FALSE,"Assumptions";#N/A,#N/A,FALSE,"Proforma IS";#N/A,#N/A,FALSE,"Cash Flows RLP";#N/A,#N/A,FALSE,"IRR";#N/A,#N/A,FALSE,"New Depr Sch-150% DB";#N/A,#N/A,FALSE,"Comments"}</definedName>
    <definedName name="wrn.Complete._.Report._5" hidden="1">{#N/A,#N/A,FALSE,"Assumptions";#N/A,#N/A,FALSE,"Proforma IS";#N/A,#N/A,FALSE,"Cash Flows RLP";#N/A,#N/A,FALSE,"IRR";#N/A,#N/A,FALSE,"New Depr Sch-150% DB";#N/A,#N/A,FALSE,"Comments"}</definedName>
    <definedName name="wrn.Consolidated._.Profit._.and._.Loss._.Account." hidden="1">{#N/A,#N/A,FALSE,"Summary";#N/A,#N/A,FALSE,"Subsidiaries";#N/A,#N/A,FALSE,"Associated";#N/A,#N/A,FALSE,"BS"}</definedName>
    <definedName name="wrn.contribution." hidden="1">{#N/A,#N/A,FALSE,"Contribution Analysis"}</definedName>
    <definedName name="wrn.contributory._.asset._.charges." hidden="1">{"contributory1",#N/A,FALSE,"Contributory Assets Detail";"contributory2",#N/A,FALSE,"Contributory Assets Detail"}</definedName>
    <definedName name="wrn.contributory._.asset._.charges._1" hidden="1">{"contributory1",#N/A,FALSE,"Contributory Assets Detail";"contributory2",#N/A,FALSE,"Contributory Assets Detail"}</definedName>
    <definedName name="wrn.contributory._.asset._.charges._2" hidden="1">{"contributory1",#N/A,FALSE,"Contributory Assets Detail";"contributory2",#N/A,FALSE,"Contributory Assets Detail"}</definedName>
    <definedName name="wrn.contributory._.asset._.charges._3" hidden="1">{"contributory1",#N/A,FALSE,"Contributory Assets Detail";"contributory2",#N/A,FALSE,"Contributory Assets Detail"}</definedName>
    <definedName name="wrn.contributory._.asset._.charges._4" hidden="1">{"contributory1",#N/A,FALSE,"Contributory Assets Detail";"contributory2",#N/A,FALSE,"Contributory Assets Detail"}</definedName>
    <definedName name="wrn.contributory._.asset._.charges._5" hidden="1">{"contributory1",#N/A,FALSE,"Contributory Assets Detail";"contributory2",#N/A,FALSE,"Contributory Assets Detail"}</definedName>
    <definedName name="wrn.cotop." hidden="1">{"ReportTop",#N/A,FALSE,"report top"}</definedName>
    <definedName name="wrn.cotop._1" hidden="1">{"ReportTop",#N/A,FALSE,"report top"}</definedName>
    <definedName name="wrn.cotop._2" hidden="1">{"ReportTop",#N/A,FALSE,"report top"}</definedName>
    <definedName name="wrn.cotop._3" hidden="1">{"ReportTop",#N/A,FALSE,"report top"}</definedName>
    <definedName name="wrn.cotop._4" hidden="1">{"ReportTop",#N/A,FALSE,"report top"}</definedName>
    <definedName name="wrn.cotop._5" hidden="1">{"ReportTop",#N/A,FALSE,"report top"}</definedName>
    <definedName name="wrn.Credit._.Check._.for._.Year._.1997." hidden="1">{#N/A,#N/A,FALSE,"Sheet1"}</definedName>
    <definedName name="wrn.crom._.4cast." hidden="1">{#N/A,#N/A,TRUE,"TOTAL Roll-up";#N/A,#N/A,TRUE,"Launch timing assumptions"}</definedName>
    <definedName name="wrn.crom._.4cast._1" hidden="1">{#N/A,#N/A,TRUE,"TOTAL Roll-up";#N/A,#N/A,TRUE,"Launch timing assumptions"}</definedName>
    <definedName name="wrn.crom._.4cast._2" hidden="1">{#N/A,#N/A,TRUE,"TOTAL Roll-up";#N/A,#N/A,TRUE,"Launch timing assumptions"}</definedName>
    <definedName name="wrn.crom._.4cast._3" hidden="1">{#N/A,#N/A,TRUE,"TOTAL Roll-up";#N/A,#N/A,TRUE,"Launch timing assumptions"}</definedName>
    <definedName name="wrn.crom._.4cast._4" hidden="1">{#N/A,#N/A,TRUE,"TOTAL Roll-up";#N/A,#N/A,TRUE,"Launch timing assumptions"}</definedName>
    <definedName name="wrn.crom._.4cast._5" hidden="1">{#N/A,#N/A,TRUE,"TOTAL Roll-up";#N/A,#N/A,TRUE,"Launch timing assumptions"}</definedName>
    <definedName name="wrn.croma._.forecast." hidden="1">{#N/A,#N/A,TRUE,"TOTAL Roll-up";#N/A,#N/A,TRUE,"Launch timing assumptions"}</definedName>
    <definedName name="wrn.croma._.forecast._1" hidden="1">{#N/A,#N/A,TRUE,"TOTAL Roll-up";#N/A,#N/A,TRUE,"Launch timing assumptions"}</definedName>
    <definedName name="wrn.croma._.forecast._2" hidden="1">{#N/A,#N/A,TRUE,"TOTAL Roll-up";#N/A,#N/A,TRUE,"Launch timing assumptions"}</definedName>
    <definedName name="wrn.croma._.forecast._3" hidden="1">{#N/A,#N/A,TRUE,"TOTAL Roll-up";#N/A,#N/A,TRUE,"Launch timing assumptions"}</definedName>
    <definedName name="wrn.croma._.forecast._4" hidden="1">{#N/A,#N/A,TRUE,"TOTAL Roll-up";#N/A,#N/A,TRUE,"Launch timing assumptions"}</definedName>
    <definedName name="wrn.croma._.forecast._5" hidden="1">{#N/A,#N/A,TRUE,"TOTAL Roll-up";#N/A,#N/A,TRUE,"Launch timing assumptions"}</definedName>
    <definedName name="wrn.csc." hidden="1">{"orixcsc",#N/A,FALSE,"ORIX CSC";"orixcsc2",#N/A,FALSE,"ORIX CSC"}</definedName>
    <definedName name="wrn.csc2." hidden="1">{#N/A,#N/A,FALSE,"ORIX CSC"}</definedName>
    <definedName name="wrn.CUTS." hidden="1">{"REVENUE1",#N/A,FALSE,"REVPIVOT";"EXP1",#N/A,FALSE,"REVPIVOT";"EXP2",#N/A,FALSE,"REVPIVOT";"EXP4",#N/A,FALSE,"REVPIVOT";"EXP5",#N/A,FALSE,"REVPIVOT";"PIPELINE1",#N/A,FALSE,"REVPIVOT";"PIPELINE3",#N/A,FALSE,"REVPIVOT";"PIPELINE4",#N/A,FALSE,"REVPIVOT";"hc1",#N/A,FALSE,"REVPIVOT";"hc2",#N/A,FALSE,"REVPIVOT";"HC3",#N/A,FALSE,"REVPIVOT"}</definedName>
    <definedName name="wrn.CUTS._1" hidden="1">{"REVENUE1",#N/A,FALSE,"REVPIVOT";"EXP1",#N/A,FALSE,"REVPIVOT";"EXP2",#N/A,FALSE,"REVPIVOT";"EXP4",#N/A,FALSE,"REVPIVOT";"EXP5",#N/A,FALSE,"REVPIVOT";"PIPELINE1",#N/A,FALSE,"REVPIVOT";"PIPELINE3",#N/A,FALSE,"REVPIVOT";"PIPELINE4",#N/A,FALSE,"REVPIVOT";"hc1",#N/A,FALSE,"REVPIVOT";"hc2",#N/A,FALSE,"REVPIVOT";"HC3",#N/A,FALSE,"REVPIVOT"}</definedName>
    <definedName name="wrn.CUTS._2" hidden="1">{"REVENUE1",#N/A,FALSE,"REVPIVOT";"EXP1",#N/A,FALSE,"REVPIVOT";"EXP2",#N/A,FALSE,"REVPIVOT";"EXP4",#N/A,FALSE,"REVPIVOT";"EXP5",#N/A,FALSE,"REVPIVOT";"PIPELINE1",#N/A,FALSE,"REVPIVOT";"PIPELINE3",#N/A,FALSE,"REVPIVOT";"PIPELINE4",#N/A,FALSE,"REVPIVOT";"hc1",#N/A,FALSE,"REVPIVOT";"hc2",#N/A,FALSE,"REVPIVOT";"HC3",#N/A,FALSE,"REVPIVOT"}</definedName>
    <definedName name="wrn.CUTS._3" hidden="1">{"REVENUE1",#N/A,FALSE,"REVPIVOT";"EXP1",#N/A,FALSE,"REVPIVOT";"EXP2",#N/A,FALSE,"REVPIVOT";"EXP4",#N/A,FALSE,"REVPIVOT";"EXP5",#N/A,FALSE,"REVPIVOT";"PIPELINE1",#N/A,FALSE,"REVPIVOT";"PIPELINE3",#N/A,FALSE,"REVPIVOT";"PIPELINE4",#N/A,FALSE,"REVPIVOT";"hc1",#N/A,FALSE,"REVPIVOT";"hc2",#N/A,FALSE,"REVPIVOT";"HC3",#N/A,FALSE,"REVPIVOT"}</definedName>
    <definedName name="wrn.CUTS._4" hidden="1">{"REVENUE1",#N/A,FALSE,"REVPIVOT";"EXP1",#N/A,FALSE,"REVPIVOT";"EXP2",#N/A,FALSE,"REVPIVOT";"EXP4",#N/A,FALSE,"REVPIVOT";"EXP5",#N/A,FALSE,"REVPIVOT";"PIPELINE1",#N/A,FALSE,"REVPIVOT";"PIPELINE3",#N/A,FALSE,"REVPIVOT";"PIPELINE4",#N/A,FALSE,"REVPIVOT";"hc1",#N/A,FALSE,"REVPIVOT";"hc2",#N/A,FALSE,"REVPIVOT";"HC3",#N/A,FALSE,"REVPIVOT"}</definedName>
    <definedName name="wrn.CUTS._5" hidden="1">{"REVENUE1",#N/A,FALSE,"REVPIVOT";"EXP1",#N/A,FALSE,"REVPIVOT";"EXP2",#N/A,FALSE,"REVPIVOT";"EXP4",#N/A,FALSE,"REVPIVOT";"EXP5",#N/A,FALSE,"REVPIVOT";"PIPELINE1",#N/A,FALSE,"REVPIVOT";"PIPELINE3",#N/A,FALSE,"REVPIVOT";"PIPELINE4",#N/A,FALSE,"REVPIVOT";"hc1",#N/A,FALSE,"REVPIVOT";"hc2",#N/A,FALSE,"REVPIVOT";"HC3",#N/A,FALSE,"REVPIVOT"}</definedName>
    <definedName name="wrn.CVR." hidden="1">{#N/A,#N/A,FALSE,"CVR"}</definedName>
    <definedName name="wrn.dcf." localSheetId="2" hidden="1">{"mgmt forecast",#N/A,FALSE,"Mgmt Forecast";"dcf table",#N/A,FALSE,"Mgmt Forecast";"sensitivity",#N/A,FALSE,"Mgmt Forecast";"table inputs",#N/A,FALSE,"Mgmt Forecast";"calculations",#N/A,FALSE,"Mgmt Forecast"}</definedName>
    <definedName name="wrn.dcf." localSheetId="7" hidden="1">{"mgmt forecast",#N/A,FALSE,"Mgmt Forecast";"dcf table",#N/A,FALSE,"Mgmt Forecast";"sensitivity",#N/A,FALSE,"Mgmt Forecast";"table inputs",#N/A,FALSE,"Mgmt Forecast";"calculations",#N/A,FALSE,"Mgmt Forecast"}</definedName>
    <definedName name="wrn.dcf." localSheetId="3" hidden="1">{"mgmt forecast",#N/A,FALSE,"Mgmt Forecast";"dcf table",#N/A,FALSE,"Mgmt Forecast";"sensitivity",#N/A,FALSE,"Mgmt Forecast";"table inputs",#N/A,FALSE,"Mgmt Forecast";"calculations",#N/A,FALSE,"Mgmt Forecast"}</definedName>
    <definedName name="wrn.dcf." localSheetId="4" hidden="1">{"mgmt forecast",#N/A,FALSE,"Mgmt Forecast";"dcf table",#N/A,FALSE,"Mgmt Forecast";"sensitivity",#N/A,FALSE,"Mgmt Forecast";"table inputs",#N/A,FALSE,"Mgmt Forecast";"calculations",#N/A,FALSE,"Mgmt Forecast"}</definedName>
    <definedName name="wrn.dcf." localSheetId="5" hidden="1">{"mgmt forecast",#N/A,FALSE,"Mgmt Forecast";"dcf table",#N/A,FALSE,"Mgmt Forecast";"sensitivity",#N/A,FALSE,"Mgmt Forecast";"table inputs",#N/A,FALSE,"Mgmt Forecast";"calculations",#N/A,FALSE,"Mgmt Forecast"}</definedName>
    <definedName name="wrn.dcf." localSheetId="6" hidden="1">{"mgmt forecast",#N/A,FALSE,"Mgmt Forecast";"dcf table",#N/A,FALSE,"Mgmt Forecast";"sensitivity",#N/A,FALSE,"Mgmt Forecast";"table inputs",#N/A,FALSE,"Mgmt Forecast";"calculations",#N/A,FALSE,"Mgmt Forecast"}</definedName>
    <definedName name="wrn.dcf." localSheetId="1" hidden="1">{"mgmt forecast",#N/A,FALSE,"Mgmt Forecast";"dcf table",#N/A,FALSE,"Mgmt Forecast";"sensitivity",#N/A,FALSE,"Mgmt Forecast";"table inputs",#N/A,FALSE,"Mgmt Forecast";"calculations",#N/A,FALSE,"Mgmt Forecast"}</definedName>
    <definedName name="wrn.dcf." localSheetId="8" hidden="1">{"mgmt forecast",#N/A,FALSE,"Mgmt Forecast";"dcf table",#N/A,FALSE,"Mgmt Forecast";"sensitivity",#N/A,FALSE,"Mgmt Forecast";"table inputs",#N/A,FALSE,"Mgmt Forecast";"calculations",#N/A,FALSE,"Mgmt Forecast"}</definedName>
    <definedName name="wrn.dcf." localSheetId="9" hidden="1">{"mgmt forecast",#N/A,FALSE,"Mgmt Forecast";"dcf table",#N/A,FALSE,"Mgmt Forecast";"sensitivity",#N/A,FALSE,"Mgmt Forecast";"table inputs",#N/A,FALSE,"Mgmt Forecast";"calculations",#N/A,FALSE,"Mgmt Forecast"}</definedName>
    <definedName name="wrn.dcf." localSheetId="10" hidden="1">{"mgmt forecast",#N/A,FALSE,"Mgmt Forecast";"dcf table",#N/A,FALSE,"Mgmt Forecast";"sensitivity",#N/A,FALSE,"Mgmt Forecast";"table inputs",#N/A,FALSE,"Mgmt Forecast";"calculations",#N/A,FALSE,"Mgmt Forecast"}</definedName>
    <definedName name="wrn.dcf." localSheetId="11" hidden="1">{"mgmt forecast",#N/A,FALSE,"Mgmt Forecast";"dcf table",#N/A,FALSE,"Mgmt Forecast";"sensitivity",#N/A,FALSE,"Mgmt Forecast";"table inputs",#N/A,FALSE,"Mgmt Forecast";"calculations",#N/A,FALSE,"Mgmt Forecast"}</definedName>
    <definedName name="wrn.dcf." localSheetId="12"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_1" hidden="1">{#N/A,"A",FALSE,"DCF"}</definedName>
    <definedName name="wrn.dcf._2" hidden="1">{#N/A,"A",FALSE,"DCF"}</definedName>
    <definedName name="wrn.dcf._3" hidden="1">{#N/A,"A",FALSE,"DCF"}</definedName>
    <definedName name="wrn.dcf._4" hidden="1">{#N/A,"A",FALSE,"DCF"}</definedName>
    <definedName name="wrn.dcf._5" hidden="1">{#N/A,"A",FALSE,"DCF"}</definedName>
    <definedName name="wrn.DCF_Terminal_Value_qchm." hidden="1">{"qchm_dcf",#N/A,FALSE,"QCHMDCF2";"qchm_terminal",#N/A,FALSE,"QCHMDCF2"}</definedName>
    <definedName name="wrn.DCF_Terminal_Value_qchm._1" hidden="1">{"qchm_dcf",#N/A,FALSE,"QCHMDCF2";"qchm_terminal",#N/A,FALSE,"QCHMDCF2"}</definedName>
    <definedName name="wrn.DCF_Terminal_Value_qchm._2" hidden="1">{"qchm_dcf",#N/A,FALSE,"QCHMDCF2";"qchm_terminal",#N/A,FALSE,"QCHMDCF2"}</definedName>
    <definedName name="wrn.DCF_Terminal_Value_qchm._3" hidden="1">{"qchm_dcf",#N/A,FALSE,"QCHMDCF2";"qchm_terminal",#N/A,FALSE,"QCHMDCF2"}</definedName>
    <definedName name="wrn.DCF_Terminal_Value_qchm._4" hidden="1">{"qchm_dcf",#N/A,FALSE,"QCHMDCF2";"qchm_terminal",#N/A,FALSE,"QCHMDCF2"}</definedName>
    <definedName name="wrn.DCF_Terminal_Value_qchm._5" hidden="1">{"qchm_dcf",#N/A,FALSE,"QCHMDCF2";"qchm_terminal",#N/A,FALSE,"QCHMDCF2"}</definedName>
    <definedName name="wrn.dcf2" hidden="1">{"mgmt forecast",#N/A,FALSE,"Mgmt Forecast";"dcf table",#N/A,FALSE,"Mgmt Forecast";"sensitivity",#N/A,FALSE,"Mgmt Forecast";"table inputs",#N/A,FALSE,"Mgmt Forecast";"calculations",#N/A,FALSE,"Mgmt Forecast"}</definedName>
    <definedName name="wrn.Delchamps." hidden="1">{"Operating Data",#N/A,TRUE,"Sheet1";"Valuation Matrix",#N/A,TRUE,"Sheet1";"Sales Analysis",#N/A,TRUE,"Sheet1";"Closed Remodelled New",#N/A,TRUE,"Sheet1";"Competitive and FSP",#N/A,TRUE,"Sheet1";"Working Capital and Capex",#N/A,TRUE,"Sheet1";"depreciation",#N/A,TRUE,"Sheet1"}</definedName>
    <definedName name="wrn.documentation." hidden="1">{"documentation1",#N/A,FALSE,"Documentation";"documentation2",#N/A,FALSE,"Documentation"}</definedName>
    <definedName name="wrn.documentation._1" hidden="1">{"documentation1",#N/A,FALSE,"Documentation";"documentation2",#N/A,FALSE,"Documentation"}</definedName>
    <definedName name="wrn.documentation._2" hidden="1">{"documentation1",#N/A,FALSE,"Documentation";"documentation2",#N/A,FALSE,"Documentation"}</definedName>
    <definedName name="wrn.documentation._3" hidden="1">{"documentation1",#N/A,FALSE,"Documentation";"documentation2",#N/A,FALSE,"Documentation"}</definedName>
    <definedName name="wrn.documentation._4" hidden="1">{"documentation1",#N/A,FALSE,"Documentation";"documentation2",#N/A,FALSE,"Documentation"}</definedName>
    <definedName name="wrn.documentation._5" hidden="1">{"documentation1",#N/A,FALSE,"Documentation";"documentation2",#N/A,FALSE,"Documentation"}</definedName>
    <definedName name="wrn.EAC._.Reports." hidden="1">{#N/A,#N/A,FALSE,"SUMMARY";#N/A,#N/A,FALSE,"EAC96PLA";#N/A,#N/A,FALSE,"EAC96EXT";#N/A,#N/A,FALSE,"FINSUM";#N/A,#N/A,FALSE,"1996PL";#N/A,#N/A,FALSE,"RISKOP3rd";#N/A,#N/A,FALSE,"RISKTOTAL";#N/A,#N/A,FALSE,"STAFFING";#N/A,#N/A,FALSE,"Balsht"}</definedName>
    <definedName name="wrn.EAC._.Reports._1" hidden="1">{#N/A,#N/A,FALSE,"SUMMARY";#N/A,#N/A,FALSE,"EAC96PLA";#N/A,#N/A,FALSE,"EAC96EXT";#N/A,#N/A,FALSE,"FINSUM";#N/A,#N/A,FALSE,"1996PL";#N/A,#N/A,FALSE,"RISKOP3rd";#N/A,#N/A,FALSE,"RISKTOTAL";#N/A,#N/A,FALSE,"STAFFING";#N/A,#N/A,FALSE,"Balsht"}</definedName>
    <definedName name="wrn.EAC._.Reports._2" hidden="1">{#N/A,#N/A,FALSE,"SUMMARY";#N/A,#N/A,FALSE,"EAC96PLA";#N/A,#N/A,FALSE,"EAC96EXT";#N/A,#N/A,FALSE,"FINSUM";#N/A,#N/A,FALSE,"1996PL";#N/A,#N/A,FALSE,"RISKOP3rd";#N/A,#N/A,FALSE,"RISKTOTAL";#N/A,#N/A,FALSE,"STAFFING";#N/A,#N/A,FALSE,"Balsht"}</definedName>
    <definedName name="wrn.EAC._.Reports._3" hidden="1">{#N/A,#N/A,FALSE,"SUMMARY";#N/A,#N/A,FALSE,"EAC96PLA";#N/A,#N/A,FALSE,"EAC96EXT";#N/A,#N/A,FALSE,"FINSUM";#N/A,#N/A,FALSE,"1996PL";#N/A,#N/A,FALSE,"RISKOP3rd";#N/A,#N/A,FALSE,"RISKTOTAL";#N/A,#N/A,FALSE,"STAFFING";#N/A,#N/A,FALSE,"Balsht"}</definedName>
    <definedName name="wrn.EAC._.Reports._4" hidden="1">{#N/A,#N/A,FALSE,"SUMMARY";#N/A,#N/A,FALSE,"EAC96PLA";#N/A,#N/A,FALSE,"EAC96EXT";#N/A,#N/A,FALSE,"FINSUM";#N/A,#N/A,FALSE,"1996PL";#N/A,#N/A,FALSE,"RISKOP3rd";#N/A,#N/A,FALSE,"RISKTOTAL";#N/A,#N/A,FALSE,"STAFFING";#N/A,#N/A,FALSE,"Balsht"}</definedName>
    <definedName name="wrn.EAC._.Reports._5" hidden="1">{#N/A,#N/A,FALSE,"SUMMARY";#N/A,#N/A,FALSE,"EAC96PLA";#N/A,#N/A,FALSE,"EAC96EXT";#N/A,#N/A,FALSE,"FINSUM";#N/A,#N/A,FALSE,"1996PL";#N/A,#N/A,FALSE,"RISKOP3rd";#N/A,#N/A,FALSE,"RISKTOTAL";#N/A,#N/A,FALSE,"STAFFING";#N/A,#N/A,FALSE,"Balsht"}</definedName>
    <definedName name="wrn.Economic._.Value._.Added._.Analysis." hidden="1">{"EVA",#N/A,FALSE,"EVA";"WACC",#N/A,FALSE,"WACC"}</definedName>
    <definedName name="wrn.Economic._.Value._.Added._.Analysis._1" hidden="1">{"EVA",#N/A,FALSE,"EVA";"WACC",#N/A,FALSE,"WACC"}</definedName>
    <definedName name="wrn.Economic._.Value._.Added._.Analysis._2" hidden="1">{"EVA",#N/A,FALSE,"EVA";"WACC",#N/A,FALSE,"WACC"}</definedName>
    <definedName name="wrn.Economic._.Value._.Added._.Analysis._3" hidden="1">{"EVA",#N/A,FALSE,"EVA";"WACC",#N/A,FALSE,"WACC"}</definedName>
    <definedName name="wrn.Economic._.Value._.Added._.Analysis._4" hidden="1">{"EVA",#N/A,FALSE,"EVA";"WACC",#N/A,FALSE,"WACC"}</definedName>
    <definedName name="wrn.Economic._.Value._.Added._.Analysis._5" hidden="1">{"EVA",#N/A,FALSE,"EVA";"WACC",#N/A,FALSE,"WACC"}</definedName>
    <definedName name="wrn.EXHIBITS." hidden="1">{"summary1",#N/A,FALSE,"Summary of Values";"weighted average returns",#N/A,FALSE,"WACC and WARA";"revenue graph",#N/A,FALSE,"Revenue Graph";"historical acquirer",#N/A,FALSE,"Historical Performance";"historical target",#N/A,FALSE,"Historical Performance";"revenue detail 1",#N/A,FALSE,"Revenue Detail";"revenue detail 2",#N/A,FALSE,"Revenue Detail";"revenue detail 3",#N/A,FALSE,"Revenue Detail";"revenue detail 4",#N/A,FALSE,"Revenue Detail";"gross_margin1",#N/A,FALSE,"Gross Margin Detail";"gross_margin2",#N/A,FALSE,"Gross Margin Detail";"developed income statement",#N/A,FALSE,"Abbreviated Income Statement";"inprocess income statement",#N/A,FALSE,"Abbreviated Income Statement";"developed valuation",#N/A,FALSE,"Valuation Analysis";"inprocess valuation",#N/A,FALSE,"Valuation Analysis";"trademark1",#N/A,FALSE,"Trademark(s) and Trade Name(s)";"contributory1",#N/A,FALSE,"Contributory Assets Detail";"contributory2",#N/A,FALSE,"Contributory Assets Detail";"fixed asset detail",#N/A,FALSE,"Fixed Asset Detail"}</definedName>
    <definedName name="wrn.exhibits._1" hidden="1">{#N/A,#N/A,FALSE,"IS";#N/A,#N/A,FALSE,"BS";#N/A,#N/A,FALSE,"RMA";#N/A,#N/A,FALSE,"INCOME";#N/A,#N/A,FALSE,"DCF";#N/A,#N/A,FALSE,"MARKET"}</definedName>
    <definedName name="wrn.exhibits._2" hidden="1">{#N/A,#N/A,FALSE,"IS";#N/A,#N/A,FALSE,"BS";#N/A,#N/A,FALSE,"RMA";#N/A,#N/A,FALSE,"INCOME";#N/A,#N/A,FALSE,"DCF";#N/A,#N/A,FALSE,"MARKET"}</definedName>
    <definedName name="wrn.exhibits._3" hidden="1">{#N/A,#N/A,FALSE,"IS";#N/A,#N/A,FALSE,"BS";#N/A,#N/A,FALSE,"RMA";#N/A,#N/A,FALSE,"INCOME";#N/A,#N/A,FALSE,"DCF";#N/A,#N/A,FALSE,"MARKET"}</definedName>
    <definedName name="wrn.exhibits._4" hidden="1">{#N/A,#N/A,FALSE,"IS";#N/A,#N/A,FALSE,"BS";#N/A,#N/A,FALSE,"RMA";#N/A,#N/A,FALSE,"INCOME";#N/A,#N/A,FALSE,"DCF";#N/A,#N/A,FALSE,"MARKET"}</definedName>
    <definedName name="wrn.exhibits._5" hidden="1">{#N/A,#N/A,FALSE,"IS";#N/A,#N/A,FALSE,"BS";#N/A,#N/A,FALSE,"RMA";#N/A,#N/A,FALSE,"INCOME";#N/A,#N/A,FALSE,"DCF";#N/A,#N/A,FALSE,"MARKET"}</definedName>
    <definedName name="wrn.Exist." hidden="1">{"Exist1",#N/A,FALSE,"Exist";"exist2",#N/A,FALSE,"Exist"}</definedName>
    <definedName name="wrn.F.S.." localSheetId="7" hidden="1">{#N/A,#N/A,TRUE,"COVER";#N/A,#N/A,TRUE,"DIR";#N/A,#N/A,TRUE,"AUDIT"}</definedName>
    <definedName name="wrn.F.S.." localSheetId="3" hidden="1">{#N/A,#N/A,TRUE,"COVER";#N/A,#N/A,TRUE,"DIR";#N/A,#N/A,TRUE,"AUDIT"}</definedName>
    <definedName name="wrn.F.S.." localSheetId="4" hidden="1">{#N/A,#N/A,TRUE,"COVER";#N/A,#N/A,TRUE,"DIR";#N/A,#N/A,TRUE,"AUDIT"}</definedName>
    <definedName name="wrn.F.S.." localSheetId="5" hidden="1">{#N/A,#N/A,TRUE,"COVER";#N/A,#N/A,TRUE,"DIR";#N/A,#N/A,TRUE,"AUDIT"}</definedName>
    <definedName name="wrn.F.S.." localSheetId="6" hidden="1">{#N/A,#N/A,TRUE,"COVER";#N/A,#N/A,TRUE,"DIR";#N/A,#N/A,TRUE,"AUDIT"}</definedName>
    <definedName name="wrn.F.S.." localSheetId="1" hidden="1">{#N/A,#N/A,TRUE,"COVER";#N/A,#N/A,TRUE,"DIR";#N/A,#N/A,TRUE,"AUDIT"}</definedName>
    <definedName name="wrn.F.S.." localSheetId="10" hidden="1">{#N/A,#N/A,TRUE,"COVER";#N/A,#N/A,TRUE,"DIR";#N/A,#N/A,TRUE,"AUDIT"}</definedName>
    <definedName name="wrn.F.S.." localSheetId="11" hidden="1">{#N/A,#N/A,TRUE,"COVER";#N/A,#N/A,TRUE,"DIR";#N/A,#N/A,TRUE,"AUDIT"}</definedName>
    <definedName name="wrn.F.S.." localSheetId="12" hidden="1">{#N/A,#N/A,TRUE,"COVER";#N/A,#N/A,TRUE,"DIR";#N/A,#N/A,TRUE,"AUDIT"}</definedName>
    <definedName name="wrn.F.S.." hidden="1">{#N/A,#N/A,TRUE,"COVER";#N/A,#N/A,TRUE,"DIR";#N/A,#N/A,TRUE,"AUDIT"}</definedName>
    <definedName name="wrn.FA." localSheetId="7" hidden="1">{#N/A,#N/A,FALSE,"a-f&amp;e";#N/A,#N/A,FALSE,"a-land";#N/A,#N/A,FALSE,"pl-deprec";#N/A,#N/A,FALSE,"pl-fa-disposals"}</definedName>
    <definedName name="wrn.FA." localSheetId="5" hidden="1">{#N/A,#N/A,FALSE,"a-f&amp;e";#N/A,#N/A,FALSE,"a-land";#N/A,#N/A,FALSE,"pl-deprec";#N/A,#N/A,FALSE,"pl-fa-disposals"}</definedName>
    <definedName name="wrn.FA." localSheetId="6" hidden="1">{#N/A,#N/A,FALSE,"a-f&amp;e";#N/A,#N/A,FALSE,"a-land";#N/A,#N/A,FALSE,"pl-deprec";#N/A,#N/A,FALSE,"pl-fa-disposals"}</definedName>
    <definedName name="wrn.FA." localSheetId="11" hidden="1">{#N/A,#N/A,FALSE,"a-f&amp;e";#N/A,#N/A,FALSE,"a-land";#N/A,#N/A,FALSE,"pl-deprec";#N/A,#N/A,FALSE,"pl-fa-disposals"}</definedName>
    <definedName name="wrn.FA." localSheetId="12" hidden="1">{#N/A,#N/A,FALSE,"a-f&amp;e";#N/A,#N/A,FALSE,"a-land";#N/A,#N/A,FALSE,"pl-deprec";#N/A,#N/A,FALSE,"pl-fa-disposals"}</definedName>
    <definedName name="wrn.FA." hidden="1">{#N/A,#N/A,FALSE,"a-f&amp;e";#N/A,#N/A,FALSE,"a-land";#N/A,#N/A,FALSE,"pl-deprec";#N/A,#N/A,FALSE,"pl-fa-disposals"}</definedName>
    <definedName name="wrn.Falcons._.Divisions." hidden="1">{#N/A,#N/A,TRUE,"Fiber_Optic_Cable_Input ";#N/A,#N/A,TRUE,"Specialty_Fiber_Devices_Input";#N/A,#N/A,TRUE,"Optical_Fiber_Apparatus_Input"}</definedName>
    <definedName name="wrn.Falcons._.Divisions._1" hidden="1">{#N/A,#N/A,TRUE,"Fiber_Optic_Cable_Input ";#N/A,#N/A,TRUE,"Specialty_Fiber_Devices_Input";#N/A,#N/A,TRUE,"Optical_Fiber_Apparatus_Input"}</definedName>
    <definedName name="wrn.Falcons._.Divisions._2" hidden="1">{#N/A,#N/A,TRUE,"Fiber_Optic_Cable_Input ";#N/A,#N/A,TRUE,"Specialty_Fiber_Devices_Input";#N/A,#N/A,TRUE,"Optical_Fiber_Apparatus_Input"}</definedName>
    <definedName name="wrn.Falcons._.Divisions._3" hidden="1">{#N/A,#N/A,TRUE,"Fiber_Optic_Cable_Input ";#N/A,#N/A,TRUE,"Specialty_Fiber_Devices_Input";#N/A,#N/A,TRUE,"Optical_Fiber_Apparatus_Input"}</definedName>
    <definedName name="wrn.Falcons._.Divisions._4" hidden="1">{#N/A,#N/A,TRUE,"Fiber_Optic_Cable_Input ";#N/A,#N/A,TRUE,"Specialty_Fiber_Devices_Input";#N/A,#N/A,TRUE,"Optical_Fiber_Apparatus_Input"}</definedName>
    <definedName name="wrn.Falcons._.Divisions._5" hidden="1">{#N/A,#N/A,TRUE,"Fiber_Optic_Cable_Input ";#N/A,#N/A,TRUE,"Specialty_Fiber_Devices_Input";#N/A,#N/A,TRUE,"Optical_Fiber_Apparatus_Input"}</definedName>
    <definedName name="wrn.Falcons._.Standalone." hidden="1">{#N/A,#N/A,TRUE,"Falcons_Standalone";#N/A,#N/A,TRUE,"Target_Input";#N/A,#N/A,TRUE,"Target_Calendarized"}</definedName>
    <definedName name="wrn.Falcons._.Standalone._1" hidden="1">{#N/A,#N/A,TRUE,"Falcons_Standalone";#N/A,#N/A,TRUE,"Target_Input";#N/A,#N/A,TRUE,"Target_Calendarized"}</definedName>
    <definedName name="wrn.Falcons._.Standalone._2" hidden="1">{#N/A,#N/A,TRUE,"Falcons_Standalone";#N/A,#N/A,TRUE,"Target_Input";#N/A,#N/A,TRUE,"Target_Calendarized"}</definedName>
    <definedName name="wrn.Falcons._.Standalone._3" hidden="1">{#N/A,#N/A,TRUE,"Falcons_Standalone";#N/A,#N/A,TRUE,"Target_Input";#N/A,#N/A,TRUE,"Target_Calendarized"}</definedName>
    <definedName name="wrn.Falcons._.Standalone._4" hidden="1">{#N/A,#N/A,TRUE,"Falcons_Standalone";#N/A,#N/A,TRUE,"Target_Input";#N/A,#N/A,TRUE,"Target_Calendarized"}</definedName>
    <definedName name="wrn.Falcons._.Standalone._5" hidden="1">{#N/A,#N/A,TRUE,"Falcons_Standalone";#N/A,#N/A,TRUE,"Target_Input";#N/A,#N/A,TRUE,"Target_Calendarized"}</definedName>
    <definedName name="wrn.Filter." hidden="1">{#N/A,#N/A,FALSE,"Assump2";#N/A,#N/A,FALSE,"Income2";#N/A,#N/A,FALSE,"Balance2";#N/A,#N/A,FALSE,"DCF Filter";#N/A,#N/A,FALSE,"Trans Assump2";#N/A,#N/A,FALSE,"Combined Income2";#N/A,#N/A,FALSE,"Combined Balance2"}</definedName>
    <definedName name="wrn.Filter._1" hidden="1">{#N/A,#N/A,FALSE,"Assump2";#N/A,#N/A,FALSE,"Income2";#N/A,#N/A,FALSE,"Balance2";#N/A,#N/A,FALSE,"DCF Filter";#N/A,#N/A,FALSE,"Trans Assump2";#N/A,#N/A,FALSE,"Combined Income2";#N/A,#N/A,FALSE,"Combined Balance2"}</definedName>
    <definedName name="wrn.Filter._2" hidden="1">{#N/A,#N/A,FALSE,"Assump2";#N/A,#N/A,FALSE,"Income2";#N/A,#N/A,FALSE,"Balance2";#N/A,#N/A,FALSE,"DCF Filter";#N/A,#N/A,FALSE,"Trans Assump2";#N/A,#N/A,FALSE,"Combined Income2";#N/A,#N/A,FALSE,"Combined Balance2"}</definedName>
    <definedName name="wrn.Filter._3" hidden="1">{#N/A,#N/A,FALSE,"Assump2";#N/A,#N/A,FALSE,"Income2";#N/A,#N/A,FALSE,"Balance2";#N/A,#N/A,FALSE,"DCF Filter";#N/A,#N/A,FALSE,"Trans Assump2";#N/A,#N/A,FALSE,"Combined Income2";#N/A,#N/A,FALSE,"Combined Balance2"}</definedName>
    <definedName name="wrn.Filter._4" hidden="1">{#N/A,#N/A,FALSE,"Assump2";#N/A,#N/A,FALSE,"Income2";#N/A,#N/A,FALSE,"Balance2";#N/A,#N/A,FALSE,"DCF Filter";#N/A,#N/A,FALSE,"Trans Assump2";#N/A,#N/A,FALSE,"Combined Income2";#N/A,#N/A,FALSE,"Combined Balance2"}</definedName>
    <definedName name="wrn.Filter._5" hidden="1">{#N/A,#N/A,FALSE,"Assump2";#N/A,#N/A,FALSE,"Income2";#N/A,#N/A,FALSE,"Balance2";#N/A,#N/A,FALSE,"DCF Filter";#N/A,#N/A,FALSE,"Trans Assump2";#N/A,#N/A,FALSE,"Combined Income2";#N/A,#N/A,FALSE,"Combined Balance2"}</definedName>
    <definedName name="wrn.first2." hidden="1">{#N/A,#N/A,FALSE,"sum-don";#N/A,#N/A,FALSE,"inc-don"}</definedName>
    <definedName name="wrn.first2._1" hidden="1">{#N/A,#N/A,FALSE,"sum-don";#N/A,#N/A,FALSE,"inc-don"}</definedName>
    <definedName name="wrn.first2._2" hidden="1">{#N/A,#N/A,FALSE,"sum-don";#N/A,#N/A,FALSE,"inc-don"}</definedName>
    <definedName name="wrn.first2._3" hidden="1">{#N/A,#N/A,FALSE,"sum-don";#N/A,#N/A,FALSE,"inc-don"}</definedName>
    <definedName name="wrn.first2._4" hidden="1">{#N/A,#N/A,FALSE,"sum-don";#N/A,#N/A,FALSE,"inc-don"}</definedName>
    <definedName name="wrn.first2._5" hidden="1">{#N/A,#N/A,FALSE,"sum-don";#N/A,#N/A,FALSE,"inc-don"}</definedName>
    <definedName name="wrn.first3." hidden="1">{#N/A,#N/A,FALSE,"Summary";#N/A,#N/A,FALSE,"proj1";#N/A,#N/A,FALSE,"proj2"}</definedName>
    <definedName name="wrn.first3._1" hidden="1">{#N/A,#N/A,FALSE,"Summary";#N/A,#N/A,FALSE,"proj1";#N/A,#N/A,FALSE,"proj2"}</definedName>
    <definedName name="wrn.first3._2" hidden="1">{#N/A,#N/A,FALSE,"Summary";#N/A,#N/A,FALSE,"proj1";#N/A,#N/A,FALSE,"proj2"}</definedName>
    <definedName name="wrn.first3._3" hidden="1">{#N/A,#N/A,FALSE,"Summary";#N/A,#N/A,FALSE,"proj1";#N/A,#N/A,FALSE,"proj2"}</definedName>
    <definedName name="wrn.first3._4" hidden="1">{#N/A,#N/A,FALSE,"Summary";#N/A,#N/A,FALSE,"proj1";#N/A,#N/A,FALSE,"proj2"}</definedName>
    <definedName name="wrn.first3._5" hidden="1">{#N/A,#N/A,FALSE,"Summary";#N/A,#N/A,FALSE,"proj1";#N/A,#N/A,FALSE,"proj2"}</definedName>
    <definedName name="wrn.first4." hidden="1">{#N/A,#N/A,FALSE,"Summary";#N/A,#N/A,FALSE,"proj1";#N/A,#N/A,FALSE,"proj2";#N/A,#N/A,FALSE,"DCF"}</definedName>
    <definedName name="wrn.first4._1" hidden="1">{#N/A,#N/A,FALSE,"Summary";#N/A,#N/A,FALSE,"proj1";#N/A,#N/A,FALSE,"proj2";#N/A,#N/A,FALSE,"DCF"}</definedName>
    <definedName name="wrn.first4._2" hidden="1">{#N/A,#N/A,FALSE,"Summary";#N/A,#N/A,FALSE,"proj1";#N/A,#N/A,FALSE,"proj2";#N/A,#N/A,FALSE,"DCF"}</definedName>
    <definedName name="wrn.first4._3" hidden="1">{#N/A,#N/A,FALSE,"Summary";#N/A,#N/A,FALSE,"proj1";#N/A,#N/A,FALSE,"proj2";#N/A,#N/A,FALSE,"DCF"}</definedName>
    <definedName name="wrn.first4._4" hidden="1">{#N/A,#N/A,FALSE,"Summary";#N/A,#N/A,FALSE,"proj1";#N/A,#N/A,FALSE,"proj2";#N/A,#N/A,FALSE,"DCF"}</definedName>
    <definedName name="wrn.first4._5" hidden="1">{#N/A,#N/A,FALSE,"Summary";#N/A,#N/A,FALSE,"proj1";#N/A,#N/A,FALSE,"proj2";#N/A,#N/A,FALSE,"DCF"}</definedName>
    <definedName name="wrn.FIXED._.ASSETS." hidden="1">{"FIX ASSETS PAGE 1",#N/A,TRUE,"FIXED ASSETS";"FIX ASSETS PAGE 2",#N/A,TRUE,"FIXED ASSETS";"FIX ASSETS PAGE 3",#N/A,TRUE,"FIXED ASSETS";"FIX ASSETS PAGE 4",#N/A,TRUE,"FIXED ASSETS";"FIX ASSETS PAGE 5",#N/A,TRUE,"FIXED ASSETS";"FIX ASSETS PAGE 6",#N/A,TRUE,"FIXED ASSETS";"FIX ASSETS PAGE 7",#N/A,TRUE,"FIXED ASSETS"}</definedName>
    <definedName name="wrn.FOC._.Detail." hidden="1">{#N/A,#N/A,TRUE,"FOC_Product_Assumptions"}</definedName>
    <definedName name="wrn.FOC._.Detail._1" hidden="1">{#N/A,#N/A,TRUE,"FOC_Product_Assumptions"}</definedName>
    <definedName name="wrn.FOC._.Detail._2" hidden="1">{#N/A,#N/A,TRUE,"FOC_Product_Assumptions"}</definedName>
    <definedName name="wrn.FOC._.Detail._3" hidden="1">{#N/A,#N/A,TRUE,"FOC_Product_Assumptions"}</definedName>
    <definedName name="wrn.FOC._.Detail._4" hidden="1">{#N/A,#N/A,TRUE,"FOC_Product_Assumptions"}</definedName>
    <definedName name="wrn.FOC._.Detail._5" hidden="1">{#N/A,#N/A,TRUE,"FOC_Product_Assumptions"}</definedName>
    <definedName name="wrn.form." localSheetId="7" hidden="1">{#N/A,#N/A,FALSE,"OffAdvance";#N/A,#N/A,FALSE,"OffExpRprt";#N/A,#N/A,FALSE,"Entertmnt";#N/A,#N/A,FALSE,"Promotion";#N/A,#N/A,FALSE,"Travelling"}</definedName>
    <definedName name="wrn.form." localSheetId="5" hidden="1">{#N/A,#N/A,FALSE,"OffAdvance";#N/A,#N/A,FALSE,"OffExpRprt";#N/A,#N/A,FALSE,"Entertmnt";#N/A,#N/A,FALSE,"Promotion";#N/A,#N/A,FALSE,"Travelling"}</definedName>
    <definedName name="wrn.form." localSheetId="6" hidden="1">{#N/A,#N/A,FALSE,"OffAdvance";#N/A,#N/A,FALSE,"OffExpRprt";#N/A,#N/A,FALSE,"Entertmnt";#N/A,#N/A,FALSE,"Promotion";#N/A,#N/A,FALSE,"Travelling"}</definedName>
    <definedName name="wrn.form." localSheetId="1" hidden="1">{#N/A,#N/A,FALSE,"OffAdvance";#N/A,#N/A,FALSE,"OffExpRprt";#N/A,#N/A,FALSE,"Entertmnt";#N/A,#N/A,FALSE,"Promotion";#N/A,#N/A,FALSE,"Travelling"}</definedName>
    <definedName name="wrn.form." localSheetId="11" hidden="1">{#N/A,#N/A,FALSE,"OffAdvance";#N/A,#N/A,FALSE,"OffExpRprt";#N/A,#N/A,FALSE,"Entertmnt";#N/A,#N/A,FALSE,"Promotion";#N/A,#N/A,FALSE,"Travelling"}</definedName>
    <definedName name="wrn.form." localSheetId="12" hidden="1">{#N/A,#N/A,FALSE,"OffAdvance";#N/A,#N/A,FALSE,"OffExpRprt";#N/A,#N/A,FALSE,"Entertmnt";#N/A,#N/A,FALSE,"Promotion";#N/A,#N/A,FALSE,"Travelling"}</definedName>
    <definedName name="wrn.form." hidden="1">{#N/A,#N/A,FALSE,"OffAdvance";#N/A,#N/A,FALSE,"OffExpRprt";#N/A,#N/A,FALSE,"Entertmnt";#N/A,#N/A,FALSE,"Promotion";#N/A,#N/A,FALSE,"Travelling"}</definedName>
    <definedName name="wrn.fpkg." hidden="1">{#N/A,#N/A,FALSE,"Consolidated Shipley";#N/A,#N/A,FALSE,"Consolidated PWB";#N/A,#N/A,FALSE,"Consolidated Micro"}</definedName>
    <definedName name="wrn.fpkg._1" hidden="1">{#N/A,#N/A,FALSE,"Consolidated Shipley";#N/A,#N/A,FALSE,"Consolidated PWB";#N/A,#N/A,FALSE,"Consolidated Micro"}</definedName>
    <definedName name="wrn.fpkg._2" hidden="1">{#N/A,#N/A,FALSE,"Consolidated Shipley";#N/A,#N/A,FALSE,"Consolidated PWB";#N/A,#N/A,FALSE,"Consolidated Micro"}</definedName>
    <definedName name="wrn.fpkg._3" hidden="1">{#N/A,#N/A,FALSE,"Consolidated Shipley";#N/A,#N/A,FALSE,"Consolidated PWB";#N/A,#N/A,FALSE,"Consolidated Micro"}</definedName>
    <definedName name="wrn.fpkg._4" hidden="1">{#N/A,#N/A,FALSE,"Consolidated Shipley";#N/A,#N/A,FALSE,"Consolidated PWB";#N/A,#N/A,FALSE,"Consolidated Micro"}</definedName>
    <definedName name="wrn.fpkg._5" hidden="1">{#N/A,#N/A,FALSE,"Consolidated Shipley";#N/A,#N/A,FALSE,"Consolidated PWB";#N/A,#N/A,FALSE,"Consolidated Micro"}</definedName>
    <definedName name="wrn.fpkg1" hidden="1">{#N/A,#N/A,FALSE,"Consolidated Shipley";#N/A,#N/A,FALSE,"Consolidated PWB";#N/A,#N/A,FALSE,"Consolidated Micro"}</definedName>
    <definedName name="wrn.fpkg1_1" hidden="1">{#N/A,#N/A,FALSE,"Consolidated Shipley";#N/A,#N/A,FALSE,"Consolidated PWB";#N/A,#N/A,FALSE,"Consolidated Micro"}</definedName>
    <definedName name="wrn.fpkg1_2" hidden="1">{#N/A,#N/A,FALSE,"Consolidated Shipley";#N/A,#N/A,FALSE,"Consolidated PWB";#N/A,#N/A,FALSE,"Consolidated Micro"}</definedName>
    <definedName name="wrn.fpkg1_3" hidden="1">{#N/A,#N/A,FALSE,"Consolidated Shipley";#N/A,#N/A,FALSE,"Consolidated PWB";#N/A,#N/A,FALSE,"Consolidated Micro"}</definedName>
    <definedName name="wrn.fpkg1_4" hidden="1">{#N/A,#N/A,FALSE,"Consolidated Shipley";#N/A,#N/A,FALSE,"Consolidated PWB";#N/A,#N/A,FALSE,"Consolidated Micro"}</definedName>
    <definedName name="wrn.fpkg1_5" hidden="1">{#N/A,#N/A,FALSE,"Consolidated Shipley";#N/A,#N/A,FALSE,"Consolidated PWB";#N/A,#N/A,FALSE,"Consolidated Micro"}</definedName>
    <definedName name="wrn.fpkg2" hidden="1">{#N/A,#N/A,FALSE,"Consolidated Shipley";#N/A,#N/A,FALSE,"Consolidated PWB";#N/A,#N/A,FALSE,"Consolidated Micro"}</definedName>
    <definedName name="wrn.fpkg2_1" hidden="1">{#N/A,#N/A,FALSE,"Consolidated Shipley";#N/A,#N/A,FALSE,"Consolidated PWB";#N/A,#N/A,FALSE,"Consolidated Micro"}</definedName>
    <definedName name="wrn.fpkg2_2" hidden="1">{#N/A,#N/A,FALSE,"Consolidated Shipley";#N/A,#N/A,FALSE,"Consolidated PWB";#N/A,#N/A,FALSE,"Consolidated Micro"}</definedName>
    <definedName name="wrn.fpkg2_3" hidden="1">{#N/A,#N/A,FALSE,"Consolidated Shipley";#N/A,#N/A,FALSE,"Consolidated PWB";#N/A,#N/A,FALSE,"Consolidated Micro"}</definedName>
    <definedName name="wrn.fpkg2_4" hidden="1">{#N/A,#N/A,FALSE,"Consolidated Shipley";#N/A,#N/A,FALSE,"Consolidated PWB";#N/A,#N/A,FALSE,"Consolidated Micro"}</definedName>
    <definedName name="wrn.fpkg2_5" hidden="1">{#N/A,#N/A,FALSE,"Consolidated Shipley";#N/A,#N/A,FALSE,"Consolidated PWB";#N/A,#N/A,FALSE,"Consolidated Micro"}</definedName>
    <definedName name="wrn.fpkg3" hidden="1">{#N/A,#N/A,FALSE,"Consolidated Shipley";#N/A,#N/A,FALSE,"Consolidated PWB";#N/A,#N/A,FALSE,"Consolidated Micro"}</definedName>
    <definedName name="wrn.fpkg3_1" hidden="1">{#N/A,#N/A,FALSE,"Consolidated Shipley";#N/A,#N/A,FALSE,"Consolidated PWB";#N/A,#N/A,FALSE,"Consolidated Micro"}</definedName>
    <definedName name="wrn.fpkg3_2" hidden="1">{#N/A,#N/A,FALSE,"Consolidated Shipley";#N/A,#N/A,FALSE,"Consolidated PWB";#N/A,#N/A,FALSE,"Consolidated Micro"}</definedName>
    <definedName name="wrn.fpkg3_3" hidden="1">{#N/A,#N/A,FALSE,"Consolidated Shipley";#N/A,#N/A,FALSE,"Consolidated PWB";#N/A,#N/A,FALSE,"Consolidated Micro"}</definedName>
    <definedName name="wrn.fpkg3_4" hidden="1">{#N/A,#N/A,FALSE,"Consolidated Shipley";#N/A,#N/A,FALSE,"Consolidated PWB";#N/A,#N/A,FALSE,"Consolidated Micro"}</definedName>
    <definedName name="wrn.fpkg3_5" hidden="1">{#N/A,#N/A,FALSE,"Consolidated Shipley";#N/A,#N/A,FALSE,"Consolidated PWB";#N/A,#N/A,FALSE,"Consolidated Micro"}</definedName>
    <definedName name="wrn.GM." hidden="1">{"capacity",#N/A,FALSE,"Guangzhou";"Volume",#N/A,FALSE,"Guangmei"}</definedName>
    <definedName name="wrn.GRAPHS." hidden="1">{#N/A,#N/A,FALSE,"ACQ_GRAPHS";#N/A,#N/A,FALSE,"T_1 GRAPHS";#N/A,#N/A,FALSE,"T_2 GRAPHS";#N/A,#N/A,FALSE,"COMB_GRAPHS"}</definedName>
    <definedName name="wrn.GRAPHS._1" hidden="1">{#N/A,#N/A,FALSE,"ACQ_GRAPHS";#N/A,#N/A,FALSE,"T_1 GRAPHS";#N/A,#N/A,FALSE,"T_2 GRAPHS";#N/A,#N/A,FALSE,"COMB_GRAPHS"}</definedName>
    <definedName name="wrn.GRAPHS._2" hidden="1">{#N/A,#N/A,FALSE,"ACQ_GRAPHS";#N/A,#N/A,FALSE,"T_1 GRAPHS";#N/A,#N/A,FALSE,"T_2 GRAPHS";#N/A,#N/A,FALSE,"COMB_GRAPHS"}</definedName>
    <definedName name="wrn.GRAPHS._3" hidden="1">{#N/A,#N/A,FALSE,"ACQ_GRAPHS";#N/A,#N/A,FALSE,"T_1 GRAPHS";#N/A,#N/A,FALSE,"T_2 GRAPHS";#N/A,#N/A,FALSE,"COMB_GRAPHS"}</definedName>
    <definedName name="wrn.GRAPHS._4" hidden="1">{#N/A,#N/A,FALSE,"ACQ_GRAPHS";#N/A,#N/A,FALSE,"T_1 GRAPHS";#N/A,#N/A,FALSE,"T_2 GRAPHS";#N/A,#N/A,FALSE,"COMB_GRAPHS"}</definedName>
    <definedName name="wrn.GRAPHS._5" hidden="1">{#N/A,#N/A,FALSE,"ACQ_GRAPHS";#N/A,#N/A,FALSE,"T_1 GRAPHS";#N/A,#N/A,FALSE,"T_2 GRAPHS";#N/A,#N/A,FALSE,"COMB_GRAPHS"}</definedName>
    <definedName name="wrn.gross._.margin._.detail." hidden="1">{"gross_margin1",#N/A,FALSE,"Gross Margin Detail";"gross_margin2",#N/A,FALSE,"Gross Margin Detail"}</definedName>
    <definedName name="wrn.gross._.margin._.detail._1" hidden="1">{"gross_margin1",#N/A,FALSE,"Gross Margin Detail";"gross_margin2",#N/A,FALSE,"Gross Margin Detail"}</definedName>
    <definedName name="wrn.gross._.margin._.detail._2" hidden="1">{"gross_margin1",#N/A,FALSE,"Gross Margin Detail";"gross_margin2",#N/A,FALSE,"Gross Margin Detail"}</definedName>
    <definedName name="wrn.gross._.margin._.detail._3" hidden="1">{"gross_margin1",#N/A,FALSE,"Gross Margin Detail";"gross_margin2",#N/A,FALSE,"Gross Margin Detail"}</definedName>
    <definedName name="wrn.gross._.margin._.detail._4" hidden="1">{"gross_margin1",#N/A,FALSE,"Gross Margin Detail";"gross_margin2",#N/A,FALSE,"Gross Margin Detail"}</definedName>
    <definedName name="wrn.gross._.margin._.detail._5" hidden="1">{"gross_margin1",#N/A,FALSE,"Gross Margin Detail";"gross_margin2",#N/A,FALSE,"Gross Margin Detail"}</definedName>
    <definedName name="wrn.GZ." hidden="1">{"Volume",#N/A,FALSE,"Guangzhou";"capacity",#N/A,FALSE,"Guangzhou"}</definedName>
    <definedName name="wrn.HEAT." hidden="1">{#N/A,#N/A,FALSE,"Heat";#N/A,#N/A,FALSE,"DCF";#N/A,#N/A,FALSE,"LBO";#N/A,#N/A,FALSE,"A";#N/A,#N/A,FALSE,"C";#N/A,#N/A,FALSE,"impd";#N/A,#N/A,FALSE,"Accr-Dilu"}</definedName>
    <definedName name="wrn.HEAT._1" hidden="1">{#N/A,#N/A,FALSE,"Heat";#N/A,#N/A,FALSE,"DCF";#N/A,#N/A,FALSE,"LBO";#N/A,#N/A,FALSE,"A";#N/A,#N/A,FALSE,"C";#N/A,#N/A,FALSE,"impd";#N/A,#N/A,FALSE,"Accr-Dilu"}</definedName>
    <definedName name="wrn.HEAT._2" hidden="1">{#N/A,#N/A,FALSE,"Heat";#N/A,#N/A,FALSE,"DCF";#N/A,#N/A,FALSE,"LBO";#N/A,#N/A,FALSE,"A";#N/A,#N/A,FALSE,"C";#N/A,#N/A,FALSE,"impd";#N/A,#N/A,FALSE,"Accr-Dilu"}</definedName>
    <definedName name="wrn.HEAT._3" hidden="1">{#N/A,#N/A,FALSE,"Heat";#N/A,#N/A,FALSE,"DCF";#N/A,#N/A,FALSE,"LBO";#N/A,#N/A,FALSE,"A";#N/A,#N/A,FALSE,"C";#N/A,#N/A,FALSE,"impd";#N/A,#N/A,FALSE,"Accr-Dilu"}</definedName>
    <definedName name="wrn.HEAT._4" hidden="1">{#N/A,#N/A,FALSE,"Heat";#N/A,#N/A,FALSE,"DCF";#N/A,#N/A,FALSE,"LBO";#N/A,#N/A,FALSE,"A";#N/A,#N/A,FALSE,"C";#N/A,#N/A,FALSE,"impd";#N/A,#N/A,FALSE,"Accr-Dilu"}</definedName>
    <definedName name="wrn.HEAT._5" hidden="1">{#N/A,#N/A,FALSE,"Heat";#N/A,#N/A,FALSE,"DCF";#N/A,#N/A,FALSE,"LBO";#N/A,#N/A,FALSE,"A";#N/A,#N/A,FALSE,"C";#N/A,#N/A,FALSE,"impd";#N/A,#N/A,FALSE,"Accr-Dilu"}</definedName>
    <definedName name="wrn.HF." hidden="1">{"capacity",#N/A,FALSE,"Hefei";"Volume",#N/A,FALSE,"Hefei"}</definedName>
    <definedName name="wrn.historical._.performance." hidden="1">{"historical acquirer",#N/A,FALSE,"Historical Performance";"historical target",#N/A,FALSE,"Historical Performance"}</definedName>
    <definedName name="wrn.historical._.performance._1" hidden="1">{"historical acquirer",#N/A,FALSE,"Historical Performance";"historical target",#N/A,FALSE,"Historical Performance"}</definedName>
    <definedName name="wrn.historical._.performance._2" hidden="1">{"historical acquirer",#N/A,FALSE,"Historical Performance";"historical target",#N/A,FALSE,"Historical Performance"}</definedName>
    <definedName name="wrn.historical._.performance._3" hidden="1">{"historical acquirer",#N/A,FALSE,"Historical Performance";"historical target",#N/A,FALSE,"Historical Performance"}</definedName>
    <definedName name="wrn.historical._.performance._4" hidden="1">{"historical acquirer",#N/A,FALSE,"Historical Performance";"historical target",#N/A,FALSE,"Historical Performance"}</definedName>
    <definedName name="wrn.historical._.performance._5" hidden="1">{"historical acquirer",#N/A,FALSE,"Historical Performance";"historical target",#N/A,FALSE,"Historical Performance"}</definedName>
    <definedName name="wrn.Hydraulic." hidden="1">{#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wrn.Hydraulic._1" hidden="1">{#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wrn.Hydraulic._2" hidden="1">{#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wrn.Hydraulic._3" hidden="1">{#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wrn.Hydraulic._4" hidden="1">{#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wrn.Hydraulic._5" hidden="1">{#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wrn.Hydraulic2." hidden="1">{#N/A,#N/A,FALSE,"HuscoCombined-Summ";#N/A,#N/A,FALSE,"HuscoCombined-Income";#N/A,#N/A,FALSE,"HuscoCombined-Offering";#N/A,#N/A,FALSE,"Husco-Income";#N/A,#N/A,FALSE,"TargetEngineer";#N/A,#N/A,FALSE,"TargetAcqCalc";#N/A,#N/A,FALSE,"Husco-Acq"}</definedName>
    <definedName name="wrn.Hydraulic2._1" hidden="1">{#N/A,#N/A,FALSE,"HuscoCombined-Summ";#N/A,#N/A,FALSE,"HuscoCombined-Income";#N/A,#N/A,FALSE,"HuscoCombined-Offering";#N/A,#N/A,FALSE,"Husco-Income";#N/A,#N/A,FALSE,"TargetEngineer";#N/A,#N/A,FALSE,"TargetAcqCalc";#N/A,#N/A,FALSE,"Husco-Acq"}</definedName>
    <definedName name="wrn.Hydraulic2._2" hidden="1">{#N/A,#N/A,FALSE,"HuscoCombined-Summ";#N/A,#N/A,FALSE,"HuscoCombined-Income";#N/A,#N/A,FALSE,"HuscoCombined-Offering";#N/A,#N/A,FALSE,"Husco-Income";#N/A,#N/A,FALSE,"TargetEngineer";#N/A,#N/A,FALSE,"TargetAcqCalc";#N/A,#N/A,FALSE,"Husco-Acq"}</definedName>
    <definedName name="wrn.Hydraulic2._3" hidden="1">{#N/A,#N/A,FALSE,"HuscoCombined-Summ";#N/A,#N/A,FALSE,"HuscoCombined-Income";#N/A,#N/A,FALSE,"HuscoCombined-Offering";#N/A,#N/A,FALSE,"Husco-Income";#N/A,#N/A,FALSE,"TargetEngineer";#N/A,#N/A,FALSE,"TargetAcqCalc";#N/A,#N/A,FALSE,"Husco-Acq"}</definedName>
    <definedName name="wrn.Hydraulic2._4" hidden="1">{#N/A,#N/A,FALSE,"HuscoCombined-Summ";#N/A,#N/A,FALSE,"HuscoCombined-Income";#N/A,#N/A,FALSE,"HuscoCombined-Offering";#N/A,#N/A,FALSE,"Husco-Income";#N/A,#N/A,FALSE,"TargetEngineer";#N/A,#N/A,FALSE,"TargetAcqCalc";#N/A,#N/A,FALSE,"Husco-Acq"}</definedName>
    <definedName name="wrn.Hydraulic2._5" hidden="1">{#N/A,#N/A,FALSE,"HuscoCombined-Summ";#N/A,#N/A,FALSE,"HuscoCombined-Income";#N/A,#N/A,FALSE,"HuscoCombined-Offering";#N/A,#N/A,FALSE,"Husco-Income";#N/A,#N/A,FALSE,"TargetEngineer";#N/A,#N/A,FALSE,"TargetAcqCalc";#N/A,#N/A,FALSE,"Husco-Acq"}</definedName>
    <definedName name="wrn.HZ." hidden="1">{"capacity",#N/A,FALSE,"Hangzhou";"volume",#N/A,FALSE,"Hangzhou"}</definedName>
    <definedName name="wrn.inventory._.aging." hidden="1">{#N/A,#N/A,FALSE,"PLEDGE";#N/A,#N/A,FALSE,"GLADE";#N/A,#N/A,FALSE,"GREEN BIRD";#N/A,#N/A,FALSE,"MR. MUSCLE";#N/A,#N/A,FALSE,"TOILET DUCK";#N/A,#N/A,FALSE,"Other Home Care";#N/A,#N/A,FALSE,"RED BIRD";#N/A,#N/A,FALSE,"SHANGHAI";#N/A,#N/A,FALSE,"RAID";#N/A,#N/A,FALSE,"OFF";#N/A,#N/A,FALSE,"SEAGULL";#N/A,#N/A,FALSE,"HALSA";#N/A,#N/A,FALSE,"SOFT SENSE";#N/A,#N/A,FALSE,"TOTAL"}</definedName>
    <definedName name="wrn.IPO._.Valuation." hidden="1">{"assumptions",#N/A,FALSE,"Scenario 1";"valuation",#N/A,FALSE,"Scenario 1"}</definedName>
    <definedName name="wrn.IPO._.Valuation._1" hidden="1">{"assumptions",#N/A,FALSE,"Scenario 1";"valuation",#N/A,FALSE,"Scenario 1"}</definedName>
    <definedName name="wrn.IPO._.Valuation._2" hidden="1">{"assumptions",#N/A,FALSE,"Scenario 1";"valuation",#N/A,FALSE,"Scenario 1"}</definedName>
    <definedName name="wrn.IPO._.Valuation._3" hidden="1">{"assumptions",#N/A,FALSE,"Scenario 1";"valuation",#N/A,FALSE,"Scenario 1"}</definedName>
    <definedName name="wrn.IPO._.Valuation._4" hidden="1">{"assumptions",#N/A,FALSE,"Scenario 1";"valuation",#N/A,FALSE,"Scenario 1"}</definedName>
    <definedName name="wrn.IPO._.Valuation._5" hidden="1">{"assumptions",#N/A,FALSE,"Scenario 1";"valuation",#N/A,FALSE,"Scenario 1"}</definedName>
    <definedName name="wrn.ipovalue." hidden="1">{#N/A,#N/A,FALSE,"puboff";#N/A,#N/A,FALSE,"valuation";#N/A,#N/A,FALSE,"finanalsis";#N/A,#N/A,FALSE,"split";#N/A,#N/A,FALSE,"ownership"}</definedName>
    <definedName name="wrn.ipovalue._1" hidden="1">{#N/A,#N/A,FALSE,"puboff";#N/A,#N/A,FALSE,"valuation";#N/A,#N/A,FALSE,"finanalsis";#N/A,#N/A,FALSE,"split";#N/A,#N/A,FALSE,"ownership"}</definedName>
    <definedName name="wrn.ipovalue._2" hidden="1">{#N/A,#N/A,FALSE,"puboff";#N/A,#N/A,FALSE,"valuation";#N/A,#N/A,FALSE,"finanalsis";#N/A,#N/A,FALSE,"split";#N/A,#N/A,FALSE,"ownership"}</definedName>
    <definedName name="wrn.ipovalue._3" hidden="1">{#N/A,#N/A,FALSE,"puboff";#N/A,#N/A,FALSE,"valuation";#N/A,#N/A,FALSE,"finanalsis";#N/A,#N/A,FALSE,"split";#N/A,#N/A,FALSE,"ownership"}</definedName>
    <definedName name="wrn.ipovalue._4" hidden="1">{#N/A,#N/A,FALSE,"puboff";#N/A,#N/A,FALSE,"valuation";#N/A,#N/A,FALSE,"finanalsis";#N/A,#N/A,FALSE,"split";#N/A,#N/A,FALSE,"ownership"}</definedName>
    <definedName name="wrn.ipovalue._5" hidden="1">{#N/A,#N/A,FALSE,"puboff";#N/A,#N/A,FALSE,"valuation";#N/A,#N/A,FALSE,"finanalsis";#N/A,#N/A,FALSE,"split";#N/A,#N/A,FALSE,"ownership"}</definedName>
    <definedName name="wrn.ISAnnualModel." hidden="1">{"AnnModel",#N/A,FALSE,"IS"}</definedName>
    <definedName name="wrn.ISAnnualModel._1" hidden="1">{"AnnModel",#N/A,FALSE,"IS"}</definedName>
    <definedName name="wrn.ISAnnualModel._2" hidden="1">{"AnnModel",#N/A,FALSE,"IS"}</definedName>
    <definedName name="wrn.ISAnnualModel._3" hidden="1">{"AnnModel",#N/A,FALSE,"IS"}</definedName>
    <definedName name="wrn.ISAnnualModel._4" hidden="1">{"AnnModel",#N/A,FALSE,"IS"}</definedName>
    <definedName name="wrn.ISAnnualModel._5" hidden="1">{"AnnModel",#N/A,FALSE,"IS"}</definedName>
    <definedName name="wrn.ISCG._.model." hidden="1">{#N/A,#N/A,FALSE,"Second";#N/A,#N/A,FALSE,"ownership";#N/A,#N/A,FALSE,"Valuation";#N/A,#N/A,FALSE,"Eqiv";#N/A,#N/A,FALSE,"Mults";#N/A,#N/A,FALSE,"ISCG Graphics"}</definedName>
    <definedName name="wrn.ISCG._.model._1" hidden="1">{#N/A,#N/A,FALSE,"Second";#N/A,#N/A,FALSE,"ownership";#N/A,#N/A,FALSE,"Valuation";#N/A,#N/A,FALSE,"Eqiv";#N/A,#N/A,FALSE,"Mults";#N/A,#N/A,FALSE,"ISCG Graphics"}</definedName>
    <definedName name="wrn.ISCG._.model._2" hidden="1">{#N/A,#N/A,FALSE,"Second";#N/A,#N/A,FALSE,"ownership";#N/A,#N/A,FALSE,"Valuation";#N/A,#N/A,FALSE,"Eqiv";#N/A,#N/A,FALSE,"Mults";#N/A,#N/A,FALSE,"ISCG Graphics"}</definedName>
    <definedName name="wrn.ISCG._.model._3" hidden="1">{#N/A,#N/A,FALSE,"Second";#N/A,#N/A,FALSE,"ownership";#N/A,#N/A,FALSE,"Valuation";#N/A,#N/A,FALSE,"Eqiv";#N/A,#N/A,FALSE,"Mults";#N/A,#N/A,FALSE,"ISCG Graphics"}</definedName>
    <definedName name="wrn.ISCG._.model._4" hidden="1">{#N/A,#N/A,FALSE,"Second";#N/A,#N/A,FALSE,"ownership";#N/A,#N/A,FALSE,"Valuation";#N/A,#N/A,FALSE,"Eqiv";#N/A,#N/A,FALSE,"Mults";#N/A,#N/A,FALSE,"ISCG Graphics"}</definedName>
    <definedName name="wrn.ISCG._.model._5" hidden="1">{#N/A,#N/A,FALSE,"Second";#N/A,#N/A,FALSE,"ownership";#N/A,#N/A,FALSE,"Valuation";#N/A,#N/A,FALSE,"Eqiv";#N/A,#N/A,FALSE,"Mults";#N/A,#N/A,FALSE,"ISCG Graphics"}</definedName>
    <definedName name="wrn.ISQtrModel." hidden="1">{"QtrModel",#N/A,FALSE,"IS"}</definedName>
    <definedName name="wrn.ISQtrModel._1" hidden="1">{"QtrModel",#N/A,FALSE,"IS"}</definedName>
    <definedName name="wrn.ISQtrModel._2" hidden="1">{"QtrModel",#N/A,FALSE,"IS"}</definedName>
    <definedName name="wrn.ISQtrModel._3" hidden="1">{"QtrModel",#N/A,FALSE,"IS"}</definedName>
    <definedName name="wrn.ISQtrModel._4" hidden="1">{"QtrModel",#N/A,FALSE,"IS"}</definedName>
    <definedName name="wrn.ISQtrModel._5" hidden="1">{"QtrModel",#N/A,FALSE,"IS"}</definedName>
    <definedName name="wrn.jan95.xls." hidden="1">{#N/A,#N/A,FALSE,"JAN195"}</definedName>
    <definedName name="wrn.Jeff._.Standalone." hidden="1">{#N/A,#N/A,TRUE,"Acquirer_Cases_Input";#N/A,#N/A,TRUE,"Acquirer_Input";#N/A,#N/A,TRUE,"Acquirer"}</definedName>
    <definedName name="wrn.Jeff._.Standalone._1" hidden="1">{#N/A,#N/A,TRUE,"Acquirer_Cases_Input";#N/A,#N/A,TRUE,"Acquirer_Input";#N/A,#N/A,TRUE,"Acquirer"}</definedName>
    <definedName name="wrn.Jeff._.Standalone._2" hidden="1">{#N/A,#N/A,TRUE,"Acquirer_Cases_Input";#N/A,#N/A,TRUE,"Acquirer_Input";#N/A,#N/A,TRUE,"Acquirer"}</definedName>
    <definedName name="wrn.Jeff._.Standalone._3" hidden="1">{#N/A,#N/A,TRUE,"Acquirer_Cases_Input";#N/A,#N/A,TRUE,"Acquirer_Input";#N/A,#N/A,TRUE,"Acquirer"}</definedName>
    <definedName name="wrn.Jeff._.Standalone._4" hidden="1">{#N/A,#N/A,TRUE,"Acquirer_Cases_Input";#N/A,#N/A,TRUE,"Acquirer_Input";#N/A,#N/A,TRUE,"Acquirer"}</definedName>
    <definedName name="wrn.Jeff._.Standalone._5" hidden="1">{#N/A,#N/A,TRUE,"Acquirer_Cases_Input";#N/A,#N/A,TRUE,"Acquirer_Input";#N/A,#N/A,TRUE,"Acquirer"}</definedName>
    <definedName name="wrn.JODM._.Graphs." hidden="1">{"graph",#N/A,FALSE,"WWJU";"graph",#N/A,FALSE,"WWSEM";"graph",#N/A,FALSE,"GOMJU";"graph",#N/A,FALSE,"GOMSEM";"graph",#N/A,FALSE,"NSJU";"graph",#N/A,FALSE,"NSSEM";"graph",#N/A,FALSE,"WAJU";"graph",#N/A,FALSE,"STOCKPRI";"graph",#N/A,FALSE,"CFTEV";"graph",#N/A,FALSE,"NAV-RCV";"graph",#N/A,FALSE,"CRUDEWW"}</definedName>
    <definedName name="wrn.JODM._.Graphs._1" hidden="1">{"graph",#N/A,FALSE,"WWJU";"graph",#N/A,FALSE,"WWSEM";"graph",#N/A,FALSE,"GOMJU";"graph",#N/A,FALSE,"GOMSEM";"graph",#N/A,FALSE,"NSJU";"graph",#N/A,FALSE,"NSSEM";"graph",#N/A,FALSE,"WAJU";"graph",#N/A,FALSE,"STOCKPRI";"graph",#N/A,FALSE,"CFTEV";"graph",#N/A,FALSE,"NAV-RCV";"graph",#N/A,FALSE,"CRUDEWW"}</definedName>
    <definedName name="wrn.JODM._.Graphs._2" hidden="1">{"graph",#N/A,FALSE,"WWJU";"graph",#N/A,FALSE,"WWSEM";"graph",#N/A,FALSE,"GOMJU";"graph",#N/A,FALSE,"GOMSEM";"graph",#N/A,FALSE,"NSJU";"graph",#N/A,FALSE,"NSSEM";"graph",#N/A,FALSE,"WAJU";"graph",#N/A,FALSE,"STOCKPRI";"graph",#N/A,FALSE,"CFTEV";"graph",#N/A,FALSE,"NAV-RCV";"graph",#N/A,FALSE,"CRUDEWW"}</definedName>
    <definedName name="wrn.JODM._.Graphs._3" hidden="1">{"graph",#N/A,FALSE,"WWJU";"graph",#N/A,FALSE,"WWSEM";"graph",#N/A,FALSE,"GOMJU";"graph",#N/A,FALSE,"GOMSEM";"graph",#N/A,FALSE,"NSJU";"graph",#N/A,FALSE,"NSSEM";"graph",#N/A,FALSE,"WAJU";"graph",#N/A,FALSE,"STOCKPRI";"graph",#N/A,FALSE,"CFTEV";"graph",#N/A,FALSE,"NAV-RCV";"graph",#N/A,FALSE,"CRUDEWW"}</definedName>
    <definedName name="wrn.JODM._.Graphs._4" hidden="1">{"graph",#N/A,FALSE,"WWJU";"graph",#N/A,FALSE,"WWSEM";"graph",#N/A,FALSE,"GOMJU";"graph",#N/A,FALSE,"GOMSEM";"graph",#N/A,FALSE,"NSJU";"graph",#N/A,FALSE,"NSSEM";"graph",#N/A,FALSE,"WAJU";"graph",#N/A,FALSE,"STOCKPRI";"graph",#N/A,FALSE,"CFTEV";"graph",#N/A,FALSE,"NAV-RCV";"graph",#N/A,FALSE,"CRUDEWW"}</definedName>
    <definedName name="wrn.JODM._.Graphs._5" hidden="1">{"graph",#N/A,FALSE,"WWJU";"graph",#N/A,FALSE,"WWSEM";"graph",#N/A,FALSE,"GOMJU";"graph",#N/A,FALSE,"GOMSEM";"graph",#N/A,FALSE,"NSJU";"graph",#N/A,FALSE,"NSSEM";"graph",#N/A,FALSE,"WAJU";"graph",#N/A,FALSE,"STOCKPRI";"graph",#N/A,FALSE,"CFTEV";"graph",#N/A,FALSE,"NAV-RCV";"graph",#N/A,FALSE,"CRUDEWW"}</definedName>
    <definedName name="wrn.LBO._.Summary." hidden="1">{"LBO Summary",#N/A,FALSE,"Summary"}</definedName>
    <definedName name="wrn.LBO._.Summary._1" hidden="1">{"LBO Summary",#N/A,FALSE,"Summary"}</definedName>
    <definedName name="wrn.LBO._.Summary._2" hidden="1">{"LBO Summary",#N/A,FALSE,"Summary"}</definedName>
    <definedName name="wrn.LBO._.Summary._3" hidden="1">{"LBO Summary",#N/A,FALSE,"Summary"}</definedName>
    <definedName name="wrn.LBO._.Summary._4" hidden="1">{"LBO Summary",#N/A,FALSE,"Summary"}</definedName>
    <definedName name="wrn.LBO._.Summary._5" hidden="1">{"LBO Summary",#N/A,FALSE,"Summary"}</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_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_2"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_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_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_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e." hidden="1">{"Assumptions",#N/A,TRUE,"Assumptions";"Income",#N/A,TRUE,"Income";"Balance",#N/A,TRUE,"Balance"}</definedName>
    <definedName name="wrn.Maine._1" hidden="1">{"Assumptions",#N/A,TRUE,"Assumptions";"Income",#N/A,TRUE,"Income";"Balance",#N/A,TRUE,"Balance"}</definedName>
    <definedName name="wrn.Maine._2" hidden="1">{"Assumptions",#N/A,TRUE,"Assumptions";"Income",#N/A,TRUE,"Income";"Balance",#N/A,TRUE,"Balance"}</definedName>
    <definedName name="wrn.Maine._3" hidden="1">{"Assumptions",#N/A,TRUE,"Assumptions";"Income",#N/A,TRUE,"Income";"Balance",#N/A,TRUE,"Balance"}</definedName>
    <definedName name="wrn.Maine._4" hidden="1">{"Assumptions",#N/A,TRUE,"Assumptions";"Income",#N/A,TRUE,"Income";"Balance",#N/A,TRUE,"Balance"}</definedName>
    <definedName name="wrn.Maine._5" hidden="1">{"Assumptions",#N/A,TRUE,"Assumptions";"Income",#N/A,TRUE,"Income";"Balance",#N/A,TRUE,"Balance"}</definedName>
    <definedName name="wrn.Maine2." hidden="1">{"TransactionAssump",#N/A,FALSE,"Transaction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wrn.Maine2._1" hidden="1">{"TransactionAssump",#N/A,FALSE,"Transaction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wrn.Maine2._2" hidden="1">{"TransactionAssump",#N/A,FALSE,"Transaction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wrn.Maine2._3" hidden="1">{"TransactionAssump",#N/A,FALSE,"Transaction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wrn.Maine2._4" hidden="1">{"TransactionAssump",#N/A,FALSE,"Transaction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wrn.Maine2._5" hidden="1">{"TransactionAssump",#N/A,FALSE,"Transaction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wrn.merge." hidden="1">{#N/A,#N/A,FALSE,"IPO";#N/A,#N/A,FALSE,"DCF";#N/A,#N/A,FALSE,"LBO";#N/A,#N/A,FALSE,"MULT_VAL";#N/A,#N/A,FALSE,"Status Quo";#N/A,#N/A,FALSE,"Recap"}</definedName>
    <definedName name="wrn.merge._1" hidden="1">{#N/A,#N/A,FALSE,"IPO";#N/A,#N/A,FALSE,"DCF";#N/A,#N/A,FALSE,"LBO";#N/A,#N/A,FALSE,"MULT_VAL";#N/A,#N/A,FALSE,"Status Quo";#N/A,#N/A,FALSE,"Recap"}</definedName>
    <definedName name="wrn.merge._2" hidden="1">{#N/A,#N/A,FALSE,"IPO";#N/A,#N/A,FALSE,"DCF";#N/A,#N/A,FALSE,"LBO";#N/A,#N/A,FALSE,"MULT_VAL";#N/A,#N/A,FALSE,"Status Quo";#N/A,#N/A,FALSE,"Recap"}</definedName>
    <definedName name="wrn.merge._3" hidden="1">{#N/A,#N/A,FALSE,"IPO";#N/A,#N/A,FALSE,"DCF";#N/A,#N/A,FALSE,"LBO";#N/A,#N/A,FALSE,"MULT_VAL";#N/A,#N/A,FALSE,"Status Quo";#N/A,#N/A,FALSE,"Recap"}</definedName>
    <definedName name="wrn.merge._4" hidden="1">{#N/A,#N/A,FALSE,"IPO";#N/A,#N/A,FALSE,"DCF";#N/A,#N/A,FALSE,"LBO";#N/A,#N/A,FALSE,"MULT_VAL";#N/A,#N/A,FALSE,"Status Quo";#N/A,#N/A,FALSE,"Recap"}</definedName>
    <definedName name="wrn.merge._5" hidden="1">{#N/A,#N/A,FALSE,"IPO";#N/A,#N/A,FALSE,"DCF";#N/A,#N/A,FALSE,"LBO";#N/A,#N/A,FALSE,"MULT_VAL";#N/A,#N/A,FALSE,"Status Quo";#N/A,#N/A,FALSE,"Recap"}</definedName>
    <definedName name="wrn.model." hidden="1">{"page1",#N/A,FALSE,"GIRLBO";"page2",#N/A,FALSE,"GIRLBO";"page3",#N/A,FALSE,"GIRLBO";"page4",#N/A,FALSE,"GIRLBO";"page5",#N/A,FALSE,"GIRLBO"}</definedName>
    <definedName name="wrn.model._1" hidden="1">{"page1",#N/A,FALSE,"GIRLBO";"page2",#N/A,FALSE,"GIRLBO";"page3",#N/A,FALSE,"GIRLBO";"page4",#N/A,FALSE,"GIRLBO";"page5",#N/A,FALSE,"GIRLBO"}</definedName>
    <definedName name="wrn.model._2" hidden="1">{"page1",#N/A,FALSE,"GIRLBO";"page2",#N/A,FALSE,"GIRLBO";"page3",#N/A,FALSE,"GIRLBO";"page4",#N/A,FALSE,"GIRLBO";"page5",#N/A,FALSE,"GIRLBO"}</definedName>
    <definedName name="wrn.model._3" hidden="1">{"page1",#N/A,FALSE,"GIRLBO";"page2",#N/A,FALSE,"GIRLBO";"page3",#N/A,FALSE,"GIRLBO";"page4",#N/A,FALSE,"GIRLBO";"page5",#N/A,FALSE,"GIRLBO"}</definedName>
    <definedName name="wrn.model._4" hidden="1">{"page1",#N/A,FALSE,"GIRLBO";"page2",#N/A,FALSE,"GIRLBO";"page3",#N/A,FALSE,"GIRLBO";"page4",#N/A,FALSE,"GIRLBO";"page5",#N/A,FALSE,"GIRLBO"}</definedName>
    <definedName name="wrn.model._5" hidden="1">{"page1",#N/A,FALSE,"GIRLBO";"page2",#N/A,FALSE,"GIRLBO";"page3",#N/A,FALSE,"GIRLBO";"page4",#N/A,FALSE,"GIRLBO";"page5",#N/A,FALSE,"GIRLBO"}</definedName>
    <definedName name="wrn.Monatsbericht." hidden="1">{#N/A,#N/A,FALSE,"Inhalta";#N/A,#N/A,FALSE,"Seite1a";#N/A,#N/A,FALSE,"Seite2a";#N/A,#N/A,FALSE,"Seite3a";#N/A,#N/A,FALSE,"Seite4a";#N/A,#N/A,FALSE,"Seite5a";#N/A,#N/A,FALSE,"Seite6a";#N/A,#N/A,FALSE,"Seite7a";#N/A,#N/A,FALSE,"Seite8a";#N/A,#N/A,FALSE,"Seite9a"}</definedName>
    <definedName name="wrn.Monthly._.Financials." hidden="1">{#N/A,#N/A,FALSE,"PL OCT";#N/A,#N/A,FALSE,"YTD";#N/A,#N/A,FALSE,"Trend03";#N/A,#N/A,FALSE,"03 BalSheet";#N/A,#N/A,FALSE,"Cash Flow"}</definedName>
    <definedName name="wrn.Monthly._.Financials._1" hidden="1">{#N/A,#N/A,FALSE,"PL OCT";#N/A,#N/A,FALSE,"YTD";#N/A,#N/A,FALSE,"Trend03";#N/A,#N/A,FALSE,"03 BalSheet";#N/A,#N/A,FALSE,"Cash Flow"}</definedName>
    <definedName name="wrn.Monthly._.Financials._2" hidden="1">{#N/A,#N/A,FALSE,"PL OCT";#N/A,#N/A,FALSE,"YTD";#N/A,#N/A,FALSE,"Trend03";#N/A,#N/A,FALSE,"03 BalSheet";#N/A,#N/A,FALSE,"Cash Flow"}</definedName>
    <definedName name="wrn.Monthly._.Financials._3" hidden="1">{#N/A,#N/A,FALSE,"PL OCT";#N/A,#N/A,FALSE,"YTD";#N/A,#N/A,FALSE,"Trend03";#N/A,#N/A,FALSE,"03 BalSheet";#N/A,#N/A,FALSE,"Cash Flow"}</definedName>
    <definedName name="wrn.Monthly._.Financials._4" hidden="1">{#N/A,#N/A,FALSE,"PL OCT";#N/A,#N/A,FALSE,"YTD";#N/A,#N/A,FALSE,"Trend03";#N/A,#N/A,FALSE,"03 BalSheet";#N/A,#N/A,FALSE,"Cash Flow"}</definedName>
    <definedName name="wrn.Monthly._.Financials._5" hidden="1">{#N/A,#N/A,FALSE,"PL OCT";#N/A,#N/A,FALSE,"YTD";#N/A,#N/A,FALSE,"Trend03";#N/A,#N/A,FALSE,"03 BalSheet";#N/A,#N/A,FALSE,"Cash Flow"}</definedName>
    <definedName name="wrn.Monthly._.PL._.Act._.Vs._.Fcst._.YTD." hidden="1">{"Act Vs Fcst YTD",#N/A,TRUE,"Monthly PL"}</definedName>
    <definedName name="wrn.MPLTC." localSheetId="1" hidden="1">{#N/A,#N/A,FALSE,"Sheet1"}</definedName>
    <definedName name="wrn.MPLTC." hidden="1">{#N/A,#N/A,FALSE,"Sheet1"}</definedName>
    <definedName name="wrn.NEW." hidden="1">{"Total P&amp;L",#N/A,FALSE,"P&amp;LTECH";"SUMPIPELINE",#N/A,FALSE,"P&amp;LTECH";"REVENUE",#N/A,FALSE,"P&amp;LTECH";"r&amp;d",#N/A,FALSE,"P&amp;LTECH"}</definedName>
    <definedName name="wrn.NEW._1" hidden="1">{"Total P&amp;L",#N/A,FALSE,"P&amp;LTECH";"SUMPIPELINE",#N/A,FALSE,"P&amp;LTECH";"REVENUE",#N/A,FALSE,"P&amp;LTECH";"r&amp;d",#N/A,FALSE,"P&amp;LTECH"}</definedName>
    <definedName name="wrn.NEW._2" hidden="1">{"Total P&amp;L",#N/A,FALSE,"P&amp;LTECH";"SUMPIPELINE",#N/A,FALSE,"P&amp;LTECH";"REVENUE",#N/A,FALSE,"P&amp;LTECH";"r&amp;d",#N/A,FALSE,"P&amp;LTECH"}</definedName>
    <definedName name="wrn.NEW._3" hidden="1">{"Total P&amp;L",#N/A,FALSE,"P&amp;LTECH";"SUMPIPELINE",#N/A,FALSE,"P&amp;LTECH";"REVENUE",#N/A,FALSE,"P&amp;LTECH";"r&amp;d",#N/A,FALSE,"P&amp;LTECH"}</definedName>
    <definedName name="wrn.NEW._4" hidden="1">{"Total P&amp;L",#N/A,FALSE,"P&amp;LTECH";"SUMPIPELINE",#N/A,FALSE,"P&amp;LTECH";"REVENUE",#N/A,FALSE,"P&amp;LTECH";"r&amp;d",#N/A,FALSE,"P&amp;LTECH"}</definedName>
    <definedName name="wrn.NEW._5" hidden="1">{"Total P&amp;L",#N/A,FALSE,"P&amp;LTECH";"SUMPIPELINE",#N/A,FALSE,"P&amp;LTECH";"REVENUE",#N/A,FALSE,"P&amp;LTECH";"r&amp;d",#N/A,FALSE,"P&amp;LTECH"}</definedName>
    <definedName name="wrn.new96FS." localSheetId="7" hidden="1">{#N/A,#N/A,FALSE,"CONTENTS";#N/A,#N/A,FALSE,"DR";#N/A,#N/A,FALSE,"PL";#N/A,#N/A,FALSE,"BS";#N/A,#N/A,FALSE,"Cash Flow";#N/A,#N/A,FALSE,"NOTES";#N/A,#N/A,FALSE,"NOTES (FA)";#N/A,#N/A,FALSE,"Notes(3)";#N/A,#N/A,FALSE,"NOTES (4)";#N/A,#N/A,FALSE,"DP&amp;L";#N/A,#N/A,FALSE,"EXPENSES";#N/A,#N/A,FALSE,"EXPENSES-1"}</definedName>
    <definedName name="wrn.new96FS." localSheetId="3" hidden="1">{#N/A,#N/A,FALSE,"CONTENTS";#N/A,#N/A,FALSE,"DR";#N/A,#N/A,FALSE,"PL";#N/A,#N/A,FALSE,"BS";#N/A,#N/A,FALSE,"Cash Flow";#N/A,#N/A,FALSE,"NOTES";#N/A,#N/A,FALSE,"NOTES (FA)";#N/A,#N/A,FALSE,"Notes(3)";#N/A,#N/A,FALSE,"NOTES (4)";#N/A,#N/A,FALSE,"DP&amp;L";#N/A,#N/A,FALSE,"EXPENSES";#N/A,#N/A,FALSE,"EXPENSES-1"}</definedName>
    <definedName name="wrn.new96FS." localSheetId="4" hidden="1">{#N/A,#N/A,FALSE,"CONTENTS";#N/A,#N/A,FALSE,"DR";#N/A,#N/A,FALSE,"PL";#N/A,#N/A,FALSE,"BS";#N/A,#N/A,FALSE,"Cash Flow";#N/A,#N/A,FALSE,"NOTES";#N/A,#N/A,FALSE,"NOTES (FA)";#N/A,#N/A,FALSE,"Notes(3)";#N/A,#N/A,FALSE,"NOTES (4)";#N/A,#N/A,FALSE,"DP&amp;L";#N/A,#N/A,FALSE,"EXPENSES";#N/A,#N/A,FALSE,"EXPENSES-1"}</definedName>
    <definedName name="wrn.new96FS." localSheetId="5" hidden="1">{#N/A,#N/A,FALSE,"CONTENTS";#N/A,#N/A,FALSE,"DR";#N/A,#N/A,FALSE,"PL";#N/A,#N/A,FALSE,"BS";#N/A,#N/A,FALSE,"Cash Flow";#N/A,#N/A,FALSE,"NOTES";#N/A,#N/A,FALSE,"NOTES (FA)";#N/A,#N/A,FALSE,"Notes(3)";#N/A,#N/A,FALSE,"NOTES (4)";#N/A,#N/A,FALSE,"DP&amp;L";#N/A,#N/A,FALSE,"EXPENSES";#N/A,#N/A,FALSE,"EXPENSES-1"}</definedName>
    <definedName name="wrn.new96FS." localSheetId="6" hidden="1">{#N/A,#N/A,FALSE,"CONTENTS";#N/A,#N/A,FALSE,"DR";#N/A,#N/A,FALSE,"PL";#N/A,#N/A,FALSE,"BS";#N/A,#N/A,FALSE,"Cash Flow";#N/A,#N/A,FALSE,"NOTES";#N/A,#N/A,FALSE,"NOTES (FA)";#N/A,#N/A,FALSE,"Notes(3)";#N/A,#N/A,FALSE,"NOTES (4)";#N/A,#N/A,FALSE,"DP&amp;L";#N/A,#N/A,FALSE,"EXPENSES";#N/A,#N/A,FALSE,"EXPENSES-1"}</definedName>
    <definedName name="wrn.new96FS." localSheetId="1" hidden="1">{#N/A,#N/A,FALSE,"CONTENTS";#N/A,#N/A,FALSE,"DR";#N/A,#N/A,FALSE,"PL";#N/A,#N/A,FALSE,"BS";#N/A,#N/A,FALSE,"Cash Flow";#N/A,#N/A,FALSE,"NOTES";#N/A,#N/A,FALSE,"NOTES (FA)";#N/A,#N/A,FALSE,"Notes(3)";#N/A,#N/A,FALSE,"NOTES (4)";#N/A,#N/A,FALSE,"DP&amp;L";#N/A,#N/A,FALSE,"EXPENSES";#N/A,#N/A,FALSE,"EXPENSES-1"}</definedName>
    <definedName name="wrn.new96FS." localSheetId="10" hidden="1">{#N/A,#N/A,FALSE,"CONTENTS";#N/A,#N/A,FALSE,"DR";#N/A,#N/A,FALSE,"PL";#N/A,#N/A,FALSE,"BS";#N/A,#N/A,FALSE,"Cash Flow";#N/A,#N/A,FALSE,"NOTES";#N/A,#N/A,FALSE,"NOTES (FA)";#N/A,#N/A,FALSE,"Notes(3)";#N/A,#N/A,FALSE,"NOTES (4)";#N/A,#N/A,FALSE,"DP&amp;L";#N/A,#N/A,FALSE,"EXPENSES";#N/A,#N/A,FALSE,"EXPENSES-1"}</definedName>
    <definedName name="wrn.new96FS." localSheetId="11" hidden="1">{#N/A,#N/A,FALSE,"CONTENTS";#N/A,#N/A,FALSE,"DR";#N/A,#N/A,FALSE,"PL";#N/A,#N/A,FALSE,"BS";#N/A,#N/A,FALSE,"Cash Flow";#N/A,#N/A,FALSE,"NOTES";#N/A,#N/A,FALSE,"NOTES (FA)";#N/A,#N/A,FALSE,"Notes(3)";#N/A,#N/A,FALSE,"NOTES (4)";#N/A,#N/A,FALSE,"DP&amp;L";#N/A,#N/A,FALSE,"EXPENSES";#N/A,#N/A,FALSE,"EXPENSES-1"}</definedName>
    <definedName name="wrn.new96FS." localSheetId="12" hidden="1">{#N/A,#N/A,FALSE,"CONTENTS";#N/A,#N/A,FALSE,"DR";#N/A,#N/A,FALSE,"PL";#N/A,#N/A,FALSE,"BS";#N/A,#N/A,FALSE,"Cash Flow";#N/A,#N/A,FALSE,"NOTES";#N/A,#N/A,FALSE,"NOTES (FA)";#N/A,#N/A,FALSE,"Notes(3)";#N/A,#N/A,FALSE,"NOTES (4)";#N/A,#N/A,FALSE,"DP&amp;L";#N/A,#N/A,FALSE,"EXPENSES";#N/A,#N/A,FALSE,"EXPENSES-1"}</definedName>
    <definedName name="wrn.new96FS." hidden="1">{#N/A,#N/A,FALSE,"CONTENTS";#N/A,#N/A,FALSE,"DR";#N/A,#N/A,FALSE,"PL";#N/A,#N/A,FALSE,"BS";#N/A,#N/A,FALSE,"Cash Flow";#N/A,#N/A,FALSE,"NOTES";#N/A,#N/A,FALSE,"NOTES (FA)";#N/A,#N/A,FALSE,"Notes(3)";#N/A,#N/A,FALSE,"NOTES (4)";#N/A,#N/A,FALSE,"DP&amp;L";#N/A,#N/A,FALSE,"EXPENSES";#N/A,#N/A,FALSE,"EXPENSES-1"}</definedName>
    <definedName name="wrn.new96PTC." localSheetId="7" hidden="1">{#N/A,#N/A,FALSE,"TAXC.INDEX";#N/A,#N/A,FALSE,"Schedule I";#N/A,#N/A,FALSE,"Schedule  II";#N/A,#N/A,FALSE,"Schedule III";#N/A,#N/A,FALSE,"Schedule IV";#N/A,#N/A,FALSE,"Schedule IV (Cont'd)";#N/A,#N/A,FALSE,"Schedule V";#N/A,#N/A,FALSE,"Schedule VI";#N/A,#N/A,FALSE,"Schedule VII"}</definedName>
    <definedName name="wrn.new96PTC." localSheetId="3" hidden="1">{#N/A,#N/A,FALSE,"TAXC.INDEX";#N/A,#N/A,FALSE,"Schedule I";#N/A,#N/A,FALSE,"Schedule  II";#N/A,#N/A,FALSE,"Schedule III";#N/A,#N/A,FALSE,"Schedule IV";#N/A,#N/A,FALSE,"Schedule IV (Cont'd)";#N/A,#N/A,FALSE,"Schedule V";#N/A,#N/A,FALSE,"Schedule VI";#N/A,#N/A,FALSE,"Schedule VII"}</definedName>
    <definedName name="wrn.new96PTC." localSheetId="4" hidden="1">{#N/A,#N/A,FALSE,"TAXC.INDEX";#N/A,#N/A,FALSE,"Schedule I";#N/A,#N/A,FALSE,"Schedule  II";#N/A,#N/A,FALSE,"Schedule III";#N/A,#N/A,FALSE,"Schedule IV";#N/A,#N/A,FALSE,"Schedule IV (Cont'd)";#N/A,#N/A,FALSE,"Schedule V";#N/A,#N/A,FALSE,"Schedule VI";#N/A,#N/A,FALSE,"Schedule VII"}</definedName>
    <definedName name="wrn.new96PTC." localSheetId="5" hidden="1">{#N/A,#N/A,FALSE,"TAXC.INDEX";#N/A,#N/A,FALSE,"Schedule I";#N/A,#N/A,FALSE,"Schedule  II";#N/A,#N/A,FALSE,"Schedule III";#N/A,#N/A,FALSE,"Schedule IV";#N/A,#N/A,FALSE,"Schedule IV (Cont'd)";#N/A,#N/A,FALSE,"Schedule V";#N/A,#N/A,FALSE,"Schedule VI";#N/A,#N/A,FALSE,"Schedule VII"}</definedName>
    <definedName name="wrn.new96PTC." localSheetId="6" hidden="1">{#N/A,#N/A,FALSE,"TAXC.INDEX";#N/A,#N/A,FALSE,"Schedule I";#N/A,#N/A,FALSE,"Schedule  II";#N/A,#N/A,FALSE,"Schedule III";#N/A,#N/A,FALSE,"Schedule IV";#N/A,#N/A,FALSE,"Schedule IV (Cont'd)";#N/A,#N/A,FALSE,"Schedule V";#N/A,#N/A,FALSE,"Schedule VI";#N/A,#N/A,FALSE,"Schedule VII"}</definedName>
    <definedName name="wrn.new96PTC." localSheetId="1" hidden="1">{#N/A,#N/A,FALSE,"TAXC.INDEX";#N/A,#N/A,FALSE,"Schedule I";#N/A,#N/A,FALSE,"Schedule  II";#N/A,#N/A,FALSE,"Schedule III";#N/A,#N/A,FALSE,"Schedule IV";#N/A,#N/A,FALSE,"Schedule IV (Cont'd)";#N/A,#N/A,FALSE,"Schedule V";#N/A,#N/A,FALSE,"Schedule VI";#N/A,#N/A,FALSE,"Schedule VII"}</definedName>
    <definedName name="wrn.new96PTC." localSheetId="10" hidden="1">{#N/A,#N/A,FALSE,"TAXC.INDEX";#N/A,#N/A,FALSE,"Schedule I";#N/A,#N/A,FALSE,"Schedule  II";#N/A,#N/A,FALSE,"Schedule III";#N/A,#N/A,FALSE,"Schedule IV";#N/A,#N/A,FALSE,"Schedule IV (Cont'd)";#N/A,#N/A,FALSE,"Schedule V";#N/A,#N/A,FALSE,"Schedule VI";#N/A,#N/A,FALSE,"Schedule VII"}</definedName>
    <definedName name="wrn.new96PTC." localSheetId="11" hidden="1">{#N/A,#N/A,FALSE,"TAXC.INDEX";#N/A,#N/A,FALSE,"Schedule I";#N/A,#N/A,FALSE,"Schedule  II";#N/A,#N/A,FALSE,"Schedule III";#N/A,#N/A,FALSE,"Schedule IV";#N/A,#N/A,FALSE,"Schedule IV (Cont'd)";#N/A,#N/A,FALSE,"Schedule V";#N/A,#N/A,FALSE,"Schedule VI";#N/A,#N/A,FALSE,"Schedule VII"}</definedName>
    <definedName name="wrn.new96PTC." localSheetId="12" hidden="1">{#N/A,#N/A,FALSE,"TAXC.INDEX";#N/A,#N/A,FALSE,"Schedule I";#N/A,#N/A,FALSE,"Schedule  II";#N/A,#N/A,FALSE,"Schedule III";#N/A,#N/A,FALSE,"Schedule IV";#N/A,#N/A,FALSE,"Schedule IV (Cont'd)";#N/A,#N/A,FALSE,"Schedule V";#N/A,#N/A,FALSE,"Schedule VI";#N/A,#N/A,FALSE,"Schedule VII"}</definedName>
    <definedName name="wrn.new96PTC." hidden="1">{#N/A,#N/A,FALSE,"TAXC.INDEX";#N/A,#N/A,FALSE,"Schedule I";#N/A,#N/A,FALSE,"Schedule  II";#N/A,#N/A,FALSE,"Schedule III";#N/A,#N/A,FALSE,"Schedule IV";#N/A,#N/A,FALSE,"Schedule IV (Cont'd)";#N/A,#N/A,FALSE,"Schedule V";#N/A,#N/A,FALSE,"Schedule VI";#N/A,#N/A,FALSE,"Schedule VII"}</definedName>
    <definedName name="wrn.newest." hidden="1">{#N/A,#N/A,TRUE,"TS";#N/A,#N/A,TRUE,"Combo";#N/A,#N/A,TRUE,"FAIR";#N/A,#N/A,TRUE,"RBC";#N/A,#N/A,TRUE,"xxxx"}</definedName>
    <definedName name="wrn.newest._1" hidden="1">{#N/A,#N/A,TRUE,"TS";#N/A,#N/A,TRUE,"Combo";#N/A,#N/A,TRUE,"FAIR";#N/A,#N/A,TRUE,"RBC";#N/A,#N/A,TRUE,"xxxx"}</definedName>
    <definedName name="wrn.newest._2" hidden="1">{#N/A,#N/A,TRUE,"TS";#N/A,#N/A,TRUE,"Combo";#N/A,#N/A,TRUE,"FAIR";#N/A,#N/A,TRUE,"RBC";#N/A,#N/A,TRUE,"xxxx"}</definedName>
    <definedName name="wrn.newest._3" hidden="1">{#N/A,#N/A,TRUE,"TS";#N/A,#N/A,TRUE,"Combo";#N/A,#N/A,TRUE,"FAIR";#N/A,#N/A,TRUE,"RBC";#N/A,#N/A,TRUE,"xxxx"}</definedName>
    <definedName name="wrn.newest._4" hidden="1">{#N/A,#N/A,TRUE,"TS";#N/A,#N/A,TRUE,"Combo";#N/A,#N/A,TRUE,"FAIR";#N/A,#N/A,TRUE,"RBC";#N/A,#N/A,TRUE,"xxxx"}</definedName>
    <definedName name="wrn.newest._5" hidden="1">{#N/A,#N/A,TRUE,"TS";#N/A,#N/A,TRUE,"Combo";#N/A,#N/A,TRUE,"FAIR";#N/A,#N/A,TRUE,"RBC";#N/A,#N/A,TRUE,"xxxx"}</definedName>
    <definedName name="wrn.NJ." hidden="1">{"Volume",#N/A,FALSE,"Nanjing";"capacity",#N/A,FALSE,"Nanjing"}</definedName>
    <definedName name="wrn.Office." localSheetId="7" hidden="1">{#N/A,#N/A,FALSE,"OffAdvance";#N/A,#N/A,FALSE,"OffExpRprt";#N/A,#N/A,FALSE,"Travelling";#N/A,#N/A,FALSE,"Entertmnt";#N/A,#N/A,FALSE,"Promotion"}</definedName>
    <definedName name="wrn.Office." localSheetId="5" hidden="1">{#N/A,#N/A,FALSE,"OffAdvance";#N/A,#N/A,FALSE,"OffExpRprt";#N/A,#N/A,FALSE,"Travelling";#N/A,#N/A,FALSE,"Entertmnt";#N/A,#N/A,FALSE,"Promotion"}</definedName>
    <definedName name="wrn.Office." localSheetId="6" hidden="1">{#N/A,#N/A,FALSE,"OffAdvance";#N/A,#N/A,FALSE,"OffExpRprt";#N/A,#N/A,FALSE,"Travelling";#N/A,#N/A,FALSE,"Entertmnt";#N/A,#N/A,FALSE,"Promotion"}</definedName>
    <definedName name="wrn.Office." localSheetId="1" hidden="1">{#N/A,#N/A,FALSE,"OffAdvance";#N/A,#N/A,FALSE,"OffExpRprt";#N/A,#N/A,FALSE,"Travelling";#N/A,#N/A,FALSE,"Entertmnt";#N/A,#N/A,FALSE,"Promotion"}</definedName>
    <definedName name="wrn.Office." localSheetId="11" hidden="1">{#N/A,#N/A,FALSE,"OffAdvance";#N/A,#N/A,FALSE,"OffExpRprt";#N/A,#N/A,FALSE,"Travelling";#N/A,#N/A,FALSE,"Entertmnt";#N/A,#N/A,FALSE,"Promotion"}</definedName>
    <definedName name="wrn.Office." localSheetId="12" hidden="1">{#N/A,#N/A,FALSE,"OffAdvance";#N/A,#N/A,FALSE,"OffExpRprt";#N/A,#N/A,FALSE,"Travelling";#N/A,#N/A,FALSE,"Entertmnt";#N/A,#N/A,FALSE,"Promotion"}</definedName>
    <definedName name="wrn.Office." hidden="1">{#N/A,#N/A,FALSE,"OffAdvance";#N/A,#N/A,FALSE,"OffExpRprt";#N/A,#N/A,FALSE,"Travelling";#N/A,#N/A,FALSE,"Entertmnt";#N/A,#N/A,FALSE,"Promotion"}</definedName>
    <definedName name="wrn.OUTPUT." hidden="1">{"DCF","UPSIDE CASE",FALSE,"Sheet1";"DCF","BASE CASE",FALSE,"Sheet1";"DCF","DOWNSIDE CASE",FALSE,"Sheet1"}</definedName>
    <definedName name="wrn.OUTPUT._1" hidden="1">{"DCF","UPSIDE CASE",FALSE,"Sheet1";"DCF","BASE CASE",FALSE,"Sheet1";"DCF","DOWNSIDE CASE",FALSE,"Sheet1"}</definedName>
    <definedName name="wrn.OUTPUT._2" hidden="1">{"DCF","UPSIDE CASE",FALSE,"Sheet1";"DCF","BASE CASE",FALSE,"Sheet1";"DCF","DOWNSIDE CASE",FALSE,"Sheet1"}</definedName>
    <definedName name="wrn.OUTPUT._3" hidden="1">{"DCF","UPSIDE CASE",FALSE,"Sheet1";"DCF","BASE CASE",FALSE,"Sheet1";"DCF","DOWNSIDE CASE",FALSE,"Sheet1"}</definedName>
    <definedName name="wrn.OUTPUT._4" hidden="1">{"DCF","UPSIDE CASE",FALSE,"Sheet1";"DCF","BASE CASE",FALSE,"Sheet1";"DCF","DOWNSIDE CASE",FALSE,"Sheet1"}</definedName>
    <definedName name="wrn.OUTPUT._5" hidden="1">{"DCF","UPSIDE CASE",FALSE,"Sheet1";"DCF","BASE CASE",FALSE,"Sheet1";"DCF","DOWNSIDE CASE",FALSE,"Sheet1"}</definedName>
    <definedName name="wrn.Package." hidden="1">{#N/A,#N/A,FALSE,"PL NOV";#N/A,#N/A,FALSE,"Trend00";#N/A,#N/A,FALSE,"YTD";#N/A,#N/A,FALSE,"00 balSheet";#N/A,#N/A,FALSE,"Bank BalSh"}</definedName>
    <definedName name="wrn.Package._1" hidden="1">{#N/A,#N/A,FALSE,"PL NOV";#N/A,#N/A,FALSE,"Trend00";#N/A,#N/A,FALSE,"YTD";#N/A,#N/A,FALSE,"00 balSheet";#N/A,#N/A,FALSE,"Bank BalSh"}</definedName>
    <definedName name="wrn.Package._2" hidden="1">{#N/A,#N/A,FALSE,"PL NOV";#N/A,#N/A,FALSE,"Trend00";#N/A,#N/A,FALSE,"YTD";#N/A,#N/A,FALSE,"00 balSheet";#N/A,#N/A,FALSE,"Bank BalSh"}</definedName>
    <definedName name="wrn.Package._3" hidden="1">{#N/A,#N/A,FALSE,"PL NOV";#N/A,#N/A,FALSE,"Trend00";#N/A,#N/A,FALSE,"YTD";#N/A,#N/A,FALSE,"00 balSheet";#N/A,#N/A,FALSE,"Bank BalSh"}</definedName>
    <definedName name="wrn.Package._4" hidden="1">{#N/A,#N/A,FALSE,"PL NOV";#N/A,#N/A,FALSE,"Trend00";#N/A,#N/A,FALSE,"YTD";#N/A,#N/A,FALSE,"00 balSheet";#N/A,#N/A,FALSE,"Bank BalSh"}</definedName>
    <definedName name="wrn.Package._5" hidden="1">{#N/A,#N/A,FALSE,"PL NOV";#N/A,#N/A,FALSE,"Trend00";#N/A,#N/A,FALSE,"YTD";#N/A,#N/A,FALSE,"00 balSheet";#N/A,#N/A,FALSE,"Bank BalSh"}</definedName>
    <definedName name="wrn.packer._.1." hidden="1">{#N/A,#N/A,FALSE,"gopher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wrn.packer._.1._1" hidden="1">{#N/A,#N/A,FALSE,"gopher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wrn.packer._.1._2" hidden="1">{#N/A,#N/A,FALSE,"gopher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wrn.packer._.1._3" hidden="1">{#N/A,#N/A,FALSE,"gopher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wrn.packer._.1._4" hidden="1">{#N/A,#N/A,FALSE,"gopher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wrn.packer._.1._5" hidden="1">{#N/A,#N/A,FALSE,"gopher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wrn.Part._.1." hidden="1">{#N/A,#N/A,FALSE,"Title";#N/A,#N/A,FALSE,"Tbl Contents";#N/A,#N/A,FALSE,"Management Summary (1)";#N/A,#N/A,FALSE,"Major Project  (1)";#N/A,#N/A,FALSE,"Qterly Income";#N/A,#N/A,FALSE,"Major Project [2]";#N/A,#N/A,FALSE,"Project PBT chart 4A";#N/A,#N/A,FALSE,"Income Statement";#N/A,#N/A,FALSE,"Mntly Income";#N/A,#N/A,FALSE,"Rev Mix Chart 7A";#N/A,#N/A,FALSE,"GM Mix Chart 7b";#N/A,#N/A,FALSE,"Serv-PC % Chart 7C";#N/A,#N/A,FALSE,"Variance analysis";#N/A,#N/A,FALSE,"Cur Mnth Cash";#N/A,#N/A,FALSE,"Current Qtr Cash";#N/A,#N/A,FALSE,"Qtrly Cashflow";#N/A,#N/A,FALSE,"Mnthly Cashflow";#N/A,#N/A,FALSE,"Accts. Rec.";#N/A,#N/A,FALSE,"Headcnt Det";#N/A,#N/A,FALSE,"Gross Headcount"}</definedName>
    <definedName name="wrn.Part._.1._1" hidden="1">{#N/A,#N/A,FALSE,"Title";#N/A,#N/A,FALSE,"Tbl Contents";#N/A,#N/A,FALSE,"Management Summary (1)";#N/A,#N/A,FALSE,"Major Project  (1)";#N/A,#N/A,FALSE,"Qterly Income";#N/A,#N/A,FALSE,"Major Project [2]";#N/A,#N/A,FALSE,"Project PBT chart 4A";#N/A,#N/A,FALSE,"Income Statement";#N/A,#N/A,FALSE,"Mntly Income";#N/A,#N/A,FALSE,"Rev Mix Chart 7A";#N/A,#N/A,FALSE,"GM Mix Chart 7b";#N/A,#N/A,FALSE,"Serv-PC % Chart 7C";#N/A,#N/A,FALSE,"Variance analysis";#N/A,#N/A,FALSE,"Cur Mnth Cash";#N/A,#N/A,FALSE,"Current Qtr Cash";#N/A,#N/A,FALSE,"Qtrly Cashflow";#N/A,#N/A,FALSE,"Mnthly Cashflow";#N/A,#N/A,FALSE,"Accts. Rec.";#N/A,#N/A,FALSE,"Headcnt Det";#N/A,#N/A,FALSE,"Gross Headcount"}</definedName>
    <definedName name="wrn.Part._.1._2" hidden="1">{#N/A,#N/A,FALSE,"Title";#N/A,#N/A,FALSE,"Tbl Contents";#N/A,#N/A,FALSE,"Management Summary (1)";#N/A,#N/A,FALSE,"Major Project  (1)";#N/A,#N/A,FALSE,"Qterly Income";#N/A,#N/A,FALSE,"Major Project [2]";#N/A,#N/A,FALSE,"Project PBT chart 4A";#N/A,#N/A,FALSE,"Income Statement";#N/A,#N/A,FALSE,"Mntly Income";#N/A,#N/A,FALSE,"Rev Mix Chart 7A";#N/A,#N/A,FALSE,"GM Mix Chart 7b";#N/A,#N/A,FALSE,"Serv-PC % Chart 7C";#N/A,#N/A,FALSE,"Variance analysis";#N/A,#N/A,FALSE,"Cur Mnth Cash";#N/A,#N/A,FALSE,"Current Qtr Cash";#N/A,#N/A,FALSE,"Qtrly Cashflow";#N/A,#N/A,FALSE,"Mnthly Cashflow";#N/A,#N/A,FALSE,"Accts. Rec.";#N/A,#N/A,FALSE,"Headcnt Det";#N/A,#N/A,FALSE,"Gross Headcount"}</definedName>
    <definedName name="wrn.Part._.1._3" hidden="1">{#N/A,#N/A,FALSE,"Title";#N/A,#N/A,FALSE,"Tbl Contents";#N/A,#N/A,FALSE,"Management Summary (1)";#N/A,#N/A,FALSE,"Major Project  (1)";#N/A,#N/A,FALSE,"Qterly Income";#N/A,#N/A,FALSE,"Major Project [2]";#N/A,#N/A,FALSE,"Project PBT chart 4A";#N/A,#N/A,FALSE,"Income Statement";#N/A,#N/A,FALSE,"Mntly Income";#N/A,#N/A,FALSE,"Rev Mix Chart 7A";#N/A,#N/A,FALSE,"GM Mix Chart 7b";#N/A,#N/A,FALSE,"Serv-PC % Chart 7C";#N/A,#N/A,FALSE,"Variance analysis";#N/A,#N/A,FALSE,"Cur Mnth Cash";#N/A,#N/A,FALSE,"Current Qtr Cash";#N/A,#N/A,FALSE,"Qtrly Cashflow";#N/A,#N/A,FALSE,"Mnthly Cashflow";#N/A,#N/A,FALSE,"Accts. Rec.";#N/A,#N/A,FALSE,"Headcnt Det";#N/A,#N/A,FALSE,"Gross Headcount"}</definedName>
    <definedName name="wrn.Part._.1._4" hidden="1">{#N/A,#N/A,FALSE,"Title";#N/A,#N/A,FALSE,"Tbl Contents";#N/A,#N/A,FALSE,"Management Summary (1)";#N/A,#N/A,FALSE,"Major Project  (1)";#N/A,#N/A,FALSE,"Qterly Income";#N/A,#N/A,FALSE,"Major Project [2]";#N/A,#N/A,FALSE,"Project PBT chart 4A";#N/A,#N/A,FALSE,"Income Statement";#N/A,#N/A,FALSE,"Mntly Income";#N/A,#N/A,FALSE,"Rev Mix Chart 7A";#N/A,#N/A,FALSE,"GM Mix Chart 7b";#N/A,#N/A,FALSE,"Serv-PC % Chart 7C";#N/A,#N/A,FALSE,"Variance analysis";#N/A,#N/A,FALSE,"Cur Mnth Cash";#N/A,#N/A,FALSE,"Current Qtr Cash";#N/A,#N/A,FALSE,"Qtrly Cashflow";#N/A,#N/A,FALSE,"Mnthly Cashflow";#N/A,#N/A,FALSE,"Accts. Rec.";#N/A,#N/A,FALSE,"Headcnt Det";#N/A,#N/A,FALSE,"Gross Headcount"}</definedName>
    <definedName name="wrn.Part._.1._5" hidden="1">{#N/A,#N/A,FALSE,"Title";#N/A,#N/A,FALSE,"Tbl Contents";#N/A,#N/A,FALSE,"Management Summary (1)";#N/A,#N/A,FALSE,"Major Project  (1)";#N/A,#N/A,FALSE,"Qterly Income";#N/A,#N/A,FALSE,"Major Project [2]";#N/A,#N/A,FALSE,"Project PBT chart 4A";#N/A,#N/A,FALSE,"Income Statement";#N/A,#N/A,FALSE,"Mntly Income";#N/A,#N/A,FALSE,"Rev Mix Chart 7A";#N/A,#N/A,FALSE,"GM Mix Chart 7b";#N/A,#N/A,FALSE,"Serv-PC % Chart 7C";#N/A,#N/A,FALSE,"Variance analysis";#N/A,#N/A,FALSE,"Cur Mnth Cash";#N/A,#N/A,FALSE,"Current Qtr Cash";#N/A,#N/A,FALSE,"Qtrly Cashflow";#N/A,#N/A,FALSE,"Mnthly Cashflow";#N/A,#N/A,FALSE,"Accts. Rec.";#N/A,#N/A,FALSE,"Headcnt Det";#N/A,#N/A,FALSE,"Gross Headcount"}</definedName>
    <definedName name="wrn.Part._.2."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_1"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_2"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_3"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_4"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_5" hidden="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ending._.AC." localSheetId="1" hidden="1">{#N/A,#N/A,FALSE,"3410599";#N/A,#N/A,FALSE,"34106";#N/A,#N/A,FALSE,"34903";#N/A,#N/A,FALSE,"4450999";#N/A,#N/A,FALSE,"44901"}</definedName>
    <definedName name="wrn.Pending._.AC." hidden="1">{#N/A,#N/A,FALSE,"3410599";#N/A,#N/A,FALSE,"34106";#N/A,#N/A,FALSE,"34903";#N/A,#N/A,FALSE,"4450999";#N/A,#N/A,FALSE,"44901"}</definedName>
    <definedName name="wrn.PL_SCHEDULE." localSheetId="7" hidden="1">{#N/A,#N/A,FALSE,"pl-baddebts";#N/A,#N/A,FALSE,"pl-comm";#N/A,#N/A,FALSE,"pl-deprec";#N/A,#N/A,FALSE,"pl-donations";#N/A,#N/A,FALSE,"pl-exchange";#N/A,#N/A,FALSE,"pl-entertain";#N/A,#N/A,FALSE,"pl-fa-disposals";#N/A,#N/A,FALSE,"pl-interest";#N/A,#N/A,FALSE,"pl-int-analysis";#N/A,#N/A,FALSE,"pl-interest-dir";#N/A,#N/A,FALSE,"pl-intercom";#N/A,#N/A,FALSE,"pl-legal";#N/A,#N/A,FALSE,"pl-man+comm";#N/A,#N/A,FALSE,"pl-motor";#N/A,#N/A,FALSE,"pl-pfund";#N/A,#N/A,FALSE,"pl-quota";#N/A,#N/A,FALSE,"pl-rates";#N/A,#N/A,FALSE,"pl-rent-income";#N/A,#N/A,FALSE,"pl-rent";#N/A,#N/A,FALSE,"pl-r&amp;m";#N/A,#N/A,FALSE,"pl-salary";#N/A,#N/A,FALSE,"pl-subcon";#N/A,#N/A,FALSE,"pl-trips"}</definedName>
    <definedName name="wrn.PL_SCHEDULE." localSheetId="5" hidden="1">{#N/A,#N/A,FALSE,"pl-baddebts";#N/A,#N/A,FALSE,"pl-comm";#N/A,#N/A,FALSE,"pl-deprec";#N/A,#N/A,FALSE,"pl-donations";#N/A,#N/A,FALSE,"pl-exchange";#N/A,#N/A,FALSE,"pl-entertain";#N/A,#N/A,FALSE,"pl-fa-disposals";#N/A,#N/A,FALSE,"pl-interest";#N/A,#N/A,FALSE,"pl-int-analysis";#N/A,#N/A,FALSE,"pl-interest-dir";#N/A,#N/A,FALSE,"pl-intercom";#N/A,#N/A,FALSE,"pl-legal";#N/A,#N/A,FALSE,"pl-man+comm";#N/A,#N/A,FALSE,"pl-motor";#N/A,#N/A,FALSE,"pl-pfund";#N/A,#N/A,FALSE,"pl-quota";#N/A,#N/A,FALSE,"pl-rates";#N/A,#N/A,FALSE,"pl-rent-income";#N/A,#N/A,FALSE,"pl-rent";#N/A,#N/A,FALSE,"pl-r&amp;m";#N/A,#N/A,FALSE,"pl-salary";#N/A,#N/A,FALSE,"pl-subcon";#N/A,#N/A,FALSE,"pl-trips"}</definedName>
    <definedName name="wrn.PL_SCHEDULE." localSheetId="6" hidden="1">{#N/A,#N/A,FALSE,"pl-baddebts";#N/A,#N/A,FALSE,"pl-comm";#N/A,#N/A,FALSE,"pl-deprec";#N/A,#N/A,FALSE,"pl-donations";#N/A,#N/A,FALSE,"pl-exchange";#N/A,#N/A,FALSE,"pl-entertain";#N/A,#N/A,FALSE,"pl-fa-disposals";#N/A,#N/A,FALSE,"pl-interest";#N/A,#N/A,FALSE,"pl-int-analysis";#N/A,#N/A,FALSE,"pl-interest-dir";#N/A,#N/A,FALSE,"pl-intercom";#N/A,#N/A,FALSE,"pl-legal";#N/A,#N/A,FALSE,"pl-man+comm";#N/A,#N/A,FALSE,"pl-motor";#N/A,#N/A,FALSE,"pl-pfund";#N/A,#N/A,FALSE,"pl-quota";#N/A,#N/A,FALSE,"pl-rates";#N/A,#N/A,FALSE,"pl-rent-income";#N/A,#N/A,FALSE,"pl-rent";#N/A,#N/A,FALSE,"pl-r&amp;m";#N/A,#N/A,FALSE,"pl-salary";#N/A,#N/A,FALSE,"pl-subcon";#N/A,#N/A,FALSE,"pl-trips"}</definedName>
    <definedName name="wrn.PL_SCHEDULE." localSheetId="11" hidden="1">{#N/A,#N/A,FALSE,"pl-baddebts";#N/A,#N/A,FALSE,"pl-comm";#N/A,#N/A,FALSE,"pl-deprec";#N/A,#N/A,FALSE,"pl-donations";#N/A,#N/A,FALSE,"pl-exchange";#N/A,#N/A,FALSE,"pl-entertain";#N/A,#N/A,FALSE,"pl-fa-disposals";#N/A,#N/A,FALSE,"pl-interest";#N/A,#N/A,FALSE,"pl-int-analysis";#N/A,#N/A,FALSE,"pl-interest-dir";#N/A,#N/A,FALSE,"pl-intercom";#N/A,#N/A,FALSE,"pl-legal";#N/A,#N/A,FALSE,"pl-man+comm";#N/A,#N/A,FALSE,"pl-motor";#N/A,#N/A,FALSE,"pl-pfund";#N/A,#N/A,FALSE,"pl-quota";#N/A,#N/A,FALSE,"pl-rates";#N/A,#N/A,FALSE,"pl-rent-income";#N/A,#N/A,FALSE,"pl-rent";#N/A,#N/A,FALSE,"pl-r&amp;m";#N/A,#N/A,FALSE,"pl-salary";#N/A,#N/A,FALSE,"pl-subcon";#N/A,#N/A,FALSE,"pl-trips"}</definedName>
    <definedName name="wrn.PL_SCHEDULE." localSheetId="12" hidden="1">{#N/A,#N/A,FALSE,"pl-baddebts";#N/A,#N/A,FALSE,"pl-comm";#N/A,#N/A,FALSE,"pl-deprec";#N/A,#N/A,FALSE,"pl-donations";#N/A,#N/A,FALSE,"pl-exchange";#N/A,#N/A,FALSE,"pl-entertain";#N/A,#N/A,FALSE,"pl-fa-disposals";#N/A,#N/A,FALSE,"pl-interest";#N/A,#N/A,FALSE,"pl-int-analysis";#N/A,#N/A,FALSE,"pl-interest-dir";#N/A,#N/A,FALSE,"pl-intercom";#N/A,#N/A,FALSE,"pl-legal";#N/A,#N/A,FALSE,"pl-man+comm";#N/A,#N/A,FALSE,"pl-motor";#N/A,#N/A,FALSE,"pl-pfund";#N/A,#N/A,FALSE,"pl-quota";#N/A,#N/A,FALSE,"pl-rates";#N/A,#N/A,FALSE,"pl-rent-income";#N/A,#N/A,FALSE,"pl-rent";#N/A,#N/A,FALSE,"pl-r&amp;m";#N/A,#N/A,FALSE,"pl-salary";#N/A,#N/A,FALSE,"pl-subcon";#N/A,#N/A,FALSE,"pl-trips"}</definedName>
    <definedName name="wrn.PL_SCHEDULE." hidden="1">{#N/A,#N/A,FALSE,"pl-baddebts";#N/A,#N/A,FALSE,"pl-comm";#N/A,#N/A,FALSE,"pl-deprec";#N/A,#N/A,FALSE,"pl-donations";#N/A,#N/A,FALSE,"pl-exchange";#N/A,#N/A,FALSE,"pl-entertain";#N/A,#N/A,FALSE,"pl-fa-disposals";#N/A,#N/A,FALSE,"pl-interest";#N/A,#N/A,FALSE,"pl-int-analysis";#N/A,#N/A,FALSE,"pl-interest-dir";#N/A,#N/A,FALSE,"pl-intercom";#N/A,#N/A,FALSE,"pl-legal";#N/A,#N/A,FALSE,"pl-man+comm";#N/A,#N/A,FALSE,"pl-motor";#N/A,#N/A,FALSE,"pl-pfund";#N/A,#N/A,FALSE,"pl-quota";#N/A,#N/A,FALSE,"pl-rates";#N/A,#N/A,FALSE,"pl-rent-income";#N/A,#N/A,FALSE,"pl-rent";#N/A,#N/A,FALSE,"pl-r&amp;m";#N/A,#N/A,FALSE,"pl-salary";#N/A,#N/A,FALSE,"pl-subcon";#N/A,#N/A,FALSE,"pl-trips"}</definedName>
    <definedName name="wrn.plc." localSheetId="7" hidden="1">{#N/A,#N/A,FALSE,"HK_PL";#N/A,#N/A,FALSE,"CD1_PL";#N/A,#N/A,FALSE,"HK_OFFICE";#N/A,#N/A,FALSE,"CD2_PL";#N/A,#N/A,FALSE,"CD3_PL";#N/A,#N/A,FALSE,"CONSOLID"}</definedName>
    <definedName name="wrn.plc." localSheetId="5" hidden="1">{#N/A,#N/A,FALSE,"HK_PL";#N/A,#N/A,FALSE,"CD1_PL";#N/A,#N/A,FALSE,"HK_OFFICE";#N/A,#N/A,FALSE,"CD2_PL";#N/A,#N/A,FALSE,"CD3_PL";#N/A,#N/A,FALSE,"CONSOLID"}</definedName>
    <definedName name="wrn.plc." localSheetId="6" hidden="1">{#N/A,#N/A,FALSE,"HK_PL";#N/A,#N/A,FALSE,"CD1_PL";#N/A,#N/A,FALSE,"HK_OFFICE";#N/A,#N/A,FALSE,"CD2_PL";#N/A,#N/A,FALSE,"CD3_PL";#N/A,#N/A,FALSE,"CONSOLID"}</definedName>
    <definedName name="wrn.plc." localSheetId="11" hidden="1">{#N/A,#N/A,FALSE,"HK_PL";#N/A,#N/A,FALSE,"CD1_PL";#N/A,#N/A,FALSE,"HK_OFFICE";#N/A,#N/A,FALSE,"CD2_PL";#N/A,#N/A,FALSE,"CD3_PL";#N/A,#N/A,FALSE,"CONSOLID"}</definedName>
    <definedName name="wrn.plc." localSheetId="12" hidden="1">{#N/A,#N/A,FALSE,"HK_PL";#N/A,#N/A,FALSE,"CD1_PL";#N/A,#N/A,FALSE,"HK_OFFICE";#N/A,#N/A,FALSE,"CD2_PL";#N/A,#N/A,FALSE,"CD3_PL";#N/A,#N/A,FALSE,"CONSOLID"}</definedName>
    <definedName name="wrn.plc." hidden="1">{#N/A,#N/A,FALSE,"HK_PL";#N/A,#N/A,FALSE,"CD1_PL";#N/A,#N/A,FALSE,"HK_OFFICE";#N/A,#N/A,FALSE,"CD2_PL";#N/A,#N/A,FALSE,"CD3_PL";#N/A,#N/A,FALSE,"CONSOLID"}</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LX._1" hidden="1">{"cred comp",#N/A,FALSE,"Comparable Credit Analysis";"IS",#N/A,FALSE,"IS";"Sensitivity",#N/A,FALSE,"Sensitivity";"BS",#N/A,FALSE,"BS";"Bond Summary",#N/A,FALSE,"B Summary";"AD",#N/A,FALSE,"Accretion";"NAV",#N/A,FALSE,"NAV";"SU",#N/A,FALSE,"S&amp;U";"acq. study",#N/A,FALSE,"Acq. Study";"F Charges",#N/A,FALSE,"Fixed Charges"}</definedName>
    <definedName name="wrn.PLX._2" hidden="1">{"cred comp",#N/A,FALSE,"Comparable Credit Analysis";"IS",#N/A,FALSE,"IS";"Sensitivity",#N/A,FALSE,"Sensitivity";"BS",#N/A,FALSE,"BS";"Bond Summary",#N/A,FALSE,"B Summary";"AD",#N/A,FALSE,"Accretion";"NAV",#N/A,FALSE,"NAV";"SU",#N/A,FALSE,"S&amp;U";"acq. study",#N/A,FALSE,"Acq. Study";"F Charges",#N/A,FALSE,"Fixed Charges"}</definedName>
    <definedName name="wrn.PLX._3" hidden="1">{"cred comp",#N/A,FALSE,"Comparable Credit Analysis";"IS",#N/A,FALSE,"IS";"Sensitivity",#N/A,FALSE,"Sensitivity";"BS",#N/A,FALSE,"BS";"Bond Summary",#N/A,FALSE,"B Summary";"AD",#N/A,FALSE,"Accretion";"NAV",#N/A,FALSE,"NAV";"SU",#N/A,FALSE,"S&amp;U";"acq. study",#N/A,FALSE,"Acq. Study";"F Charges",#N/A,FALSE,"Fixed Charges"}</definedName>
    <definedName name="wrn.PLX._4" hidden="1">{"cred comp",#N/A,FALSE,"Comparable Credit Analysis";"IS",#N/A,FALSE,"IS";"Sensitivity",#N/A,FALSE,"Sensitivity";"BS",#N/A,FALSE,"BS";"Bond Summary",#N/A,FALSE,"B Summary";"AD",#N/A,FALSE,"Accretion";"NAV",#N/A,FALSE,"NAV";"SU",#N/A,FALSE,"S&amp;U";"acq. study",#N/A,FALSE,"Acq. Study";"F Charges",#N/A,FALSE,"Fixed Charges"}</definedName>
    <definedName name="wrn.PLX._5" hidden="1">{"cred comp",#N/A,FALSE,"Comparable Credit Analysis";"IS",#N/A,FALSE,"IS";"Sensitivity",#N/A,FALSE,"Sensitivity";"BS",#N/A,FALSE,"BS";"Bond Summary",#N/A,FALSE,"B Summary";"AD",#N/A,FALSE,"Accretion";"NAV",#N/A,FALSE,"NAV";"SU",#N/A,FALSE,"S&amp;U";"acq. study",#N/A,FALSE,"Acq. Study";"F Charges",#N/A,FALSE,"Fixed Charges"}</definedName>
    <definedName name="wrn.pp." hidden="1">{#N/A,#N/A,FALSE,"Decision";#N/A,#N/A,FALSE,"RMB per car";#N/A,#N/A,FALSE,"RMB per chinese";#N/A,#N/A,FALSE,"Mio RMB";#N/A,#N/A,FALSE,"Mio RMB chinese"}</definedName>
    <definedName name="wrn.print." hidden="1">{#N/A,#N/A,FALSE,"SUM";#N/A,#N/A,FALSE,"Holding Cost ";#N/A,#N/A,FALSE,"2000 &amp; C3D";#N/A,#N/A,FALSE,"Disposal Costs";#N/A,#N/A,FALSE,"WIP";#N/A,#N/A,FALSE,"Fin Goods"}</definedName>
    <definedName name="wrn.print._.all." localSheetId="7" hidden="1">{#N/A,#N/A,FALSE,"Gateway";#N/A,#N/A,FALSE,"NewYork";#N/A,#N/A,FALSE,"Ocean";#N/A,#N/A,FALSE,"GVH";#N/A,#N/A,FALSE,"GVM";#N/A,#N/A,FALSE,"GVT"}</definedName>
    <definedName name="wrn.print._.all." localSheetId="5" hidden="1">{#N/A,#N/A,FALSE,"Gateway";#N/A,#N/A,FALSE,"NewYork";#N/A,#N/A,FALSE,"Ocean";#N/A,#N/A,FALSE,"GVH";#N/A,#N/A,FALSE,"GVM";#N/A,#N/A,FALSE,"GVT"}</definedName>
    <definedName name="wrn.print._.all." localSheetId="6" hidden="1">{#N/A,#N/A,FALSE,"Gateway";#N/A,#N/A,FALSE,"NewYork";#N/A,#N/A,FALSE,"Ocean";#N/A,#N/A,FALSE,"GVH";#N/A,#N/A,FALSE,"GVM";#N/A,#N/A,FALSE,"GVT"}</definedName>
    <definedName name="wrn.print._.all." localSheetId="1" hidden="1">{#N/A,#N/A,FALSE,"Gateway";#N/A,#N/A,FALSE,"NewYork";#N/A,#N/A,FALSE,"Ocean";#N/A,#N/A,FALSE,"GVH";#N/A,#N/A,FALSE,"GVM";#N/A,#N/A,FALSE,"GVT"}</definedName>
    <definedName name="wrn.print._.all." localSheetId="11" hidden="1">{#N/A,#N/A,FALSE,"Gateway";#N/A,#N/A,FALSE,"NewYork";#N/A,#N/A,FALSE,"Ocean";#N/A,#N/A,FALSE,"GVH";#N/A,#N/A,FALSE,"GVM";#N/A,#N/A,FALSE,"GVT"}</definedName>
    <definedName name="wrn.print._.all." localSheetId="12" hidden="1">{#N/A,#N/A,FALSE,"Gateway";#N/A,#N/A,FALSE,"NewYork";#N/A,#N/A,FALSE,"Ocean";#N/A,#N/A,FALSE,"GVH";#N/A,#N/A,FALSE,"GVM";#N/A,#N/A,FALSE,"GVT"}</definedName>
    <definedName name="wrn.print._.all." hidden="1">{#N/A,#N/A,FALSE,"Gateway";#N/A,#N/A,FALSE,"NewYork";#N/A,#N/A,FALSE,"Ocean";#N/A,#N/A,FALSE,"GVH";#N/A,#N/A,FALSE,"GVM";#N/A,#N/A,FALSE,"GVT"}</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All._.Pages._1" hidden="1">{"LBO Summary",#N/A,FALSE,"Summary";"Income Statement",#N/A,FALSE,"Model";"Cash Flow",#N/A,FALSE,"Model";"Balance Sheet",#N/A,FALSE,"Model";"Working Capital",#N/A,FALSE,"Model";"Pro Forma Balance Sheets",#N/A,FALSE,"PFBS";"Debt Balances",#N/A,FALSE,"Model";"Fee Schedules",#N/A,FALSE,"Model"}</definedName>
    <definedName name="wrn.Print._.All._.Pages._2" hidden="1">{"LBO Summary",#N/A,FALSE,"Summary";"Income Statement",#N/A,FALSE,"Model";"Cash Flow",#N/A,FALSE,"Model";"Balance Sheet",#N/A,FALSE,"Model";"Working Capital",#N/A,FALSE,"Model";"Pro Forma Balance Sheets",#N/A,FALSE,"PFBS";"Debt Balances",#N/A,FALSE,"Model";"Fee Schedules",#N/A,FALSE,"Model"}</definedName>
    <definedName name="wrn.Print._.All._.Pages._3" hidden="1">{"LBO Summary",#N/A,FALSE,"Summary";"Income Statement",#N/A,FALSE,"Model";"Cash Flow",#N/A,FALSE,"Model";"Balance Sheet",#N/A,FALSE,"Model";"Working Capital",#N/A,FALSE,"Model";"Pro Forma Balance Sheets",#N/A,FALSE,"PFBS";"Debt Balances",#N/A,FALSE,"Model";"Fee Schedules",#N/A,FALSE,"Model"}</definedName>
    <definedName name="wrn.Print._.All._.Pages._4" hidden="1">{"LBO Summary",#N/A,FALSE,"Summary";"Income Statement",#N/A,FALSE,"Model";"Cash Flow",#N/A,FALSE,"Model";"Balance Sheet",#N/A,FALSE,"Model";"Working Capital",#N/A,FALSE,"Model";"Pro Forma Balance Sheets",#N/A,FALSE,"PFBS";"Debt Balances",#N/A,FALSE,"Model";"Fee Schedules",#N/A,FALSE,"Model"}</definedName>
    <definedName name="wrn.Print._.All._.Pages._5" hidden="1">{"LBO Summary",#N/A,FALSE,"Summary";"Income Statement",#N/A,FALSE,"Model";"Cash Flow",#N/A,FALSE,"Model";"Balance Sheet",#N/A,FALSE,"Model";"Working Capital",#N/A,FALSE,"Model";"Pro Forma Balance Sheets",#N/A,FALSE,"PFBS";"Debt Balances",#N/A,FALSE,"Model";"Fee Schedules",#N/A,FALSE,"Model"}</definedName>
    <definedName name="wrn.Print._.Pack." hidden="1">{"Key",#N/A,TRUE,"Key Measures";"Summary",#N/A,TRUE,"Summary";"TG P&amp;L",#N/A,TRUE,"TG P&amp;L";"Fore P&amp;L",#N/A,TRUE,"Fore P&amp;L";"Fore Costs",#N/A,TRUE,"Fore Costs";"MAtl",#N/A,TRUE,"Fore Matl";"Directs",#N/A,TRUE,"Directs Workings"}</definedName>
    <definedName name="wrn.print._1" hidden="1">{#N/A,#N/A,FALSE,"SUM";#N/A,#N/A,FALSE,"Holding Cost ";#N/A,#N/A,FALSE,"2000 &amp; C3D";#N/A,#N/A,FALSE,"Disposal Costs";#N/A,#N/A,FALSE,"WIP";#N/A,#N/A,FALSE,"Fin Goods"}</definedName>
    <definedName name="wrn.print._2" hidden="1">{#N/A,#N/A,FALSE,"SUM";#N/A,#N/A,FALSE,"Holding Cost ";#N/A,#N/A,FALSE,"2000 &amp; C3D";#N/A,#N/A,FALSE,"Disposal Costs";#N/A,#N/A,FALSE,"WIP";#N/A,#N/A,FALSE,"Fin Goods"}</definedName>
    <definedName name="wrn.print._3" hidden="1">{#N/A,#N/A,FALSE,"SUM";#N/A,#N/A,FALSE,"Holding Cost ";#N/A,#N/A,FALSE,"2000 &amp; C3D";#N/A,#N/A,FALSE,"Disposal Costs";#N/A,#N/A,FALSE,"WIP";#N/A,#N/A,FALSE,"Fin Goods"}</definedName>
    <definedName name="wrn.print._4" hidden="1">{#N/A,#N/A,FALSE,"SUM";#N/A,#N/A,FALSE,"Holding Cost ";#N/A,#N/A,FALSE,"2000 &amp; C3D";#N/A,#N/A,FALSE,"Disposal Costs";#N/A,#N/A,FALSE,"WIP";#N/A,#N/A,FALSE,"Fin Goods"}</definedName>
    <definedName name="wrn.print._5" hidden="1">{#N/A,#N/A,FALSE,"SUM";#N/A,#N/A,FALSE,"Holding Cost ";#N/A,#N/A,FALSE,"2000 &amp; C3D";#N/A,#N/A,FALSE,"Disposal Costs";#N/A,#N/A,FALSE,"WIP";#N/A,#N/A,FALSE,"Fin Goods"}</definedName>
    <definedName name="wrn.PrintReport." localSheetId="2" hidden="1">{"PrintReport",#N/A,FALSE,"Breakdown"}</definedName>
    <definedName name="wrn.PrintReport." localSheetId="7" hidden="1">{"PrintReport",#N/A,FALSE,"Breakdown"}</definedName>
    <definedName name="wrn.PrintReport." localSheetId="3" hidden="1">{"PrintReport",#N/A,FALSE,"Breakdown"}</definedName>
    <definedName name="wrn.PrintReport." localSheetId="4" hidden="1">{"PrintReport",#N/A,FALSE,"Breakdown"}</definedName>
    <definedName name="wrn.PrintReport." localSheetId="5" hidden="1">{"PrintReport",#N/A,FALSE,"Breakdown"}</definedName>
    <definedName name="wrn.PrintReport." localSheetId="6" hidden="1">{"PrintReport",#N/A,FALSE,"Breakdown"}</definedName>
    <definedName name="wrn.PrintReport." localSheetId="1" hidden="1">{"PrintReport",#N/A,FALSE,"Breakdown"}</definedName>
    <definedName name="wrn.PrintReport." localSheetId="8" hidden="1">{"PrintReport",#N/A,FALSE,"Breakdown"}</definedName>
    <definedName name="wrn.PrintReport." localSheetId="9" hidden="1">{"PrintReport",#N/A,FALSE,"Breakdown"}</definedName>
    <definedName name="wrn.PrintReport." localSheetId="10" hidden="1">{"PrintReport",#N/A,FALSE,"Breakdown"}</definedName>
    <definedName name="wrn.PrintReport." localSheetId="11" hidden="1">{"PrintReport",#N/A,FALSE,"Breakdown"}</definedName>
    <definedName name="wrn.PrintReport." localSheetId="12" hidden="1">{"PrintReport",#N/A,FALSE,"Breakdown"}</definedName>
    <definedName name="wrn.PrintReport." hidden="1">{"PrintReport",#N/A,FALSE,"Breakdown"}</definedName>
    <definedName name="wrn.Profit._.and._.Loss._.Account." hidden="1">{#N/A,#N/A,TRUE,"Monthly"}</definedName>
    <definedName name="wrn.PrSch." localSheetId="2" hidden="1">{"PrSch",#N/A,FALSE,"Sheet1"}</definedName>
    <definedName name="wrn.PrSch." localSheetId="7" hidden="1">{"PrSch",#N/A,FALSE,"Sheet1"}</definedName>
    <definedName name="wrn.PrSch." localSheetId="3" hidden="1">{"PrSch",#N/A,FALSE,"Sheet1"}</definedName>
    <definedName name="wrn.PrSch." localSheetId="4" hidden="1">{"PrSch",#N/A,FALSE,"Sheet1"}</definedName>
    <definedName name="wrn.PrSch." localSheetId="5" hidden="1">{"PrSch",#N/A,FALSE,"Sheet1"}</definedName>
    <definedName name="wrn.PrSch." localSheetId="6" hidden="1">{"PrSch",#N/A,FALSE,"Sheet1"}</definedName>
    <definedName name="wrn.PrSch." localSheetId="1" hidden="1">{"PrSch",#N/A,FALSE,"Sheet1"}</definedName>
    <definedName name="wrn.PrSch." localSheetId="8" hidden="1">{"PrSch",#N/A,FALSE,"Sheet1"}</definedName>
    <definedName name="wrn.PrSch." localSheetId="9" hidden="1">{"PrSch",#N/A,FALSE,"Sheet1"}</definedName>
    <definedName name="wrn.PrSch." localSheetId="10" hidden="1">{"PrSch",#N/A,FALSE,"Sheet1"}</definedName>
    <definedName name="wrn.PrSch." localSheetId="11" hidden="1">{"PrSch",#N/A,FALSE,"Sheet1"}</definedName>
    <definedName name="wrn.PrSch." localSheetId="12" hidden="1">{"PrSch",#N/A,FALSE,"Sheet1"}</definedName>
    <definedName name="wrn.PrSch." hidden="1">{"PrSch",#N/A,FALSE,"Sheet1"}</definedName>
    <definedName name="wrn.Pump." hidden="1">{#N/A,#N/A,FALSE,"Assump";#N/A,#N/A,FALSE,"Income";#N/A,#N/A,FALSE,"Balance";#N/A,#N/A,FALSE,"DCF Pump";#N/A,#N/A,FALSE,"Trans Assump";#N/A,#N/A,FALSE,"Combined Income";#N/A,#N/A,FALSE,"Combined Balance"}</definedName>
    <definedName name="wrn.Pump._1" hidden="1">{#N/A,#N/A,FALSE,"Assump";#N/A,#N/A,FALSE,"Income";#N/A,#N/A,FALSE,"Balance";#N/A,#N/A,FALSE,"DCF Pump";#N/A,#N/A,FALSE,"Trans Assump";#N/A,#N/A,FALSE,"Combined Income";#N/A,#N/A,FALSE,"Combined Balance"}</definedName>
    <definedName name="wrn.Pump._2" hidden="1">{#N/A,#N/A,FALSE,"Assump";#N/A,#N/A,FALSE,"Income";#N/A,#N/A,FALSE,"Balance";#N/A,#N/A,FALSE,"DCF Pump";#N/A,#N/A,FALSE,"Trans Assump";#N/A,#N/A,FALSE,"Combined Income";#N/A,#N/A,FALSE,"Combined Balance"}</definedName>
    <definedName name="wrn.Pump._3" hidden="1">{#N/A,#N/A,FALSE,"Assump";#N/A,#N/A,FALSE,"Income";#N/A,#N/A,FALSE,"Balance";#N/A,#N/A,FALSE,"DCF Pump";#N/A,#N/A,FALSE,"Trans Assump";#N/A,#N/A,FALSE,"Combined Income";#N/A,#N/A,FALSE,"Combined Balance"}</definedName>
    <definedName name="wrn.Pump._4" hidden="1">{#N/A,#N/A,FALSE,"Assump";#N/A,#N/A,FALSE,"Income";#N/A,#N/A,FALSE,"Balance";#N/A,#N/A,FALSE,"DCF Pump";#N/A,#N/A,FALSE,"Trans Assump";#N/A,#N/A,FALSE,"Combined Income";#N/A,#N/A,FALSE,"Combined Balance"}</definedName>
    <definedName name="wrn.Pump._5" hidden="1">{#N/A,#N/A,FALSE,"Assump";#N/A,#N/A,FALSE,"Income";#N/A,#N/A,FALSE,"Balance";#N/A,#N/A,FALSE,"DCF Pump";#N/A,#N/A,FALSE,"Trans Assump";#N/A,#N/A,FALSE,"Combined Income";#N/A,#N/A,FALSE,"Combined Balance"}</definedName>
    <definedName name="wrn.Radio." hidden="1">{#N/A,#N/A,FALSE,"Virgin Flightdeck"}</definedName>
    <definedName name="wrn.Radio._1" hidden="1">{#N/A,#N/A,FALSE,"Virgin Flightdeck"}</definedName>
    <definedName name="wrn.Radio._2" hidden="1">{#N/A,#N/A,FALSE,"Virgin Flightdeck"}</definedName>
    <definedName name="wrn.Radio._3" hidden="1">{#N/A,#N/A,FALSE,"Virgin Flightdeck"}</definedName>
    <definedName name="wrn.Radio._4" hidden="1">{#N/A,#N/A,FALSE,"Virgin Flightdeck"}</definedName>
    <definedName name="wrn.Radio._5" hidden="1">{#N/A,#N/A,FALSE,"Virgin Flightdeck"}</definedName>
    <definedName name="wrn.Refining." localSheetId="2" hidden="1">{"Refining 1",#N/A,FALSE,"Detailed cost - crude";"Refining 2",#N/A,FALSE,"Detailed cost - crude"}</definedName>
    <definedName name="wrn.Refining." localSheetId="7" hidden="1">{"Refining 1",#N/A,FALSE,"Detailed cost - crude";"Refining 2",#N/A,FALSE,"Detailed cost - crude"}</definedName>
    <definedName name="wrn.Refining." localSheetId="3" hidden="1">{"Refining 1",#N/A,FALSE,"Detailed cost - crude";"Refining 2",#N/A,FALSE,"Detailed cost - crude"}</definedName>
    <definedName name="wrn.Refining." localSheetId="4" hidden="1">{"Refining 1",#N/A,FALSE,"Detailed cost - crude";"Refining 2",#N/A,FALSE,"Detailed cost - crude"}</definedName>
    <definedName name="wrn.Refining." localSheetId="5" hidden="1">{"Refining 1",#N/A,FALSE,"Detailed cost - crude";"Refining 2",#N/A,FALSE,"Detailed cost - crude"}</definedName>
    <definedName name="wrn.Refining." localSheetId="6" hidden="1">{"Refining 1",#N/A,FALSE,"Detailed cost - crude";"Refining 2",#N/A,FALSE,"Detailed cost - crude"}</definedName>
    <definedName name="wrn.Refining." localSheetId="1" hidden="1">{"Refining 1",#N/A,FALSE,"Detailed cost - crude";"Refining 2",#N/A,FALSE,"Detailed cost - crude"}</definedName>
    <definedName name="wrn.Refining." localSheetId="8" hidden="1">{"Refining 1",#N/A,FALSE,"Detailed cost - crude";"Refining 2",#N/A,FALSE,"Detailed cost - crude"}</definedName>
    <definedName name="wrn.Refining." localSheetId="9" hidden="1">{"Refining 1",#N/A,FALSE,"Detailed cost - crude";"Refining 2",#N/A,FALSE,"Detailed cost - crude"}</definedName>
    <definedName name="wrn.Refining." localSheetId="10" hidden="1">{"Refining 1",#N/A,FALSE,"Detailed cost - crude";"Refining 2",#N/A,FALSE,"Detailed cost - crude"}</definedName>
    <definedName name="wrn.Refining." localSheetId="11" hidden="1">{"Refining 1",#N/A,FALSE,"Detailed cost - crude";"Refining 2",#N/A,FALSE,"Detailed cost - crude"}</definedName>
    <definedName name="wrn.Refining." localSheetId="12" hidden="1">{"Refining 1",#N/A,FALSE,"Detailed cost - crude";"Refining 2",#N/A,FALSE,"Detailed cost - crude"}</definedName>
    <definedName name="wrn.Refining." hidden="1">{"Refining 1",#N/A,FALSE,"Detailed cost - crude";"Refining 2",#N/A,FALSE,"Detailed cost - crude"}</definedName>
    <definedName name="wrn.RELEVANTSHEETS." hidden="1">{#N/A,#N/A,FALSE,"AD_Purch";#N/A,#N/A,FALSE,"Projections";#N/A,#N/A,FALSE,"DCF";#N/A,#N/A,FALSE,"Mkt Val"}</definedName>
    <definedName name="wrn.RELEVANTSHEETS._1" hidden="1">{#N/A,#N/A,FALSE,"AD_Purch";#N/A,#N/A,FALSE,"Projections";#N/A,#N/A,FALSE,"DCF";#N/A,#N/A,FALSE,"Mkt Val"}</definedName>
    <definedName name="wrn.RELEVANTSHEETS._2" hidden="1">{#N/A,#N/A,FALSE,"AD_Purch";#N/A,#N/A,FALSE,"Projections";#N/A,#N/A,FALSE,"DCF";#N/A,#N/A,FALSE,"Mkt Val"}</definedName>
    <definedName name="wrn.RELEVANTSHEETS._3" hidden="1">{#N/A,#N/A,FALSE,"AD_Purch";#N/A,#N/A,FALSE,"Projections";#N/A,#N/A,FALSE,"DCF";#N/A,#N/A,FALSE,"Mkt Val"}</definedName>
    <definedName name="wrn.RELEVANTSHEETS._4" hidden="1">{#N/A,#N/A,FALSE,"AD_Purch";#N/A,#N/A,FALSE,"Projections";#N/A,#N/A,FALSE,"DCF";#N/A,#N/A,FALSE,"Mkt Val"}</definedName>
    <definedName name="wrn.RELEVANTSHEETS._5" hidden="1">{#N/A,#N/A,FALSE,"AD_Purch";#N/A,#N/A,FALSE,"Projections";#N/A,#N/A,FALSE,"DCF";#N/A,#N/A,FALSE,"Mkt Val"}</definedName>
    <definedName name="wrn.REPORT." localSheetId="7" hidden="1">{#N/A,#N/A,FALSE,"Sales  total 9712";#N/A,#N/A,FALSE,"Sales  total 9712";#N/A,#N/A,FALSE,"Sales  total 9712";#N/A,#N/A,FALSE,"Sales  total 9712"}</definedName>
    <definedName name="wrn.REPORT." localSheetId="5" hidden="1">{#N/A,#N/A,FALSE,"Sales  total 9712";#N/A,#N/A,FALSE,"Sales  total 9712";#N/A,#N/A,FALSE,"Sales  total 9712";#N/A,#N/A,FALSE,"Sales  total 9712"}</definedName>
    <definedName name="wrn.REPORT." localSheetId="6" hidden="1">{#N/A,#N/A,FALSE,"Sales  total 9712";#N/A,#N/A,FALSE,"Sales  total 9712";#N/A,#N/A,FALSE,"Sales  total 9712";#N/A,#N/A,FALSE,"Sales  total 9712"}</definedName>
    <definedName name="wrn.REPORT." localSheetId="1" hidden="1">{#N/A,#N/A,FALSE,"Sales  total 9712";#N/A,#N/A,FALSE,"Sales  total 9712";#N/A,#N/A,FALSE,"Sales  total 9712";#N/A,#N/A,FALSE,"Sales  total 9712"}</definedName>
    <definedName name="wrn.REPORT." localSheetId="11" hidden="1">{#N/A,#N/A,FALSE,"Sales  total 9712";#N/A,#N/A,FALSE,"Sales  total 9712";#N/A,#N/A,FALSE,"Sales  total 9712";#N/A,#N/A,FALSE,"Sales  total 9712"}</definedName>
    <definedName name="wrn.REPORT." localSheetId="12" hidden="1">{#N/A,#N/A,FALSE,"Sales  total 9712";#N/A,#N/A,FALSE,"Sales  total 9712";#N/A,#N/A,FALSE,"Sales  total 9712";#N/A,#N/A,FALSE,"Sales  total 9712"}</definedName>
    <definedName name="wrn.REPORT." hidden="1">{#N/A,#N/A,FALSE,"Sales  total 9712";#N/A,#N/A,FALSE,"Sales  total 9712";#N/A,#N/A,FALSE,"Sales  total 9712";#N/A,#N/A,FALSE,"Sales  total 9712"}</definedName>
    <definedName name="wrn.Reports2." hidden="1">{"NI2",#N/A,FALSE,"Sum - Exp";"Revenue2",#N/A,FALSE,"Sum - Exp";"Headcount2",#N/A,FALSE,"Sum - Exp";"Pipeline2",#N/A,FALSE,"Sum - Exp";"expenses",#N/A,FALSE,"Sum - Exp"}</definedName>
    <definedName name="wrn.Reports2._1" hidden="1">{"NI2",#N/A,FALSE,"Sum - Exp";"Revenue2",#N/A,FALSE,"Sum - Exp";"Headcount2",#N/A,FALSE,"Sum - Exp";"Pipeline2",#N/A,FALSE,"Sum - Exp";"expenses",#N/A,FALSE,"Sum - Exp"}</definedName>
    <definedName name="wrn.Reports2._2" hidden="1">{"NI2",#N/A,FALSE,"Sum - Exp";"Revenue2",#N/A,FALSE,"Sum - Exp";"Headcount2",#N/A,FALSE,"Sum - Exp";"Pipeline2",#N/A,FALSE,"Sum - Exp";"expenses",#N/A,FALSE,"Sum - Exp"}</definedName>
    <definedName name="wrn.Reports2._3" hidden="1">{"NI2",#N/A,FALSE,"Sum - Exp";"Revenue2",#N/A,FALSE,"Sum - Exp";"Headcount2",#N/A,FALSE,"Sum - Exp";"Pipeline2",#N/A,FALSE,"Sum - Exp";"expenses",#N/A,FALSE,"Sum - Exp"}</definedName>
    <definedName name="wrn.Reports2._4" hidden="1">{"NI2",#N/A,FALSE,"Sum - Exp";"Revenue2",#N/A,FALSE,"Sum - Exp";"Headcount2",#N/A,FALSE,"Sum - Exp";"Pipeline2",#N/A,FALSE,"Sum - Exp";"expenses",#N/A,FALSE,"Sum - Exp"}</definedName>
    <definedName name="wrn.Reports2._5" hidden="1">{"NI2",#N/A,FALSE,"Sum - Exp";"Revenue2",#N/A,FALSE,"Sum - Exp";"Headcount2",#N/A,FALSE,"Sum - Exp";"Pipeline2",#N/A,FALSE,"Sum - Exp";"expenses",#N/A,FALSE,"Sum - Exp"}</definedName>
    <definedName name="wrn.revenue._.detail." hidden="1">{"revenue detail 1",#N/A,FALSE,"Revenue Detail";"revenue detail 2",#N/A,FALSE,"Revenue Detail";"revenue detail 3",#N/A,FALSE,"Revenue Detail";"revenue detail 4",#N/A,FALSE,"Revenue Detail"}</definedName>
    <definedName name="wrn.revenue._.detail._1" hidden="1">{"revenue detail 1",#N/A,FALSE,"Revenue Detail";"revenue detail 2",#N/A,FALSE,"Revenue Detail";"revenue detail 3",#N/A,FALSE,"Revenue Detail";"revenue detail 4",#N/A,FALSE,"Revenue Detail"}</definedName>
    <definedName name="wrn.revenue._.detail._2" hidden="1">{"revenue detail 1",#N/A,FALSE,"Revenue Detail";"revenue detail 2",#N/A,FALSE,"Revenue Detail";"revenue detail 3",#N/A,FALSE,"Revenue Detail";"revenue detail 4",#N/A,FALSE,"Revenue Detail"}</definedName>
    <definedName name="wrn.revenue._.detail._3" hidden="1">{"revenue detail 1",#N/A,FALSE,"Revenue Detail";"revenue detail 2",#N/A,FALSE,"Revenue Detail";"revenue detail 3",#N/A,FALSE,"Revenue Detail";"revenue detail 4",#N/A,FALSE,"Revenue Detail"}</definedName>
    <definedName name="wrn.revenue._.detail._4" hidden="1">{"revenue detail 1",#N/A,FALSE,"Revenue Detail";"revenue detail 2",#N/A,FALSE,"Revenue Detail";"revenue detail 3",#N/A,FALSE,"Revenue Detail";"revenue detail 4",#N/A,FALSE,"Revenue Detail"}</definedName>
    <definedName name="wrn.revenue._.detail._5" hidden="1">{"revenue detail 1",#N/A,FALSE,"Revenue Detail";"revenue detail 2",#N/A,FALSE,"Revenue Detail";"revenue detail 3",#N/A,FALSE,"Revenue Detail";"revenue detail 4",#N/A,FALSE,"Revenue Detail"}</definedName>
    <definedName name="wrn.revenue._.graph." hidden="1">{"revenue graph",#N/A,FALSE,"Revenue Graph"}</definedName>
    <definedName name="wrn.revenue._.graph._1" hidden="1">{"revenue graph",#N/A,FALSE,"Revenue Graph"}</definedName>
    <definedName name="wrn.revenue._.graph._2" hidden="1">{"revenue graph",#N/A,FALSE,"Revenue Graph"}</definedName>
    <definedName name="wrn.revenue._.graph._3" hidden="1">{"revenue graph",#N/A,FALSE,"Revenue Graph"}</definedName>
    <definedName name="wrn.revenue._.graph._4" hidden="1">{"revenue graph",#N/A,FALSE,"Revenue Graph"}</definedName>
    <definedName name="wrn.revenue._.graph._5" hidden="1">{"revenue graph",#N/A,FALSE,"Revenue Graph"}</definedName>
    <definedName name="wrn.Roll._.Up._.Fields." hidden="1">{"Total",#N/A,FALSE,"Six Fields";"PDP",#N/A,FALSE,"Six Fields";"PNP",#N/A,FALSE,"Six Fields";"PUD",#N/A,FALSE,"Six Fields";"Prob",#N/A,FALSE,"Six Fields"}</definedName>
    <definedName name="wrn.Roll._.Up._.Fields._1" hidden="1">{"Total",#N/A,FALSE,"Six Fields";"PDP",#N/A,FALSE,"Six Fields";"PNP",#N/A,FALSE,"Six Fields";"PUD",#N/A,FALSE,"Six Fields";"Prob",#N/A,FALSE,"Six Fields"}</definedName>
    <definedName name="wrn.Roll._.Up._.Fields._2" hidden="1">{"Total",#N/A,FALSE,"Six Fields";"PDP",#N/A,FALSE,"Six Fields";"PNP",#N/A,FALSE,"Six Fields";"PUD",#N/A,FALSE,"Six Fields";"Prob",#N/A,FALSE,"Six Fields"}</definedName>
    <definedName name="wrn.Roll._.Up._.Fields._3" hidden="1">{"Total",#N/A,FALSE,"Six Fields";"PDP",#N/A,FALSE,"Six Fields";"PNP",#N/A,FALSE,"Six Fields";"PUD",#N/A,FALSE,"Six Fields";"Prob",#N/A,FALSE,"Six Fields"}</definedName>
    <definedName name="wrn.Roll._.Up._.Fields._4" hidden="1">{"Total",#N/A,FALSE,"Six Fields";"PDP",#N/A,FALSE,"Six Fields";"PNP",#N/A,FALSE,"Six Fields";"PUD",#N/A,FALSE,"Six Fields";"Prob",#N/A,FALSE,"Six Fields"}</definedName>
    <definedName name="wrn.Roll._.Up._.Fields._5" hidden="1">{"Total",#N/A,FALSE,"Six Fields";"PDP",#N/A,FALSE,"Six Fields";"PNP",#N/A,FALSE,"Six Fields";"PUD",#N/A,FALSE,"Six Fields";"Prob",#N/A,FALSE,"Six Fields"}</definedName>
    <definedName name="wrn.Sales." localSheetId="7" hidden="1">{#N/A,#N/A,FALSE,"Marketing";#N/A,#N/A,FALSE,"Selling";#N/A,#N/A,FALSE,"Promotional";#N/A,#N/A,FALSE,"Advertising"}</definedName>
    <definedName name="wrn.Sales." localSheetId="5" hidden="1">{#N/A,#N/A,FALSE,"Marketing";#N/A,#N/A,FALSE,"Selling";#N/A,#N/A,FALSE,"Promotional";#N/A,#N/A,FALSE,"Advertising"}</definedName>
    <definedName name="wrn.Sales." localSheetId="6" hidden="1">{#N/A,#N/A,FALSE,"Marketing";#N/A,#N/A,FALSE,"Selling";#N/A,#N/A,FALSE,"Promotional";#N/A,#N/A,FALSE,"Advertising"}</definedName>
    <definedName name="wrn.Sales." localSheetId="1" hidden="1">{#N/A,#N/A,FALSE,"Marketing";#N/A,#N/A,FALSE,"Selling";#N/A,#N/A,FALSE,"Promotional";#N/A,#N/A,FALSE,"Advertising"}</definedName>
    <definedName name="wrn.Sales." localSheetId="11" hidden="1">{#N/A,#N/A,FALSE,"Marketing";#N/A,#N/A,FALSE,"Selling";#N/A,#N/A,FALSE,"Promotional";#N/A,#N/A,FALSE,"Advertising"}</definedName>
    <definedName name="wrn.Sales." localSheetId="12" hidden="1">{#N/A,#N/A,FALSE,"Marketing";#N/A,#N/A,FALSE,"Selling";#N/A,#N/A,FALSE,"Promotional";#N/A,#N/A,FALSE,"Advertising"}</definedName>
    <definedName name="wrn.Sales." hidden="1">{#N/A,#N/A,FALSE,"Marketing";#N/A,#N/A,FALSE,"Selling";#N/A,#N/A,FALSE,"Promotional";#N/A,#N/A,FALSE,"Advertising"}</definedName>
    <definedName name="wrn.SFS." hidden="1">{"index",#N/A,FALSE,"DRS";"a_1",#N/A,FALSE,"DRS";"a_2",#N/A,FALSE,"DRS";"b_1",#N/A,FALSE,"DRS";"b_2.b_3",#N/A,FALSE,"DRS";"b_4.b_5.b_6",#N/A,FALSE,"DRS";"b_7.b_8",#N/A,FALSE,"DRS";"b_9",#N/A,FALSE,"DRS";"b_10.b_11",#N/A,FALSE,"DRS";"b_12.b_13",#N/A,FALSE,"DRS";"b_14",#N/A,FALSE,"DRS";"b_15.b_16",#N/A,FALSE,"DRS";"b_17",#N/A,FALSE,"DRS";"b_18",#N/A,FALSE,"DRS";"c_1.c_2",#N/A,FALSE,"DRS";"d_1",#N/A,FALSE,"DRS";"e_1",#N/A,FALSE,"DRS"}</definedName>
    <definedName name="wrn.Standard." hidden="1">{#N/A,#N/A,FALSE,"Service + Produktion kum";#N/A,#N/A,FALSE,"Produktion kum";#N/A,#N/A,FALSE,"Service kum";#N/A,#N/A,FALSE,"Service Monat";#N/A,#N/A,FALSE,"CARAT"}</definedName>
    <definedName name="wrn.Standard._.Reports."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wrn.Standard._.Reports._1"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wrn.Standard._.Reports._2"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wrn.Standard._.Reports._3"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wrn.Standard._.Reports._4"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wrn.Standard._.Reports._5"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wrn.Statements." localSheetId="2" hidden="1">{#N/A,#N/A,FALSE,"Co_BalSht";#N/A,#N/A,FALSE,"Co_IncStmt";#N/A,#N/A,FALSE,"Cons_BalSht";#N/A,#N/A,FALSE,"Cons_IncStmt";#N/A,#N/A,FALSE,"Cashflow"}</definedName>
    <definedName name="wrn.Statements." localSheetId="7" hidden="1">{#N/A,#N/A,FALSE,"Co_BalSht";#N/A,#N/A,FALSE,"Co_IncStmt";#N/A,#N/A,FALSE,"Cons_BalSht";#N/A,#N/A,FALSE,"Cons_IncStmt";#N/A,#N/A,FALSE,"Cashflow"}</definedName>
    <definedName name="wrn.Statements." localSheetId="3" hidden="1">{#N/A,#N/A,FALSE,"Co_BalSht";#N/A,#N/A,FALSE,"Co_IncStmt";#N/A,#N/A,FALSE,"Cons_BalSht";#N/A,#N/A,FALSE,"Cons_IncStmt";#N/A,#N/A,FALSE,"Cashflow"}</definedName>
    <definedName name="wrn.Statements." localSheetId="4" hidden="1">{#N/A,#N/A,FALSE,"Co_BalSht";#N/A,#N/A,FALSE,"Co_IncStmt";#N/A,#N/A,FALSE,"Cons_BalSht";#N/A,#N/A,FALSE,"Cons_IncStmt";#N/A,#N/A,FALSE,"Cashflow"}</definedName>
    <definedName name="wrn.Statements." localSheetId="5" hidden="1">{#N/A,#N/A,FALSE,"Co_BalSht";#N/A,#N/A,FALSE,"Co_IncStmt";#N/A,#N/A,FALSE,"Cons_BalSht";#N/A,#N/A,FALSE,"Cons_IncStmt";#N/A,#N/A,FALSE,"Cashflow"}</definedName>
    <definedName name="wrn.Statements." localSheetId="6" hidden="1">{#N/A,#N/A,FALSE,"Co_BalSht";#N/A,#N/A,FALSE,"Co_IncStmt";#N/A,#N/A,FALSE,"Cons_BalSht";#N/A,#N/A,FALSE,"Cons_IncStmt";#N/A,#N/A,FALSE,"Cashflow"}</definedName>
    <definedName name="wrn.Statements." localSheetId="1" hidden="1">{#N/A,#N/A,FALSE,"Co_BalSht";#N/A,#N/A,FALSE,"Co_IncStmt";#N/A,#N/A,FALSE,"Cons_BalSht";#N/A,#N/A,FALSE,"Cons_IncStmt";#N/A,#N/A,FALSE,"Cashflow"}</definedName>
    <definedName name="wrn.Statements." localSheetId="8" hidden="1">{#N/A,#N/A,FALSE,"Co_BalSht";#N/A,#N/A,FALSE,"Co_IncStmt";#N/A,#N/A,FALSE,"Cons_BalSht";#N/A,#N/A,FALSE,"Cons_IncStmt";#N/A,#N/A,FALSE,"Cashflow"}</definedName>
    <definedName name="wrn.Statements." localSheetId="9" hidden="1">{#N/A,#N/A,FALSE,"Co_BalSht";#N/A,#N/A,FALSE,"Co_IncStmt";#N/A,#N/A,FALSE,"Cons_BalSht";#N/A,#N/A,FALSE,"Cons_IncStmt";#N/A,#N/A,FALSE,"Cashflow"}</definedName>
    <definedName name="wrn.Statements." localSheetId="10" hidden="1">{#N/A,#N/A,FALSE,"Co_BalSht";#N/A,#N/A,FALSE,"Co_IncStmt";#N/A,#N/A,FALSE,"Cons_BalSht";#N/A,#N/A,FALSE,"Cons_IncStmt";#N/A,#N/A,FALSE,"Cashflow"}</definedName>
    <definedName name="wrn.Statements." localSheetId="11" hidden="1">{#N/A,#N/A,FALSE,"Co_BalSht";#N/A,#N/A,FALSE,"Co_IncStmt";#N/A,#N/A,FALSE,"Cons_BalSht";#N/A,#N/A,FALSE,"Cons_IncStmt";#N/A,#N/A,FALSE,"Cashflow"}</definedName>
    <definedName name="wrn.Statements." localSheetId="12" hidden="1">{#N/A,#N/A,FALSE,"Co_BalSht";#N/A,#N/A,FALSE,"Co_IncStmt";#N/A,#N/A,FALSE,"Cons_BalSht";#N/A,#N/A,FALSE,"Cons_IncStmt";#N/A,#N/A,FALSE,"Cashflow"}</definedName>
    <definedName name="wrn.Statements." hidden="1">{#N/A,#N/A,FALSE,"Co_BalSht";#N/A,#N/A,FALSE,"Co_IncStmt";#N/A,#N/A,FALSE,"Cons_BalSht";#N/A,#N/A,FALSE,"Cons_IncStmt";#N/A,#N/A,FALSE,"Cashflow"}</definedName>
    <definedName name="wrn.Statements._1" hidden="1">{"Co1statements",#N/A,FALSE,"Cmpy1";"Co2statement",#N/A,FALSE,"Cmpy2";"co1pm",#N/A,FALSE,"Co1PM";"co2PM",#N/A,FALSE,"Co2PM";"value",#N/A,FALSE,"value";"opco",#N/A,FALSE,"NewSparkle";"adjusts",#N/A,FALSE,"Adjustments"}</definedName>
    <definedName name="wrn.Statements._2" hidden="1">{"Co1statements",#N/A,FALSE,"Cmpy1";"Co2statement",#N/A,FALSE,"Cmpy2";"co1pm",#N/A,FALSE,"Co1PM";"co2PM",#N/A,FALSE,"Co2PM";"value",#N/A,FALSE,"value";"opco",#N/A,FALSE,"NewSparkle";"adjusts",#N/A,FALSE,"Adjustments"}</definedName>
    <definedName name="wrn.Statements._3" hidden="1">{"Co1statements",#N/A,FALSE,"Cmpy1";"Co2statement",#N/A,FALSE,"Cmpy2";"co1pm",#N/A,FALSE,"Co1PM";"co2PM",#N/A,FALSE,"Co2PM";"value",#N/A,FALSE,"value";"opco",#N/A,FALSE,"NewSparkle";"adjusts",#N/A,FALSE,"Adjustments"}</definedName>
    <definedName name="wrn.Statements._4" hidden="1">{"Co1statements",#N/A,FALSE,"Cmpy1";"Co2statement",#N/A,FALSE,"Cmpy2";"co1pm",#N/A,FALSE,"Co1PM";"co2PM",#N/A,FALSE,"Co2PM";"value",#N/A,FALSE,"value";"opco",#N/A,FALSE,"NewSparkle";"adjusts",#N/A,FALSE,"Adjustments"}</definedName>
    <definedName name="wrn.Statements._5" hidden="1">{"Co1statements",#N/A,FALSE,"Cmpy1";"Co2statement",#N/A,FALSE,"Cmpy2";"co1pm",#N/A,FALSE,"Co1PM";"co2PM",#N/A,FALSE,"Co2PM";"value",#N/A,FALSE,"value";"opco",#N/A,FALSE,"NewSparkle";"adjusts",#N/A,FALSE,"Adjustments"}</definedName>
    <definedName name="wrn.SUMMARY." localSheetId="2" hidden="1">{"BS",#N/A,FALSE,"USA"}</definedName>
    <definedName name="wrn.SUMMARY." localSheetId="7" hidden="1">{"BS",#N/A,FALSE,"USA"}</definedName>
    <definedName name="wrn.SUMMARY." localSheetId="3" hidden="1">{"BS",#N/A,FALSE,"USA"}</definedName>
    <definedName name="wrn.SUMMARY." localSheetId="4" hidden="1">{"BS",#N/A,FALSE,"USA"}</definedName>
    <definedName name="wrn.SUMMARY." localSheetId="5" hidden="1">{"BS",#N/A,FALSE,"USA"}</definedName>
    <definedName name="wrn.SUMMARY." localSheetId="6" hidden="1">{"BS",#N/A,FALSE,"USA"}</definedName>
    <definedName name="wrn.SUMMARY." localSheetId="1" hidden="1">{"BS",#N/A,FALSE,"USA"}</definedName>
    <definedName name="wrn.SUMMARY." localSheetId="8" hidden="1">{"BS",#N/A,FALSE,"USA"}</definedName>
    <definedName name="wrn.SUMMARY." localSheetId="9" hidden="1">{"BS",#N/A,FALSE,"USA"}</definedName>
    <definedName name="wrn.SUMMARY." localSheetId="10" hidden="1">{"BS",#N/A,FALSE,"USA"}</definedName>
    <definedName name="wrn.SUMMARY." localSheetId="11" hidden="1">{"BS",#N/A,FALSE,"USA"}</definedName>
    <definedName name="wrn.SUMMARY." localSheetId="12" hidden="1">{"BS",#N/A,FALSE,"USA"}</definedName>
    <definedName name="wrn.SUMMARY." hidden="1">{"BS",#N/A,FALSE,"USA"}</definedName>
    <definedName name="wrn.summary.." hidden="1">{#N/A,#N/A,TRUE,"KEY DATA";#N/A,#N/A,TRUE,"KEY DATA Base Case";#N/A,#N/A,TRUE,"JULY";#N/A,#N/A,TRUE,"AUG";#N/A,#N/A,TRUE,"SEPT";#N/A,#N/A,TRUE,"3Q"}</definedName>
    <definedName name="wrn.summary.._1" hidden="1">{#N/A,#N/A,TRUE,"KEY DATA";#N/A,#N/A,TRUE,"KEY DATA Base Case";#N/A,#N/A,TRUE,"JULY";#N/A,#N/A,TRUE,"AUG";#N/A,#N/A,TRUE,"SEPT";#N/A,#N/A,TRUE,"3Q"}</definedName>
    <definedName name="wrn.summary.._2" hidden="1">{#N/A,#N/A,TRUE,"KEY DATA";#N/A,#N/A,TRUE,"KEY DATA Base Case";#N/A,#N/A,TRUE,"JULY";#N/A,#N/A,TRUE,"AUG";#N/A,#N/A,TRUE,"SEPT";#N/A,#N/A,TRUE,"3Q"}</definedName>
    <definedName name="wrn.summary.._3" hidden="1">{#N/A,#N/A,TRUE,"KEY DATA";#N/A,#N/A,TRUE,"KEY DATA Base Case";#N/A,#N/A,TRUE,"JULY";#N/A,#N/A,TRUE,"AUG";#N/A,#N/A,TRUE,"SEPT";#N/A,#N/A,TRUE,"3Q"}</definedName>
    <definedName name="wrn.summary.._4" hidden="1">{#N/A,#N/A,TRUE,"KEY DATA";#N/A,#N/A,TRUE,"KEY DATA Base Case";#N/A,#N/A,TRUE,"JULY";#N/A,#N/A,TRUE,"AUG";#N/A,#N/A,TRUE,"SEPT";#N/A,#N/A,TRUE,"3Q"}</definedName>
    <definedName name="wrn.summary.._5" hidden="1">{#N/A,#N/A,TRUE,"KEY DATA";#N/A,#N/A,TRUE,"KEY DATA Base Case";#N/A,#N/A,TRUE,"JULY";#N/A,#N/A,TRUE,"AUG";#N/A,#N/A,TRUE,"SEPT";#N/A,#N/A,TRUE,"3Q"}</definedName>
    <definedName name="wrn.summary._.schedules." hidden="1">{"summary1",#N/A,FALSE,"Summary of Values";"summary2",#N/A,FALSE,"Summary of Values"}</definedName>
    <definedName name="wrn.summary._.schedules._1" hidden="1">{"summary1",#N/A,FALSE,"Summary of Values";"summary2",#N/A,FALSE,"Summary of Values"}</definedName>
    <definedName name="wrn.summary._.schedules._2" hidden="1">{"summary1",#N/A,FALSE,"Summary of Values";"summary2",#N/A,FALSE,"Summary of Values"}</definedName>
    <definedName name="wrn.summary._.schedules._3" hidden="1">{"summary1",#N/A,FALSE,"Summary of Values";"summary2",#N/A,FALSE,"Summary of Values"}</definedName>
    <definedName name="wrn.summary._.schedules._4" hidden="1">{"summary1",#N/A,FALSE,"Summary of Values";"summary2",#N/A,FALSE,"Summary of Values"}</definedName>
    <definedName name="wrn.summary._.schedules._5" hidden="1">{"summary1",#N/A,FALSE,"Summary of Values";"summary2",#N/A,FALSE,"Summary of Values"}</definedName>
    <definedName name="wrn.Summary._1" hidden="1">{#N/A,#N/A,TRUE,"KEY DATA";#N/A,#N/A,TRUE,"KEY DATA Base Case";#N/A,#N/A,TRUE,"JULY";#N/A,#N/A,TRUE,"AUG";#N/A,#N/A,TRUE,"SEPT";#N/A,#N/A,TRUE,"3Q"}</definedName>
    <definedName name="wrn.Summary._2" hidden="1">{#N/A,#N/A,TRUE,"KEY DATA";#N/A,#N/A,TRUE,"KEY DATA Base Case";#N/A,#N/A,TRUE,"JULY";#N/A,#N/A,TRUE,"AUG";#N/A,#N/A,TRUE,"SEPT";#N/A,#N/A,TRUE,"3Q"}</definedName>
    <definedName name="wrn.Summary._3" hidden="1">{#N/A,#N/A,TRUE,"KEY DATA";#N/A,#N/A,TRUE,"KEY DATA Base Case";#N/A,#N/A,TRUE,"JULY";#N/A,#N/A,TRUE,"AUG";#N/A,#N/A,TRUE,"SEPT";#N/A,#N/A,TRUE,"3Q"}</definedName>
    <definedName name="wrn.Summary._4" hidden="1">{#N/A,#N/A,TRUE,"KEY DATA";#N/A,#N/A,TRUE,"KEY DATA Base Case";#N/A,#N/A,TRUE,"JULY";#N/A,#N/A,TRUE,"AUG";#N/A,#N/A,TRUE,"SEPT";#N/A,#N/A,TRUE,"3Q"}</definedName>
    <definedName name="wrn.Summary._5" hidden="1">{#N/A,#N/A,TRUE,"KEY DATA";#N/A,#N/A,TRUE,"KEY DATA Base Case";#N/A,#N/A,TRUE,"JULY";#N/A,#N/A,TRUE,"AUG";#N/A,#N/A,TRUE,"SEPT";#N/A,#N/A,TRUE,"3Q"}</definedName>
    <definedName name="wrn.summit." localSheetId="7" hidden="1">{#N/A,#N/A,FALSE,"TB";#N/A,#N/A,FALSE,"DR";#N/A,#N/A,FALSE,"AR";#N/A,#N/A,FALSE,"PL";#N/A,#N/A,FALSE,"BS";#N/A,#N/A,FALSE,"NOTES";#N/A,#N/A,FALSE,"NOTES (2)";#N/A,#N/A,FALSE,"NOTES (3)";#N/A,#N/A,FALSE,"DPL";#N/A,#N/A,FALSE,"TAXC.INDEX";#N/A,#N/A,FALSE,"Schedule I";#N/A,#N/A,FALSE,"Adjustments"}</definedName>
    <definedName name="wrn.summit." localSheetId="3" hidden="1">{#N/A,#N/A,FALSE,"TB";#N/A,#N/A,FALSE,"DR";#N/A,#N/A,FALSE,"AR";#N/A,#N/A,FALSE,"PL";#N/A,#N/A,FALSE,"BS";#N/A,#N/A,FALSE,"NOTES";#N/A,#N/A,FALSE,"NOTES (2)";#N/A,#N/A,FALSE,"NOTES (3)";#N/A,#N/A,FALSE,"DPL";#N/A,#N/A,FALSE,"TAXC.INDEX";#N/A,#N/A,FALSE,"Schedule I";#N/A,#N/A,FALSE,"Adjustments"}</definedName>
    <definedName name="wrn.summit." localSheetId="4" hidden="1">{#N/A,#N/A,FALSE,"TB";#N/A,#N/A,FALSE,"DR";#N/A,#N/A,FALSE,"AR";#N/A,#N/A,FALSE,"PL";#N/A,#N/A,FALSE,"BS";#N/A,#N/A,FALSE,"NOTES";#N/A,#N/A,FALSE,"NOTES (2)";#N/A,#N/A,FALSE,"NOTES (3)";#N/A,#N/A,FALSE,"DPL";#N/A,#N/A,FALSE,"TAXC.INDEX";#N/A,#N/A,FALSE,"Schedule I";#N/A,#N/A,FALSE,"Adjustments"}</definedName>
    <definedName name="wrn.summit." localSheetId="5" hidden="1">{#N/A,#N/A,FALSE,"TB";#N/A,#N/A,FALSE,"DR";#N/A,#N/A,FALSE,"AR";#N/A,#N/A,FALSE,"PL";#N/A,#N/A,FALSE,"BS";#N/A,#N/A,FALSE,"NOTES";#N/A,#N/A,FALSE,"NOTES (2)";#N/A,#N/A,FALSE,"NOTES (3)";#N/A,#N/A,FALSE,"DPL";#N/A,#N/A,FALSE,"TAXC.INDEX";#N/A,#N/A,FALSE,"Schedule I";#N/A,#N/A,FALSE,"Adjustments"}</definedName>
    <definedName name="wrn.summit." localSheetId="6" hidden="1">{#N/A,#N/A,FALSE,"TB";#N/A,#N/A,FALSE,"DR";#N/A,#N/A,FALSE,"AR";#N/A,#N/A,FALSE,"PL";#N/A,#N/A,FALSE,"BS";#N/A,#N/A,FALSE,"NOTES";#N/A,#N/A,FALSE,"NOTES (2)";#N/A,#N/A,FALSE,"NOTES (3)";#N/A,#N/A,FALSE,"DPL";#N/A,#N/A,FALSE,"TAXC.INDEX";#N/A,#N/A,FALSE,"Schedule I";#N/A,#N/A,FALSE,"Adjustments"}</definedName>
    <definedName name="wrn.summit." localSheetId="1" hidden="1">{#N/A,#N/A,FALSE,"TB";#N/A,#N/A,FALSE,"DR";#N/A,#N/A,FALSE,"AR";#N/A,#N/A,FALSE,"PL";#N/A,#N/A,FALSE,"BS";#N/A,#N/A,FALSE,"NOTES";#N/A,#N/A,FALSE,"NOTES (2)";#N/A,#N/A,FALSE,"NOTES (3)";#N/A,#N/A,FALSE,"DPL";#N/A,#N/A,FALSE,"TAXC.INDEX";#N/A,#N/A,FALSE,"Schedule I";#N/A,#N/A,FALSE,"Adjustments"}</definedName>
    <definedName name="wrn.summit." localSheetId="10" hidden="1">{#N/A,#N/A,FALSE,"TB";#N/A,#N/A,FALSE,"DR";#N/A,#N/A,FALSE,"AR";#N/A,#N/A,FALSE,"PL";#N/A,#N/A,FALSE,"BS";#N/A,#N/A,FALSE,"NOTES";#N/A,#N/A,FALSE,"NOTES (2)";#N/A,#N/A,FALSE,"NOTES (3)";#N/A,#N/A,FALSE,"DPL";#N/A,#N/A,FALSE,"TAXC.INDEX";#N/A,#N/A,FALSE,"Schedule I";#N/A,#N/A,FALSE,"Adjustments"}</definedName>
    <definedName name="wrn.summit." localSheetId="11" hidden="1">{#N/A,#N/A,FALSE,"TB";#N/A,#N/A,FALSE,"DR";#N/A,#N/A,FALSE,"AR";#N/A,#N/A,FALSE,"PL";#N/A,#N/A,FALSE,"BS";#N/A,#N/A,FALSE,"NOTES";#N/A,#N/A,FALSE,"NOTES (2)";#N/A,#N/A,FALSE,"NOTES (3)";#N/A,#N/A,FALSE,"DPL";#N/A,#N/A,FALSE,"TAXC.INDEX";#N/A,#N/A,FALSE,"Schedule I";#N/A,#N/A,FALSE,"Adjustments"}</definedName>
    <definedName name="wrn.summit." localSheetId="12" hidden="1">{#N/A,#N/A,FALSE,"TB";#N/A,#N/A,FALSE,"DR";#N/A,#N/A,FALSE,"AR";#N/A,#N/A,FALSE,"PL";#N/A,#N/A,FALSE,"BS";#N/A,#N/A,FALSE,"NOTES";#N/A,#N/A,FALSE,"NOTES (2)";#N/A,#N/A,FALSE,"NOTES (3)";#N/A,#N/A,FALSE,"DPL";#N/A,#N/A,FALSE,"TAXC.INDEX";#N/A,#N/A,FALSE,"Schedule I";#N/A,#N/A,FALSE,"Adjustments"}</definedName>
    <definedName name="wrn.summit." hidden="1">{#N/A,#N/A,FALSE,"TB";#N/A,#N/A,FALSE,"DR";#N/A,#N/A,FALSE,"AR";#N/A,#N/A,FALSE,"PL";#N/A,#N/A,FALSE,"BS";#N/A,#N/A,FALSE,"NOTES";#N/A,#N/A,FALSE,"NOTES (2)";#N/A,#N/A,FALSE,"NOTES (3)";#N/A,#N/A,FALSE,"DPL";#N/A,#N/A,FALSE,"TAXC.INDEX";#N/A,#N/A,FALSE,"Schedule I";#N/A,#N/A,FALSE,"Adjustments"}</definedName>
    <definedName name="wrn.Supplemental_Reports." hidden="1">{#N/A,#N/A,FALSE,"Report Data";#N/A,#N/A,FALSE,"COMP POOL";#N/A,#N/A,FALSE,"COMP POOL NB95";#N/A,#N/A,FALSE,"COMP POOL NB94"}</definedName>
    <definedName name="wrn.Supplemental_Reports._1" hidden="1">{#N/A,#N/A,FALSE,"Report Data";#N/A,#N/A,FALSE,"COMP POOL";#N/A,#N/A,FALSE,"COMP POOL NB95";#N/A,#N/A,FALSE,"COMP POOL NB94"}</definedName>
    <definedName name="wrn.Supplemental_Reports._2" hidden="1">{#N/A,#N/A,FALSE,"Report Data";#N/A,#N/A,FALSE,"COMP POOL";#N/A,#N/A,FALSE,"COMP POOL NB95";#N/A,#N/A,FALSE,"COMP POOL NB94"}</definedName>
    <definedName name="wrn.Supplemental_Reports._3" hidden="1">{#N/A,#N/A,FALSE,"Report Data";#N/A,#N/A,FALSE,"COMP POOL";#N/A,#N/A,FALSE,"COMP POOL NB95";#N/A,#N/A,FALSE,"COMP POOL NB94"}</definedName>
    <definedName name="wrn.Supplemental_Reports._4" hidden="1">{#N/A,#N/A,FALSE,"Report Data";#N/A,#N/A,FALSE,"COMP POOL";#N/A,#N/A,FALSE,"COMP POOL NB95";#N/A,#N/A,FALSE,"COMP POOL NB94"}</definedName>
    <definedName name="wrn.Supplemental_Reports._5" hidden="1">{#N/A,#N/A,FALSE,"Report Data";#N/A,#N/A,FALSE,"COMP POOL";#N/A,#N/A,FALSE,"COMP POOL NB95";#N/A,#N/A,FALSE,"COMP POOL NB94"}</definedName>
    <definedName name="wrn.taihing." localSheetId="7" hidden="1">{#N/A,#N/A,FALSE,"DIR-REP";#N/A,#N/A,FALSE,"AUD-REPORT";#N/A,#N/A,FALSE,"P7L&amp;BS";#N/A,#N/A,FALSE,"NOTES";#N/A,#N/A,FALSE,"FA";#N/A,#N/A,FALSE,"NOTES (2)";#N/A,#N/A,FALSE,"Schedule  IV";#N/A,#N/A,FALSE,"Schedule V"}</definedName>
    <definedName name="wrn.taihing." localSheetId="3" hidden="1">{#N/A,#N/A,FALSE,"DIR-REP";#N/A,#N/A,FALSE,"AUD-REPORT";#N/A,#N/A,FALSE,"P7L&amp;BS";#N/A,#N/A,FALSE,"NOTES";#N/A,#N/A,FALSE,"FA";#N/A,#N/A,FALSE,"NOTES (2)";#N/A,#N/A,FALSE,"Schedule  IV";#N/A,#N/A,FALSE,"Schedule V"}</definedName>
    <definedName name="wrn.taihing." localSheetId="4" hidden="1">{#N/A,#N/A,FALSE,"DIR-REP";#N/A,#N/A,FALSE,"AUD-REPORT";#N/A,#N/A,FALSE,"P7L&amp;BS";#N/A,#N/A,FALSE,"NOTES";#N/A,#N/A,FALSE,"FA";#N/A,#N/A,FALSE,"NOTES (2)";#N/A,#N/A,FALSE,"Schedule  IV";#N/A,#N/A,FALSE,"Schedule V"}</definedName>
    <definedName name="wrn.taihing." localSheetId="5" hidden="1">{#N/A,#N/A,FALSE,"DIR-REP";#N/A,#N/A,FALSE,"AUD-REPORT";#N/A,#N/A,FALSE,"P7L&amp;BS";#N/A,#N/A,FALSE,"NOTES";#N/A,#N/A,FALSE,"FA";#N/A,#N/A,FALSE,"NOTES (2)";#N/A,#N/A,FALSE,"Schedule  IV";#N/A,#N/A,FALSE,"Schedule V"}</definedName>
    <definedName name="wrn.taihing." localSheetId="6" hidden="1">{#N/A,#N/A,FALSE,"DIR-REP";#N/A,#N/A,FALSE,"AUD-REPORT";#N/A,#N/A,FALSE,"P7L&amp;BS";#N/A,#N/A,FALSE,"NOTES";#N/A,#N/A,FALSE,"FA";#N/A,#N/A,FALSE,"NOTES (2)";#N/A,#N/A,FALSE,"Schedule  IV";#N/A,#N/A,FALSE,"Schedule V"}</definedName>
    <definedName name="wrn.taihing." localSheetId="1" hidden="1">{#N/A,#N/A,FALSE,"DIR-REP";#N/A,#N/A,FALSE,"AUD-REPORT";#N/A,#N/A,FALSE,"P7L&amp;BS";#N/A,#N/A,FALSE,"NOTES";#N/A,#N/A,FALSE,"FA";#N/A,#N/A,FALSE,"NOTES (2)";#N/A,#N/A,FALSE,"Schedule  IV";#N/A,#N/A,FALSE,"Schedule V"}</definedName>
    <definedName name="wrn.taihing." localSheetId="10" hidden="1">{#N/A,#N/A,FALSE,"DIR-REP";#N/A,#N/A,FALSE,"AUD-REPORT";#N/A,#N/A,FALSE,"P7L&amp;BS";#N/A,#N/A,FALSE,"NOTES";#N/A,#N/A,FALSE,"FA";#N/A,#N/A,FALSE,"NOTES (2)";#N/A,#N/A,FALSE,"Schedule  IV";#N/A,#N/A,FALSE,"Schedule V"}</definedName>
    <definedName name="wrn.taihing." localSheetId="11" hidden="1">{#N/A,#N/A,FALSE,"DIR-REP";#N/A,#N/A,FALSE,"AUD-REPORT";#N/A,#N/A,FALSE,"P7L&amp;BS";#N/A,#N/A,FALSE,"NOTES";#N/A,#N/A,FALSE,"FA";#N/A,#N/A,FALSE,"NOTES (2)";#N/A,#N/A,FALSE,"Schedule  IV";#N/A,#N/A,FALSE,"Schedule V"}</definedName>
    <definedName name="wrn.taihing." localSheetId="12" hidden="1">{#N/A,#N/A,FALSE,"DIR-REP";#N/A,#N/A,FALSE,"AUD-REPORT";#N/A,#N/A,FALSE,"P7L&amp;BS";#N/A,#N/A,FALSE,"NOTES";#N/A,#N/A,FALSE,"FA";#N/A,#N/A,FALSE,"NOTES (2)";#N/A,#N/A,FALSE,"Schedule  IV";#N/A,#N/A,FALSE,"Schedule V"}</definedName>
    <definedName name="wrn.taihing." hidden="1">{#N/A,#N/A,FALSE,"DIR-REP";#N/A,#N/A,FALSE,"AUD-REPORT";#N/A,#N/A,FALSE,"P7L&amp;BS";#N/A,#N/A,FALSE,"NOTES";#N/A,#N/A,FALSE,"FA";#N/A,#N/A,FALSE,"NOTES (2)";#N/A,#N/A,FALSE,"Schedule  IV";#N/A,#N/A,FALSE,"Schedule V"}</definedName>
    <definedName name="wrn.TARGET._.DCF." hidden="1">{"targetdcf",#N/A,FALSE,"Merger consequences";"TARGETASSU",#N/A,FALSE,"Merger consequences";"TERMINAL VALUE",#N/A,FALSE,"Merger consequences"}</definedName>
    <definedName name="wrn.TARGET._.DCF._1" hidden="1">{"targetdcf",#N/A,FALSE,"Merger consequences";"TARGETASSU",#N/A,FALSE,"Merger consequences";"TERMINAL VALUE",#N/A,FALSE,"Merger consequences"}</definedName>
    <definedName name="wrn.TARGET._.DCF._2" hidden="1">{"targetdcf",#N/A,FALSE,"Merger consequences";"TARGETASSU",#N/A,FALSE,"Merger consequences";"TERMINAL VALUE",#N/A,FALSE,"Merger consequences"}</definedName>
    <definedName name="wrn.TARGET._.DCF._3" hidden="1">{"targetdcf",#N/A,FALSE,"Merger consequences";"TARGETASSU",#N/A,FALSE,"Merger consequences";"TERMINAL VALUE",#N/A,FALSE,"Merger consequences"}</definedName>
    <definedName name="wrn.TARGET._.DCF._4" hidden="1">{"targetdcf",#N/A,FALSE,"Merger consequences";"TARGETASSU",#N/A,FALSE,"Merger consequences";"TERMINAL VALUE",#N/A,FALSE,"Merger consequences"}</definedName>
    <definedName name="wrn.TARGET._.DCF._5" hidden="1">{"targetdcf",#N/A,FALSE,"Merger consequences";"TARGETASSU",#N/A,FALSE,"Merger consequences";"TERMINAL VALUE",#N/A,FALSE,"Merger consequences"}</definedName>
    <definedName name="wrn.technology." hidden="1">{"developed valuation",#N/A,FALSE,"Valuation Analysis";"developed income statement",#N/A,FALSE,"Abbreviated Income Statement";"inprocess valuation",#N/A,FALSE,"Valuation Analysis";"inprocess income statement",#N/A,FALSE,"Abbreviated Income Statement"}</definedName>
    <definedName name="wrn.technology._1" hidden="1">{"developed valuation",#N/A,FALSE,"Valuation Analysis";"developed income statement",#N/A,FALSE,"Abbreviated Income Statement";"inprocess valuation",#N/A,FALSE,"Valuation Analysis";"inprocess income statement",#N/A,FALSE,"Abbreviated Income Statement"}</definedName>
    <definedName name="wrn.technology._2" hidden="1">{"developed valuation",#N/A,FALSE,"Valuation Analysis";"developed income statement",#N/A,FALSE,"Abbreviated Income Statement";"inprocess valuation",#N/A,FALSE,"Valuation Analysis";"inprocess income statement",#N/A,FALSE,"Abbreviated Income Statement"}</definedName>
    <definedName name="wrn.technology._3" hidden="1">{"developed valuation",#N/A,FALSE,"Valuation Analysis";"developed income statement",#N/A,FALSE,"Abbreviated Income Statement";"inprocess valuation",#N/A,FALSE,"Valuation Analysis";"inprocess income statement",#N/A,FALSE,"Abbreviated Income Statement"}</definedName>
    <definedName name="wrn.technology._4" hidden="1">{"developed valuation",#N/A,FALSE,"Valuation Analysis";"developed income statement",#N/A,FALSE,"Abbreviated Income Statement";"inprocess valuation",#N/A,FALSE,"Valuation Analysis";"inprocess income statement",#N/A,FALSE,"Abbreviated Income Statement"}</definedName>
    <definedName name="wrn.technology._5" hidden="1">{"developed valuation",#N/A,FALSE,"Valuation Analysis";"developed income statement",#N/A,FALSE,"Abbreviated Income Statement";"inprocess valuation",#N/A,FALSE,"Valuation Analysis";"inprocess income statement",#N/A,FALSE,"Abbreviated Income Statement"}</definedName>
    <definedName name="wrn.TEMP." localSheetId="7" hidden="1">{#N/A,#N/A,FALSE,"TB";#N/A,#N/A,FALSE,"AR";#N/A,#N/A,FALSE,"BS";#N/A,#N/A,FALSE,"PL";#N/A,#N/A,FALSE,"NOTES";#N/A,#N/A,FALSE,"NOTES (2)";#N/A,#N/A,FALSE,"NOTES (3)";#N/A,#N/A,FALSE,"TAXC.INDEX";#N/A,#N/A,FALSE,"Schedule I";#N/A,#N/A,FALSE,"DPL";#N/A,#N/A,FALSE,"Schedule IV";#N/A,#N/A,FALSE,"Adjustments"}</definedName>
    <definedName name="wrn.TEMP." localSheetId="3" hidden="1">{#N/A,#N/A,FALSE,"TB";#N/A,#N/A,FALSE,"AR";#N/A,#N/A,FALSE,"BS";#N/A,#N/A,FALSE,"PL";#N/A,#N/A,FALSE,"NOTES";#N/A,#N/A,FALSE,"NOTES (2)";#N/A,#N/A,FALSE,"NOTES (3)";#N/A,#N/A,FALSE,"TAXC.INDEX";#N/A,#N/A,FALSE,"Schedule I";#N/A,#N/A,FALSE,"DPL";#N/A,#N/A,FALSE,"Schedule IV";#N/A,#N/A,FALSE,"Adjustments"}</definedName>
    <definedName name="wrn.TEMP." localSheetId="4" hidden="1">{#N/A,#N/A,FALSE,"TB";#N/A,#N/A,FALSE,"AR";#N/A,#N/A,FALSE,"BS";#N/A,#N/A,FALSE,"PL";#N/A,#N/A,FALSE,"NOTES";#N/A,#N/A,FALSE,"NOTES (2)";#N/A,#N/A,FALSE,"NOTES (3)";#N/A,#N/A,FALSE,"TAXC.INDEX";#N/A,#N/A,FALSE,"Schedule I";#N/A,#N/A,FALSE,"DPL";#N/A,#N/A,FALSE,"Schedule IV";#N/A,#N/A,FALSE,"Adjustments"}</definedName>
    <definedName name="wrn.TEMP." localSheetId="5" hidden="1">{#N/A,#N/A,FALSE,"TB";#N/A,#N/A,FALSE,"AR";#N/A,#N/A,FALSE,"BS";#N/A,#N/A,FALSE,"PL";#N/A,#N/A,FALSE,"NOTES";#N/A,#N/A,FALSE,"NOTES (2)";#N/A,#N/A,FALSE,"NOTES (3)";#N/A,#N/A,FALSE,"TAXC.INDEX";#N/A,#N/A,FALSE,"Schedule I";#N/A,#N/A,FALSE,"DPL";#N/A,#N/A,FALSE,"Schedule IV";#N/A,#N/A,FALSE,"Adjustments"}</definedName>
    <definedName name="wrn.TEMP." localSheetId="6" hidden="1">{#N/A,#N/A,FALSE,"TB";#N/A,#N/A,FALSE,"AR";#N/A,#N/A,FALSE,"BS";#N/A,#N/A,FALSE,"PL";#N/A,#N/A,FALSE,"NOTES";#N/A,#N/A,FALSE,"NOTES (2)";#N/A,#N/A,FALSE,"NOTES (3)";#N/A,#N/A,FALSE,"TAXC.INDEX";#N/A,#N/A,FALSE,"Schedule I";#N/A,#N/A,FALSE,"DPL";#N/A,#N/A,FALSE,"Schedule IV";#N/A,#N/A,FALSE,"Adjustments"}</definedName>
    <definedName name="wrn.TEMP." localSheetId="1" hidden="1">{#N/A,#N/A,FALSE,"TB";#N/A,#N/A,FALSE,"AR";#N/A,#N/A,FALSE,"BS";#N/A,#N/A,FALSE,"PL";#N/A,#N/A,FALSE,"NOTES";#N/A,#N/A,FALSE,"NOTES (2)";#N/A,#N/A,FALSE,"NOTES (3)";#N/A,#N/A,FALSE,"TAXC.INDEX";#N/A,#N/A,FALSE,"Schedule I";#N/A,#N/A,FALSE,"DPL";#N/A,#N/A,FALSE,"Schedule IV";#N/A,#N/A,FALSE,"Adjustments"}</definedName>
    <definedName name="wrn.TEMP." localSheetId="10" hidden="1">{#N/A,#N/A,FALSE,"TB";#N/A,#N/A,FALSE,"AR";#N/A,#N/A,FALSE,"BS";#N/A,#N/A,FALSE,"PL";#N/A,#N/A,FALSE,"NOTES";#N/A,#N/A,FALSE,"NOTES (2)";#N/A,#N/A,FALSE,"NOTES (3)";#N/A,#N/A,FALSE,"TAXC.INDEX";#N/A,#N/A,FALSE,"Schedule I";#N/A,#N/A,FALSE,"DPL";#N/A,#N/A,FALSE,"Schedule IV";#N/A,#N/A,FALSE,"Adjustments"}</definedName>
    <definedName name="wrn.TEMP." localSheetId="11" hidden="1">{#N/A,#N/A,FALSE,"TB";#N/A,#N/A,FALSE,"AR";#N/A,#N/A,FALSE,"BS";#N/A,#N/A,FALSE,"PL";#N/A,#N/A,FALSE,"NOTES";#N/A,#N/A,FALSE,"NOTES (2)";#N/A,#N/A,FALSE,"NOTES (3)";#N/A,#N/A,FALSE,"TAXC.INDEX";#N/A,#N/A,FALSE,"Schedule I";#N/A,#N/A,FALSE,"DPL";#N/A,#N/A,FALSE,"Schedule IV";#N/A,#N/A,FALSE,"Adjustments"}</definedName>
    <definedName name="wrn.TEMP." localSheetId="12" hidden="1">{#N/A,#N/A,FALSE,"TB";#N/A,#N/A,FALSE,"AR";#N/A,#N/A,FALSE,"BS";#N/A,#N/A,FALSE,"PL";#N/A,#N/A,FALSE,"NOTES";#N/A,#N/A,FALSE,"NOTES (2)";#N/A,#N/A,FALSE,"NOTES (3)";#N/A,#N/A,FALSE,"TAXC.INDEX";#N/A,#N/A,FALSE,"Schedule I";#N/A,#N/A,FALSE,"DPL";#N/A,#N/A,FALSE,"Schedule IV";#N/A,#N/A,FALSE,"Adjustments"}</definedName>
    <definedName name="wrn.TEMP." hidden="1">{#N/A,#N/A,FALSE,"TB";#N/A,#N/A,FALSE,"AR";#N/A,#N/A,FALSE,"BS";#N/A,#N/A,FALSE,"PL";#N/A,#N/A,FALSE,"NOTES";#N/A,#N/A,FALSE,"NOTES (2)";#N/A,#N/A,FALSE,"NOTES (3)";#N/A,#N/A,FALSE,"TAXC.INDEX";#N/A,#N/A,FALSE,"Schedule I";#N/A,#N/A,FALSE,"DPL";#N/A,#N/A,FALSE,"Schedule IV";#N/A,#N/A,FALSE,"Adjustments"}</definedName>
    <definedName name="wrn.TheWholeEnchilada." hidden="1">{"CSheet",#N/A,FALSE,"C";"SmCap",#N/A,FALSE,"VAL1";"GulfCoast",#N/A,FALSE,"VAL1";"nav",#N/A,FALSE,"NAV";"Summary",#N/A,FALSE,"NAV"}</definedName>
    <definedName name="wrn.TheWholeEnchilada._1" hidden="1">{"CSheet",#N/A,FALSE,"C";"SmCap",#N/A,FALSE,"VAL1";"GulfCoast",#N/A,FALSE,"VAL1";"nav",#N/A,FALSE,"NAV";"Summary",#N/A,FALSE,"NAV"}</definedName>
    <definedName name="wrn.TheWholeEnchilada._2" hidden="1">{"CSheet",#N/A,FALSE,"C";"SmCap",#N/A,FALSE,"VAL1";"GulfCoast",#N/A,FALSE,"VAL1";"nav",#N/A,FALSE,"NAV";"Summary",#N/A,FALSE,"NAV"}</definedName>
    <definedName name="wrn.TheWholeEnchilada._3" hidden="1">{"CSheet",#N/A,FALSE,"C";"SmCap",#N/A,FALSE,"VAL1";"GulfCoast",#N/A,FALSE,"VAL1";"nav",#N/A,FALSE,"NAV";"Summary",#N/A,FALSE,"NAV"}</definedName>
    <definedName name="wrn.TheWholeEnchilada._4" hidden="1">{"CSheet",#N/A,FALSE,"C";"SmCap",#N/A,FALSE,"VAL1";"GulfCoast",#N/A,FALSE,"VAL1";"nav",#N/A,FALSE,"NAV";"Summary",#N/A,FALSE,"NAV"}</definedName>
    <definedName name="wrn.TheWholeEnchilada._5" hidden="1">{"CSheet",#N/A,FALSE,"C";"SmCap",#N/A,FALSE,"VAL1";"GulfCoast",#N/A,FALSE,"VAL1";"nav",#N/A,FALSE,"NAV";"Summary",#N/A,FALSE,"NAV"}</definedName>
    <definedName name="wrn.tiger." localSheetId="7" hidden="1">{#N/A,#N/A,FALSE,"TB";#N/A,#N/A,FALSE,"CONTENTS";#N/A,#N/A,FALSE,"DR";#N/A,#N/A,FALSE,"AR";#N/A,#N/A,FALSE,"BS";#N/A,#N/A,FALSE,"PL";#N/A,#N/A,FALSE,"NOTES";#N/A,#N/A,FALSE,"NOTES (2)";#N/A,#N/A,FALSE,"NOTES (3)";#N/A,#N/A,FALSE,"DPL";#N/A,#N/A,FALSE,"DPL"}</definedName>
    <definedName name="wrn.tiger." localSheetId="3" hidden="1">{#N/A,#N/A,FALSE,"TB";#N/A,#N/A,FALSE,"DR";#N/A,#N/A,FALSE,"AR";#N/A,#N/A,FALSE,"BS";#N/A,#N/A,FALSE,"PL";#N/A,#N/A,FALSE,"NOTES";#N/A,#N/A,FALSE,"NOTES (2)";#N/A,#N/A,FALSE,"NOTES (3)";#N/A,#N/A,FALSE,"DPL";#N/A,#N/A,FALSE,"DPL"}</definedName>
    <definedName name="wrn.tiger." localSheetId="4" hidden="1">{#N/A,#N/A,FALSE,"TB";#N/A,#N/A,FALSE,"DR";#N/A,#N/A,FALSE,"AR";#N/A,#N/A,FALSE,"BS";#N/A,#N/A,FALSE,"PL";#N/A,#N/A,FALSE,"NOTES";#N/A,#N/A,FALSE,"NOTES (2)";#N/A,#N/A,FALSE,"NOTES (3)";#N/A,#N/A,FALSE,"DPL";#N/A,#N/A,FALSE,"DPL"}</definedName>
    <definedName name="wrn.tiger." localSheetId="5" hidden="1">{#N/A,#N/A,FALSE,"TB";#N/A,#N/A,FALSE,"CONTENTS";#N/A,#N/A,FALSE,"DR";#N/A,#N/A,FALSE,"AR";#N/A,#N/A,FALSE,"BS";#N/A,#N/A,FALSE,"PL";#N/A,#N/A,FALSE,"NOTES";#N/A,#N/A,FALSE,"NOTES (2)";#N/A,#N/A,FALSE,"NOTES (3)";#N/A,#N/A,FALSE,"DPL";#N/A,#N/A,FALSE,"DPL"}</definedName>
    <definedName name="wrn.tiger." localSheetId="6" hidden="1">{#N/A,#N/A,FALSE,"TB";#N/A,#N/A,FALSE,"CONTENTS";#N/A,#N/A,FALSE,"DR";#N/A,#N/A,FALSE,"AR";#N/A,#N/A,FALSE,"BS";#N/A,#N/A,FALSE,"PL";#N/A,#N/A,FALSE,"NOTES";#N/A,#N/A,FALSE,"NOTES (2)";#N/A,#N/A,FALSE,"NOTES (3)";#N/A,#N/A,FALSE,"DPL";#N/A,#N/A,FALSE,"DPL"}</definedName>
    <definedName name="wrn.tiger." localSheetId="1" hidden="1">{#N/A,#N/A,FALSE,"TB";#N/A,#N/A,FALSE,"DR";#N/A,#N/A,FALSE,"AR";#N/A,#N/A,FALSE,"BS";#N/A,#N/A,FALSE,"PL";#N/A,#N/A,FALSE,"NOTES";#N/A,#N/A,FALSE,"NOTES (2)";#N/A,#N/A,FALSE,"NOTES (3)";#N/A,#N/A,FALSE,"DPL";#N/A,#N/A,FALSE,"DPL"}</definedName>
    <definedName name="wrn.tiger." localSheetId="10" hidden="1">{#N/A,#N/A,FALSE,"TB";#N/A,#N/A,FALSE,"DR";#N/A,#N/A,FALSE,"AR";#N/A,#N/A,FALSE,"BS";#N/A,#N/A,FALSE,"PL";#N/A,#N/A,FALSE,"NOTES";#N/A,#N/A,FALSE,"NOTES (2)";#N/A,#N/A,FALSE,"NOTES (3)";#N/A,#N/A,FALSE,"DPL";#N/A,#N/A,FALSE,"DPL"}</definedName>
    <definedName name="wrn.tiger." localSheetId="11" hidden="1">{#N/A,#N/A,FALSE,"TB";#N/A,#N/A,FALSE,"CONTENTS";#N/A,#N/A,FALSE,"DR";#N/A,#N/A,FALSE,"AR";#N/A,#N/A,FALSE,"BS";#N/A,#N/A,FALSE,"PL";#N/A,#N/A,FALSE,"NOTES";#N/A,#N/A,FALSE,"NOTES (2)";#N/A,#N/A,FALSE,"NOTES (3)";#N/A,#N/A,FALSE,"DPL";#N/A,#N/A,FALSE,"DPL"}</definedName>
    <definedName name="wrn.tiger." localSheetId="12" hidden="1">{#N/A,#N/A,FALSE,"TB";#N/A,#N/A,FALSE,"CONTENTS";#N/A,#N/A,FALSE,"DR";#N/A,#N/A,FALSE,"AR";#N/A,#N/A,FALSE,"BS";#N/A,#N/A,FALSE,"PL";#N/A,#N/A,FALSE,"NOTES";#N/A,#N/A,FALSE,"NOTES (2)";#N/A,#N/A,FALSE,"NOTES (3)";#N/A,#N/A,FALSE,"DPL";#N/A,#N/A,FALSE,"DPL"}</definedName>
    <definedName name="wrn.tiger." hidden="1">{#N/A,#N/A,FALSE,"TB";#N/A,#N/A,FALSE,"DR";#N/A,#N/A,FALSE,"AR";#N/A,#N/A,FALSE,"BS";#N/A,#N/A,FALSE,"PL";#N/A,#N/A,FALSE,"NOTES";#N/A,#N/A,FALSE,"NOTES (2)";#N/A,#N/A,FALSE,"NOTES (3)";#N/A,#N/A,FALSE,"DPL";#N/A,#N/A,FALSE,"DPL"}</definedName>
    <definedName name="wrn.tigertax." localSheetId="7" hidden="1">{#N/A,#N/A,FALSE,"TAXC.INDEX";#N/A,#N/A,FALSE,"Schedule I";#N/A,#N/A,FALSE,"Schedule  II";#N/A,#N/A,FALSE,"Schedule III"}</definedName>
    <definedName name="wrn.tigertax." localSheetId="3" hidden="1">{#N/A,#N/A,FALSE,"TAXC.INDEX";#N/A,#N/A,FALSE,"Schedule I";#N/A,#N/A,FALSE,"Schedule  II";#N/A,#N/A,FALSE,"Schedule III"}</definedName>
    <definedName name="wrn.tigertax." localSheetId="4" hidden="1">{#N/A,#N/A,FALSE,"TAXC.INDEX";#N/A,#N/A,FALSE,"Schedule I";#N/A,#N/A,FALSE,"Schedule  II";#N/A,#N/A,FALSE,"Schedule III"}</definedName>
    <definedName name="wrn.tigertax." localSheetId="5" hidden="1">{#N/A,#N/A,FALSE,"TAXC.INDEX";#N/A,#N/A,FALSE,"Schedule I";#N/A,#N/A,FALSE,"Schedule  II";#N/A,#N/A,FALSE,"Schedule III"}</definedName>
    <definedName name="wrn.tigertax." localSheetId="6" hidden="1">{#N/A,#N/A,FALSE,"TAXC.INDEX";#N/A,#N/A,FALSE,"Schedule I";#N/A,#N/A,FALSE,"Schedule  II";#N/A,#N/A,FALSE,"Schedule III"}</definedName>
    <definedName name="wrn.tigertax." localSheetId="1" hidden="1">{#N/A,#N/A,FALSE,"TAXC.INDEX";#N/A,#N/A,FALSE,"Schedule I";#N/A,#N/A,FALSE,"Schedule  II";#N/A,#N/A,FALSE,"Schedule III"}</definedName>
    <definedName name="wrn.tigertax." localSheetId="10" hidden="1">{#N/A,#N/A,FALSE,"TAXC.INDEX";#N/A,#N/A,FALSE,"Schedule I";#N/A,#N/A,FALSE,"Schedule  II";#N/A,#N/A,FALSE,"Schedule III"}</definedName>
    <definedName name="wrn.tigertax." localSheetId="11" hidden="1">{#N/A,#N/A,FALSE,"TAXC.INDEX";#N/A,#N/A,FALSE,"Schedule I";#N/A,#N/A,FALSE,"Schedule  II";#N/A,#N/A,FALSE,"Schedule III"}</definedName>
    <definedName name="wrn.tigertax." localSheetId="12" hidden="1">{#N/A,#N/A,FALSE,"TAXC.INDEX";#N/A,#N/A,FALSE,"Schedule I";#N/A,#N/A,FALSE,"Schedule  II";#N/A,#N/A,FALSE,"Schedule III"}</definedName>
    <definedName name="wrn.tigertax." hidden="1">{#N/A,#N/A,FALSE,"TAXC.INDEX";#N/A,#N/A,FALSE,"Schedule I";#N/A,#N/A,FALSE,"Schedule  II";#N/A,#N/A,FALSE,"Schedule III"}</definedName>
    <definedName name="wrn.TOOL." hidden="1">{#N/A,#N/A,TRUE,"Consolidated";#N/A,#N/A,TRUE,"Offering";#N/A,#N/A,TRUE,"WAE";#N/A,#N/A,TRUE,"Combined";#N/A,#N/A,TRUE,"PE Consolidated";#N/A,#N/A,TRUE,"CF Consolidated";#N/A,#N/A,TRUE,"Income";#N/A,#N/A,TRUE,"OfferingTool";#N/A,#N/A,TRUE,"Inputs";#N/A,#N/A,TRUE,"PE";#N/A,#N/A,TRUE,"CF";#N/A,#N/A,TRUE,"Income (2)";#N/A,#N/A,TRUE,"Inputs (2)";#N/A,#N/A,TRUE,"PE (2)";#N/A,#N/A,TRUE,"CF (2)";#N/A,#N/A,TRUE,"Summary"}</definedName>
    <definedName name="wrn.TOOL._1" hidden="1">{#N/A,#N/A,TRUE,"Consolidated";#N/A,#N/A,TRUE,"Offering";#N/A,#N/A,TRUE,"WAE";#N/A,#N/A,TRUE,"Combined";#N/A,#N/A,TRUE,"PE Consolidated";#N/A,#N/A,TRUE,"CF Consolidated";#N/A,#N/A,TRUE,"Income";#N/A,#N/A,TRUE,"OfferingTool";#N/A,#N/A,TRUE,"Inputs";#N/A,#N/A,TRUE,"PE";#N/A,#N/A,TRUE,"CF";#N/A,#N/A,TRUE,"Income (2)";#N/A,#N/A,TRUE,"Inputs (2)";#N/A,#N/A,TRUE,"PE (2)";#N/A,#N/A,TRUE,"CF (2)";#N/A,#N/A,TRUE,"Summary"}</definedName>
    <definedName name="wrn.TOOL._2" hidden="1">{#N/A,#N/A,TRUE,"Consolidated";#N/A,#N/A,TRUE,"Offering";#N/A,#N/A,TRUE,"WAE";#N/A,#N/A,TRUE,"Combined";#N/A,#N/A,TRUE,"PE Consolidated";#N/A,#N/A,TRUE,"CF Consolidated";#N/A,#N/A,TRUE,"Income";#N/A,#N/A,TRUE,"OfferingTool";#N/A,#N/A,TRUE,"Inputs";#N/A,#N/A,TRUE,"PE";#N/A,#N/A,TRUE,"CF";#N/A,#N/A,TRUE,"Income (2)";#N/A,#N/A,TRUE,"Inputs (2)";#N/A,#N/A,TRUE,"PE (2)";#N/A,#N/A,TRUE,"CF (2)";#N/A,#N/A,TRUE,"Summary"}</definedName>
    <definedName name="wrn.TOOL._3" hidden="1">{#N/A,#N/A,TRUE,"Consolidated";#N/A,#N/A,TRUE,"Offering";#N/A,#N/A,TRUE,"WAE";#N/A,#N/A,TRUE,"Combined";#N/A,#N/A,TRUE,"PE Consolidated";#N/A,#N/A,TRUE,"CF Consolidated";#N/A,#N/A,TRUE,"Income";#N/A,#N/A,TRUE,"OfferingTool";#N/A,#N/A,TRUE,"Inputs";#N/A,#N/A,TRUE,"PE";#N/A,#N/A,TRUE,"CF";#N/A,#N/A,TRUE,"Income (2)";#N/A,#N/A,TRUE,"Inputs (2)";#N/A,#N/A,TRUE,"PE (2)";#N/A,#N/A,TRUE,"CF (2)";#N/A,#N/A,TRUE,"Summary"}</definedName>
    <definedName name="wrn.TOOL._4" hidden="1">{#N/A,#N/A,TRUE,"Consolidated";#N/A,#N/A,TRUE,"Offering";#N/A,#N/A,TRUE,"WAE";#N/A,#N/A,TRUE,"Combined";#N/A,#N/A,TRUE,"PE Consolidated";#N/A,#N/A,TRUE,"CF Consolidated";#N/A,#N/A,TRUE,"Income";#N/A,#N/A,TRUE,"OfferingTool";#N/A,#N/A,TRUE,"Inputs";#N/A,#N/A,TRUE,"PE";#N/A,#N/A,TRUE,"CF";#N/A,#N/A,TRUE,"Income (2)";#N/A,#N/A,TRUE,"Inputs (2)";#N/A,#N/A,TRUE,"PE (2)";#N/A,#N/A,TRUE,"CF (2)";#N/A,#N/A,TRUE,"Summary"}</definedName>
    <definedName name="wrn.TOOL._5" hidden="1">{#N/A,#N/A,TRUE,"Consolidated";#N/A,#N/A,TRUE,"Offering";#N/A,#N/A,TRUE,"WAE";#N/A,#N/A,TRUE,"Combined";#N/A,#N/A,TRUE,"PE Consolidated";#N/A,#N/A,TRUE,"CF Consolidated";#N/A,#N/A,TRUE,"Income";#N/A,#N/A,TRUE,"OfferingTool";#N/A,#N/A,TRUE,"Inputs";#N/A,#N/A,TRUE,"PE";#N/A,#N/A,TRUE,"CF";#N/A,#N/A,TRUE,"Income (2)";#N/A,#N/A,TRUE,"Inputs (2)";#N/A,#N/A,TRUE,"PE (2)";#N/A,#N/A,TRUE,"CF (2)";#N/A,#N/A,TRUE,"Summary"}</definedName>
    <definedName name="wrn.toptrial." localSheetId="7" hidden="1">{"toptrial",#N/A,TRUE,"toptrial";"adjustment",#N/A,TRUE,"toptrial";"voucher",#N/A,TRUE,"toptrial"}</definedName>
    <definedName name="wrn.toptrial." localSheetId="5" hidden="1">{"toptrial",#N/A,TRUE,"toptrial";"adjustment",#N/A,TRUE,"toptrial";"voucher",#N/A,TRUE,"toptrial"}</definedName>
    <definedName name="wrn.toptrial." localSheetId="6" hidden="1">{"toptrial",#N/A,TRUE,"toptrial";"adjustment",#N/A,TRUE,"toptrial";"voucher",#N/A,TRUE,"toptrial"}</definedName>
    <definedName name="wrn.toptrial." localSheetId="1" hidden="1">{"toptrial",#N/A,TRUE,"toptrial";"adjustment",#N/A,TRUE,"toptrial";"voucher",#N/A,TRUE,"toptrial"}</definedName>
    <definedName name="wrn.toptrial." localSheetId="11" hidden="1">{"toptrial",#N/A,TRUE,"toptrial";"adjustment",#N/A,TRUE,"toptrial";"voucher",#N/A,TRUE,"toptrial"}</definedName>
    <definedName name="wrn.toptrial." localSheetId="12" hidden="1">{"toptrial",#N/A,TRUE,"toptrial";"adjustment",#N/A,TRUE,"toptrial";"voucher",#N/A,TRUE,"toptrial"}</definedName>
    <definedName name="wrn.toptrial." hidden="1">{"toptrial",#N/A,TRUE,"toptrial";"adjustment",#N/A,TRUE,"toptrial";"voucher",#N/A,TRUE,"toptrial"}</definedName>
    <definedName name="wrn.Total." hidden="1">{#N/A,#N/A,FALSE,"Trans-Sum";#N/A,#N/A,FALSE,"Accr-Dilu2";#N/A,#N/A,FALSE,"Contribution";#N/A,#N/A,FALSE,"Combined";#N/A,#N/A,FALSE,"ASTF";#N/A,#N/A,FALSE,"BRA";#N/A,#N/A,FALSE,"Bra_C";#N/A,#N/A,FALSE,"AcqMults";#N/A,#N/A,FALSE,"CompMults";#N/A,#N/A,FALSE,"DCF";#N/A,#N/A,FALSE,"WACC";#N/A,#N/A,FALSE,"LBO";#N/A,#N/A,FALSE,"Summary";#N/A,#N/A,FALSE,"StructSum"}</definedName>
    <definedName name="wrn.Total._.Proved." hidden="1">{"Total",#N/A,FALSE,"Total Proved";"PDP",#N/A,FALSE,"Total Proved";"PNP",#N/A,FALSE,"Total Proved";"PUD",#N/A,FALSE,"Total Proved"}</definedName>
    <definedName name="wrn.Total._.Proved._.plus._.Probable." hidden="1">{"Total",#N/A,FALSE,"Total Proved + Probable";"PDP",#N/A,FALSE,"Total Proved + Probable";"PNP",#N/A,FALSE,"Total Proved + Probable";"PUD",#N/A,FALSE,"Total Proved + Probable";"Prob",#N/A,FALSE,"Total Proved + Probable"}</definedName>
    <definedName name="wrn.Total._.Proved._.plus._.Probable._1" hidden="1">{"Total",#N/A,FALSE,"Total Proved + Probable";"PDP",#N/A,FALSE,"Total Proved + Probable";"PNP",#N/A,FALSE,"Total Proved + Probable";"PUD",#N/A,FALSE,"Total Proved + Probable";"Prob",#N/A,FALSE,"Total Proved + Probable"}</definedName>
    <definedName name="wrn.Total._.Proved._.plus._.Probable._2" hidden="1">{"Total",#N/A,FALSE,"Total Proved + Probable";"PDP",#N/A,FALSE,"Total Proved + Probable";"PNP",#N/A,FALSE,"Total Proved + Probable";"PUD",#N/A,FALSE,"Total Proved + Probable";"Prob",#N/A,FALSE,"Total Proved + Probable"}</definedName>
    <definedName name="wrn.Total._.Proved._.plus._.Probable._3" hidden="1">{"Total",#N/A,FALSE,"Total Proved + Probable";"PDP",#N/A,FALSE,"Total Proved + Probable";"PNP",#N/A,FALSE,"Total Proved + Probable";"PUD",#N/A,FALSE,"Total Proved + Probable";"Prob",#N/A,FALSE,"Total Proved + Probable"}</definedName>
    <definedName name="wrn.Total._.Proved._.plus._.Probable._4" hidden="1">{"Total",#N/A,FALSE,"Total Proved + Probable";"PDP",#N/A,FALSE,"Total Proved + Probable";"PNP",#N/A,FALSE,"Total Proved + Probable";"PUD",#N/A,FALSE,"Total Proved + Probable";"Prob",#N/A,FALSE,"Total Proved + Probable"}</definedName>
    <definedName name="wrn.Total._.Proved._.plus._.Probable._5" hidden="1">{"Total",#N/A,FALSE,"Total Proved + Probable";"PDP",#N/A,FALSE,"Total Proved + Probable";"PNP",#N/A,FALSE,"Total Proved + Probable";"PUD",#N/A,FALSE,"Total Proved + Probable";"Prob",#N/A,FALSE,"Total Proved + Probable"}</definedName>
    <definedName name="wrn.Total._.Proved._1" hidden="1">{"Total",#N/A,FALSE,"Total Proved";"PDP",#N/A,FALSE,"Total Proved";"PNP",#N/A,FALSE,"Total Proved";"PUD",#N/A,FALSE,"Total Proved"}</definedName>
    <definedName name="wrn.Total._.Proved._2" hidden="1">{"Total",#N/A,FALSE,"Total Proved";"PDP",#N/A,FALSE,"Total Proved";"PNP",#N/A,FALSE,"Total Proved";"PUD",#N/A,FALSE,"Total Proved"}</definedName>
    <definedName name="wrn.Total._.Proved._3" hidden="1">{"Total",#N/A,FALSE,"Total Proved";"PDP",#N/A,FALSE,"Total Proved";"PNP",#N/A,FALSE,"Total Proved";"PUD",#N/A,FALSE,"Total Proved"}</definedName>
    <definedName name="wrn.Total._.Proved._4" hidden="1">{"Total",#N/A,FALSE,"Total Proved";"PDP",#N/A,FALSE,"Total Proved";"PNP",#N/A,FALSE,"Total Proved";"PUD",#N/A,FALSE,"Total Proved"}</definedName>
    <definedName name="wrn.Total._.Proved._5" hidden="1">{"Total",#N/A,FALSE,"Total Proved";"PDP",#N/A,FALSE,"Total Proved";"PNP",#N/A,FALSE,"Total Proved";"PUD",#N/A,FALSE,"Total Proved"}</definedName>
    <definedName name="wrn.Total._1" hidden="1">{#N/A,#N/A,FALSE,"Trans-Sum";#N/A,#N/A,FALSE,"Accr-Dilu2";#N/A,#N/A,FALSE,"Contribution";#N/A,#N/A,FALSE,"Combined";#N/A,#N/A,FALSE,"ASTF";#N/A,#N/A,FALSE,"BRA";#N/A,#N/A,FALSE,"Bra_C";#N/A,#N/A,FALSE,"AcqMults";#N/A,#N/A,FALSE,"CompMults";#N/A,#N/A,FALSE,"DCF";#N/A,#N/A,FALSE,"WACC";#N/A,#N/A,FALSE,"LBO";#N/A,#N/A,FALSE,"Summary";#N/A,#N/A,FALSE,"StructSum"}</definedName>
    <definedName name="wrn.Total._2" hidden="1">{#N/A,#N/A,FALSE,"Trans-Sum";#N/A,#N/A,FALSE,"Accr-Dilu2";#N/A,#N/A,FALSE,"Contribution";#N/A,#N/A,FALSE,"Combined";#N/A,#N/A,FALSE,"ASTF";#N/A,#N/A,FALSE,"BRA";#N/A,#N/A,FALSE,"Bra_C";#N/A,#N/A,FALSE,"AcqMults";#N/A,#N/A,FALSE,"CompMults";#N/A,#N/A,FALSE,"DCF";#N/A,#N/A,FALSE,"WACC";#N/A,#N/A,FALSE,"LBO";#N/A,#N/A,FALSE,"Summary";#N/A,#N/A,FALSE,"StructSum"}</definedName>
    <definedName name="wrn.Total._3" hidden="1">{#N/A,#N/A,FALSE,"Trans-Sum";#N/A,#N/A,FALSE,"Accr-Dilu2";#N/A,#N/A,FALSE,"Contribution";#N/A,#N/A,FALSE,"Combined";#N/A,#N/A,FALSE,"ASTF";#N/A,#N/A,FALSE,"BRA";#N/A,#N/A,FALSE,"Bra_C";#N/A,#N/A,FALSE,"AcqMults";#N/A,#N/A,FALSE,"CompMults";#N/A,#N/A,FALSE,"DCF";#N/A,#N/A,FALSE,"WACC";#N/A,#N/A,FALSE,"LBO";#N/A,#N/A,FALSE,"Summary";#N/A,#N/A,FALSE,"StructSum"}</definedName>
    <definedName name="wrn.Total._4" hidden="1">{#N/A,#N/A,FALSE,"Trans-Sum";#N/A,#N/A,FALSE,"Accr-Dilu2";#N/A,#N/A,FALSE,"Contribution";#N/A,#N/A,FALSE,"Combined";#N/A,#N/A,FALSE,"ASTF";#N/A,#N/A,FALSE,"BRA";#N/A,#N/A,FALSE,"Bra_C";#N/A,#N/A,FALSE,"AcqMults";#N/A,#N/A,FALSE,"CompMults";#N/A,#N/A,FALSE,"DCF";#N/A,#N/A,FALSE,"WACC";#N/A,#N/A,FALSE,"LBO";#N/A,#N/A,FALSE,"Summary";#N/A,#N/A,FALSE,"StructSum"}</definedName>
    <definedName name="wrn.Total._5" hidden="1">{#N/A,#N/A,FALSE,"Trans-Sum";#N/A,#N/A,FALSE,"Accr-Dilu2";#N/A,#N/A,FALSE,"Contribution";#N/A,#N/A,FALSE,"Combined";#N/A,#N/A,FALSE,"ASTF";#N/A,#N/A,FALSE,"BRA";#N/A,#N/A,FALSE,"Bra_C";#N/A,#N/A,FALSE,"AcqMults";#N/A,#N/A,FALSE,"CompMults";#N/A,#N/A,FALSE,"DCF";#N/A,#N/A,FALSE,"WACC";#N/A,#N/A,FALSE,"LBO";#N/A,#N/A,FALSE,"Summary";#N/A,#N/A,FALSE,"StructSum"}</definedName>
    <definedName name="wrn.trademark._.and._.trade._.name." hidden="1">{"trademark1",#N/A,FALSE,"Trademark(s) and Trade Name(s)"}</definedName>
    <definedName name="wrn.trademark._.and._.trade._.name._1" hidden="1">{"trademark1",#N/A,FALSE,"Trademark(s) and Trade Name(s)"}</definedName>
    <definedName name="wrn.trademark._.and._.trade._.name._2" hidden="1">{"trademark1",#N/A,FALSE,"Trademark(s) and Trade Name(s)"}</definedName>
    <definedName name="wrn.trademark._.and._.trade._.name._3" hidden="1">{"trademark1",#N/A,FALSE,"Trademark(s) and Trade Name(s)"}</definedName>
    <definedName name="wrn.trademark._.and._.trade._.name._4" hidden="1">{"trademark1",#N/A,FALSE,"Trademark(s) and Trade Name(s)"}</definedName>
    <definedName name="wrn.trademark._.and._.trade._.name._5" hidden="1">{"trademark1",#N/A,FALSE,"Trademark(s) and Trade Name(s)"}</definedName>
    <definedName name="wrn.TransPrcd_123." hidden="1">{#N/A,#N/A,TRUE,"TransPrcd 1";#N/A,#N/A,TRUE,"TransPrcd 2";#N/A,#N/A,TRUE,"TransPrcd 3"}</definedName>
    <definedName name="wrn.TransPrcd_123._1" hidden="1">{#N/A,#N/A,TRUE,"TransPrcd 1";#N/A,#N/A,TRUE,"TransPrcd 2";#N/A,#N/A,TRUE,"TransPrcd 3"}</definedName>
    <definedName name="wrn.TransPrcd_123._2" hidden="1">{#N/A,#N/A,TRUE,"TransPrcd 1";#N/A,#N/A,TRUE,"TransPrcd 2";#N/A,#N/A,TRUE,"TransPrcd 3"}</definedName>
    <definedName name="wrn.TransPrcd_123._3" hidden="1">{#N/A,#N/A,TRUE,"TransPrcd 1";#N/A,#N/A,TRUE,"TransPrcd 2";#N/A,#N/A,TRUE,"TransPrcd 3"}</definedName>
    <definedName name="wrn.TransPrcd_123._4" hidden="1">{#N/A,#N/A,TRUE,"TransPrcd 1";#N/A,#N/A,TRUE,"TransPrcd 2";#N/A,#N/A,TRUE,"TransPrcd 3"}</definedName>
    <definedName name="wrn.TransPrcd_123._5" hidden="1">{#N/A,#N/A,TRUE,"TransPrcd 1";#N/A,#N/A,TRUE,"TransPrcd 2";#N/A,#N/A,TRUE,"TransPrcd 3"}</definedName>
    <definedName name="wrn.upstairs." hidden="1">{"histincome",#N/A,FALSE,"hyfins";"closing balance",#N/A,FALSE,"hyfins"}</definedName>
    <definedName name="wrn.upstairs._1" hidden="1">{"histincome",#N/A,FALSE,"hyfins";"closing balance",#N/A,FALSE,"hyfins"}</definedName>
    <definedName name="wrn.upstairs._2" hidden="1">{"histincome",#N/A,FALSE,"hyfins";"closing balance",#N/A,FALSE,"hyfins"}</definedName>
    <definedName name="wrn.upstairs._3" hidden="1">{"histincome",#N/A,FALSE,"hyfins";"closing balance",#N/A,FALSE,"hyfins"}</definedName>
    <definedName name="wrn.upstairs._4" hidden="1">{"histincome",#N/A,FALSE,"hyfins";"closing balance",#N/A,FALSE,"hyfins"}</definedName>
    <definedName name="wrn.upstairs._5" hidden="1">{"histincome",#N/A,FALSE,"hyfins";"closing balance",#N/A,FALSE,"hyfins"}</definedName>
    <definedName name="wrn.VALUATION." hidden="1">{#N/A,#N/A,FALSE,"Valuation Assumptions";#N/A,#N/A,FALSE,"Summary";#N/A,#N/A,FALSE,"DCF";#N/A,#N/A,FALSE,"Valuation";#N/A,#N/A,FALSE,"WACC";#N/A,#N/A,FALSE,"UBVH";#N/A,#N/A,FALSE,"Free Cash Flow"}</definedName>
    <definedName name="wrn.VALUATION._1" hidden="1">{#N/A,#N/A,FALSE,"Valuation Assumptions";#N/A,#N/A,FALSE,"Summary";#N/A,#N/A,FALSE,"DCF";#N/A,#N/A,FALSE,"Valuation";#N/A,#N/A,FALSE,"WACC";#N/A,#N/A,FALSE,"UBVH";#N/A,#N/A,FALSE,"Free Cash Flow"}</definedName>
    <definedName name="wrn.VALUATION._2" hidden="1">{#N/A,#N/A,FALSE,"Valuation Assumptions";#N/A,#N/A,FALSE,"Summary";#N/A,#N/A,FALSE,"DCF";#N/A,#N/A,FALSE,"Valuation";#N/A,#N/A,FALSE,"WACC";#N/A,#N/A,FALSE,"UBVH";#N/A,#N/A,FALSE,"Free Cash Flow"}</definedName>
    <definedName name="wrn.VALUATION._3" hidden="1">{#N/A,#N/A,FALSE,"Valuation Assumptions";#N/A,#N/A,FALSE,"Summary";#N/A,#N/A,FALSE,"DCF";#N/A,#N/A,FALSE,"Valuation";#N/A,#N/A,FALSE,"WACC";#N/A,#N/A,FALSE,"UBVH";#N/A,#N/A,FALSE,"Free Cash Flow"}</definedName>
    <definedName name="wrn.VALUATION._4" hidden="1">{#N/A,#N/A,FALSE,"Valuation Assumptions";#N/A,#N/A,FALSE,"Summary";#N/A,#N/A,FALSE,"DCF";#N/A,#N/A,FALSE,"Valuation";#N/A,#N/A,FALSE,"WACC";#N/A,#N/A,FALSE,"UBVH";#N/A,#N/A,FALSE,"Free Cash Flow"}</definedName>
    <definedName name="wrn.VALUATION._5" hidden="1">{#N/A,#N/A,FALSE,"Valuation Assumptions";#N/A,#N/A,FALSE,"Summary";#N/A,#N/A,FALSE,"DCF";#N/A,#N/A,FALSE,"Valuation";#N/A,#N/A,FALSE,"WACC";#N/A,#N/A,FALSE,"UBVH";#N/A,#N/A,FALSE,"Free Cash Flow"}</definedName>
    <definedName name="wrn.voucher9703." localSheetId="7" hidden="1">{#N/A,#N/A,FALSE,"970301";#N/A,#N/A,FALSE,"970302";#N/A,#N/A,FALSE,"970303";#N/A,#N/A,FALSE,"970304";#N/A,#N/A,FALSE,"COM1";#N/A,#N/A,FALSE,"COM2"}</definedName>
    <definedName name="wrn.voucher9703." localSheetId="5" hidden="1">{#N/A,#N/A,FALSE,"970301";#N/A,#N/A,FALSE,"970302";#N/A,#N/A,FALSE,"970303";#N/A,#N/A,FALSE,"970304";#N/A,#N/A,FALSE,"COM1";#N/A,#N/A,FALSE,"COM2"}</definedName>
    <definedName name="wrn.voucher9703." localSheetId="6" hidden="1">{#N/A,#N/A,FALSE,"970301";#N/A,#N/A,FALSE,"970302";#N/A,#N/A,FALSE,"970303";#N/A,#N/A,FALSE,"970304";#N/A,#N/A,FALSE,"COM1";#N/A,#N/A,FALSE,"COM2"}</definedName>
    <definedName name="wrn.voucher9703." localSheetId="1" hidden="1">{#N/A,#N/A,FALSE,"970301";#N/A,#N/A,FALSE,"970302";#N/A,#N/A,FALSE,"970303";#N/A,#N/A,FALSE,"970304";#N/A,#N/A,FALSE,"COM1";#N/A,#N/A,FALSE,"COM2"}</definedName>
    <definedName name="wrn.voucher9703." localSheetId="11" hidden="1">{#N/A,#N/A,FALSE,"970301";#N/A,#N/A,FALSE,"970302";#N/A,#N/A,FALSE,"970303";#N/A,#N/A,FALSE,"970304";#N/A,#N/A,FALSE,"COM1";#N/A,#N/A,FALSE,"COM2"}</definedName>
    <definedName name="wrn.voucher9703." localSheetId="12" hidden="1">{#N/A,#N/A,FALSE,"970301";#N/A,#N/A,FALSE,"970302";#N/A,#N/A,FALSE,"970303";#N/A,#N/A,FALSE,"970304";#N/A,#N/A,FALSE,"COM1";#N/A,#N/A,FALSE,"COM2"}</definedName>
    <definedName name="wrn.voucher9703." hidden="1">{#N/A,#N/A,FALSE,"970301";#N/A,#N/A,FALSE,"970302";#N/A,#N/A,FALSE,"970303";#N/A,#N/A,FALSE,"970304";#N/A,#N/A,FALSE,"COM1";#N/A,#N/A,FALSE,"COM2"}</definedName>
    <definedName name="wrn.Weekly._.Scrap._.Report." hidden="1">{#N/A,#N/A,TRUE,"GEM Total";#N/A,#N/A,TRUE,"Final Assembly";#N/A,#N/A,TRUE,"Cleaning";#N/A,#N/A,TRUE,"Schooping,Clearing";#N/A,#N/A,TRUE,"Winding"}</definedName>
    <definedName name="wrn.weekly._.scrap._.report..." hidden="1">{#N/A,#N/A,TRUE,"GEM Total";#N/A,#N/A,TRUE,"Final Assembly";#N/A,#N/A,TRUE,"Cleaning";#N/A,#N/A,TRUE,"Schooping,Clearing";#N/A,#N/A,TRUE,"Winding"}</definedName>
    <definedName name="wrn.weekly._.scrap._.report..._1" hidden="1">{#N/A,#N/A,TRUE,"GEM Total";#N/A,#N/A,TRUE,"Final Assembly";#N/A,#N/A,TRUE,"Cleaning";#N/A,#N/A,TRUE,"Schooping,Clearing";#N/A,#N/A,TRUE,"Winding"}</definedName>
    <definedName name="wrn.weekly._.scrap._.report..._2" hidden="1">{#N/A,#N/A,TRUE,"GEM Total";#N/A,#N/A,TRUE,"Final Assembly";#N/A,#N/A,TRUE,"Cleaning";#N/A,#N/A,TRUE,"Schooping,Clearing";#N/A,#N/A,TRUE,"Winding"}</definedName>
    <definedName name="wrn.weekly._.scrap._.report..._3" hidden="1">{#N/A,#N/A,TRUE,"GEM Total";#N/A,#N/A,TRUE,"Final Assembly";#N/A,#N/A,TRUE,"Cleaning";#N/A,#N/A,TRUE,"Schooping,Clearing";#N/A,#N/A,TRUE,"Winding"}</definedName>
    <definedName name="wrn.weekly._.scrap._.report..._4" hidden="1">{#N/A,#N/A,TRUE,"GEM Total";#N/A,#N/A,TRUE,"Final Assembly";#N/A,#N/A,TRUE,"Cleaning";#N/A,#N/A,TRUE,"Schooping,Clearing";#N/A,#N/A,TRUE,"Winding"}</definedName>
    <definedName name="wrn.weekly._.scrap._.report..._5" hidden="1">{#N/A,#N/A,TRUE,"GEM Total";#N/A,#N/A,TRUE,"Final Assembly";#N/A,#N/A,TRUE,"Cleaning";#N/A,#N/A,TRUE,"Schooping,Clearing";#N/A,#N/A,TRUE,"Winding"}</definedName>
    <definedName name="wrn.Weekly._.Scrap._.Report._1" hidden="1">{#N/A,#N/A,TRUE,"GEM Total";#N/A,#N/A,TRUE,"Final Assembly";#N/A,#N/A,TRUE,"Cleaning";#N/A,#N/A,TRUE,"Schooping,Clearing";#N/A,#N/A,TRUE,"Winding"}</definedName>
    <definedName name="wrn.Weekly._.Scrap._.Report._2" hidden="1">{#N/A,#N/A,TRUE,"GEM Total";#N/A,#N/A,TRUE,"Final Assembly";#N/A,#N/A,TRUE,"Cleaning";#N/A,#N/A,TRUE,"Schooping,Clearing";#N/A,#N/A,TRUE,"Winding"}</definedName>
    <definedName name="wrn.Weekly._.Scrap._.Report._3" hidden="1">{#N/A,#N/A,TRUE,"GEM Total";#N/A,#N/A,TRUE,"Final Assembly";#N/A,#N/A,TRUE,"Cleaning";#N/A,#N/A,TRUE,"Schooping,Clearing";#N/A,#N/A,TRUE,"Winding"}</definedName>
    <definedName name="wrn.Weekly._.Scrap._.Report._4" hidden="1">{#N/A,#N/A,TRUE,"GEM Total";#N/A,#N/A,TRUE,"Final Assembly";#N/A,#N/A,TRUE,"Cleaning";#N/A,#N/A,TRUE,"Schooping,Clearing";#N/A,#N/A,TRUE,"Winding"}</definedName>
    <definedName name="wrn.Weekly._.Scrap._.Report._5" hidden="1">{#N/A,#N/A,TRUE,"GEM Total";#N/A,#N/A,TRUE,"Final Assembly";#N/A,#N/A,TRUE,"Cleaning";#N/A,#N/A,TRUE,"Schooping,Clearing";#N/A,#N/A,TRUE,"Winding"}</definedName>
    <definedName name="wrn.wicor." hidden="1">{#N/A,#N/A,FALSE,"FACTSHEETS";#N/A,#N/A,FALSE,"pump";#N/A,#N/A,FALSE,"filter"}</definedName>
    <definedName name="wrn.wicor._1" hidden="1">{#N/A,#N/A,FALSE,"FACTSHEETS";#N/A,#N/A,FALSE,"pump";#N/A,#N/A,FALSE,"filter"}</definedName>
    <definedName name="wrn.wicor._2" hidden="1">{#N/A,#N/A,FALSE,"FACTSHEETS";#N/A,#N/A,FALSE,"pump";#N/A,#N/A,FALSE,"filter"}</definedName>
    <definedName name="wrn.wicor._3" hidden="1">{#N/A,#N/A,FALSE,"FACTSHEETS";#N/A,#N/A,FALSE,"pump";#N/A,#N/A,FALSE,"filter"}</definedName>
    <definedName name="wrn.wicor._4" hidden="1">{#N/A,#N/A,FALSE,"FACTSHEETS";#N/A,#N/A,FALSE,"pump";#N/A,#N/A,FALSE,"filter"}</definedName>
    <definedName name="wrn.wicor._5" hidden="1">{#N/A,#N/A,FALSE,"FACTSHEETS";#N/A,#N/A,FALSE,"pump";#N/A,#N/A,FALSE,"filter"}</definedName>
    <definedName name="wrn.work._.paper._.shcedules." hidden="1">{"summary1",#N/A,FALSE,"Summary of Values";"summary2",#N/A,FALSE,"Summary of Values";"weighted average returns",#N/A,FALSE,"WACC and WARA";"fixed asset detail",#N/A,FALSE,"Fixed Asset Detail"}</definedName>
    <definedName name="wrn.work._.paper._.shcedules._1" hidden="1">{"summary1",#N/A,FALSE,"Summary of Values";"summary2",#N/A,FALSE,"Summary of Values";"weighted average returns",#N/A,FALSE,"WACC and WARA";"fixed asset detail",#N/A,FALSE,"Fixed Asset Detail"}</definedName>
    <definedName name="wrn.work._.paper._.shcedules._2" hidden="1">{"summary1",#N/A,FALSE,"Summary of Values";"summary2",#N/A,FALSE,"Summary of Values";"weighted average returns",#N/A,FALSE,"WACC and WARA";"fixed asset detail",#N/A,FALSE,"Fixed Asset Detail"}</definedName>
    <definedName name="wrn.work._.paper._.shcedules._3" hidden="1">{"summary1",#N/A,FALSE,"Summary of Values";"summary2",#N/A,FALSE,"Summary of Values";"weighted average returns",#N/A,FALSE,"WACC and WARA";"fixed asset detail",#N/A,FALSE,"Fixed Asset Detail"}</definedName>
    <definedName name="wrn.work._.paper._.shcedules._4" hidden="1">{"summary1",#N/A,FALSE,"Summary of Values";"summary2",#N/A,FALSE,"Summary of Values";"weighted average returns",#N/A,FALSE,"WACC and WARA";"fixed asset detail",#N/A,FALSE,"Fixed Asset Detail"}</definedName>
    <definedName name="wrn.work._.paper._.shcedules._5" hidden="1">{"summary1",#N/A,FALSE,"Summary of Values";"summary2",#N/A,FALSE,"Summary of Values";"weighted average returns",#N/A,FALSE,"WACC and WARA";"fixed asset detail",#N/A,FALSE,"Fixed Asset Detail"}</definedName>
    <definedName name="wrn.write._.off." hidden="1">{#N/A,#N/A,FALSE,"FG Prov";#N/A,#N/A,FALSE,"P13";#N/A,#N/A,FALSE,"Sheet1";#N/A,#N/A,FALSE,"Sheet3";#N/A,#N/A,FALSE,"CHNO prov";#N/A,#N/A,FALSE,"WRIOFF"}</definedName>
    <definedName name="wrn.Xa." hidden="1">{"capcity",#N/A,FALSE,"Xiamen (chn)";"volume",#N/A,FALSE,"Xiamen (chn)"}</definedName>
    <definedName name="wrn.XN." hidden="1">{"capacity",#N/A,FALSE,"Xian";"Volume",#N/A,FALSE,"Xian"}</definedName>
    <definedName name="wrn.ZZ." hidden="1">{"Volume",#N/A,FALSE,"Zhengzhou";"capacity",#N/A,FALSE,"Zhengzhou"}</definedName>
    <definedName name="wrn.单位成本1." localSheetId="2" hidden="1">{#N/A,#N/A,FALSE,"成本表[一期计算1] (2)"}</definedName>
    <definedName name="wrn.单位成本1." localSheetId="7" hidden="1">{#N/A,#N/A,FALSE,"成本表[一期计算1] (2)"}</definedName>
    <definedName name="wrn.单位成本1." localSheetId="3" hidden="1">{#N/A,#N/A,FALSE,"成本表[一期计算1] (2)"}</definedName>
    <definedName name="wrn.单位成本1." localSheetId="4" hidden="1">{#N/A,#N/A,FALSE,"成本表[一期计算1] (2)"}</definedName>
    <definedName name="wrn.单位成本1." localSheetId="5" hidden="1">{#N/A,#N/A,FALSE,"成本表[一期计算1] (2)"}</definedName>
    <definedName name="wrn.单位成本1." localSheetId="6" hidden="1">{#N/A,#N/A,FALSE,"成本表[一期计算1] (2)"}</definedName>
    <definedName name="wrn.单位成本1." localSheetId="1" hidden="1">{#N/A,#N/A,FALSE,"成本表[一期计算1] (2)"}</definedName>
    <definedName name="wrn.单位成本1." localSheetId="8" hidden="1">{#N/A,#N/A,FALSE,"成本表[一期计算1] (2)"}</definedName>
    <definedName name="wrn.单位成本1." localSheetId="9" hidden="1">{#N/A,#N/A,FALSE,"成本表[一期计算1] (2)"}</definedName>
    <definedName name="wrn.单位成本1." localSheetId="10" hidden="1">{#N/A,#N/A,FALSE,"成本表[一期计算1] (2)"}</definedName>
    <definedName name="wrn.单位成本1." localSheetId="11" hidden="1">{#N/A,#N/A,FALSE,"成本表[一期计算1] (2)"}</definedName>
    <definedName name="wrn.单位成本1." localSheetId="12" hidden="1">{#N/A,#N/A,FALSE,"成本表[一期计算1] (2)"}</definedName>
    <definedName name="wrn.单位成本1." hidden="1">{#N/A,#N/A,FALSE,"成本表[一期计算1] (2)"}</definedName>
    <definedName name="wrn.单位成本2." localSheetId="2" hidden="1">{#N/A,#N/A,FALSE,"成本表[一期计算1] (2)"}</definedName>
    <definedName name="wrn.单位成本2." localSheetId="7" hidden="1">{#N/A,#N/A,FALSE,"成本表[一期计算1] (2)"}</definedName>
    <definedName name="wrn.单位成本2." localSheetId="3" hidden="1">{#N/A,#N/A,FALSE,"成本表[一期计算1] (2)"}</definedName>
    <definedName name="wrn.单位成本2." localSheetId="4" hidden="1">{#N/A,#N/A,FALSE,"成本表[一期计算1] (2)"}</definedName>
    <definedName name="wrn.单位成本2." localSheetId="5" hidden="1">{#N/A,#N/A,FALSE,"成本表[一期计算1] (2)"}</definedName>
    <definedName name="wrn.单位成本2." localSheetId="6" hidden="1">{#N/A,#N/A,FALSE,"成本表[一期计算1] (2)"}</definedName>
    <definedName name="wrn.单位成本2." localSheetId="1" hidden="1">{#N/A,#N/A,FALSE,"成本表[一期计算1] (2)"}</definedName>
    <definedName name="wrn.单位成本2." localSheetId="8" hidden="1">{#N/A,#N/A,FALSE,"成本表[一期计算1] (2)"}</definedName>
    <definedName name="wrn.单位成本2." localSheetId="9" hidden="1">{#N/A,#N/A,FALSE,"成本表[一期计算1] (2)"}</definedName>
    <definedName name="wrn.单位成本2." localSheetId="10" hidden="1">{#N/A,#N/A,FALSE,"成本表[一期计算1] (2)"}</definedName>
    <definedName name="wrn.单位成本2." localSheetId="11" hidden="1">{#N/A,#N/A,FALSE,"成本表[一期计算1] (2)"}</definedName>
    <definedName name="wrn.单位成本2." localSheetId="12" hidden="1">{#N/A,#N/A,FALSE,"成本表[一期计算1] (2)"}</definedName>
    <definedName name="wrn.单位成本2." hidden="1">{#N/A,#N/A,FALSE,"成本表[一期计算1] (2)"}</definedName>
    <definedName name="wrn.成本预测全表." localSheetId="2" hidden="1">{"已付情况表",#N/A,FALSE,"成本测算 (3)";"折算各货币成本",#N/A,FALSE,"成本测算 (3)"}</definedName>
    <definedName name="wrn.成本预测全表." localSheetId="7" hidden="1">{"已付情况表",#N/A,FALSE,"成本测算 (3)";"折算各货币成本",#N/A,FALSE,"成本测算 (3)"}</definedName>
    <definedName name="wrn.成本预测全表." localSheetId="3" hidden="1">{"已付情况表",#N/A,FALSE,"成本测算 (3)";"折算各货币成本",#N/A,FALSE,"成本测算 (3)"}</definedName>
    <definedName name="wrn.成本预测全表." localSheetId="4" hidden="1">{"已付情况表",#N/A,FALSE,"成本测算 (3)";"折算各货币成本",#N/A,FALSE,"成本测算 (3)"}</definedName>
    <definedName name="wrn.成本预测全表." localSheetId="5" hidden="1">{"已付情况表",#N/A,FALSE,"成本测算 (3)";"折算各货币成本",#N/A,FALSE,"成本测算 (3)"}</definedName>
    <definedName name="wrn.成本预测全表." localSheetId="6" hidden="1">{"已付情况表",#N/A,FALSE,"成本测算 (3)";"折算各货币成本",#N/A,FALSE,"成本测算 (3)"}</definedName>
    <definedName name="wrn.成本预测全表." localSheetId="1" hidden="1">{"已付情况表",#N/A,FALSE,"成本测算 (3)";"折算各货币成本",#N/A,FALSE,"成本测算 (3)"}</definedName>
    <definedName name="wrn.成本预测全表." localSheetId="8" hidden="1">{"已付情况表",#N/A,FALSE,"成本测算 (3)";"折算各货币成本",#N/A,FALSE,"成本测算 (3)"}</definedName>
    <definedName name="wrn.成本预测全表." localSheetId="9" hidden="1">{"已付情况表",#N/A,FALSE,"成本测算 (3)";"折算各货币成本",#N/A,FALSE,"成本测算 (3)"}</definedName>
    <definedName name="wrn.成本预测全表." localSheetId="10" hidden="1">{"已付情况表",#N/A,FALSE,"成本测算 (3)";"折算各货币成本",#N/A,FALSE,"成本测算 (3)"}</definedName>
    <definedName name="wrn.成本预测全表." localSheetId="11" hidden="1">{"已付情况表",#N/A,FALSE,"成本测算 (3)";"折算各货币成本",#N/A,FALSE,"成本测算 (3)"}</definedName>
    <definedName name="wrn.成本预测全表." localSheetId="12" hidden="1">{"已付情况表",#N/A,FALSE,"成本测算 (3)";"折算各货币成本",#N/A,FALSE,"成本测算 (3)"}</definedName>
    <definedName name="wrn.成本预测全表." hidden="1">{"已付情况表",#N/A,FALSE,"成本测算 (3)";"折算各货币成本",#N/A,FALSE,"成本测算 (3)"}</definedName>
    <definedName name="wrn1.summary" hidden="1">{#N/A,#N/A,TRUE,"KEY DATA";#N/A,#N/A,TRUE,"KEY DATA Base Case";#N/A,#N/A,TRUE,"JULY";#N/A,#N/A,TRUE,"AUG";#N/A,#N/A,TRUE,"SEPT";#N/A,#N/A,TRUE,"3Q"}</definedName>
    <definedName name="wrn1.summary.." hidden="1">{#N/A,#N/A,TRUE,"KEY DATA";#N/A,#N/A,TRUE,"KEY DATA Base Case";#N/A,#N/A,TRUE,"JULY";#N/A,#N/A,TRUE,"AUG";#N/A,#N/A,TRUE,"SEPT";#N/A,#N/A,TRUE,"3Q"}</definedName>
    <definedName name="wrn1.summary.._1" hidden="1">{#N/A,#N/A,TRUE,"KEY DATA";#N/A,#N/A,TRUE,"KEY DATA Base Case";#N/A,#N/A,TRUE,"JULY";#N/A,#N/A,TRUE,"AUG";#N/A,#N/A,TRUE,"SEPT";#N/A,#N/A,TRUE,"3Q"}</definedName>
    <definedName name="wrn1.summary.._2" hidden="1">{#N/A,#N/A,TRUE,"KEY DATA";#N/A,#N/A,TRUE,"KEY DATA Base Case";#N/A,#N/A,TRUE,"JULY";#N/A,#N/A,TRUE,"AUG";#N/A,#N/A,TRUE,"SEPT";#N/A,#N/A,TRUE,"3Q"}</definedName>
    <definedName name="wrn1.summary.._3" hidden="1">{#N/A,#N/A,TRUE,"KEY DATA";#N/A,#N/A,TRUE,"KEY DATA Base Case";#N/A,#N/A,TRUE,"JULY";#N/A,#N/A,TRUE,"AUG";#N/A,#N/A,TRUE,"SEPT";#N/A,#N/A,TRUE,"3Q"}</definedName>
    <definedName name="wrn1.summary.._4" hidden="1">{#N/A,#N/A,TRUE,"KEY DATA";#N/A,#N/A,TRUE,"KEY DATA Base Case";#N/A,#N/A,TRUE,"JULY";#N/A,#N/A,TRUE,"AUG";#N/A,#N/A,TRUE,"SEPT";#N/A,#N/A,TRUE,"3Q"}</definedName>
    <definedName name="wrn1.summary.._5" hidden="1">{#N/A,#N/A,TRUE,"KEY DATA";#N/A,#N/A,TRUE,"KEY DATA Base Case";#N/A,#N/A,TRUE,"JULY";#N/A,#N/A,TRUE,"AUG";#N/A,#N/A,TRUE,"SEPT";#N/A,#N/A,TRUE,"3Q"}</definedName>
    <definedName name="wrn1.summary_1" hidden="1">{#N/A,#N/A,TRUE,"KEY DATA";#N/A,#N/A,TRUE,"KEY DATA Base Case";#N/A,#N/A,TRUE,"JULY";#N/A,#N/A,TRUE,"AUG";#N/A,#N/A,TRUE,"SEPT";#N/A,#N/A,TRUE,"3Q"}</definedName>
    <definedName name="wrn1.summary_2" hidden="1">{#N/A,#N/A,TRUE,"KEY DATA";#N/A,#N/A,TRUE,"KEY DATA Base Case";#N/A,#N/A,TRUE,"JULY";#N/A,#N/A,TRUE,"AUG";#N/A,#N/A,TRUE,"SEPT";#N/A,#N/A,TRUE,"3Q"}</definedName>
    <definedName name="wrn1.summary_3" hidden="1">{#N/A,#N/A,TRUE,"KEY DATA";#N/A,#N/A,TRUE,"KEY DATA Base Case";#N/A,#N/A,TRUE,"JULY";#N/A,#N/A,TRUE,"AUG";#N/A,#N/A,TRUE,"SEPT";#N/A,#N/A,TRUE,"3Q"}</definedName>
    <definedName name="wrn1.summary_4" hidden="1">{#N/A,#N/A,TRUE,"KEY DATA";#N/A,#N/A,TRUE,"KEY DATA Base Case";#N/A,#N/A,TRUE,"JULY";#N/A,#N/A,TRUE,"AUG";#N/A,#N/A,TRUE,"SEPT";#N/A,#N/A,TRUE,"3Q"}</definedName>
    <definedName name="wrn1.summary_5" hidden="1">{#N/A,#N/A,TRUE,"KEY DATA";#N/A,#N/A,TRUE,"KEY DATA Base Case";#N/A,#N/A,TRUE,"JULY";#N/A,#N/A,TRUE,"AUG";#N/A,#N/A,TRUE,"SEPT";#N/A,#N/A,TRUE,"3Q"}</definedName>
    <definedName name="wrn1.summit" localSheetId="7" hidden="1">{#N/A,#N/A,FALSE,"TB";#N/A,#N/A,FALSE,"DR";#N/A,#N/A,FALSE,"AR";#N/A,#N/A,FALSE,"PL";#N/A,#N/A,FALSE,"BS";#N/A,#N/A,FALSE,"NOTES";#N/A,#N/A,FALSE,"NOTES (2)";#N/A,#N/A,FALSE,"NOTES (3)";#N/A,#N/A,FALSE,"DPL";#N/A,#N/A,FALSE,"TAXC.INDEX";#N/A,#N/A,FALSE,"Schedule I";#N/A,#N/A,FALSE,"Adjustments"}</definedName>
    <definedName name="wrn1.summit" localSheetId="5" hidden="1">{#N/A,#N/A,FALSE,"TB";#N/A,#N/A,FALSE,"DR";#N/A,#N/A,FALSE,"AR";#N/A,#N/A,FALSE,"PL";#N/A,#N/A,FALSE,"BS";#N/A,#N/A,FALSE,"NOTES";#N/A,#N/A,FALSE,"NOTES (2)";#N/A,#N/A,FALSE,"NOTES (3)";#N/A,#N/A,FALSE,"DPL";#N/A,#N/A,FALSE,"TAXC.INDEX";#N/A,#N/A,FALSE,"Schedule I";#N/A,#N/A,FALSE,"Adjustments"}</definedName>
    <definedName name="wrn1.summit" localSheetId="6" hidden="1">{#N/A,#N/A,FALSE,"TB";#N/A,#N/A,FALSE,"DR";#N/A,#N/A,FALSE,"AR";#N/A,#N/A,FALSE,"PL";#N/A,#N/A,FALSE,"BS";#N/A,#N/A,FALSE,"NOTES";#N/A,#N/A,FALSE,"NOTES (2)";#N/A,#N/A,FALSE,"NOTES (3)";#N/A,#N/A,FALSE,"DPL";#N/A,#N/A,FALSE,"TAXC.INDEX";#N/A,#N/A,FALSE,"Schedule I";#N/A,#N/A,FALSE,"Adjustments"}</definedName>
    <definedName name="wrn1.summit" localSheetId="11" hidden="1">{#N/A,#N/A,FALSE,"TB";#N/A,#N/A,FALSE,"DR";#N/A,#N/A,FALSE,"AR";#N/A,#N/A,FALSE,"PL";#N/A,#N/A,FALSE,"BS";#N/A,#N/A,FALSE,"NOTES";#N/A,#N/A,FALSE,"NOTES (2)";#N/A,#N/A,FALSE,"NOTES (3)";#N/A,#N/A,FALSE,"DPL";#N/A,#N/A,FALSE,"TAXC.INDEX";#N/A,#N/A,FALSE,"Schedule I";#N/A,#N/A,FALSE,"Adjustments"}</definedName>
    <definedName name="wrn1.summit" localSheetId="12" hidden="1">{#N/A,#N/A,FALSE,"TB";#N/A,#N/A,FALSE,"DR";#N/A,#N/A,FALSE,"AR";#N/A,#N/A,FALSE,"PL";#N/A,#N/A,FALSE,"BS";#N/A,#N/A,FALSE,"NOTES";#N/A,#N/A,FALSE,"NOTES (2)";#N/A,#N/A,FALSE,"NOTES (3)";#N/A,#N/A,FALSE,"DPL";#N/A,#N/A,FALSE,"TAXC.INDEX";#N/A,#N/A,FALSE,"Schedule I";#N/A,#N/A,FALSE,"Adjustments"}</definedName>
    <definedName name="wrn1.summit" hidden="1">{#N/A,#N/A,FALSE,"TB";#N/A,#N/A,FALSE,"DR";#N/A,#N/A,FALSE,"AR";#N/A,#N/A,FALSE,"PL";#N/A,#N/A,FALSE,"BS";#N/A,#N/A,FALSE,"NOTES";#N/A,#N/A,FALSE,"NOTES (2)";#N/A,#N/A,FALSE,"NOTES (3)";#N/A,#N/A,FALSE,"DPL";#N/A,#N/A,FALSE,"TAXC.INDEX";#N/A,#N/A,FALSE,"Schedule I";#N/A,#N/A,FALSE,"Adjustments"}</definedName>
    <definedName name="ws" localSheetId="7" hidden="1">{#N/A,#N/A,FALSE,"TB";#N/A,#N/A,FALSE,"AR";#N/A,#N/A,FALSE,"BS";#N/A,#N/A,FALSE,"PL";#N/A,#N/A,FALSE,"NOTES";#N/A,#N/A,FALSE,"NOTES (2)";#N/A,#N/A,FALSE,"NOTES (3)";#N/A,#N/A,FALSE,"TAXC.INDEX";#N/A,#N/A,FALSE,"Schedule I";#N/A,#N/A,FALSE,"DPL";#N/A,#N/A,FALSE,"Schedule IV";#N/A,#N/A,FALSE,"Adjustments"}</definedName>
    <definedName name="ws" localSheetId="5" hidden="1">{#N/A,#N/A,FALSE,"TB";#N/A,#N/A,FALSE,"AR";#N/A,#N/A,FALSE,"BS";#N/A,#N/A,FALSE,"PL";#N/A,#N/A,FALSE,"NOTES";#N/A,#N/A,FALSE,"NOTES (2)";#N/A,#N/A,FALSE,"NOTES (3)";#N/A,#N/A,FALSE,"TAXC.INDEX";#N/A,#N/A,FALSE,"Schedule I";#N/A,#N/A,FALSE,"DPL";#N/A,#N/A,FALSE,"Schedule IV";#N/A,#N/A,FALSE,"Adjustments"}</definedName>
    <definedName name="ws" localSheetId="6" hidden="1">{#N/A,#N/A,FALSE,"TB";#N/A,#N/A,FALSE,"AR";#N/A,#N/A,FALSE,"BS";#N/A,#N/A,FALSE,"PL";#N/A,#N/A,FALSE,"NOTES";#N/A,#N/A,FALSE,"NOTES (2)";#N/A,#N/A,FALSE,"NOTES (3)";#N/A,#N/A,FALSE,"TAXC.INDEX";#N/A,#N/A,FALSE,"Schedule I";#N/A,#N/A,FALSE,"DPL";#N/A,#N/A,FALSE,"Schedule IV";#N/A,#N/A,FALSE,"Adjustments"}</definedName>
    <definedName name="ws" localSheetId="11" hidden="1">{#N/A,#N/A,FALSE,"TB";#N/A,#N/A,FALSE,"AR";#N/A,#N/A,FALSE,"BS";#N/A,#N/A,FALSE,"PL";#N/A,#N/A,FALSE,"NOTES";#N/A,#N/A,FALSE,"NOTES (2)";#N/A,#N/A,FALSE,"NOTES (3)";#N/A,#N/A,FALSE,"TAXC.INDEX";#N/A,#N/A,FALSE,"Schedule I";#N/A,#N/A,FALSE,"DPL";#N/A,#N/A,FALSE,"Schedule IV";#N/A,#N/A,FALSE,"Adjustments"}</definedName>
    <definedName name="ws" localSheetId="12" hidden="1">{#N/A,#N/A,FALSE,"TB";#N/A,#N/A,FALSE,"AR";#N/A,#N/A,FALSE,"BS";#N/A,#N/A,FALSE,"PL";#N/A,#N/A,FALSE,"NOTES";#N/A,#N/A,FALSE,"NOTES (2)";#N/A,#N/A,FALSE,"NOTES (3)";#N/A,#N/A,FALSE,"TAXC.INDEX";#N/A,#N/A,FALSE,"Schedule I";#N/A,#N/A,FALSE,"DPL";#N/A,#N/A,FALSE,"Schedule IV";#N/A,#N/A,FALSE,"Adjustments"}</definedName>
    <definedName name="ws" hidden="1">{#N/A,#N/A,FALSE,"TB";#N/A,#N/A,FALSE,"AR";#N/A,#N/A,FALSE,"BS";#N/A,#N/A,FALSE,"PL";#N/A,#N/A,FALSE,"NOTES";#N/A,#N/A,FALSE,"NOTES (2)";#N/A,#N/A,FALSE,"NOTES (3)";#N/A,#N/A,FALSE,"TAXC.INDEX";#N/A,#N/A,FALSE,"Schedule I";#N/A,#N/A,FALSE,"DPL";#N/A,#N/A,FALSE,"Schedule IV";#N/A,#N/A,FALSE,"Adjustments"}</definedName>
    <definedName name="wtgehrgj" localSheetId="7" hidden="1">{#N/A,#N/A,FALSE,"TB";#N/A,#N/A,FALSE,"DR";#N/A,#N/A,FALSE,"AR";#N/A,#N/A,FALSE,"BS";#N/A,#N/A,FALSE,"PL";#N/A,#N/A,FALSE,"NOTES";#N/A,#N/A,FALSE,"NOTES (2)";#N/A,#N/A,FALSE,"NOTES (3)";#N/A,#N/A,FALSE,"DPL";#N/A,#N/A,FALSE,"DPL"}</definedName>
    <definedName name="wtgehrgj" localSheetId="5" hidden="1">{#N/A,#N/A,FALSE,"TB";#N/A,#N/A,FALSE,"DR";#N/A,#N/A,FALSE,"AR";#N/A,#N/A,FALSE,"BS";#N/A,#N/A,FALSE,"PL";#N/A,#N/A,FALSE,"NOTES";#N/A,#N/A,FALSE,"NOTES (2)";#N/A,#N/A,FALSE,"NOTES (3)";#N/A,#N/A,FALSE,"DPL";#N/A,#N/A,FALSE,"DPL"}</definedName>
    <definedName name="wtgehrgj" localSheetId="6" hidden="1">{#N/A,#N/A,FALSE,"TB";#N/A,#N/A,FALSE,"DR";#N/A,#N/A,FALSE,"AR";#N/A,#N/A,FALSE,"BS";#N/A,#N/A,FALSE,"PL";#N/A,#N/A,FALSE,"NOTES";#N/A,#N/A,FALSE,"NOTES (2)";#N/A,#N/A,FALSE,"NOTES (3)";#N/A,#N/A,FALSE,"DPL";#N/A,#N/A,FALSE,"DPL"}</definedName>
    <definedName name="wtgehrgj" localSheetId="11" hidden="1">{#N/A,#N/A,FALSE,"TB";#N/A,#N/A,FALSE,"DR";#N/A,#N/A,FALSE,"AR";#N/A,#N/A,FALSE,"BS";#N/A,#N/A,FALSE,"PL";#N/A,#N/A,FALSE,"NOTES";#N/A,#N/A,FALSE,"NOTES (2)";#N/A,#N/A,FALSE,"NOTES (3)";#N/A,#N/A,FALSE,"DPL";#N/A,#N/A,FALSE,"DPL"}</definedName>
    <definedName name="wtgehrgj" localSheetId="12" hidden="1">{#N/A,#N/A,FALSE,"TB";#N/A,#N/A,FALSE,"DR";#N/A,#N/A,FALSE,"AR";#N/A,#N/A,FALSE,"BS";#N/A,#N/A,FALSE,"PL";#N/A,#N/A,FALSE,"NOTES";#N/A,#N/A,FALSE,"NOTES (2)";#N/A,#N/A,FALSE,"NOTES (3)";#N/A,#N/A,FALSE,"DPL";#N/A,#N/A,FALSE,"DPL"}</definedName>
    <definedName name="wtgehrgj" hidden="1">{#N/A,#N/A,FALSE,"TB";#N/A,#N/A,FALSE,"DR";#N/A,#N/A,FALSE,"AR";#N/A,#N/A,FALSE,"BS";#N/A,#N/A,FALSE,"PL";#N/A,#N/A,FALSE,"NOTES";#N/A,#N/A,FALSE,"NOTES (2)";#N/A,#N/A,FALSE,"NOTES (3)";#N/A,#N/A,FALSE,"DPL";#N/A,#N/A,FALSE,"DPL"}</definedName>
    <definedName name="WUXI1" localSheetId="2" hidden="1">#REF!</definedName>
    <definedName name="WUXI1" localSheetId="7" hidden="1">#REF!</definedName>
    <definedName name="WUXI1" localSheetId="3" hidden="1">#REF!</definedName>
    <definedName name="WUXI1" localSheetId="4" hidden="1">#REF!</definedName>
    <definedName name="WUXI1" localSheetId="5" hidden="1">#REF!</definedName>
    <definedName name="WUXI1" localSheetId="6" hidden="1">#REF!</definedName>
    <definedName name="WUXI1" localSheetId="1" hidden="1">#REF!</definedName>
    <definedName name="WUXI1" localSheetId="8" hidden="1">#REF!</definedName>
    <definedName name="WUXI1" localSheetId="9" hidden="1">#REF!</definedName>
    <definedName name="WUXI1" localSheetId="10" hidden="1">#REF!</definedName>
    <definedName name="WUXI1" localSheetId="11" hidden="1">#REF!</definedName>
    <definedName name="WUXI1" localSheetId="12" hidden="1">#REF!</definedName>
    <definedName name="WUXI1" hidden="1">#REF!</definedName>
    <definedName name="wV" localSheetId="7" hidden="1">{#N/A,#N/A,FALSE,"DIR-REP";#N/A,#N/A,FALSE,"AUD-REPORT";#N/A,#N/A,FALSE,"P7L&amp;BS";#N/A,#N/A,FALSE,"NOTES";#N/A,#N/A,FALSE,"FA";#N/A,#N/A,FALSE,"NOTES (2)";#N/A,#N/A,FALSE,"Schedule  IV";#N/A,#N/A,FALSE,"Schedule V"}</definedName>
    <definedName name="wV" localSheetId="5" hidden="1">{#N/A,#N/A,FALSE,"DIR-REP";#N/A,#N/A,FALSE,"AUD-REPORT";#N/A,#N/A,FALSE,"P7L&amp;BS";#N/A,#N/A,FALSE,"NOTES";#N/A,#N/A,FALSE,"FA";#N/A,#N/A,FALSE,"NOTES (2)";#N/A,#N/A,FALSE,"Schedule  IV";#N/A,#N/A,FALSE,"Schedule V"}</definedName>
    <definedName name="wV" localSheetId="6" hidden="1">{#N/A,#N/A,FALSE,"DIR-REP";#N/A,#N/A,FALSE,"AUD-REPORT";#N/A,#N/A,FALSE,"P7L&amp;BS";#N/A,#N/A,FALSE,"NOTES";#N/A,#N/A,FALSE,"FA";#N/A,#N/A,FALSE,"NOTES (2)";#N/A,#N/A,FALSE,"Schedule  IV";#N/A,#N/A,FALSE,"Schedule V"}</definedName>
    <definedName name="wV" localSheetId="11" hidden="1">{#N/A,#N/A,FALSE,"DIR-REP";#N/A,#N/A,FALSE,"AUD-REPORT";#N/A,#N/A,FALSE,"P7L&amp;BS";#N/A,#N/A,FALSE,"NOTES";#N/A,#N/A,FALSE,"FA";#N/A,#N/A,FALSE,"NOTES (2)";#N/A,#N/A,FALSE,"Schedule  IV";#N/A,#N/A,FALSE,"Schedule V"}</definedName>
    <definedName name="wV" localSheetId="12" hidden="1">{#N/A,#N/A,FALSE,"DIR-REP";#N/A,#N/A,FALSE,"AUD-REPORT";#N/A,#N/A,FALSE,"P7L&amp;BS";#N/A,#N/A,FALSE,"NOTES";#N/A,#N/A,FALSE,"FA";#N/A,#N/A,FALSE,"NOTES (2)";#N/A,#N/A,FALSE,"Schedule  IV";#N/A,#N/A,FALSE,"Schedule V"}</definedName>
    <definedName name="wV" hidden="1">{#N/A,#N/A,FALSE,"DIR-REP";#N/A,#N/A,FALSE,"AUD-REPORT";#N/A,#N/A,FALSE,"P7L&amp;BS";#N/A,#N/A,FALSE,"NOTES";#N/A,#N/A,FALSE,"FA";#N/A,#N/A,FALSE,"NOTES (2)";#N/A,#N/A,FALSE,"Schedule  IV";#N/A,#N/A,FALSE,"Schedule V"}</definedName>
    <definedName name="ww" localSheetId="7" hidden="1">{#N/A,#N/A,FALSE,"DIR-REP";#N/A,#N/A,FALSE,"AUD-REPORT";#N/A,#N/A,FALSE,"P7L&amp;BS";#N/A,#N/A,FALSE,"NOTES";#N/A,#N/A,FALSE,"FA";#N/A,#N/A,FALSE,"NOTES (2)";#N/A,#N/A,FALSE,"Schedule  IV";#N/A,#N/A,FALSE,"Schedule V"}</definedName>
    <definedName name="ww" localSheetId="5" hidden="1">{#N/A,#N/A,FALSE,"DIR-REP";#N/A,#N/A,FALSE,"AUD-REPORT";#N/A,#N/A,FALSE,"P7L&amp;BS";#N/A,#N/A,FALSE,"NOTES";#N/A,#N/A,FALSE,"FA";#N/A,#N/A,FALSE,"NOTES (2)";#N/A,#N/A,FALSE,"Schedule  IV";#N/A,#N/A,FALSE,"Schedule V"}</definedName>
    <definedName name="ww" localSheetId="6" hidden="1">{#N/A,#N/A,FALSE,"DIR-REP";#N/A,#N/A,FALSE,"AUD-REPORT";#N/A,#N/A,FALSE,"P7L&amp;BS";#N/A,#N/A,FALSE,"NOTES";#N/A,#N/A,FALSE,"FA";#N/A,#N/A,FALSE,"NOTES (2)";#N/A,#N/A,FALSE,"Schedule  IV";#N/A,#N/A,FALSE,"Schedule V"}</definedName>
    <definedName name="ww" localSheetId="11" hidden="1">{#N/A,#N/A,FALSE,"DIR-REP";#N/A,#N/A,FALSE,"AUD-REPORT";#N/A,#N/A,FALSE,"P7L&amp;BS";#N/A,#N/A,FALSE,"NOTES";#N/A,#N/A,FALSE,"FA";#N/A,#N/A,FALSE,"NOTES (2)";#N/A,#N/A,FALSE,"Schedule  IV";#N/A,#N/A,FALSE,"Schedule V"}</definedName>
    <definedName name="ww" localSheetId="12" hidden="1">{#N/A,#N/A,FALSE,"DIR-REP";#N/A,#N/A,FALSE,"AUD-REPORT";#N/A,#N/A,FALSE,"P7L&amp;BS";#N/A,#N/A,FALSE,"NOTES";#N/A,#N/A,FALSE,"FA";#N/A,#N/A,FALSE,"NOTES (2)";#N/A,#N/A,FALSE,"Schedule  IV";#N/A,#N/A,FALSE,"Schedule V"}</definedName>
    <definedName name="WW" hidden="1">{#N/A,#N/A,FALSE,"3410599";#N/A,#N/A,FALSE,"34106";#N/A,#N/A,FALSE,"34903";#N/A,#N/A,FALSE,"4450999";#N/A,#N/A,FALSE,"44901"}</definedName>
    <definedName name="wwd" localSheetId="2" hidden="1">{"PrSch",#N/A,FALSE,"Sheet1"}</definedName>
    <definedName name="wwd" localSheetId="7" hidden="1">{"PrSch",#N/A,FALSE,"Sheet1"}</definedName>
    <definedName name="wwd" localSheetId="3" hidden="1">{"PrSch",#N/A,FALSE,"Sheet1"}</definedName>
    <definedName name="wwd" localSheetId="4" hidden="1">{"PrSch",#N/A,FALSE,"Sheet1"}</definedName>
    <definedName name="wwd" localSheetId="5" hidden="1">{"PrSch",#N/A,FALSE,"Sheet1"}</definedName>
    <definedName name="wwd" localSheetId="6" hidden="1">{"PrSch",#N/A,FALSE,"Sheet1"}</definedName>
    <definedName name="wwd" localSheetId="1" hidden="1">{"PrSch",#N/A,FALSE,"Sheet1"}</definedName>
    <definedName name="wwd" localSheetId="8" hidden="1">{"PrSch",#N/A,FALSE,"Sheet1"}</definedName>
    <definedName name="wwd" localSheetId="9" hidden="1">{"PrSch",#N/A,FALSE,"Sheet1"}</definedName>
    <definedName name="wwd" localSheetId="10" hidden="1">{"PrSch",#N/A,FALSE,"Sheet1"}</definedName>
    <definedName name="wwd" localSheetId="11" hidden="1">{"PrSch",#N/A,FALSE,"Sheet1"}</definedName>
    <definedName name="wwd" localSheetId="12" hidden="1">{"PrSch",#N/A,FALSE,"Sheet1"}</definedName>
    <definedName name="wwd" hidden="1">{"PrSch",#N/A,FALSE,"Sheet1"}</definedName>
    <definedName name="www" localSheetId="7" hidden="1">{#N/A,#N/A,FALSE,"TAXC.INDEX";#N/A,#N/A,FALSE,"Schedule I";#N/A,#N/A,FALSE,"Schedule  II";#N/A,#N/A,FALSE,"Schedule III"}</definedName>
    <definedName name="www" localSheetId="5" hidden="1">{#N/A,#N/A,FALSE,"TAXC.INDEX";#N/A,#N/A,FALSE,"Schedule I";#N/A,#N/A,FALSE,"Schedule  II";#N/A,#N/A,FALSE,"Schedule III"}</definedName>
    <definedName name="www" localSheetId="6" hidden="1">{#N/A,#N/A,FALSE,"TAXC.INDEX";#N/A,#N/A,FALSE,"Schedule I";#N/A,#N/A,FALSE,"Schedule  II";#N/A,#N/A,FALSE,"Schedule III"}</definedName>
    <definedName name="www" localSheetId="11" hidden="1">{#N/A,#N/A,FALSE,"TAXC.INDEX";#N/A,#N/A,FALSE,"Schedule I";#N/A,#N/A,FALSE,"Schedule  II";#N/A,#N/A,FALSE,"Schedule III"}</definedName>
    <definedName name="www" localSheetId="12" hidden="1">{#N/A,#N/A,FALSE,"TAXC.INDEX";#N/A,#N/A,FALSE,"Schedule I";#N/A,#N/A,FALSE,"Schedule  II";#N/A,#N/A,FALSE,"Schedule III"}</definedName>
    <definedName name="www" hidden="1">{#N/A,#N/A,TRUE,"TOTAL Roll-up";#N/A,#N/A,TRUE,"Launch timing assumptions"}</definedName>
    <definedName name="wwww" localSheetId="7" hidden="1">{#N/A,#N/A,FALSE,"DIR-REP";#N/A,#N/A,FALSE,"AUD-REPORT";#N/A,#N/A,FALSE,"P7L&amp;BS";#N/A,#N/A,FALSE,"NOTES";#N/A,#N/A,FALSE,"FA";#N/A,#N/A,FALSE,"NOTES (2)";#N/A,#N/A,FALSE,"Schedule  IV";#N/A,#N/A,FALSE,"Schedule V"}</definedName>
    <definedName name="wwww" localSheetId="5" hidden="1">{#N/A,#N/A,FALSE,"DIR-REP";#N/A,#N/A,FALSE,"AUD-REPORT";#N/A,#N/A,FALSE,"P7L&amp;BS";#N/A,#N/A,FALSE,"NOTES";#N/A,#N/A,FALSE,"FA";#N/A,#N/A,FALSE,"NOTES (2)";#N/A,#N/A,FALSE,"Schedule  IV";#N/A,#N/A,FALSE,"Schedule V"}</definedName>
    <definedName name="wwww" localSheetId="6" hidden="1">{#N/A,#N/A,FALSE,"DIR-REP";#N/A,#N/A,FALSE,"AUD-REPORT";#N/A,#N/A,FALSE,"P7L&amp;BS";#N/A,#N/A,FALSE,"NOTES";#N/A,#N/A,FALSE,"FA";#N/A,#N/A,FALSE,"NOTES (2)";#N/A,#N/A,FALSE,"Schedule  IV";#N/A,#N/A,FALSE,"Schedule V"}</definedName>
    <definedName name="wwww" localSheetId="11" hidden="1">{#N/A,#N/A,FALSE,"DIR-REP";#N/A,#N/A,FALSE,"AUD-REPORT";#N/A,#N/A,FALSE,"P7L&amp;BS";#N/A,#N/A,FALSE,"NOTES";#N/A,#N/A,FALSE,"FA";#N/A,#N/A,FALSE,"NOTES (2)";#N/A,#N/A,FALSE,"Schedule  IV";#N/A,#N/A,FALSE,"Schedule V"}</definedName>
    <definedName name="wwww" localSheetId="12" hidden="1">{#N/A,#N/A,FALSE,"DIR-REP";#N/A,#N/A,FALSE,"AUD-REPORT";#N/A,#N/A,FALSE,"P7L&amp;BS";#N/A,#N/A,FALSE,"NOTES";#N/A,#N/A,FALSE,"FA";#N/A,#N/A,FALSE,"NOTES (2)";#N/A,#N/A,FALSE,"Schedule  IV";#N/A,#N/A,FALSE,"Schedule V"}</definedName>
    <definedName name="wwww"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wwww_1"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wwww_2"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wwww_3"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wwww_4"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wwww_5"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x" hidden="1">{#N/A,#N/A,FALSE,"COVER";#N/A,#N/A,FALSE,"0";#N/A,#N/A,FALSE,"1";#N/A,#N/A,FALSE,"2";#N/A,#N/A,FALSE,"3";#N/A,#N/A,FALSE,"4";#N/A,#N/A,FALSE,"5";#N/A,#N/A,FALSE,"6";#N/A,#N/A,FALSE,"7";#N/A,#N/A,FALSE,"8";#N/A,#N/A,FALSE,"9";#N/A,#N/A,FALSE,"10";#N/A,#N/A,FALSE,"11"}</definedName>
    <definedName name="x_1"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x_2"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x_3"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x_4"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x_5"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xc" localSheetId="7" hidden="1">{#N/A,#N/A,TRUE,"COVER";#N/A,#N/A,TRUE,"DIR";#N/A,#N/A,TRUE,"AUDIT"}</definedName>
    <definedName name="xc" localSheetId="5" hidden="1">{#N/A,#N/A,TRUE,"COVER";#N/A,#N/A,TRUE,"DIR";#N/A,#N/A,TRUE,"AUDIT"}</definedName>
    <definedName name="xc" localSheetId="6" hidden="1">{#N/A,#N/A,TRUE,"COVER";#N/A,#N/A,TRUE,"DIR";#N/A,#N/A,TRUE,"AUDIT"}</definedName>
    <definedName name="xc" localSheetId="11" hidden="1">{#N/A,#N/A,TRUE,"COVER";#N/A,#N/A,TRUE,"DIR";#N/A,#N/A,TRUE,"AUDIT"}</definedName>
    <definedName name="xc" localSheetId="12" hidden="1">{#N/A,#N/A,TRUE,"COVER";#N/A,#N/A,TRUE,"DIR";#N/A,#N/A,TRUE,"AUDIT"}</definedName>
    <definedName name="xc" hidden="1">{#N/A,#N/A,TRUE,"COVER";#N/A,#N/A,TRUE,"DIR";#N/A,#N/A,TRUE,"AUDIT"}</definedName>
    <definedName name="xckt" localSheetId="7" hidden="1">{#N/A,#N/A,FALSE,"DIR-REP";#N/A,#N/A,FALSE,"AUD-REPORT";#N/A,#N/A,FALSE,"P7L&amp;BS";#N/A,#N/A,FALSE,"NOTES";#N/A,#N/A,FALSE,"FA";#N/A,#N/A,FALSE,"NOTES (2)";#N/A,#N/A,FALSE,"Schedule  IV";#N/A,#N/A,FALSE,"Schedule V"}</definedName>
    <definedName name="xckt" localSheetId="5" hidden="1">{#N/A,#N/A,FALSE,"DIR-REP";#N/A,#N/A,FALSE,"AUD-REPORT";#N/A,#N/A,FALSE,"P7L&amp;BS";#N/A,#N/A,FALSE,"NOTES";#N/A,#N/A,FALSE,"FA";#N/A,#N/A,FALSE,"NOTES (2)";#N/A,#N/A,FALSE,"Schedule  IV";#N/A,#N/A,FALSE,"Schedule V"}</definedName>
    <definedName name="xckt" localSheetId="6" hidden="1">{#N/A,#N/A,FALSE,"DIR-REP";#N/A,#N/A,FALSE,"AUD-REPORT";#N/A,#N/A,FALSE,"P7L&amp;BS";#N/A,#N/A,FALSE,"NOTES";#N/A,#N/A,FALSE,"FA";#N/A,#N/A,FALSE,"NOTES (2)";#N/A,#N/A,FALSE,"Schedule  IV";#N/A,#N/A,FALSE,"Schedule V"}</definedName>
    <definedName name="xckt" localSheetId="11" hidden="1">{#N/A,#N/A,FALSE,"DIR-REP";#N/A,#N/A,FALSE,"AUD-REPORT";#N/A,#N/A,FALSE,"P7L&amp;BS";#N/A,#N/A,FALSE,"NOTES";#N/A,#N/A,FALSE,"FA";#N/A,#N/A,FALSE,"NOTES (2)";#N/A,#N/A,FALSE,"Schedule  IV";#N/A,#N/A,FALSE,"Schedule V"}</definedName>
    <definedName name="xckt" localSheetId="12" hidden="1">{#N/A,#N/A,FALSE,"DIR-REP";#N/A,#N/A,FALSE,"AUD-REPORT";#N/A,#N/A,FALSE,"P7L&amp;BS";#N/A,#N/A,FALSE,"NOTES";#N/A,#N/A,FALSE,"FA";#N/A,#N/A,FALSE,"NOTES (2)";#N/A,#N/A,FALSE,"Schedule  IV";#N/A,#N/A,FALSE,"Schedule V"}</definedName>
    <definedName name="xckt" hidden="1">{#N/A,#N/A,FALSE,"DIR-REP";#N/A,#N/A,FALSE,"AUD-REPORT";#N/A,#N/A,FALSE,"P7L&amp;BS";#N/A,#N/A,FALSE,"NOTES";#N/A,#N/A,FALSE,"FA";#N/A,#N/A,FALSE,"NOTES (2)";#N/A,#N/A,FALSE,"Schedule  IV";#N/A,#N/A,FALSE,"Schedule V"}</definedName>
    <definedName name="xcvfg" localSheetId="7" hidden="1">{#N/A,#N/A,FALSE,"TB";#N/A,#N/A,FALSE,"DR";#N/A,#N/A,FALSE,"AR";#N/A,#N/A,FALSE,"BS";#N/A,#N/A,FALSE,"PL";#N/A,#N/A,FALSE,"NOTES";#N/A,#N/A,FALSE,"NOTES (2)";#N/A,#N/A,FALSE,"NOTES (3)";#N/A,#N/A,FALSE,"DPL";#N/A,#N/A,FALSE,"DPL"}</definedName>
    <definedName name="xcvfg" localSheetId="5" hidden="1">{#N/A,#N/A,FALSE,"TB";#N/A,#N/A,FALSE,"DR";#N/A,#N/A,FALSE,"AR";#N/A,#N/A,FALSE,"BS";#N/A,#N/A,FALSE,"PL";#N/A,#N/A,FALSE,"NOTES";#N/A,#N/A,FALSE,"NOTES (2)";#N/A,#N/A,FALSE,"NOTES (3)";#N/A,#N/A,FALSE,"DPL";#N/A,#N/A,FALSE,"DPL"}</definedName>
    <definedName name="xcvfg" localSheetId="6" hidden="1">{#N/A,#N/A,FALSE,"TB";#N/A,#N/A,FALSE,"DR";#N/A,#N/A,FALSE,"AR";#N/A,#N/A,FALSE,"BS";#N/A,#N/A,FALSE,"PL";#N/A,#N/A,FALSE,"NOTES";#N/A,#N/A,FALSE,"NOTES (2)";#N/A,#N/A,FALSE,"NOTES (3)";#N/A,#N/A,FALSE,"DPL";#N/A,#N/A,FALSE,"DPL"}</definedName>
    <definedName name="xcvfg" localSheetId="11" hidden="1">{#N/A,#N/A,FALSE,"TB";#N/A,#N/A,FALSE,"DR";#N/A,#N/A,FALSE,"AR";#N/A,#N/A,FALSE,"BS";#N/A,#N/A,FALSE,"PL";#N/A,#N/A,FALSE,"NOTES";#N/A,#N/A,FALSE,"NOTES (2)";#N/A,#N/A,FALSE,"NOTES (3)";#N/A,#N/A,FALSE,"DPL";#N/A,#N/A,FALSE,"DPL"}</definedName>
    <definedName name="xcvfg" localSheetId="12" hidden="1">{#N/A,#N/A,FALSE,"TB";#N/A,#N/A,FALSE,"DR";#N/A,#N/A,FALSE,"AR";#N/A,#N/A,FALSE,"BS";#N/A,#N/A,FALSE,"PL";#N/A,#N/A,FALSE,"NOTES";#N/A,#N/A,FALSE,"NOTES (2)";#N/A,#N/A,FALSE,"NOTES (3)";#N/A,#N/A,FALSE,"DPL";#N/A,#N/A,FALSE,"DPL"}</definedName>
    <definedName name="xcvfg" hidden="1">{#N/A,#N/A,FALSE,"TB";#N/A,#N/A,FALSE,"DR";#N/A,#N/A,FALSE,"AR";#N/A,#N/A,FALSE,"BS";#N/A,#N/A,FALSE,"PL";#N/A,#N/A,FALSE,"NOTES";#N/A,#N/A,FALSE,"NOTES (2)";#N/A,#N/A,FALSE,"NOTES (3)";#N/A,#N/A,FALSE,"DPL";#N/A,#N/A,FALSE,"DPL"}</definedName>
    <definedName name="xdfsd" hidden="1">{#N/A,#N/A,TRUE,"Acquirer_Cases_Input";#N/A,#N/A,TRUE,"Acquirer_Input";#N/A,#N/A,TRUE,"Acquirer"}</definedName>
    <definedName name="xdfsd_1" hidden="1">{#N/A,#N/A,TRUE,"Acquirer_Cases_Input";#N/A,#N/A,TRUE,"Acquirer_Input";#N/A,#N/A,TRUE,"Acquirer"}</definedName>
    <definedName name="xdfsd_2" hidden="1">{#N/A,#N/A,TRUE,"Acquirer_Cases_Input";#N/A,#N/A,TRUE,"Acquirer_Input";#N/A,#N/A,TRUE,"Acquirer"}</definedName>
    <definedName name="xdfsd_3" hidden="1">{#N/A,#N/A,TRUE,"Acquirer_Cases_Input";#N/A,#N/A,TRUE,"Acquirer_Input";#N/A,#N/A,TRUE,"Acquirer"}</definedName>
    <definedName name="xdfsd_4" hidden="1">{#N/A,#N/A,TRUE,"Acquirer_Cases_Input";#N/A,#N/A,TRUE,"Acquirer_Input";#N/A,#N/A,TRUE,"Acquirer"}</definedName>
    <definedName name="xdfsd_5" hidden="1">{#N/A,#N/A,TRUE,"Acquirer_Cases_Input";#N/A,#N/A,TRUE,"Acquirer_Input";#N/A,#N/A,TRUE,"Acquirer"}</definedName>
    <definedName name="xeas" localSheetId="7" hidden="1">{#N/A,#N/A,FALSE,"TAXC.INDEX";#N/A,#N/A,FALSE,"Schedule I";#N/A,#N/A,FALSE,"Schedule  II";#N/A,#N/A,FALSE,"Schedule III"}</definedName>
    <definedName name="xeas" localSheetId="5" hidden="1">{#N/A,#N/A,FALSE,"TAXC.INDEX";#N/A,#N/A,FALSE,"Schedule I";#N/A,#N/A,FALSE,"Schedule  II";#N/A,#N/A,FALSE,"Schedule III"}</definedName>
    <definedName name="xeas" localSheetId="6" hidden="1">{#N/A,#N/A,FALSE,"TAXC.INDEX";#N/A,#N/A,FALSE,"Schedule I";#N/A,#N/A,FALSE,"Schedule  II";#N/A,#N/A,FALSE,"Schedule III"}</definedName>
    <definedName name="xeas" localSheetId="11" hidden="1">{#N/A,#N/A,FALSE,"TAXC.INDEX";#N/A,#N/A,FALSE,"Schedule I";#N/A,#N/A,FALSE,"Schedule  II";#N/A,#N/A,FALSE,"Schedule III"}</definedName>
    <definedName name="xeas" localSheetId="12" hidden="1">{#N/A,#N/A,FALSE,"TAXC.INDEX";#N/A,#N/A,FALSE,"Schedule I";#N/A,#N/A,FALSE,"Schedule  II";#N/A,#N/A,FALSE,"Schedule III"}</definedName>
    <definedName name="xeas" hidden="1">{#N/A,#N/A,FALSE,"TAXC.INDEX";#N/A,#N/A,FALSE,"Schedule I";#N/A,#N/A,FALSE,"Schedule  II";#N/A,#N/A,FALSE,"Schedule III"}</definedName>
    <definedName name="xfdhtetueh" localSheetId="7" hidden="1">{#N/A,#N/A,FALSE,"TB";#N/A,#N/A,FALSE,"DR";#N/A,#N/A,FALSE,"AR";#N/A,#N/A,FALSE,"PL";#N/A,#N/A,FALSE,"BS";#N/A,#N/A,FALSE,"NOTES";#N/A,#N/A,FALSE,"NOTES (2)";#N/A,#N/A,FALSE,"NOTES (3)";#N/A,#N/A,FALSE,"DPL";#N/A,#N/A,FALSE,"TAXC.INDEX";#N/A,#N/A,FALSE,"Schedule I";#N/A,#N/A,FALSE,"Adjustments"}</definedName>
    <definedName name="xfdhtetueh" localSheetId="5" hidden="1">{#N/A,#N/A,FALSE,"TB";#N/A,#N/A,FALSE,"DR";#N/A,#N/A,FALSE,"AR";#N/A,#N/A,FALSE,"PL";#N/A,#N/A,FALSE,"BS";#N/A,#N/A,FALSE,"NOTES";#N/A,#N/A,FALSE,"NOTES (2)";#N/A,#N/A,FALSE,"NOTES (3)";#N/A,#N/A,FALSE,"DPL";#N/A,#N/A,FALSE,"TAXC.INDEX";#N/A,#N/A,FALSE,"Schedule I";#N/A,#N/A,FALSE,"Adjustments"}</definedName>
    <definedName name="xfdhtetueh" localSheetId="6" hidden="1">{#N/A,#N/A,FALSE,"TB";#N/A,#N/A,FALSE,"DR";#N/A,#N/A,FALSE,"AR";#N/A,#N/A,FALSE,"PL";#N/A,#N/A,FALSE,"BS";#N/A,#N/A,FALSE,"NOTES";#N/A,#N/A,FALSE,"NOTES (2)";#N/A,#N/A,FALSE,"NOTES (3)";#N/A,#N/A,FALSE,"DPL";#N/A,#N/A,FALSE,"TAXC.INDEX";#N/A,#N/A,FALSE,"Schedule I";#N/A,#N/A,FALSE,"Adjustments"}</definedName>
    <definedName name="xfdhtetueh" localSheetId="11" hidden="1">{#N/A,#N/A,FALSE,"TB";#N/A,#N/A,FALSE,"DR";#N/A,#N/A,FALSE,"AR";#N/A,#N/A,FALSE,"PL";#N/A,#N/A,FALSE,"BS";#N/A,#N/A,FALSE,"NOTES";#N/A,#N/A,FALSE,"NOTES (2)";#N/A,#N/A,FALSE,"NOTES (3)";#N/A,#N/A,FALSE,"DPL";#N/A,#N/A,FALSE,"TAXC.INDEX";#N/A,#N/A,FALSE,"Schedule I";#N/A,#N/A,FALSE,"Adjustments"}</definedName>
    <definedName name="xfdhtetueh" localSheetId="12" hidden="1">{#N/A,#N/A,FALSE,"TB";#N/A,#N/A,FALSE,"DR";#N/A,#N/A,FALSE,"AR";#N/A,#N/A,FALSE,"PL";#N/A,#N/A,FALSE,"BS";#N/A,#N/A,FALSE,"NOTES";#N/A,#N/A,FALSE,"NOTES (2)";#N/A,#N/A,FALSE,"NOTES (3)";#N/A,#N/A,FALSE,"DPL";#N/A,#N/A,FALSE,"TAXC.INDEX";#N/A,#N/A,FALSE,"Schedule I";#N/A,#N/A,FALSE,"Adjustments"}</definedName>
    <definedName name="xfdhtetueh" hidden="1">{#N/A,#N/A,FALSE,"TB";#N/A,#N/A,FALSE,"DR";#N/A,#N/A,FALSE,"AR";#N/A,#N/A,FALSE,"PL";#N/A,#N/A,FALSE,"BS";#N/A,#N/A,FALSE,"NOTES";#N/A,#N/A,FALSE,"NOTES (2)";#N/A,#N/A,FALSE,"NOTES (3)";#N/A,#N/A,FALSE,"DPL";#N/A,#N/A,FALSE,"TAXC.INDEX";#N/A,#N/A,FALSE,"Schedule I";#N/A,#N/A,FALSE,"Adjustments"}</definedName>
    <definedName name="xlst" localSheetId="7" hidden="1">{#N/A,#N/A,FALSE,"DIR-REP";#N/A,#N/A,FALSE,"AUD-REPORT";#N/A,#N/A,FALSE,"P7L&amp;BS";#N/A,#N/A,FALSE,"NOTES";#N/A,#N/A,FALSE,"FA";#N/A,#N/A,FALSE,"NOTES (2)";#N/A,#N/A,FALSE,"Schedule  IV";#N/A,#N/A,FALSE,"Schedule V"}</definedName>
    <definedName name="xlst" localSheetId="5" hidden="1">{#N/A,#N/A,FALSE,"DIR-REP";#N/A,#N/A,FALSE,"AUD-REPORT";#N/A,#N/A,FALSE,"P7L&amp;BS";#N/A,#N/A,FALSE,"NOTES";#N/A,#N/A,FALSE,"FA";#N/A,#N/A,FALSE,"NOTES (2)";#N/A,#N/A,FALSE,"Schedule  IV";#N/A,#N/A,FALSE,"Schedule V"}</definedName>
    <definedName name="xlst" localSheetId="6" hidden="1">{#N/A,#N/A,FALSE,"DIR-REP";#N/A,#N/A,FALSE,"AUD-REPORT";#N/A,#N/A,FALSE,"P7L&amp;BS";#N/A,#N/A,FALSE,"NOTES";#N/A,#N/A,FALSE,"FA";#N/A,#N/A,FALSE,"NOTES (2)";#N/A,#N/A,FALSE,"Schedule  IV";#N/A,#N/A,FALSE,"Schedule V"}</definedName>
    <definedName name="xlst" localSheetId="11" hidden="1">{#N/A,#N/A,FALSE,"DIR-REP";#N/A,#N/A,FALSE,"AUD-REPORT";#N/A,#N/A,FALSE,"P7L&amp;BS";#N/A,#N/A,FALSE,"NOTES";#N/A,#N/A,FALSE,"FA";#N/A,#N/A,FALSE,"NOTES (2)";#N/A,#N/A,FALSE,"Schedule  IV";#N/A,#N/A,FALSE,"Schedule V"}</definedName>
    <definedName name="xlst" localSheetId="12" hidden="1">{#N/A,#N/A,FALSE,"DIR-REP";#N/A,#N/A,FALSE,"AUD-REPORT";#N/A,#N/A,FALSE,"P7L&amp;BS";#N/A,#N/A,FALSE,"NOTES";#N/A,#N/A,FALSE,"FA";#N/A,#N/A,FALSE,"NOTES (2)";#N/A,#N/A,FALSE,"Schedule  IV";#N/A,#N/A,FALSE,"Schedule V"}</definedName>
    <definedName name="xlst" hidden="1">{#N/A,#N/A,FALSE,"DIR-REP";#N/A,#N/A,FALSE,"AUD-REPORT";#N/A,#N/A,FALSE,"P7L&amp;BS";#N/A,#N/A,FALSE,"NOTES";#N/A,#N/A,FALSE,"FA";#N/A,#N/A,FALSE,"NOTES (2)";#N/A,#N/A,FALSE,"Schedule  IV";#N/A,#N/A,FALSE,"Schedule V"}</definedName>
    <definedName name="xoct" localSheetId="7" hidden="1">{#N/A,#N/A,FALSE,"TB";#N/A,#N/A,FALSE,"DR";#N/A,#N/A,FALSE,"AR";#N/A,#N/A,FALSE,"BS";#N/A,#N/A,FALSE,"PL";#N/A,#N/A,FALSE,"NOTES";#N/A,#N/A,FALSE,"NOTES (2)";#N/A,#N/A,FALSE,"NOTES (3)";#N/A,#N/A,FALSE,"DPL";#N/A,#N/A,FALSE,"DPL"}</definedName>
    <definedName name="xoct" localSheetId="5" hidden="1">{#N/A,#N/A,FALSE,"TB";#N/A,#N/A,FALSE,"DR";#N/A,#N/A,FALSE,"AR";#N/A,#N/A,FALSE,"BS";#N/A,#N/A,FALSE,"PL";#N/A,#N/A,FALSE,"NOTES";#N/A,#N/A,FALSE,"NOTES (2)";#N/A,#N/A,FALSE,"NOTES (3)";#N/A,#N/A,FALSE,"DPL";#N/A,#N/A,FALSE,"DPL"}</definedName>
    <definedName name="xoct" localSheetId="6" hidden="1">{#N/A,#N/A,FALSE,"TB";#N/A,#N/A,FALSE,"DR";#N/A,#N/A,FALSE,"AR";#N/A,#N/A,FALSE,"BS";#N/A,#N/A,FALSE,"PL";#N/A,#N/A,FALSE,"NOTES";#N/A,#N/A,FALSE,"NOTES (2)";#N/A,#N/A,FALSE,"NOTES (3)";#N/A,#N/A,FALSE,"DPL";#N/A,#N/A,FALSE,"DPL"}</definedName>
    <definedName name="xoct" localSheetId="11" hidden="1">{#N/A,#N/A,FALSE,"TB";#N/A,#N/A,FALSE,"DR";#N/A,#N/A,FALSE,"AR";#N/A,#N/A,FALSE,"BS";#N/A,#N/A,FALSE,"PL";#N/A,#N/A,FALSE,"NOTES";#N/A,#N/A,FALSE,"NOTES (2)";#N/A,#N/A,FALSE,"NOTES (3)";#N/A,#N/A,FALSE,"DPL";#N/A,#N/A,FALSE,"DPL"}</definedName>
    <definedName name="xoct" localSheetId="12" hidden="1">{#N/A,#N/A,FALSE,"TB";#N/A,#N/A,FALSE,"DR";#N/A,#N/A,FALSE,"AR";#N/A,#N/A,FALSE,"BS";#N/A,#N/A,FALSE,"PL";#N/A,#N/A,FALSE,"NOTES";#N/A,#N/A,FALSE,"NOTES (2)";#N/A,#N/A,FALSE,"NOTES (3)";#N/A,#N/A,FALSE,"DPL";#N/A,#N/A,FALSE,"DPL"}</definedName>
    <definedName name="xoct" hidden="1">{#N/A,#N/A,FALSE,"TB";#N/A,#N/A,FALSE,"DR";#N/A,#N/A,FALSE,"AR";#N/A,#N/A,FALSE,"BS";#N/A,#N/A,FALSE,"PL";#N/A,#N/A,FALSE,"NOTES";#N/A,#N/A,FALSE,"NOTES (2)";#N/A,#N/A,FALSE,"NOTES (3)";#N/A,#N/A,FALSE,"DPL";#N/A,#N/A,FALSE,"DPL"}</definedName>
    <definedName name="xod" localSheetId="7" hidden="1">{#N/A,#N/A,FALSE,"TB";#N/A,#N/A,FALSE,"DR";#N/A,#N/A,FALSE,"AR";#N/A,#N/A,FALSE,"PL";#N/A,#N/A,FALSE,"BS";#N/A,#N/A,FALSE,"NOTES";#N/A,#N/A,FALSE,"NOTES (2)";#N/A,#N/A,FALSE,"NOTES (3)";#N/A,#N/A,FALSE,"DPL";#N/A,#N/A,FALSE,"TAXC.INDEX";#N/A,#N/A,FALSE,"Schedule I";#N/A,#N/A,FALSE,"Adjustments"}</definedName>
    <definedName name="xod" localSheetId="5" hidden="1">{#N/A,#N/A,FALSE,"TB";#N/A,#N/A,FALSE,"DR";#N/A,#N/A,FALSE,"AR";#N/A,#N/A,FALSE,"PL";#N/A,#N/A,FALSE,"BS";#N/A,#N/A,FALSE,"NOTES";#N/A,#N/A,FALSE,"NOTES (2)";#N/A,#N/A,FALSE,"NOTES (3)";#N/A,#N/A,FALSE,"DPL";#N/A,#N/A,FALSE,"TAXC.INDEX";#N/A,#N/A,FALSE,"Schedule I";#N/A,#N/A,FALSE,"Adjustments"}</definedName>
    <definedName name="xod" localSheetId="6" hidden="1">{#N/A,#N/A,FALSE,"TB";#N/A,#N/A,FALSE,"DR";#N/A,#N/A,FALSE,"AR";#N/A,#N/A,FALSE,"PL";#N/A,#N/A,FALSE,"BS";#N/A,#N/A,FALSE,"NOTES";#N/A,#N/A,FALSE,"NOTES (2)";#N/A,#N/A,FALSE,"NOTES (3)";#N/A,#N/A,FALSE,"DPL";#N/A,#N/A,FALSE,"TAXC.INDEX";#N/A,#N/A,FALSE,"Schedule I";#N/A,#N/A,FALSE,"Adjustments"}</definedName>
    <definedName name="xod" localSheetId="11" hidden="1">{#N/A,#N/A,FALSE,"TB";#N/A,#N/A,FALSE,"DR";#N/A,#N/A,FALSE,"AR";#N/A,#N/A,FALSE,"PL";#N/A,#N/A,FALSE,"BS";#N/A,#N/A,FALSE,"NOTES";#N/A,#N/A,FALSE,"NOTES (2)";#N/A,#N/A,FALSE,"NOTES (3)";#N/A,#N/A,FALSE,"DPL";#N/A,#N/A,FALSE,"TAXC.INDEX";#N/A,#N/A,FALSE,"Schedule I";#N/A,#N/A,FALSE,"Adjustments"}</definedName>
    <definedName name="xod" localSheetId="12" hidden="1">{#N/A,#N/A,FALSE,"TB";#N/A,#N/A,FALSE,"DR";#N/A,#N/A,FALSE,"AR";#N/A,#N/A,FALSE,"PL";#N/A,#N/A,FALSE,"BS";#N/A,#N/A,FALSE,"NOTES";#N/A,#N/A,FALSE,"NOTES (2)";#N/A,#N/A,FALSE,"NOTES (3)";#N/A,#N/A,FALSE,"DPL";#N/A,#N/A,FALSE,"TAXC.INDEX";#N/A,#N/A,FALSE,"Schedule I";#N/A,#N/A,FALSE,"Adjustments"}</definedName>
    <definedName name="xod" hidden="1">{#N/A,#N/A,FALSE,"TB";#N/A,#N/A,FALSE,"DR";#N/A,#N/A,FALSE,"AR";#N/A,#N/A,FALSE,"PL";#N/A,#N/A,FALSE,"BS";#N/A,#N/A,FALSE,"NOTES";#N/A,#N/A,FALSE,"NOTES (2)";#N/A,#N/A,FALSE,"NOTES (3)";#N/A,#N/A,FALSE,"DPL";#N/A,#N/A,FALSE,"TAXC.INDEX";#N/A,#N/A,FALSE,"Schedule I";#N/A,#N/A,FALSE,"Adjustments"}</definedName>
    <definedName name="xog" localSheetId="7" hidden="1">{#N/A,#N/A,FALSE,"DIR-REP";#N/A,#N/A,FALSE,"AUD-REPORT";#N/A,#N/A,FALSE,"P7L&amp;BS";#N/A,#N/A,FALSE,"NOTES";#N/A,#N/A,FALSE,"FA";#N/A,#N/A,FALSE,"NOTES (2)";#N/A,#N/A,FALSE,"Schedule  IV";#N/A,#N/A,FALSE,"Schedule V"}</definedName>
    <definedName name="xog" localSheetId="5" hidden="1">{#N/A,#N/A,FALSE,"DIR-REP";#N/A,#N/A,FALSE,"AUD-REPORT";#N/A,#N/A,FALSE,"P7L&amp;BS";#N/A,#N/A,FALSE,"NOTES";#N/A,#N/A,FALSE,"FA";#N/A,#N/A,FALSE,"NOTES (2)";#N/A,#N/A,FALSE,"Schedule  IV";#N/A,#N/A,FALSE,"Schedule V"}</definedName>
    <definedName name="xog" localSheetId="6" hidden="1">{#N/A,#N/A,FALSE,"DIR-REP";#N/A,#N/A,FALSE,"AUD-REPORT";#N/A,#N/A,FALSE,"P7L&amp;BS";#N/A,#N/A,FALSE,"NOTES";#N/A,#N/A,FALSE,"FA";#N/A,#N/A,FALSE,"NOTES (2)";#N/A,#N/A,FALSE,"Schedule  IV";#N/A,#N/A,FALSE,"Schedule V"}</definedName>
    <definedName name="xog" localSheetId="11" hidden="1">{#N/A,#N/A,FALSE,"DIR-REP";#N/A,#N/A,FALSE,"AUD-REPORT";#N/A,#N/A,FALSE,"P7L&amp;BS";#N/A,#N/A,FALSE,"NOTES";#N/A,#N/A,FALSE,"FA";#N/A,#N/A,FALSE,"NOTES (2)";#N/A,#N/A,FALSE,"Schedule  IV";#N/A,#N/A,FALSE,"Schedule V"}</definedName>
    <definedName name="xog" localSheetId="12" hidden="1">{#N/A,#N/A,FALSE,"DIR-REP";#N/A,#N/A,FALSE,"AUD-REPORT";#N/A,#N/A,FALSE,"P7L&amp;BS";#N/A,#N/A,FALSE,"NOTES";#N/A,#N/A,FALSE,"FA";#N/A,#N/A,FALSE,"NOTES (2)";#N/A,#N/A,FALSE,"Schedule  IV";#N/A,#N/A,FALSE,"Schedule V"}</definedName>
    <definedName name="xog" hidden="1">{#N/A,#N/A,FALSE,"DIR-REP";#N/A,#N/A,FALSE,"AUD-REPORT";#N/A,#N/A,FALSE,"P7L&amp;BS";#N/A,#N/A,FALSE,"NOTES";#N/A,#N/A,FALSE,"FA";#N/A,#N/A,FALSE,"NOTES (2)";#N/A,#N/A,FALSE,"Schedule  IV";#N/A,#N/A,FALSE,"Schedule V"}</definedName>
    <definedName name="xotlsl" localSheetId="7" hidden="1">{#N/A,#N/A,FALSE,"TB";#N/A,#N/A,FALSE,"DR";#N/A,#N/A,FALSE,"AR";#N/A,#N/A,FALSE,"BS";#N/A,#N/A,FALSE,"PL";#N/A,#N/A,FALSE,"NOTES";#N/A,#N/A,FALSE,"NOTES (2)";#N/A,#N/A,FALSE,"NOTES (3)";#N/A,#N/A,FALSE,"DPL";#N/A,#N/A,FALSE,"DPL"}</definedName>
    <definedName name="xotlsl" localSheetId="5" hidden="1">{#N/A,#N/A,FALSE,"TB";#N/A,#N/A,FALSE,"DR";#N/A,#N/A,FALSE,"AR";#N/A,#N/A,FALSE,"BS";#N/A,#N/A,FALSE,"PL";#N/A,#N/A,FALSE,"NOTES";#N/A,#N/A,FALSE,"NOTES (2)";#N/A,#N/A,FALSE,"NOTES (3)";#N/A,#N/A,FALSE,"DPL";#N/A,#N/A,FALSE,"DPL"}</definedName>
    <definedName name="xotlsl" localSheetId="6" hidden="1">{#N/A,#N/A,FALSE,"TB";#N/A,#N/A,FALSE,"DR";#N/A,#N/A,FALSE,"AR";#N/A,#N/A,FALSE,"BS";#N/A,#N/A,FALSE,"PL";#N/A,#N/A,FALSE,"NOTES";#N/A,#N/A,FALSE,"NOTES (2)";#N/A,#N/A,FALSE,"NOTES (3)";#N/A,#N/A,FALSE,"DPL";#N/A,#N/A,FALSE,"DPL"}</definedName>
    <definedName name="xotlsl" localSheetId="11" hidden="1">{#N/A,#N/A,FALSE,"TB";#N/A,#N/A,FALSE,"DR";#N/A,#N/A,FALSE,"AR";#N/A,#N/A,FALSE,"BS";#N/A,#N/A,FALSE,"PL";#N/A,#N/A,FALSE,"NOTES";#N/A,#N/A,FALSE,"NOTES (2)";#N/A,#N/A,FALSE,"NOTES (3)";#N/A,#N/A,FALSE,"DPL";#N/A,#N/A,FALSE,"DPL"}</definedName>
    <definedName name="xotlsl" localSheetId="12" hidden="1">{#N/A,#N/A,FALSE,"TB";#N/A,#N/A,FALSE,"DR";#N/A,#N/A,FALSE,"AR";#N/A,#N/A,FALSE,"BS";#N/A,#N/A,FALSE,"PL";#N/A,#N/A,FALSE,"NOTES";#N/A,#N/A,FALSE,"NOTES (2)";#N/A,#N/A,FALSE,"NOTES (3)";#N/A,#N/A,FALSE,"DPL";#N/A,#N/A,FALSE,"DPL"}</definedName>
    <definedName name="xotlsl" hidden="1">{#N/A,#N/A,FALSE,"TB";#N/A,#N/A,FALSE,"DR";#N/A,#N/A,FALSE,"AR";#N/A,#N/A,FALSE,"BS";#N/A,#N/A,FALSE,"PL";#N/A,#N/A,FALSE,"NOTES";#N/A,#N/A,FALSE,"NOTES (2)";#N/A,#N/A,FALSE,"NOTES (3)";#N/A,#N/A,FALSE,"DPL";#N/A,#N/A,FALSE,"DPL"}</definedName>
    <definedName name="xptl" localSheetId="7" hidden="1">{#N/A,#N/A,FALSE,"TB";#N/A,#N/A,FALSE,"AR";#N/A,#N/A,FALSE,"BS";#N/A,#N/A,FALSE,"PL";#N/A,#N/A,FALSE,"NOTES";#N/A,#N/A,FALSE,"NOTES (2)";#N/A,#N/A,FALSE,"NOTES (3)";#N/A,#N/A,FALSE,"TAXC.INDEX";#N/A,#N/A,FALSE,"Schedule I";#N/A,#N/A,FALSE,"DPL";#N/A,#N/A,FALSE,"Schedule IV";#N/A,#N/A,FALSE,"Adjustments"}</definedName>
    <definedName name="xptl" localSheetId="5" hidden="1">{#N/A,#N/A,FALSE,"TB";#N/A,#N/A,FALSE,"AR";#N/A,#N/A,FALSE,"BS";#N/A,#N/A,FALSE,"PL";#N/A,#N/A,FALSE,"NOTES";#N/A,#N/A,FALSE,"NOTES (2)";#N/A,#N/A,FALSE,"NOTES (3)";#N/A,#N/A,FALSE,"TAXC.INDEX";#N/A,#N/A,FALSE,"Schedule I";#N/A,#N/A,FALSE,"DPL";#N/A,#N/A,FALSE,"Schedule IV";#N/A,#N/A,FALSE,"Adjustments"}</definedName>
    <definedName name="xptl" localSheetId="6" hidden="1">{#N/A,#N/A,FALSE,"TB";#N/A,#N/A,FALSE,"AR";#N/A,#N/A,FALSE,"BS";#N/A,#N/A,FALSE,"PL";#N/A,#N/A,FALSE,"NOTES";#N/A,#N/A,FALSE,"NOTES (2)";#N/A,#N/A,FALSE,"NOTES (3)";#N/A,#N/A,FALSE,"TAXC.INDEX";#N/A,#N/A,FALSE,"Schedule I";#N/A,#N/A,FALSE,"DPL";#N/A,#N/A,FALSE,"Schedule IV";#N/A,#N/A,FALSE,"Adjustments"}</definedName>
    <definedName name="xptl" localSheetId="11" hidden="1">{#N/A,#N/A,FALSE,"TB";#N/A,#N/A,FALSE,"AR";#N/A,#N/A,FALSE,"BS";#N/A,#N/A,FALSE,"PL";#N/A,#N/A,FALSE,"NOTES";#N/A,#N/A,FALSE,"NOTES (2)";#N/A,#N/A,FALSE,"NOTES (3)";#N/A,#N/A,FALSE,"TAXC.INDEX";#N/A,#N/A,FALSE,"Schedule I";#N/A,#N/A,FALSE,"DPL";#N/A,#N/A,FALSE,"Schedule IV";#N/A,#N/A,FALSE,"Adjustments"}</definedName>
    <definedName name="xptl" localSheetId="12" hidden="1">{#N/A,#N/A,FALSE,"TB";#N/A,#N/A,FALSE,"AR";#N/A,#N/A,FALSE,"BS";#N/A,#N/A,FALSE,"PL";#N/A,#N/A,FALSE,"NOTES";#N/A,#N/A,FALSE,"NOTES (2)";#N/A,#N/A,FALSE,"NOTES (3)";#N/A,#N/A,FALSE,"TAXC.INDEX";#N/A,#N/A,FALSE,"Schedule I";#N/A,#N/A,FALSE,"DPL";#N/A,#N/A,FALSE,"Schedule IV";#N/A,#N/A,FALSE,"Adjustments"}</definedName>
    <definedName name="xptl" hidden="1">{#N/A,#N/A,FALSE,"TB";#N/A,#N/A,FALSE,"AR";#N/A,#N/A,FALSE,"BS";#N/A,#N/A,FALSE,"PL";#N/A,#N/A,FALSE,"NOTES";#N/A,#N/A,FALSE,"NOTES (2)";#N/A,#N/A,FALSE,"NOTES (3)";#N/A,#N/A,FALSE,"TAXC.INDEX";#N/A,#N/A,FALSE,"Schedule I";#N/A,#N/A,FALSE,"DPL";#N/A,#N/A,FALSE,"Schedule IV";#N/A,#N/A,FALSE,"Adjustments"}</definedName>
    <definedName name="XREF_COLUMN_1" localSheetId="5" hidden="1">[55]月销售情况!$I:$I</definedName>
    <definedName name="XREF_COLUMN_1" localSheetId="6" hidden="1">#REF!</definedName>
    <definedName name="XREF_COLUMN_1" localSheetId="11" hidden="1">#REF!</definedName>
    <definedName name="XREF_COLUMN_1" hidden="1">[55]月销售情况!$I:$I</definedName>
    <definedName name="XREF_COLUMN_10" hidden="1">'[56]-GZ'!#REF!</definedName>
    <definedName name="XREF_COLUMN_11" localSheetId="1" hidden="1">'[57]Accrued Expenses'!#REF!</definedName>
    <definedName name="XREF_COLUMN_11" hidden="1">'[56]-SZ'!#REF!</definedName>
    <definedName name="XREF_COLUMN_12" localSheetId="1" hidden="1">'[57]Accrued Expenses'!#REF!</definedName>
    <definedName name="XREF_COLUMN_12" hidden="1">'[56]-WZ'!#REF!</definedName>
    <definedName name="XREF_COLUMN_13" localSheetId="1" hidden="1">'[57]Accrued Expenses'!#REF!</definedName>
    <definedName name="XREF_COLUMN_13" hidden="1">[56]OTA!#REF!</definedName>
    <definedName name="XREF_COLUMN_14" localSheetId="1" hidden="1">#REF!</definedName>
    <definedName name="XREF_COLUMN_14" hidden="1">[56]FMT!#REF!</definedName>
    <definedName name="XREF_COLUMN_15" localSheetId="1" hidden="1">#REF!</definedName>
    <definedName name="XREF_COLUMN_15" hidden="1">[56]CDFMA!#REF!</definedName>
    <definedName name="XREF_COLUMN_16" hidden="1">[56]NJFMA!#REF!</definedName>
    <definedName name="XREF_COLUMN_17" hidden="1">[56]WHFMA!#REF!</definedName>
    <definedName name="XREF_COLUMN_18" hidden="1">[56]Summary!#REF!</definedName>
    <definedName name="XREF_COLUMN_19" hidden="1">[58]HZFMA!#REF!</definedName>
    <definedName name="XREF_COLUMN_2" localSheetId="2" hidden="1">#REF!</definedName>
    <definedName name="XREF_COLUMN_2" localSheetId="7" hidden="1">#REF!</definedName>
    <definedName name="XREF_COLUMN_2" localSheetId="3" hidden="1">#REF!</definedName>
    <definedName name="XREF_COLUMN_2" localSheetId="4" hidden="1">#REF!</definedName>
    <definedName name="XREF_COLUMN_2" localSheetId="5" hidden="1">#REF!</definedName>
    <definedName name="XREF_COLUMN_2" localSheetId="6" hidden="1">#REF!</definedName>
    <definedName name="XREF_COLUMN_2" localSheetId="1" hidden="1">#REF!</definedName>
    <definedName name="XREF_COLUMN_2" localSheetId="8" hidden="1">#REF!</definedName>
    <definedName name="XREF_COLUMN_2" localSheetId="9" hidden="1">#REF!</definedName>
    <definedName name="XREF_COLUMN_2" localSheetId="10" hidden="1">#REF!</definedName>
    <definedName name="XREF_COLUMN_2" localSheetId="11" hidden="1">#REF!</definedName>
    <definedName name="XREF_COLUMN_2" localSheetId="12" hidden="1">#REF!</definedName>
    <definedName name="XREF_COLUMN_2" hidden="1">#REF!</definedName>
    <definedName name="XREF_COLUMN_20" hidden="1">[58]Summary!#REF!</definedName>
    <definedName name="XREF_COLUMN_21" hidden="1">[59]CQFMA!#REF!</definedName>
    <definedName name="XREF_COLUMN_24" hidden="1">[60]OTA!#REF!</definedName>
    <definedName name="XREF_COLUMN_25" hidden="1">[61]CDFMA!#REF!</definedName>
    <definedName name="XREF_COLUMN_26" hidden="1">#REF!</definedName>
    <definedName name="XREF_COLUMN_27" hidden="1">[61]WHFMA!#REF!</definedName>
    <definedName name="XREF_COLUMN_28" hidden="1">[61]KMFMA!#REF!</definedName>
    <definedName name="XREF_COLUMN_29" hidden="1">[62]销售成本!#REF!</definedName>
    <definedName name="XREF_COLUMN_3" localSheetId="7" hidden="1">#REF!</definedName>
    <definedName name="XREF_COLUMN_3" localSheetId="5" hidden="1">#REF!</definedName>
    <definedName name="XREF_COLUMN_3" localSheetId="6" hidden="1">#REF!</definedName>
    <definedName name="XREF_COLUMN_3" localSheetId="1" hidden="1">'[63]Balance Sheet-HK'!#REF!</definedName>
    <definedName name="XREF_COLUMN_3" localSheetId="8" hidden="1">#REF!</definedName>
    <definedName name="XREF_COLUMN_3" localSheetId="11" hidden="1">#REF!</definedName>
    <definedName name="XREF_COLUMN_3" localSheetId="12" hidden="1">#REF!</definedName>
    <definedName name="XREF_COLUMN_3" hidden="1">'[56]-GZ'!#REF!</definedName>
    <definedName name="XREF_COLUMN_30" hidden="1">[64]FMT!#REF!</definedName>
    <definedName name="XREF_COLUMN_31" hidden="1">[65]SHFMA!#REF!</definedName>
    <definedName name="XREF_COLUMN_32" hidden="1">#REF!</definedName>
    <definedName name="XREF_COLUMN_33" hidden="1">[66]CQFMA!#REF!</definedName>
    <definedName name="XREF_COLUMN_34" hidden="1">[62]管理费用!#REF!</definedName>
    <definedName name="XREF_COLUMN_35" hidden="1">[62]管理费用!#REF!</definedName>
    <definedName name="XREF_COLUMN_36" hidden="1">[62]利润表!#REF!</definedName>
    <definedName name="XREF_COLUMN_4" localSheetId="1" hidden="1">'[63]Balance Sheet-HK'!#REF!</definedName>
    <definedName name="XREF_COLUMN_4" localSheetId="8" hidden="1">#REF!</definedName>
    <definedName name="XREF_COLUMN_4" hidden="1">'[56]-SZ'!#REF!</definedName>
    <definedName name="XREF_COLUMN_5" localSheetId="1" hidden="1">'[63]Profit and loss-HK'!#REF!</definedName>
    <definedName name="XREF_COLUMN_5" localSheetId="8" hidden="1">#REF!</definedName>
    <definedName name="XREF_COLUMN_5" hidden="1">[56]FMT!#REF!</definedName>
    <definedName name="XREF_COLUMN_6" localSheetId="1" hidden="1">#REF!</definedName>
    <definedName name="XREF_COLUMN_6" hidden="1">[56]CDFMA!#REF!</definedName>
    <definedName name="XREF_COLUMN_7" hidden="1">[56]Summary!#REF!</definedName>
    <definedName name="XREF_COLUMN_8" localSheetId="1" hidden="1">#REF!</definedName>
    <definedName name="XREF_COLUMN_8" hidden="1">'[56]-SH'!#REF!</definedName>
    <definedName name="XREF_COLUMN_9" hidden="1">'[56]-BJ'!#REF!</definedName>
    <definedName name="XRefActiveRow" localSheetId="5" hidden="1">[55]XREF!$A$3</definedName>
    <definedName name="XRefActiveRow" localSheetId="6" hidden="1">#REF!</definedName>
    <definedName name="XRefActiveRow" localSheetId="11" hidden="1">#REF!</definedName>
    <definedName name="XRefActiveRow" hidden="1">[55]XREF!$A$3</definedName>
    <definedName name="XRefColumnsCount" localSheetId="5" hidden="1">1</definedName>
    <definedName name="XRefColumnsCount" localSheetId="6" hidden="1">3</definedName>
    <definedName name="XRefColumnsCount" localSheetId="11" hidden="1">3</definedName>
    <definedName name="XRefColumnsCount" hidden="1">1</definedName>
    <definedName name="XRefCopy1" localSheetId="5" hidden="1">[55]月销售情况!$H$7</definedName>
    <definedName name="XRefCopy1" localSheetId="6" hidden="1">#REF!</definedName>
    <definedName name="XRefCopy1" localSheetId="11" hidden="1">#REF!</definedName>
    <definedName name="XRefCopy1" hidden="1">[55]月销售情况!$H$7</definedName>
    <definedName name="XRefCopy10" localSheetId="1" hidden="1">'[67]Bal sheet (Anning)'!#REF!</definedName>
    <definedName name="XRefCopy10" hidden="1">#REF!</definedName>
    <definedName name="XRefCopy100Row" localSheetId="1" hidden="1">#REF!</definedName>
    <definedName name="XRefCopy100Row" hidden="1">#REF!</definedName>
    <definedName name="XRefCopy102Row" hidden="1">#REF!</definedName>
    <definedName name="XRefCopy103" hidden="1">'[67]Bal sheet (Anning)'!#REF!</definedName>
    <definedName name="XRefCopy103Row" localSheetId="1" hidden="1">#REF!</definedName>
    <definedName name="XRefCopy103Row" hidden="1">#REF!</definedName>
    <definedName name="XRefCopy104Row" hidden="1">#REF!</definedName>
    <definedName name="XRefCopy105Row" hidden="1">#REF!</definedName>
    <definedName name="XRefCopy106Row" hidden="1">#REF!</definedName>
    <definedName name="XRefCopy107Row" hidden="1">#REF!</definedName>
    <definedName name="XRefCopy108Row" hidden="1">#REF!</definedName>
    <definedName name="XRefCopy109Row" hidden="1">#REF!</definedName>
    <definedName name="XRefCopy10Row" localSheetId="1" hidden="1">#REF!</definedName>
    <definedName name="XRefCopy10Row" hidden="1">#REF!</definedName>
    <definedName name="XRefCopy11" localSheetId="1" hidden="1">#REF!</definedName>
    <definedName name="XRefCopy11" hidden="1">[68]OTA!#REF!</definedName>
    <definedName name="XRefCopy111Row" hidden="1">#REF!</definedName>
    <definedName name="XRefCopy112Row" hidden="1">#REF!</definedName>
    <definedName name="XRefCopy113Row" hidden="1">#REF!</definedName>
    <definedName name="XRefCopy114Row" hidden="1">#REF!</definedName>
    <definedName name="XRefCopy115" hidden="1">'[67]Balance Sheet (GZNF)'!#REF!</definedName>
    <definedName name="XRefCopy115Row" localSheetId="1" hidden="1">#REF!</definedName>
    <definedName name="XRefCopy115Row" hidden="1">#REF!</definedName>
    <definedName name="XRefCopy116Row" hidden="1">#REF!</definedName>
    <definedName name="XRefCopy117Row" localSheetId="1" hidden="1">#REF!</definedName>
    <definedName name="XRefCopy117Row" hidden="1">#REF!</definedName>
    <definedName name="XRefCopy118" hidden="1">'[67]Bal sheet (Anning)'!#REF!</definedName>
    <definedName name="XRefCopy118Row" hidden="1">#REF!</definedName>
    <definedName name="XRefCopy119Row" localSheetId="1" hidden="1">#REF!</definedName>
    <definedName name="XRefCopy119Row" hidden="1">#REF!</definedName>
    <definedName name="XRefCopy11Row" localSheetId="1" hidden="1">#REF!</definedName>
    <definedName name="XRefCopy11Row" hidden="1">#REF!</definedName>
    <definedName name="XRefCopy12" localSheetId="1" hidden="1">#REF!</definedName>
    <definedName name="XRefCopy12" hidden="1">#REF!</definedName>
    <definedName name="XRefCopy120Row" localSheetId="1" hidden="1">#REF!</definedName>
    <definedName name="XRefCopy120Row" hidden="1">#REF!</definedName>
    <definedName name="XRefCopy121Row" localSheetId="1" hidden="1">#REF!</definedName>
    <definedName name="XRefCopy121Row" hidden="1">#REF!</definedName>
    <definedName name="XRefCopy122" hidden="1">'[67]Bal sheet (Anning)'!#REF!</definedName>
    <definedName name="XRefCopy122Row" localSheetId="1" hidden="1">#REF!</definedName>
    <definedName name="XRefCopy122Row" hidden="1">#REF!</definedName>
    <definedName name="XRefCopy123" hidden="1">'[67]Bal sheet (Anning)'!#REF!</definedName>
    <definedName name="XRefCopy123Row" localSheetId="1" hidden="1">#REF!</definedName>
    <definedName name="XRefCopy123Row" hidden="1">#REF!</definedName>
    <definedName name="XRefCopy124Row" localSheetId="1" hidden="1">#REF!</definedName>
    <definedName name="XRefCopy124Row" hidden="1">#REF!</definedName>
    <definedName name="XRefCopy125Row" localSheetId="1" hidden="1">#REF!</definedName>
    <definedName name="XRefCopy125Row" hidden="1">#REF!</definedName>
    <definedName name="XRefCopy126Row" localSheetId="1" hidden="1">#REF!</definedName>
    <definedName name="XRefCopy126Row" hidden="1">#REF!</definedName>
    <definedName name="XRefCopy127Row" localSheetId="1" hidden="1">#REF!</definedName>
    <definedName name="XRefCopy127Row" hidden="1">#REF!</definedName>
    <definedName name="XRefCopy128Row" hidden="1">#REF!</definedName>
    <definedName name="XRefCopy129Row" hidden="1">#REF!</definedName>
    <definedName name="XRefCopy12Row" localSheetId="1" hidden="1">#REF!</definedName>
    <definedName name="XRefCopy12Row" hidden="1">#REF!</definedName>
    <definedName name="XRefCopy13" localSheetId="1" hidden="1">[57]Bank!#REF!</definedName>
    <definedName name="XRefCopy13" hidden="1">'[68]Group Summary'!#REF!</definedName>
    <definedName name="XRefCopy130Row" hidden="1">#REF!</definedName>
    <definedName name="XRefCopy131Row" hidden="1">#REF!</definedName>
    <definedName name="XRefCopy132Row" hidden="1">#REF!</definedName>
    <definedName name="XRefCopy133Row" hidden="1">#REF!</definedName>
    <definedName name="XRefCopy134Row" hidden="1">#REF!</definedName>
    <definedName name="XRefCopy136Row" hidden="1">#REF!</definedName>
    <definedName name="XRefCopy137Row" hidden="1">#REF!</definedName>
    <definedName name="XRefCopy138Row" hidden="1">#REF!</definedName>
    <definedName name="XRefCopy139Row" hidden="1">#REF!</definedName>
    <definedName name="XRefCopy13Row" localSheetId="1" hidden="1">#REF!</definedName>
    <definedName name="XRefCopy13Row" hidden="1">#REF!</definedName>
    <definedName name="XRefCopy14" localSheetId="1" hidden="1">'[57]FA-Movement'!#REF!</definedName>
    <definedName name="XRefCopy14" hidden="1">#REF!</definedName>
    <definedName name="XRefCopy141Row" hidden="1">#REF!</definedName>
    <definedName name="XRefCopy142Row" hidden="1">#REF!</definedName>
    <definedName name="XRefCopy143Row" hidden="1">#REF!</definedName>
    <definedName name="XRefCopy144Row" hidden="1">#REF!</definedName>
    <definedName name="XRefCopy145Row" hidden="1">#REF!</definedName>
    <definedName name="XRefCopy146Row" hidden="1">#REF!</definedName>
    <definedName name="XRefCopy148Row" hidden="1">#REF!</definedName>
    <definedName name="XRefCopy14Row" localSheetId="1" hidden="1">#REF!</definedName>
    <definedName name="XRefCopy14Row" hidden="1">#REF!</definedName>
    <definedName name="XRefCopy15" hidden="1">'[68]Group Summary'!#REF!</definedName>
    <definedName name="XRefCopy150Row" hidden="1">#REF!</definedName>
    <definedName name="XRefCopy151Row" hidden="1">#REF!</definedName>
    <definedName name="XRefCopy152Row" hidden="1">#REF!</definedName>
    <definedName name="XRefCopy153Row" hidden="1">#REF!</definedName>
    <definedName name="XRefCopy154Row" hidden="1">#REF!</definedName>
    <definedName name="XRefCopy155Row" hidden="1">#REF!</definedName>
    <definedName name="XRefCopy156Row" hidden="1">#REF!</definedName>
    <definedName name="XRefCopy157Row" hidden="1">#REF!</definedName>
    <definedName name="XRefCopy158Row" hidden="1">#REF!</definedName>
    <definedName name="XRefCopy159Row" hidden="1">#REF!</definedName>
    <definedName name="XRefCopy15Row" localSheetId="1" hidden="1">[69]XREF!#REF!</definedName>
    <definedName name="XRefCopy15Row" hidden="1">#REF!</definedName>
    <definedName name="XRefCopy16" localSheetId="1" hidden="1">#REF!</definedName>
    <definedName name="XRefCopy16" hidden="1">[64]SHFMA!#REF!</definedName>
    <definedName name="XRefCopy160Row" hidden="1">#REF!</definedName>
    <definedName name="XRefCopy161Row" hidden="1">#REF!</definedName>
    <definedName name="XRefCopy162Row" hidden="1">#REF!</definedName>
    <definedName name="XRefCopy163Row" hidden="1">#REF!</definedName>
    <definedName name="XRefCopy164Row" hidden="1">#REF!</definedName>
    <definedName name="XRefCopy165Row" hidden="1">#REF!</definedName>
    <definedName name="XRefCopy166Row" hidden="1">#REF!</definedName>
    <definedName name="XRefCopy167Row" hidden="1">#REF!</definedName>
    <definedName name="XRefCopy168Row" hidden="1">#REF!</definedName>
    <definedName name="XRefCopy169Row" hidden="1">#REF!</definedName>
    <definedName name="XRefCopy16Row" hidden="1">#REF!</definedName>
    <definedName name="XRefCopy17" localSheetId="1" hidden="1">'[67]Bal sheet (Anning)'!#REF!</definedName>
    <definedName name="XRefCopy17" hidden="1">[62]利润表!#REF!</definedName>
    <definedName name="XRefCopy171Row" hidden="1">#REF!</definedName>
    <definedName name="XRefCopy172Row" hidden="1">#REF!</definedName>
    <definedName name="XRefCopy173Row" hidden="1">#REF!</definedName>
    <definedName name="XRefCopy175Row" hidden="1">#REF!</definedName>
    <definedName name="XRefCopy176Row" hidden="1">#REF!</definedName>
    <definedName name="XRefCopy177Row" hidden="1">#REF!</definedName>
    <definedName name="XRefCopy178Row" hidden="1">#REF!</definedName>
    <definedName name="XRefCopy179Row" hidden="1">#REF!</definedName>
    <definedName name="XRefCopy17Row" hidden="1">#REF!</definedName>
    <definedName name="XRefCopy18" localSheetId="1" hidden="1">#REF!</definedName>
    <definedName name="XRefCopy18" hidden="1">[64]SHFMA!#REF!</definedName>
    <definedName name="XRefCopy180Row" hidden="1">#REF!</definedName>
    <definedName name="XRefCopy182Row" hidden="1">#REF!</definedName>
    <definedName name="XRefCopy183Row" hidden="1">#REF!</definedName>
    <definedName name="XRefCopy184Row" hidden="1">#REF!</definedName>
    <definedName name="XRefCopy185Row" hidden="1">#REF!</definedName>
    <definedName name="XRefCopy186Row" hidden="1">#REF!</definedName>
    <definedName name="XRefCopy187Row" hidden="1">#REF!</definedName>
    <definedName name="XRefCopy188Row" hidden="1">#REF!</definedName>
    <definedName name="XRefCopy189Row" hidden="1">#REF!</definedName>
    <definedName name="XRefCopy18Row" hidden="1">#REF!</definedName>
    <definedName name="XRefCopy19" hidden="1">[62]财务费用!#REF!</definedName>
    <definedName name="XRefCopy190Row" hidden="1">#REF!</definedName>
    <definedName name="XRefCopy191Row" hidden="1">#REF!</definedName>
    <definedName name="XRefCopy192Row" hidden="1">#REF!</definedName>
    <definedName name="XRefCopy194Row" hidden="1">#REF!</definedName>
    <definedName name="XRefCopy195Row" hidden="1">#REF!</definedName>
    <definedName name="XRefCopy196Row" hidden="1">#REF!</definedName>
    <definedName name="XRefCopy197Row" hidden="1">#REF!</definedName>
    <definedName name="XRefCopy198Row" hidden="1">#REF!</definedName>
    <definedName name="XRefCopy199Row" hidden="1">#REF!</definedName>
    <definedName name="XRefCopy19Row" localSheetId="1" hidden="1">#REF!</definedName>
    <definedName name="XRefCopy19Row" hidden="1">#REF!</definedName>
    <definedName name="XRefCopy1Row" localSheetId="5" hidden="1">[55]XREF!$2:$2</definedName>
    <definedName name="XRefCopy1Row" localSheetId="6" hidden="1">#REF!</definedName>
    <definedName name="XRefCopy1Row" localSheetId="11" hidden="1">#REF!</definedName>
    <definedName name="XRefCopy1Row" hidden="1">[55]XREF!$2:$2</definedName>
    <definedName name="XRefCopy2" localSheetId="7" hidden="1">#REF!</definedName>
    <definedName name="XRefCopy2" localSheetId="5" hidden="1">#REF!</definedName>
    <definedName name="XRefCopy2" localSheetId="6" hidden="1">#REF!</definedName>
    <definedName name="XRefCopy2" localSheetId="1" hidden="1">#REF!</definedName>
    <definedName name="XRefCopy2" localSheetId="8" hidden="1">[70]FAmovement!$I$39</definedName>
    <definedName name="XRefCopy2" localSheetId="11" hidden="1">#REF!</definedName>
    <definedName name="XRefCopy2" localSheetId="12" hidden="1">#REF!</definedName>
    <definedName name="XRefCopy2" hidden="1">#REF!</definedName>
    <definedName name="XRefCopy20" hidden="1">#REF!</definedName>
    <definedName name="XRefCopy200Row" hidden="1">#REF!</definedName>
    <definedName name="XRefCopy201Row" hidden="1">#REF!</definedName>
    <definedName name="XRefCopy203Row" hidden="1">#REF!</definedName>
    <definedName name="XRefCopy204Row" hidden="1">#REF!</definedName>
    <definedName name="XRefCopy205Row" hidden="1">#REF!</definedName>
    <definedName name="XRefCopy206Row" hidden="1">#REF!</definedName>
    <definedName name="XRefCopy207Row" hidden="1">#REF!</definedName>
    <definedName name="XRefCopy208Row" hidden="1">#REF!</definedName>
    <definedName name="XRefCopy209Row" hidden="1">#REF!</definedName>
    <definedName name="XRefCopy20Row" localSheetId="1" hidden="1">#REF!</definedName>
    <definedName name="XRefCopy20Row" hidden="1">#REF!</definedName>
    <definedName name="XRefCopy21" hidden="1">'[65]CD FMA'!#REF!</definedName>
    <definedName name="XRefCopy210Row" hidden="1">#REF!</definedName>
    <definedName name="XRefCopy211Row" hidden="1">#REF!</definedName>
    <definedName name="XRefCopy212Row" hidden="1">#REF!</definedName>
    <definedName name="XRefCopy213Row" hidden="1">#REF!</definedName>
    <definedName name="XRefCopy214Row" hidden="1">#REF!</definedName>
    <definedName name="XRefCopy215Row" hidden="1">#REF!</definedName>
    <definedName name="XRefCopy21Row" localSheetId="1" hidden="1">#REF!</definedName>
    <definedName name="XRefCopy21Row" hidden="1">#REF!</definedName>
    <definedName name="XRefCopy22" hidden="1">#REF!</definedName>
    <definedName name="XRefCopy221Row" hidden="1">#REF!</definedName>
    <definedName name="XRefCopy222Row" hidden="1">#REF!</definedName>
    <definedName name="XRefCopy223Row" hidden="1">#REF!</definedName>
    <definedName name="XRefCopy224Row" hidden="1">#REF!</definedName>
    <definedName name="XRefCopy225Row" hidden="1">#REF!</definedName>
    <definedName name="XRefCopy226Row" hidden="1">#REF!</definedName>
    <definedName name="XRefCopy227Row" hidden="1">#REF!</definedName>
    <definedName name="XRefCopy229Row" hidden="1">#REF!</definedName>
    <definedName name="XRefCopy22Row" localSheetId="1" hidden="1">#REF!</definedName>
    <definedName name="XRefCopy22Row" hidden="1">#REF!</definedName>
    <definedName name="XRefCopy23" localSheetId="1" hidden="1">'[71]Income Statement'!#REF!</definedName>
    <definedName name="XRefCopy23" hidden="1">#REF!</definedName>
    <definedName name="XRefCopy230Row" hidden="1">#REF!</definedName>
    <definedName name="XRefCopy231Row" hidden="1">#REF!</definedName>
    <definedName name="XRefCopy232Row" hidden="1">#REF!</definedName>
    <definedName name="XRefCopy233Row" hidden="1">#REF!</definedName>
    <definedName name="XRefCopy234Row" hidden="1">#REF!</definedName>
    <definedName name="XRefCopy23Row" localSheetId="1" hidden="1">#REF!</definedName>
    <definedName name="XRefCopy23Row" hidden="1">#REF!</definedName>
    <definedName name="XRefCopy24" hidden="1">[72]Summary!#REF!</definedName>
    <definedName name="XRefCopy242Row" hidden="1">#REF!</definedName>
    <definedName name="XRefCopy243Row" hidden="1">#REF!</definedName>
    <definedName name="XRefCopy244Row" hidden="1">#REF!</definedName>
    <definedName name="XRefCopy245Row" hidden="1">#REF!</definedName>
    <definedName name="XRefCopy246Row" hidden="1">#REF!</definedName>
    <definedName name="XRefCopy247Row" hidden="1">#REF!</definedName>
    <definedName name="XRefCopy248Row" hidden="1">#REF!</definedName>
    <definedName name="XRefCopy24Row" hidden="1">#REF!</definedName>
    <definedName name="XRefCopy250Row" hidden="1">#REF!</definedName>
    <definedName name="XRefCopy251Row" hidden="1">#REF!</definedName>
    <definedName name="XRefCopy252Row" hidden="1">#REF!</definedName>
    <definedName name="XRefCopy254Row" hidden="1">#REF!</definedName>
    <definedName name="XRefCopy255Row" hidden="1">#REF!</definedName>
    <definedName name="XRefCopy256Row" hidden="1">#REF!</definedName>
    <definedName name="XRefCopy257Row" hidden="1">#REF!</definedName>
    <definedName name="XRefCopy258Row" hidden="1">#REF!</definedName>
    <definedName name="XRefCopy259Row" hidden="1">#REF!</definedName>
    <definedName name="XRefCopy25Row" hidden="1">#REF!</definedName>
    <definedName name="XRefCopy260Row" hidden="1">#REF!</definedName>
    <definedName name="XRefCopy261Row" hidden="1">#REF!</definedName>
    <definedName name="XRefCopy262Row" hidden="1">#REF!</definedName>
    <definedName name="XRefCopy263Row" hidden="1">#REF!</definedName>
    <definedName name="XRefCopy264Row" hidden="1">#REF!</definedName>
    <definedName name="XRefCopy26Row" hidden="1">#REF!</definedName>
    <definedName name="XRefCopy27" hidden="1">[64]SHFMA!#REF!</definedName>
    <definedName name="XRefCopy27Row" hidden="1">#REF!</definedName>
    <definedName name="XRefCopy28" hidden="1">[65]FMC!#REF!</definedName>
    <definedName name="XRefCopy28Row" hidden="1">#REF!</definedName>
    <definedName name="XRefCopy29" localSheetId="1" hidden="1">'[67]Bal sheet (Anning)'!#REF!</definedName>
    <definedName name="XRefCopy29" hidden="1">[65]FMT!#REF!</definedName>
    <definedName name="XRefCopy29Row" localSheetId="1" hidden="1">#REF!</definedName>
    <definedName name="XRefCopy29Row" hidden="1">#REF!</definedName>
    <definedName name="XRefCopy2Row" localSheetId="7" hidden="1">#REF!</definedName>
    <definedName name="XRefCopy2Row" localSheetId="5" hidden="1">#REF!</definedName>
    <definedName name="XRefCopy2Row" localSheetId="6" hidden="1">#REF!</definedName>
    <definedName name="XRefCopy2Row" localSheetId="1" hidden="1">#REF!</definedName>
    <definedName name="XRefCopy2Row" localSheetId="8" hidden="1">#REF!</definedName>
    <definedName name="XRefCopy2Row" localSheetId="11" hidden="1">#REF!</definedName>
    <definedName name="XRefCopy2Row" localSheetId="12" hidden="1">#REF!</definedName>
    <definedName name="XRefCopy2Row" hidden="1">#REF!</definedName>
    <definedName name="XRefCopy3" localSheetId="7" hidden="1">#REF!</definedName>
    <definedName name="XRefCopy3" localSheetId="5" hidden="1">#REF!</definedName>
    <definedName name="XRefCopy3" localSheetId="6" hidden="1">#REF!</definedName>
    <definedName name="XRefCopy3" localSheetId="1" hidden="1">'[73]Balance Sheet'!#REF!</definedName>
    <definedName name="XRefCopy3" localSheetId="8" hidden="1">[70]FAmovement!$I$39</definedName>
    <definedName name="XRefCopy3" localSheetId="11" hidden="1">#REF!</definedName>
    <definedName name="XRefCopy3" localSheetId="12" hidden="1">#REF!</definedName>
    <definedName name="XRefCopy3" hidden="1">[74]SHFMA!#REF!</definedName>
    <definedName name="XRefCopy30Row" hidden="1">#REF!</definedName>
    <definedName name="XRefCopy31" hidden="1">'[67]Bal sheet (Anning)'!#REF!</definedName>
    <definedName name="XRefCopy31Row" localSheetId="1" hidden="1">#REF!</definedName>
    <definedName name="XRefCopy31Row" hidden="1">#REF!</definedName>
    <definedName name="XRefCopy32" hidden="1">'[67]Bal sheet (Anning)'!#REF!</definedName>
    <definedName name="XRefCopy32Row" localSheetId="1" hidden="1">#REF!</definedName>
    <definedName name="XRefCopy32Row" hidden="1">#REF!</definedName>
    <definedName name="XRefCopy34" hidden="1">[62]管理费用!#REF!</definedName>
    <definedName name="XRefCopy34Row" hidden="1">#REF!</definedName>
    <definedName name="XRefCopy35Row" hidden="1">#REF!</definedName>
    <definedName name="XRefCopy36Row" hidden="1">#REF!</definedName>
    <definedName name="XRefCopy37" hidden="1">'[67]Bal sheet (Anning)'!#REF!</definedName>
    <definedName name="XRefCopy37Row" hidden="1">#REF!</definedName>
    <definedName name="XRefCopy38" hidden="1">'[67]Bal sheet (Anning)'!#REF!</definedName>
    <definedName name="XRefCopy38Row" hidden="1">#REF!</definedName>
    <definedName name="XRefCopy39" hidden="1">'[67]Bal sheet (Anning)'!#REF!</definedName>
    <definedName name="XRefCopy3Row" localSheetId="7" hidden="1">#REF!</definedName>
    <definedName name="XRefCopy3Row" localSheetId="5" hidden="1">#REF!</definedName>
    <definedName name="XRefCopy3Row" localSheetId="6" hidden="1">#REF!</definedName>
    <definedName name="XRefCopy3Row" localSheetId="1" hidden="1">#REF!</definedName>
    <definedName name="XRefCopy3Row" localSheetId="8" hidden="1">#REF!</definedName>
    <definedName name="XRefCopy3Row" localSheetId="11" hidden="1">#REF!</definedName>
    <definedName name="XRefCopy3Row" localSheetId="12" hidden="1">#REF!</definedName>
    <definedName name="XRefCopy3Row" hidden="1">#REF!</definedName>
    <definedName name="XRefCopy4" localSheetId="7" hidden="1">#REF!</definedName>
    <definedName name="XRefCopy4" localSheetId="5" hidden="1">#REF!</definedName>
    <definedName name="XRefCopy4" localSheetId="6" hidden="1">#REF!</definedName>
    <definedName name="XRefCopy4" localSheetId="1" hidden="1">#REF!</definedName>
    <definedName name="XRefCopy4" localSheetId="8" hidden="1">[70]FAmovement!$I$35</definedName>
    <definedName name="XRefCopy4" localSheetId="11" hidden="1">#REF!</definedName>
    <definedName name="XRefCopy4" localSheetId="12" hidden="1">#REF!</definedName>
    <definedName name="XRefCopy4" hidden="1">[56]Summary!#REF!</definedName>
    <definedName name="XRefCopy40" hidden="1">'[67]Bal sheet (Anning)'!#REF!</definedName>
    <definedName name="XRefCopy41" hidden="1">'[67]Bal sheet (Anning)'!#REF!</definedName>
    <definedName name="XRefCopy41Row" hidden="1">#REF!</definedName>
    <definedName name="XRefCopy42" hidden="1">'[67]Bal sheet (Anning)'!#REF!</definedName>
    <definedName name="XRefCopy42Row" hidden="1">#REF!</definedName>
    <definedName name="XRefCopy43" hidden="1">'[67]Bal sheet (Anning)'!#REF!</definedName>
    <definedName name="XRefCopy43Row" hidden="1">#REF!</definedName>
    <definedName name="XRefCopy44" hidden="1">'[67]Bal sheet (Anning)'!#REF!</definedName>
    <definedName name="XRefCopy44Row" hidden="1">#REF!</definedName>
    <definedName name="XRefCopy46" hidden="1">'[67]Bal sheet (Anning)'!#REF!</definedName>
    <definedName name="XRefCopy46Row" hidden="1">#REF!</definedName>
    <definedName name="XRefCopy47Row" hidden="1">#REF!</definedName>
    <definedName name="XRefCopy48Row" hidden="1">#REF!</definedName>
    <definedName name="XRefCopy49Row" hidden="1">#REF!</definedName>
    <definedName name="XRefCopy4Row" localSheetId="7" hidden="1">#REF!</definedName>
    <definedName name="XRefCopy4Row" localSheetId="5" hidden="1">#REF!</definedName>
    <definedName name="XRefCopy4Row" localSheetId="6" hidden="1">#REF!</definedName>
    <definedName name="XRefCopy4Row" localSheetId="1" hidden="1">#REF!</definedName>
    <definedName name="XRefCopy4Row" localSheetId="8" hidden="1">#REF!</definedName>
    <definedName name="XRefCopy4Row" localSheetId="11" hidden="1">#REF!</definedName>
    <definedName name="XRefCopy4Row" localSheetId="12" hidden="1">#REF!</definedName>
    <definedName name="XRefCopy4Row" hidden="1">#REF!</definedName>
    <definedName name="XRefCopy5" localSheetId="7" hidden="1">#REF!</definedName>
    <definedName name="XRefCopy5" localSheetId="5" hidden="1">#REF!</definedName>
    <definedName name="XRefCopy5" localSheetId="6" hidden="1">#REF!</definedName>
    <definedName name="XRefCopy5" localSheetId="1" hidden="1">#REF!</definedName>
    <definedName name="XRefCopy5" localSheetId="8" hidden="1">[70]FAmovement!$I$35</definedName>
    <definedName name="XRefCopy5" localSheetId="11" hidden="1">#REF!</definedName>
    <definedName name="XRefCopy5" localSheetId="12" hidden="1">#REF!</definedName>
    <definedName name="XRefCopy5" hidden="1">[56]Summary!#REF!</definedName>
    <definedName name="XRefCopy50Row" localSheetId="1" hidden="1">#REF!</definedName>
    <definedName name="XRefCopy50Row" hidden="1">#REF!</definedName>
    <definedName name="XRefCopy52Row" hidden="1">#REF!</definedName>
    <definedName name="XRefCopy53Row" hidden="1">#REF!</definedName>
    <definedName name="XRefCopy54" hidden="1">'[67]Bal sheet (Anning)'!#REF!</definedName>
    <definedName name="XRefCopy54Row" hidden="1">#REF!</definedName>
    <definedName name="XRefCopy55" hidden="1">'[67]Bal sheet (Anning)'!#REF!</definedName>
    <definedName name="XRefCopy55Row" localSheetId="1" hidden="1">#REF!</definedName>
    <definedName name="XRefCopy55Row" hidden="1">#REF!</definedName>
    <definedName name="XRefCopy56" hidden="1">'[67]Bal sheet (Anning)'!#REF!</definedName>
    <definedName name="XRefCopy56Row" localSheetId="1" hidden="1">#REF!</definedName>
    <definedName name="XRefCopy56Row" hidden="1">#REF!</definedName>
    <definedName name="XRefCopy57" hidden="1">'[67]Bal sheet (Anning)'!#REF!</definedName>
    <definedName name="XRefCopy57Row" hidden="1">#REF!</definedName>
    <definedName name="XRefCopy58Row" hidden="1">#REF!</definedName>
    <definedName name="XRefCopy59Row" hidden="1">#REF!</definedName>
    <definedName name="XRefCopy5Row" localSheetId="7" hidden="1">#REF!</definedName>
    <definedName name="XRefCopy5Row" localSheetId="5" hidden="1">#REF!</definedName>
    <definedName name="XRefCopy5Row" localSheetId="6" hidden="1">#REF!</definedName>
    <definedName name="XRefCopy5Row" localSheetId="1" hidden="1">#REF!</definedName>
    <definedName name="XRefCopy5Row" localSheetId="8" hidden="1">#REF!</definedName>
    <definedName name="XRefCopy5Row" localSheetId="11" hidden="1">#REF!</definedName>
    <definedName name="XRefCopy5Row" localSheetId="12" hidden="1">#REF!</definedName>
    <definedName name="XRefCopy5Row" hidden="1">#REF!</definedName>
    <definedName name="XRefCopy6" localSheetId="7" hidden="1">#REF!</definedName>
    <definedName name="XRefCopy6" localSheetId="5" hidden="1">#REF!</definedName>
    <definedName name="XRefCopy6" localSheetId="6" hidden="1">#REF!</definedName>
    <definedName name="XRefCopy6" localSheetId="1" hidden="1">#REF!</definedName>
    <definedName name="XRefCopy6" localSheetId="11" hidden="1">#REF!</definedName>
    <definedName name="XRefCopy6" localSheetId="12" hidden="1">#REF!</definedName>
    <definedName name="XRefCopy6" hidden="1">[58]Summary!#REF!</definedName>
    <definedName name="XRefCopy60" hidden="1">'[75]6-GZ'!#REF!</definedName>
    <definedName name="XRefCopy60Row" localSheetId="1" hidden="1">#REF!</definedName>
    <definedName name="XRefCopy60Row" hidden="1">#REF!</definedName>
    <definedName name="XRefCopy61Row" hidden="1">#REF!</definedName>
    <definedName name="XRefCopy62Row" hidden="1">#REF!</definedName>
    <definedName name="XRefCopy63" hidden="1">'[67]Bal sheet (Anning)'!#REF!</definedName>
    <definedName name="XRefCopy63Row" hidden="1">#REF!</definedName>
    <definedName name="XRefCopy64Row" hidden="1">#REF!</definedName>
    <definedName name="XRefCopy65Row" hidden="1">#REF!</definedName>
    <definedName name="XRefCopy66Row" hidden="1">#REF!</definedName>
    <definedName name="XRefCopy67" hidden="1">[62]利润表!#REF!</definedName>
    <definedName name="XRefCopy68Row" hidden="1">#REF!</definedName>
    <definedName name="XRefCopy69" hidden="1">'[67]Bal sheet (Anning)'!#REF!</definedName>
    <definedName name="XRefCopy69Row" localSheetId="1" hidden="1">#REF!</definedName>
    <definedName name="XRefCopy69Row" hidden="1">#REF!</definedName>
    <definedName name="XRefCopy6Row" localSheetId="1" hidden="1">#REF!</definedName>
    <definedName name="XRefCopy6Row" hidden="1">#REF!</definedName>
    <definedName name="XRefCopy7" localSheetId="1" hidden="1">#REF!</definedName>
    <definedName name="XRefCopy7" hidden="1">#REF!</definedName>
    <definedName name="XRefCopy70Row" hidden="1">#REF!</definedName>
    <definedName name="XRefCopy71" hidden="1">'[67]Bal sheet (Anning)'!#REF!</definedName>
    <definedName name="XRefCopy71Row" hidden="1">#REF!</definedName>
    <definedName name="XRefCopy72" hidden="1">'[76]Income Statement'!#REF!</definedName>
    <definedName name="XRefCopy73" hidden="1">[62]利润表!#REF!</definedName>
    <definedName name="XRefCopy73Row" hidden="1">#REF!</definedName>
    <definedName name="XRefCopy74" hidden="1">'[67]Bal sheet (Anning)'!#REF!</definedName>
    <definedName name="XRefCopy74Row" hidden="1">#REF!</definedName>
    <definedName name="XRefCopy75Row" localSheetId="1" hidden="1">#REF!</definedName>
    <definedName name="XRefCopy75Row" hidden="1">#REF!</definedName>
    <definedName name="XRefCopy76" hidden="1">'[67]Bal sheet (Anning)'!#REF!</definedName>
    <definedName name="XRefCopy76Row" localSheetId="1" hidden="1">#REF!</definedName>
    <definedName name="XRefCopy76Row" hidden="1">#REF!</definedName>
    <definedName name="XRefCopy77Row" localSheetId="1" hidden="1">#REF!</definedName>
    <definedName name="XRefCopy77Row" hidden="1">#REF!</definedName>
    <definedName name="XRefCopy78" hidden="1">'[67]Bal sheet (Anning)'!#REF!</definedName>
    <definedName name="XRefCopy78Row" localSheetId="1" hidden="1">#REF!</definedName>
    <definedName name="XRefCopy78Row" hidden="1">#REF!</definedName>
    <definedName name="XRefCopy79Row" localSheetId="1" hidden="1">#REF!</definedName>
    <definedName name="XRefCopy79Row" hidden="1">#REF!</definedName>
    <definedName name="XRefCopy7Row" localSheetId="1" hidden="1">[77]XREF!#REF!</definedName>
    <definedName name="XRefCopy7Row" hidden="1">#REF!</definedName>
    <definedName name="XRefCopy8" localSheetId="1" hidden="1">#REF!</definedName>
    <definedName name="XRefCopy8" hidden="1">[59]Summary!#REF!</definedName>
    <definedName name="XRefCopy80Row" localSheetId="1" hidden="1">#REF!</definedName>
    <definedName name="XRefCopy80Row" hidden="1">#REF!</definedName>
    <definedName name="XRefCopy81" hidden="1">'[67]Bal sheet (Anning)'!#REF!</definedName>
    <definedName name="XRefCopy81Row" localSheetId="1" hidden="1">#REF!</definedName>
    <definedName name="XRefCopy81Row" hidden="1">#REF!</definedName>
    <definedName name="XRefCopy82Row" hidden="1">#REF!</definedName>
    <definedName name="XRefCopy84Row" hidden="1">#REF!</definedName>
    <definedName name="XRefCopy85Row" hidden="1">#REF!</definedName>
    <definedName name="XRefCopy86Row" localSheetId="1" hidden="1">#REF!</definedName>
    <definedName name="XRefCopy86Row" hidden="1">#REF!</definedName>
    <definedName name="XRefCopy87Row" localSheetId="1" hidden="1">#REF!</definedName>
    <definedName name="XRefCopy87Row" hidden="1">#REF!</definedName>
    <definedName name="XRefCopy88Row" localSheetId="1" hidden="1">#REF!</definedName>
    <definedName name="XRefCopy88Row" hidden="1">#REF!</definedName>
    <definedName name="XRefCopy89Row" hidden="1">#REF!</definedName>
    <definedName name="XRefCopy8Row" localSheetId="1" hidden="1">[77]XREF!#REF!</definedName>
    <definedName name="XRefCopy8Row" hidden="1">#REF!</definedName>
    <definedName name="XRefCopy9" localSheetId="1" hidden="1">#REF!</definedName>
    <definedName name="XRefCopy9" hidden="1">[62]利润表!#REF!</definedName>
    <definedName name="XRefCopy90Row" hidden="1">#REF!</definedName>
    <definedName name="XRefCopy91Row" hidden="1">#REF!</definedName>
    <definedName name="XRefCopy92" hidden="1">'[67]Bal sheet (Anning)'!#REF!</definedName>
    <definedName name="XRefCopy92Row" hidden="1">#REF!</definedName>
    <definedName name="XRefCopy93Row" hidden="1">#REF!</definedName>
    <definedName name="XRefCopy94Row" hidden="1">#REF!</definedName>
    <definedName name="XRefCopy95" hidden="1">'[67]Bal sheet (Anning)'!#REF!</definedName>
    <definedName name="XRefCopy95Row" hidden="1">#REF!</definedName>
    <definedName name="XRefCopy96" hidden="1">'[67]Balance Sheet (GZNF)'!#REF!</definedName>
    <definedName name="XRefCopy96Row" localSheetId="1" hidden="1">#REF!</definedName>
    <definedName name="XRefCopy96Row" hidden="1">#REF!</definedName>
    <definedName name="XRefCopy99Row" hidden="1">#REF!</definedName>
    <definedName name="XRefCopy9Row" localSheetId="1" hidden="1">#REF!</definedName>
    <definedName name="XRefCopy9Row" hidden="1">#REF!</definedName>
    <definedName name="XRefCopyRangeCount" localSheetId="5" hidden="1">1</definedName>
    <definedName name="XRefCopyRangeCount" localSheetId="6" hidden="1">6</definedName>
    <definedName name="XRefCopyRangeCount" localSheetId="11" hidden="1">6</definedName>
    <definedName name="XRefCopyRangeCount" hidden="1">1</definedName>
    <definedName name="XRefPaste1" localSheetId="2" hidden="1">#REF!</definedName>
    <definedName name="XRefPaste1" localSheetId="7" hidden="1">#REF!</definedName>
    <definedName name="XRefPaste1" localSheetId="3" hidden="1">#REF!</definedName>
    <definedName name="XRefPaste1" localSheetId="4" hidden="1">#REF!</definedName>
    <definedName name="XRefPaste1" localSheetId="5" hidden="1">#REF!</definedName>
    <definedName name="XRefPaste1" localSheetId="6" hidden="1">#REF!</definedName>
    <definedName name="XRefPaste1" localSheetId="1" hidden="1">#REF!</definedName>
    <definedName name="XRefPaste1" localSheetId="8" hidden="1">#REF!</definedName>
    <definedName name="XRefPaste1" localSheetId="9" hidden="1">#REF!</definedName>
    <definedName name="XRefPaste1" localSheetId="10" hidden="1">#REF!</definedName>
    <definedName name="XRefPaste1" localSheetId="11" hidden="1">#REF!</definedName>
    <definedName name="XRefPaste1" localSheetId="12" hidden="1">#REF!</definedName>
    <definedName name="XRefPaste1" hidden="1">#REF!</definedName>
    <definedName name="XRefPaste10" localSheetId="1" hidden="1">'[63]Balance Sheet-HK'!#REF!</definedName>
    <definedName name="XRefPaste10" hidden="1">'[56]-WZ'!#REF!</definedName>
    <definedName name="XRefPaste100Row" hidden="1">#REF!</definedName>
    <definedName name="XRefPaste101" hidden="1">'[67]Bal sheet (Anning)'!#REF!</definedName>
    <definedName name="XRefPaste101Row" localSheetId="1" hidden="1">#REF!</definedName>
    <definedName name="XRefPaste101Row" hidden="1">#REF!</definedName>
    <definedName name="XRefPaste102Row" hidden="1">#REF!</definedName>
    <definedName name="XRefPaste103" hidden="1">'[67]Bal sheet (Anning)'!#REF!</definedName>
    <definedName name="XRefPaste103Row" localSheetId="1" hidden="1">#REF!</definedName>
    <definedName name="XRefPaste103Row" hidden="1">#REF!</definedName>
    <definedName name="XRefPaste104Row" hidden="1">#REF!</definedName>
    <definedName name="XRefPaste105" hidden="1">'[67]Bal sheet (Anning)'!#REF!</definedName>
    <definedName name="XRefPaste105Row" localSheetId="1" hidden="1">#REF!</definedName>
    <definedName name="XRefPaste105Row" hidden="1">#REF!</definedName>
    <definedName name="XRefPaste106Row" hidden="1">#REF!</definedName>
    <definedName name="XRefPaste107Row" hidden="1">#REF!</definedName>
    <definedName name="XRefPaste108Row" localSheetId="1" hidden="1">#REF!</definedName>
    <definedName name="XRefPaste108Row" hidden="1">#REF!</definedName>
    <definedName name="XRefPaste109" hidden="1">'[67]Bal sheet (Anning)'!#REF!</definedName>
    <definedName name="XRefPaste109Row" localSheetId="1" hidden="1">#REF!</definedName>
    <definedName name="XRefPaste109Row" hidden="1">#REF!</definedName>
    <definedName name="XRefPaste10Row" localSheetId="1" hidden="1">#REF!</definedName>
    <definedName name="XRefPaste10Row" hidden="1">#REF!</definedName>
    <definedName name="XRefPaste11" localSheetId="1" hidden="1">'[73]Balance Sheet'!#REF!</definedName>
    <definedName name="XRefPaste11" hidden="1">[56]OTA!#REF!</definedName>
    <definedName name="XRefPaste110" hidden="1">'[67]Bal sheet (Anning)'!#REF!</definedName>
    <definedName name="XRefPaste110Row" localSheetId="1" hidden="1">#REF!</definedName>
    <definedName name="XRefPaste110Row" hidden="1">#REF!</definedName>
    <definedName name="XRefPaste111Row" hidden="1">#REF!</definedName>
    <definedName name="XRefPaste112Row" hidden="1">#REF!</definedName>
    <definedName name="XRefPaste113Row" hidden="1">#REF!</definedName>
    <definedName name="XRefPaste114Row" hidden="1">#REF!</definedName>
    <definedName name="XRefPaste115Row" hidden="1">#REF!</definedName>
    <definedName name="XRefPaste117Row" hidden="1">#REF!</definedName>
    <definedName name="XRefPaste118Row" hidden="1">#REF!</definedName>
    <definedName name="XRefPaste119Row" hidden="1">#REF!</definedName>
    <definedName name="XRefPaste11Row" localSheetId="1" hidden="1">#REF!</definedName>
    <definedName name="XRefPaste11Row" hidden="1">#REF!</definedName>
    <definedName name="XRefPaste12" localSheetId="1" hidden="1">#REF!</definedName>
    <definedName name="XRefPaste12" hidden="1">[56]FMT!#REF!</definedName>
    <definedName name="XRefPaste120Row" hidden="1">#REF!</definedName>
    <definedName name="XRefPaste121Row" hidden="1">#REF!</definedName>
    <definedName name="XRefPaste122Row" hidden="1">#REF!</definedName>
    <definedName name="XRefPaste123Row" hidden="1">#REF!</definedName>
    <definedName name="XRefPaste124Row" hidden="1">#REF!</definedName>
    <definedName name="XRefPaste125Row" hidden="1">#REF!</definedName>
    <definedName name="XRefPaste126Row" hidden="1">#REF!</definedName>
    <definedName name="XRefPaste127Row" hidden="1">#REF!</definedName>
    <definedName name="XRefPaste128Row" hidden="1">#REF!</definedName>
    <definedName name="XRefPaste129Row" hidden="1">#REF!</definedName>
    <definedName name="XRefPaste12Row" localSheetId="1" hidden="1">#REF!</definedName>
    <definedName name="XRefPaste12Row" hidden="1">#REF!</definedName>
    <definedName name="XRefPaste13" localSheetId="1" hidden="1">#REF!</definedName>
    <definedName name="XRefPaste13" hidden="1">[56]CDFMA!#REF!</definedName>
    <definedName name="XRefPaste130Row" hidden="1">#REF!</definedName>
    <definedName name="XRefPaste131Row" hidden="1">#REF!</definedName>
    <definedName name="XRefPaste132Row" localSheetId="1" hidden="1">#REF!</definedName>
    <definedName name="XRefPaste132Row" hidden="1">#REF!</definedName>
    <definedName name="XRefPaste134" hidden="1">[62]利润表!#REF!</definedName>
    <definedName name="XRefPaste134Row" hidden="1">#REF!</definedName>
    <definedName name="XRefPaste136Row" hidden="1">#REF!</definedName>
    <definedName name="XRefPaste138Row" hidden="1">#REF!</definedName>
    <definedName name="XRefPaste13Row" localSheetId="1" hidden="1">#REF!</definedName>
    <definedName name="XRefPaste13Row" hidden="1">#REF!</definedName>
    <definedName name="XRefPaste14" localSheetId="1" hidden="1">'[73]Balance Sheet'!#REF!</definedName>
    <definedName name="XRefPaste14" hidden="1">[56]NJFMA!#REF!</definedName>
    <definedName name="XRefPaste144" hidden="1">[62]利润表!#REF!</definedName>
    <definedName name="XRefPaste144Row" hidden="1">#REF!</definedName>
    <definedName name="XRefPaste145Row" hidden="1">#REF!</definedName>
    <definedName name="XRefPaste148Row" hidden="1">#REF!</definedName>
    <definedName name="XRefPaste149Row" hidden="1">#REF!</definedName>
    <definedName name="XRefPaste14Row" localSheetId="1" hidden="1">#REF!</definedName>
    <definedName name="XRefPaste14Row" hidden="1">#REF!</definedName>
    <definedName name="XRefPaste15" localSheetId="1" hidden="1">#REF!</definedName>
    <definedName name="XRefPaste15" hidden="1">[56]WHFMA!#REF!</definedName>
    <definedName name="XRefPaste150Row" localSheetId="1" hidden="1">#REF!</definedName>
    <definedName name="XRefPaste150Row" hidden="1">#REF!</definedName>
    <definedName name="XRefPaste151Row" localSheetId="1" hidden="1">#REF!</definedName>
    <definedName name="XRefPaste151Row" hidden="1">#REF!</definedName>
    <definedName name="XRefPaste152Row" localSheetId="1" hidden="1">#REF!</definedName>
    <definedName name="XRefPaste152Row" hidden="1">#REF!</definedName>
    <definedName name="XRefPaste153Row" localSheetId="1" hidden="1">#REF!</definedName>
    <definedName name="XRefPaste153Row" hidden="1">#REF!</definedName>
    <definedName name="XRefPaste154Row" localSheetId="1" hidden="1">#REF!</definedName>
    <definedName name="XRefPaste154Row" hidden="1">#REF!</definedName>
    <definedName name="XRefPaste155Row" localSheetId="1" hidden="1">#REF!</definedName>
    <definedName name="XRefPaste155Row" hidden="1">#REF!</definedName>
    <definedName name="XRefPaste156Row" hidden="1">#REF!</definedName>
    <definedName name="XRefPaste157" hidden="1">'[67]Bal sheet (Anning)'!#REF!</definedName>
    <definedName name="XRefPaste157Row" localSheetId="1" hidden="1">#REF!</definedName>
    <definedName name="XRefPaste157Row" hidden="1">#REF!</definedName>
    <definedName name="XRefPaste158Row" localSheetId="1" hidden="1">#REF!</definedName>
    <definedName name="XRefPaste158Row" hidden="1">#REF!</definedName>
    <definedName name="XRefPaste159Row" localSheetId="1" hidden="1">#REF!</definedName>
    <definedName name="XRefPaste159Row" hidden="1">#REF!</definedName>
    <definedName name="XRefPaste15Row" localSheetId="1" hidden="1">#REF!</definedName>
    <definedName name="XRefPaste15Row" hidden="1">#REF!</definedName>
    <definedName name="XRefPaste16" localSheetId="1" hidden="1">#REF!</definedName>
    <definedName name="XRefPaste16" hidden="1">#REF!</definedName>
    <definedName name="XRefPaste160Row" hidden="1">#REF!</definedName>
    <definedName name="XRefPaste161" hidden="1">'[67]Bal sheet (Anning)'!#REF!</definedName>
    <definedName name="XRefPaste161Row" hidden="1">#REF!</definedName>
    <definedName name="XRefPaste162Row" hidden="1">#REF!</definedName>
    <definedName name="XRefPaste163Row" hidden="1">#REF!</definedName>
    <definedName name="XRefPaste164Row" hidden="1">#REF!</definedName>
    <definedName name="XRefPaste165Row" hidden="1">#REF!</definedName>
    <definedName name="XRefPaste166" hidden="1">'[67]Bal sheet (Anning)'!#REF!</definedName>
    <definedName name="XRefPaste166Row" localSheetId="1" hidden="1">#REF!</definedName>
    <definedName name="XRefPaste166Row" hidden="1">#REF!</definedName>
    <definedName name="XRefPaste167Row" hidden="1">#REF!</definedName>
    <definedName name="XRefPaste168" hidden="1">[62]利润表!#REF!</definedName>
    <definedName name="XRefPaste168Row" hidden="1">#REF!</definedName>
    <definedName name="XRefPaste169" hidden="1">'[67]Bal sheet (Anning)'!#REF!</definedName>
    <definedName name="XRefPaste169Row" hidden="1">#REF!</definedName>
    <definedName name="XRefPaste16Row" localSheetId="1" hidden="1">#REF!</definedName>
    <definedName name="XRefPaste16Row" hidden="1">#REF!</definedName>
    <definedName name="XRefPaste17" localSheetId="1" hidden="1">#REF!</definedName>
    <definedName name="XRefPaste17" hidden="1">#REF!</definedName>
    <definedName name="XRefPaste170" hidden="1">'[67]Bal sheet (Anning)'!#REF!</definedName>
    <definedName name="XRefPaste170Row" hidden="1">#REF!</definedName>
    <definedName name="XRefPaste172" hidden="1">'[67]Bal sheet (Anning)'!#REF!</definedName>
    <definedName name="XRefPaste172Row" hidden="1">#REF!</definedName>
    <definedName name="XRefPaste173Row" hidden="1">#REF!</definedName>
    <definedName name="XRefPaste174Row" hidden="1">#REF!</definedName>
    <definedName name="XRefPaste175" hidden="1">'[67]Balance Sheet (GZNF)'!#REF!</definedName>
    <definedName name="XRefPaste175Row" hidden="1">#REF!</definedName>
    <definedName name="XRefPaste17Row" localSheetId="1" hidden="1">#REF!</definedName>
    <definedName name="XRefPaste17Row" hidden="1">#REF!</definedName>
    <definedName name="XRefPaste18" localSheetId="1" hidden="1">#REF!</definedName>
    <definedName name="XRefPaste18" hidden="1">[56]Summary!#REF!</definedName>
    <definedName name="XRefPaste185Row" hidden="1">#REF!</definedName>
    <definedName name="XRefPaste186Row" hidden="1">#REF!</definedName>
    <definedName name="XRefPaste187Row" hidden="1">#REF!</definedName>
    <definedName name="XRefPaste188Row" hidden="1">#REF!</definedName>
    <definedName name="XRefPaste189Row" hidden="1">#REF!</definedName>
    <definedName name="XRefPaste18Row" localSheetId="1" hidden="1">#REF!</definedName>
    <definedName name="XRefPaste18Row" hidden="1">#REF!</definedName>
    <definedName name="XRefPaste19" hidden="1">#REF!</definedName>
    <definedName name="XRefPaste190Row" hidden="1">#REF!</definedName>
    <definedName name="XRefPaste191Row" hidden="1">#REF!</definedName>
    <definedName name="XRefPaste192Row" hidden="1">#REF!</definedName>
    <definedName name="XRefPaste194Row" hidden="1">#REF!</definedName>
    <definedName name="XRefPaste196Row" hidden="1">#REF!</definedName>
    <definedName name="XRefPaste199Row" hidden="1">#REF!</definedName>
    <definedName name="XRefPaste19Row" localSheetId="1" hidden="1">#REF!</definedName>
    <definedName name="XRefPaste19Row" hidden="1">#REF!</definedName>
    <definedName name="XRefPaste1Row" localSheetId="2" hidden="1">#REF!</definedName>
    <definedName name="XRefPaste1Row" localSheetId="7" hidden="1">#REF!</definedName>
    <definedName name="XRefPaste1Row" localSheetId="3" hidden="1">#REF!</definedName>
    <definedName name="XRefPaste1Row" localSheetId="4" hidden="1">#REF!</definedName>
    <definedName name="XRefPaste1Row" localSheetId="5" hidden="1">#REF!</definedName>
    <definedName name="XRefPaste1Row" localSheetId="6" hidden="1">#REF!</definedName>
    <definedName name="XRefPaste1Row" localSheetId="1" hidden="1">#REF!</definedName>
    <definedName name="XRefPaste1Row" localSheetId="8" hidden="1">#REF!</definedName>
    <definedName name="XRefPaste1Row" localSheetId="9" hidden="1">#REF!</definedName>
    <definedName name="XRefPaste1Row" localSheetId="10" hidden="1">#REF!</definedName>
    <definedName name="XRefPaste1Row" localSheetId="11" hidden="1">#REF!</definedName>
    <definedName name="XRefPaste1Row" localSheetId="12" hidden="1">#REF!</definedName>
    <definedName name="XRefPaste1Row" hidden="1">#REF!</definedName>
    <definedName name="XRefPaste2" localSheetId="7" hidden="1">#REF!</definedName>
    <definedName name="XRefPaste2" localSheetId="5" hidden="1">#REF!</definedName>
    <definedName name="XRefPaste2" localSheetId="6" hidden="1">#REF!</definedName>
    <definedName name="XRefPaste2" localSheetId="1" hidden="1">'[73]Balance Sheet'!#REF!</definedName>
    <definedName name="XRefPaste2" localSheetId="8" hidden="1">[70]FAmovement!$I$8</definedName>
    <definedName name="XRefPaste2" localSheetId="11" hidden="1">#REF!</definedName>
    <definedName name="XRefPaste2" localSheetId="12" hidden="1">#REF!</definedName>
    <definedName name="XRefPaste2" hidden="1">#REF!</definedName>
    <definedName name="XRefPaste20" localSheetId="1" hidden="1">#REF!</definedName>
    <definedName name="XRefPaste20" hidden="1">[61]SHFMA!#REF!</definedName>
    <definedName name="XRefPaste202" hidden="1">'[67]Bal sheet (Anning)'!#REF!</definedName>
    <definedName name="XRefPaste202Row" hidden="1">#REF!</definedName>
    <definedName name="XRefPaste208Row" hidden="1">#REF!</definedName>
    <definedName name="XRefPaste209Row" hidden="1">#REF!</definedName>
    <definedName name="XRefPaste20Row" localSheetId="1" hidden="1">#REF!</definedName>
    <definedName name="XRefPaste20Row" hidden="1">#REF!</definedName>
    <definedName name="XRefPaste21" localSheetId="1" hidden="1">#REF!</definedName>
    <definedName name="XRefPaste21" hidden="1">[61]SHFMA!#REF!</definedName>
    <definedName name="XRefPaste210" hidden="1">'[67]Balance Sheet (GZNF)'!#REF!</definedName>
    <definedName name="XRefPaste210Row" hidden="1">#REF!</definedName>
    <definedName name="XRefPaste212Row" hidden="1">#REF!</definedName>
    <definedName name="XRefPaste213" hidden="1">'[67]Bal sheet (Anning)'!#REF!</definedName>
    <definedName name="XRefPaste213Row" hidden="1">#REF!</definedName>
    <definedName name="XRefPaste214Row" hidden="1">#REF!</definedName>
    <definedName name="XRefPaste215" hidden="1">'[67]Bal sheet (Baoshan)'!#REF!</definedName>
    <definedName name="XRefPaste215Row" hidden="1">#REF!</definedName>
    <definedName name="XRefPaste216Row" hidden="1">#REF!</definedName>
    <definedName name="XRefPaste217Row" hidden="1">#REF!</definedName>
    <definedName name="XRefPaste218Row" hidden="1">#REF!</definedName>
    <definedName name="XRefPaste219Row" hidden="1">#REF!</definedName>
    <definedName name="XRefPaste21Row" localSheetId="1" hidden="1">#REF!</definedName>
    <definedName name="XRefPaste21Row" hidden="1">#REF!</definedName>
    <definedName name="XRefPaste22" hidden="1">#REF!</definedName>
    <definedName name="XRefPaste220Row" hidden="1">#REF!</definedName>
    <definedName name="XRefPaste221Row" hidden="1">#REF!</definedName>
    <definedName name="XRefPaste222Row" hidden="1">#REF!</definedName>
    <definedName name="XRefPaste22Row" localSheetId="1" hidden="1">#REF!</definedName>
    <definedName name="XRefPaste22Row" hidden="1">#REF!</definedName>
    <definedName name="XRefPaste23Row" hidden="1">#REF!</definedName>
    <definedName name="XRefPaste24Row" hidden="1">#REF!</definedName>
    <definedName name="XRefPaste25Row" hidden="1">#REF!</definedName>
    <definedName name="XRefPaste26Row" hidden="1">#REF!</definedName>
    <definedName name="XRefPaste27" hidden="1">'[71]Income Statement'!#REF!</definedName>
    <definedName name="XRefPaste27Row" localSheetId="1" hidden="1">#REF!</definedName>
    <definedName name="XRefPaste27Row" hidden="1">#REF!</definedName>
    <definedName name="XRefPaste28Row" hidden="1">#REF!</definedName>
    <definedName name="XRefPaste29Row" hidden="1">#REF!</definedName>
    <definedName name="XRefPaste2Row" localSheetId="7" hidden="1">#REF!</definedName>
    <definedName name="XRefPaste2Row" localSheetId="5" hidden="1">#REF!</definedName>
    <definedName name="XRefPaste2Row" localSheetId="6" hidden="1">#REF!</definedName>
    <definedName name="XRefPaste2Row" localSheetId="1" hidden="1">#REF!</definedName>
    <definedName name="XRefPaste2Row" localSheetId="8" hidden="1">#REF!</definedName>
    <definedName name="XRefPaste2Row" localSheetId="11" hidden="1">#REF!</definedName>
    <definedName name="XRefPaste2Row" localSheetId="12" hidden="1">#REF!</definedName>
    <definedName name="XRefPaste2Row" hidden="1">#REF!</definedName>
    <definedName name="XRefPaste3" localSheetId="1" hidden="1">'[73]Balance Sheet'!#REF!</definedName>
    <definedName name="XRefPaste3" localSheetId="8" hidden="1">#REF!</definedName>
    <definedName name="XRefPaste3" hidden="1">#REF!</definedName>
    <definedName name="XRefPaste30Row" hidden="1">#REF!</definedName>
    <definedName name="XRefPaste31" hidden="1">'[76]Income Statement'!#REF!</definedName>
    <definedName name="XRefPaste31Row" localSheetId="1" hidden="1">#REF!</definedName>
    <definedName name="XRefPaste31Row" hidden="1">#REF!</definedName>
    <definedName name="XRefPaste32" hidden="1">'[67]Bal sheet (Anning)'!#REF!</definedName>
    <definedName name="XRefPaste32Row" localSheetId="1" hidden="1">#REF!</definedName>
    <definedName name="XRefPaste32Row" hidden="1">#REF!</definedName>
    <definedName name="XRefPaste33Row" localSheetId="1" hidden="1">#REF!</definedName>
    <definedName name="XRefPaste33Row" hidden="1">#REF!</definedName>
    <definedName name="XRefPaste34Row" hidden="1">#REF!</definedName>
    <definedName name="XRefPaste35Row" hidden="1">#REF!</definedName>
    <definedName name="XRefPaste36Row" hidden="1">#REF!</definedName>
    <definedName name="XRefPaste37Row" hidden="1">#REF!</definedName>
    <definedName name="XRefPaste38Row" hidden="1">#REF!</definedName>
    <definedName name="XRefPaste39Row" hidden="1">#REF!</definedName>
    <definedName name="XRefPaste3Row" localSheetId="1" hidden="1">#REF!</definedName>
    <definedName name="XRefPaste3Row" localSheetId="8" hidden="1">#REF!</definedName>
    <definedName name="XRefPaste3Row" hidden="1">#REF!</definedName>
    <definedName name="XRefPaste4" localSheetId="1" hidden="1">#REF!</definedName>
    <definedName name="XRefPaste4" localSheetId="8" hidden="1">[70]FAmovement!$C$37</definedName>
    <definedName name="XRefPaste4" hidden="1">#REF!</definedName>
    <definedName name="XRefPaste40" hidden="1">'[67]Bal sheet (Anning)'!#REF!</definedName>
    <definedName name="XRefPaste40Row" hidden="1">#REF!</definedName>
    <definedName name="XRefPaste41" hidden="1">'[67]Bal sheet (Anning)'!#REF!</definedName>
    <definedName name="XRefPaste42Row" hidden="1">#REF!</definedName>
    <definedName name="XRefPaste43" hidden="1">'[67]Bal sheet (Anning)'!#REF!</definedName>
    <definedName name="XRefPaste43Row" hidden="1">#REF!</definedName>
    <definedName name="XRefPaste44" hidden="1">'[67]Bal sheet (Anning)'!#REF!</definedName>
    <definedName name="XRefPaste45" hidden="1">'[67]Bal sheet (Anning)'!#REF!</definedName>
    <definedName name="XRefPaste45Row" hidden="1">#REF!</definedName>
    <definedName name="XRefPaste46" hidden="1">'[67]Bal sheet (Anning)'!#REF!</definedName>
    <definedName name="XRefPaste47" hidden="1">'[67]Bal sheet (Anning)'!#REF!</definedName>
    <definedName name="XRefPaste48" hidden="1">'[67]Bal sheet (Anning)'!#REF!</definedName>
    <definedName name="XRefPaste48Row" hidden="1">#REF!</definedName>
    <definedName name="XRefPaste49" hidden="1">'[67]Bal sheet (Anning)'!#REF!</definedName>
    <definedName name="XRefPaste49Row" hidden="1">#REF!</definedName>
    <definedName name="XRefPaste4Row" localSheetId="1" hidden="1">#REF!</definedName>
    <definedName name="XRefPaste4Row" localSheetId="8" hidden="1">#REF!</definedName>
    <definedName name="XRefPaste4Row" hidden="1">#REF!</definedName>
    <definedName name="XRefPaste5" localSheetId="1" hidden="1">#REF!</definedName>
    <definedName name="XRefPaste5" hidden="1">[74]SHFMA!#REF!</definedName>
    <definedName name="XRefPaste50" hidden="1">'[67]Bal sheet (Anning)'!#REF!</definedName>
    <definedName name="XRefPaste50Row" hidden="1">#REF!</definedName>
    <definedName name="XRefPaste51Row" hidden="1">#REF!</definedName>
    <definedName name="XRefPaste52Row" hidden="1">#REF!</definedName>
    <definedName name="XRefPaste53" hidden="1">'[67]Bal sheet (Anning)'!#REF!</definedName>
    <definedName name="XRefPaste53Row" localSheetId="1" hidden="1">#REF!</definedName>
    <definedName name="XRefPaste53Row" hidden="1">#REF!</definedName>
    <definedName name="XRefPaste55Row" hidden="1">#REF!</definedName>
    <definedName name="XRefPaste56" hidden="1">'[67]Bal sheet (Anning)'!#REF!</definedName>
    <definedName name="XRefPaste56Row" localSheetId="1" hidden="1">#REF!</definedName>
    <definedName name="XRefPaste56Row" hidden="1">#REF!</definedName>
    <definedName name="XRefPaste57Row" hidden="1">#REF!</definedName>
    <definedName name="XRefPaste58Row" hidden="1">#REF!</definedName>
    <definedName name="XRefPaste59Row" hidden="1">#REF!</definedName>
    <definedName name="XRefPaste5Row" localSheetId="1" hidden="1">#REF!</definedName>
    <definedName name="XRefPaste5Row" hidden="1">#REF!</definedName>
    <definedName name="XRefPaste6" localSheetId="1" hidden="1">#REF!</definedName>
    <definedName name="XRefPaste6" hidden="1">'[56]-SH'!#REF!</definedName>
    <definedName name="XRefPaste60Row" hidden="1">#REF!</definedName>
    <definedName name="XRefPaste61Row" hidden="1">#REF!</definedName>
    <definedName name="XRefPaste62" hidden="1">'[67]Bal sheet (Anning)'!#REF!</definedName>
    <definedName name="XRefPaste62Row" localSheetId="1" hidden="1">#REF!</definedName>
    <definedName name="XRefPaste62Row" hidden="1">#REF!</definedName>
    <definedName name="XRefPaste63Row" hidden="1">#REF!</definedName>
    <definedName name="XRefPaste64Row" hidden="1">#REF!</definedName>
    <definedName name="XRefPaste65Row" hidden="1">#REF!</definedName>
    <definedName name="XRefPaste66Row" hidden="1">#REF!</definedName>
    <definedName name="XRefPaste67Row" hidden="1">#REF!</definedName>
    <definedName name="XRefPaste68Row" hidden="1">#REF!</definedName>
    <definedName name="XRefPaste69Row" hidden="1">#REF!</definedName>
    <definedName name="XRefPaste6Row" localSheetId="1" hidden="1">#REF!</definedName>
    <definedName name="XRefPaste6Row" hidden="1">#REF!</definedName>
    <definedName name="XRefPaste7" localSheetId="1" hidden="1">#REF!</definedName>
    <definedName name="XRefPaste7" hidden="1">'[56]-BJ'!#REF!</definedName>
    <definedName name="XRefPaste70Row" hidden="1">#REF!</definedName>
    <definedName name="XRefPaste71Row" hidden="1">#REF!</definedName>
    <definedName name="XRefPaste72Row" hidden="1">#REF!</definedName>
    <definedName name="XRefPaste73Row" hidden="1">#REF!</definedName>
    <definedName name="XRefPaste74Row" hidden="1">#REF!</definedName>
    <definedName name="XRefPaste75Row" hidden="1">#REF!</definedName>
    <definedName name="XRefPaste76Row" hidden="1">#REF!</definedName>
    <definedName name="XRefPaste77Row" hidden="1">#REF!</definedName>
    <definedName name="XRefPaste78Row" hidden="1">#REF!</definedName>
    <definedName name="XRefPaste79Row" localSheetId="1" hidden="1">#REF!</definedName>
    <definedName name="XRefPaste79Row" hidden="1">#REF!</definedName>
    <definedName name="XRefPaste7Row" localSheetId="1" hidden="1">#REF!</definedName>
    <definedName name="XRefPaste7Row" hidden="1">#REF!</definedName>
    <definedName name="XRefPaste8" localSheetId="1" hidden="1">#REF!</definedName>
    <definedName name="XRefPaste8" hidden="1">'[56]-GZ'!#REF!</definedName>
    <definedName name="XRefPaste80Row" hidden="1">#REF!</definedName>
    <definedName name="XRefPaste81" hidden="1">'[67]Bal sheet (Anning)'!#REF!</definedName>
    <definedName name="XRefPaste81Row" hidden="1">#REF!</definedName>
    <definedName name="XRefPaste82Row" hidden="1">#REF!</definedName>
    <definedName name="XRefPaste83Row" hidden="1">#REF!</definedName>
    <definedName name="XRefPaste84" hidden="1">'[67]Bal sheet (Anning)'!#REF!</definedName>
    <definedName name="XRefPaste84Row" localSheetId="1" hidden="1">#REF!</definedName>
    <definedName name="XRefPaste84Row" hidden="1">#REF!</definedName>
    <definedName name="XRefPaste85Row" localSheetId="1" hidden="1">#REF!</definedName>
    <definedName name="XRefPaste85Row" hidden="1">#REF!</definedName>
    <definedName name="XRefPaste86Row" hidden="1">#REF!</definedName>
    <definedName name="XRefPaste87Row" hidden="1">#REF!</definedName>
    <definedName name="XRefPaste88Row" hidden="1">#REF!</definedName>
    <definedName name="XRefPaste89Row" localSheetId="1" hidden="1">#REF!</definedName>
    <definedName name="XRefPaste89Row" hidden="1">#REF!</definedName>
    <definedName name="XRefPaste8Row" localSheetId="1" hidden="1">#REF!</definedName>
    <definedName name="XRefPaste8Row" hidden="1">#REF!</definedName>
    <definedName name="XRefPaste9" localSheetId="1" hidden="1">#REF!</definedName>
    <definedName name="XRefPaste9" hidden="1">'[56]-SZ'!#REF!</definedName>
    <definedName name="XRefPaste90Row" hidden="1">#REF!</definedName>
    <definedName name="XRefPaste91" hidden="1">'[67]Bal sheet (Anning)'!#REF!</definedName>
    <definedName name="XRefPaste91Row" localSheetId="1" hidden="1">#REF!</definedName>
    <definedName name="XRefPaste91Row" hidden="1">#REF!</definedName>
    <definedName name="XRefPaste93Row" hidden="1">#REF!</definedName>
    <definedName name="XRefPaste94Row" hidden="1">#REF!</definedName>
    <definedName name="XRefPaste95Row" hidden="1">#REF!</definedName>
    <definedName name="XRefPaste96Row" localSheetId="1" hidden="1">#REF!</definedName>
    <definedName name="XRefPaste96Row" hidden="1">#REF!</definedName>
    <definedName name="XRefPaste97Row" localSheetId="1" hidden="1">#REF!</definedName>
    <definedName name="XRefPaste97Row" hidden="1">#REF!</definedName>
    <definedName name="XRefPaste99Row" hidden="1">#REF!</definedName>
    <definedName name="XRefPaste9Row" localSheetId="1" hidden="1">#REF!</definedName>
    <definedName name="XRefPaste9Row" hidden="1">#REF!</definedName>
    <definedName name="XRefPasteRangeCount" localSheetId="5" hidden="1">1</definedName>
    <definedName name="XRefPasteRangeCount" localSheetId="6" hidden="1">2</definedName>
    <definedName name="XRefPasteRangeCount" localSheetId="11" hidden="1">2</definedName>
    <definedName name="XRefPasteRangeCount" hidden="1">1</definedName>
    <definedName name="xsg" hidden="1">{#N/A,#N/A,FALSE,"Ocean";#N/A,#N/A,FALSE,"NewYork";#N/A,#N/A,FALSE,"Gateway";#N/A,#N/A,FALSE,"GVH";#N/A,#N/A,FALSE,"GVM";#N/A,#N/A,FALSE,"GVT"}</definedName>
    <definedName name="xv" localSheetId="7" hidden="1">{#N/A,#N/A,FALSE,"DIR-REP";#N/A,#N/A,FALSE,"AUD-REPORT";#N/A,#N/A,FALSE,"P7L&amp;BS";#N/A,#N/A,FALSE,"NOTES";#N/A,#N/A,FALSE,"FA";#N/A,#N/A,FALSE,"NOTES (2)";#N/A,#N/A,FALSE,"Schedule  IV";#N/A,#N/A,FALSE,"Schedule V"}</definedName>
    <definedName name="xv" localSheetId="5" hidden="1">{#N/A,#N/A,FALSE,"DIR-REP";#N/A,#N/A,FALSE,"AUD-REPORT";#N/A,#N/A,FALSE,"P7L&amp;BS";#N/A,#N/A,FALSE,"NOTES";#N/A,#N/A,FALSE,"FA";#N/A,#N/A,FALSE,"NOTES (2)";#N/A,#N/A,FALSE,"Schedule  IV";#N/A,#N/A,FALSE,"Schedule V"}</definedName>
    <definedName name="xv" localSheetId="6" hidden="1">{#N/A,#N/A,FALSE,"DIR-REP";#N/A,#N/A,FALSE,"AUD-REPORT";#N/A,#N/A,FALSE,"P7L&amp;BS";#N/A,#N/A,FALSE,"NOTES";#N/A,#N/A,FALSE,"FA";#N/A,#N/A,FALSE,"NOTES (2)";#N/A,#N/A,FALSE,"Schedule  IV";#N/A,#N/A,FALSE,"Schedule V"}</definedName>
    <definedName name="xv" localSheetId="11" hidden="1">{#N/A,#N/A,FALSE,"DIR-REP";#N/A,#N/A,FALSE,"AUD-REPORT";#N/A,#N/A,FALSE,"P7L&amp;BS";#N/A,#N/A,FALSE,"NOTES";#N/A,#N/A,FALSE,"FA";#N/A,#N/A,FALSE,"NOTES (2)";#N/A,#N/A,FALSE,"Schedule  IV";#N/A,#N/A,FALSE,"Schedule V"}</definedName>
    <definedName name="xv" localSheetId="12" hidden="1">{#N/A,#N/A,FALSE,"DIR-REP";#N/A,#N/A,FALSE,"AUD-REPORT";#N/A,#N/A,FALSE,"P7L&amp;BS";#N/A,#N/A,FALSE,"NOTES";#N/A,#N/A,FALSE,"FA";#N/A,#N/A,FALSE,"NOTES (2)";#N/A,#N/A,FALSE,"Schedule  IV";#N/A,#N/A,FALSE,"Schedule V"}</definedName>
    <definedName name="xv" hidden="1">{#N/A,#N/A,FALSE,"DIR-REP";#N/A,#N/A,FALSE,"AUD-REPORT";#N/A,#N/A,FALSE,"P7L&amp;BS";#N/A,#N/A,FALSE,"NOTES";#N/A,#N/A,FALSE,"FA";#N/A,#N/A,FALSE,"NOTES (2)";#N/A,#N/A,FALSE,"Schedule  IV";#N/A,#N/A,FALSE,"Schedule V"}</definedName>
    <definedName name="xx" localSheetId="2" hidden="1">{"PrSch",#N/A,FALSE,"Sheet1"}</definedName>
    <definedName name="xx" localSheetId="7" hidden="1">{"PrSch",#N/A,FALSE,"Sheet1"}</definedName>
    <definedName name="xx" localSheetId="3" hidden="1">{"PrSch",#N/A,FALSE,"Sheet1"}</definedName>
    <definedName name="xx" localSheetId="4" hidden="1">{"PrSch",#N/A,FALSE,"Sheet1"}</definedName>
    <definedName name="xx" localSheetId="5" hidden="1">{"PrSch",#N/A,FALSE,"Sheet1"}</definedName>
    <definedName name="xx" localSheetId="6" hidden="1">{#N/A,#N/A,FALSE,"DIR-REP";#N/A,#N/A,FALSE,"AUD-REPORT";#N/A,#N/A,FALSE,"P7L&amp;BS";#N/A,#N/A,FALSE,"NOTES";#N/A,#N/A,FALSE,"FA";#N/A,#N/A,FALSE,"NOTES (2)";#N/A,#N/A,FALSE,"Schedule  IV";#N/A,#N/A,FALSE,"Schedule V"}</definedName>
    <definedName name="xx" localSheetId="1" hidden="1">{"PrSch",#N/A,FALSE,"Sheet1"}</definedName>
    <definedName name="xx" localSheetId="8" hidden="1">{"PrSch",#N/A,FALSE,"Sheet1"}</definedName>
    <definedName name="xx" localSheetId="9" hidden="1">{"PrSch",#N/A,FALSE,"Sheet1"}</definedName>
    <definedName name="xx" localSheetId="10" hidden="1">{"PrSch",#N/A,FALSE,"Sheet1"}</definedName>
    <definedName name="xx" localSheetId="11" hidden="1">{#N/A,#N/A,FALSE,"DIR-REP";#N/A,#N/A,FALSE,"AUD-REPORT";#N/A,#N/A,FALSE,"P7L&amp;BS";#N/A,#N/A,FALSE,"NOTES";#N/A,#N/A,FALSE,"FA";#N/A,#N/A,FALSE,"NOTES (2)";#N/A,#N/A,FALSE,"Schedule  IV";#N/A,#N/A,FALSE,"Schedule V"}</definedName>
    <definedName name="xx" localSheetId="12" hidden="1">{"PrSch",#N/A,FALSE,"Sheet1"}</definedName>
    <definedName name="xx" hidden="1">{"PrSch",#N/A,FALSE,"Sheet1"}</definedName>
    <definedName name="xx_1" hidden="1">{"summary1",#N/A,FALSE,"Summary of Values";"summary2",#N/A,FALSE,"Summary of Values"}</definedName>
    <definedName name="xx_2" hidden="1">{"summary1",#N/A,FALSE,"Summary of Values";"summary2",#N/A,FALSE,"Summary of Values"}</definedName>
    <definedName name="xx_3" hidden="1">{"summary1",#N/A,FALSE,"Summary of Values";"summary2",#N/A,FALSE,"Summary of Values"}</definedName>
    <definedName name="xx_4" hidden="1">{"summary1",#N/A,FALSE,"Summary of Values";"summary2",#N/A,FALSE,"Summary of Values"}</definedName>
    <definedName name="xx_5" hidden="1">{"summary1",#N/A,FALSE,"Summary of Values";"summary2",#N/A,FALSE,"Summary of Values"}</definedName>
    <definedName name="xxes" localSheetId="7" hidden="1">{#N/A,#N/A,FALSE,"TB";#N/A,#N/A,FALSE,"DR";#N/A,#N/A,FALSE,"AR";#N/A,#N/A,FALSE,"BS";#N/A,#N/A,FALSE,"PL";#N/A,#N/A,FALSE,"NOTES";#N/A,#N/A,FALSE,"NOTES (2)";#N/A,#N/A,FALSE,"NOTES (3)";#N/A,#N/A,FALSE,"DPL";#N/A,#N/A,FALSE,"DPL"}</definedName>
    <definedName name="xxes" localSheetId="5" hidden="1">{#N/A,#N/A,FALSE,"TB";#N/A,#N/A,FALSE,"DR";#N/A,#N/A,FALSE,"AR";#N/A,#N/A,FALSE,"BS";#N/A,#N/A,FALSE,"PL";#N/A,#N/A,FALSE,"NOTES";#N/A,#N/A,FALSE,"NOTES (2)";#N/A,#N/A,FALSE,"NOTES (3)";#N/A,#N/A,FALSE,"DPL";#N/A,#N/A,FALSE,"DPL"}</definedName>
    <definedName name="xxes" localSheetId="6" hidden="1">{#N/A,#N/A,FALSE,"TB";#N/A,#N/A,FALSE,"DR";#N/A,#N/A,FALSE,"AR";#N/A,#N/A,FALSE,"BS";#N/A,#N/A,FALSE,"PL";#N/A,#N/A,FALSE,"NOTES";#N/A,#N/A,FALSE,"NOTES (2)";#N/A,#N/A,FALSE,"NOTES (3)";#N/A,#N/A,FALSE,"DPL";#N/A,#N/A,FALSE,"DPL"}</definedName>
    <definedName name="xxes" localSheetId="11" hidden="1">{#N/A,#N/A,FALSE,"TB";#N/A,#N/A,FALSE,"DR";#N/A,#N/A,FALSE,"AR";#N/A,#N/A,FALSE,"BS";#N/A,#N/A,FALSE,"PL";#N/A,#N/A,FALSE,"NOTES";#N/A,#N/A,FALSE,"NOTES (2)";#N/A,#N/A,FALSE,"NOTES (3)";#N/A,#N/A,FALSE,"DPL";#N/A,#N/A,FALSE,"DPL"}</definedName>
    <definedName name="xxes" localSheetId="12" hidden="1">{#N/A,#N/A,FALSE,"TB";#N/A,#N/A,FALSE,"DR";#N/A,#N/A,FALSE,"AR";#N/A,#N/A,FALSE,"BS";#N/A,#N/A,FALSE,"PL";#N/A,#N/A,FALSE,"NOTES";#N/A,#N/A,FALSE,"NOTES (2)";#N/A,#N/A,FALSE,"NOTES (3)";#N/A,#N/A,FALSE,"DPL";#N/A,#N/A,FALSE,"DPL"}</definedName>
    <definedName name="xxes" hidden="1">{#N/A,#N/A,FALSE,"TB";#N/A,#N/A,FALSE,"DR";#N/A,#N/A,FALSE,"AR";#N/A,#N/A,FALSE,"BS";#N/A,#N/A,FALSE,"PL";#N/A,#N/A,FALSE,"NOTES";#N/A,#N/A,FALSE,"NOTES (2)";#N/A,#N/A,FALSE,"NOTES (3)";#N/A,#N/A,FALSE,"DPL";#N/A,#N/A,FALSE,"DPL"}</definedName>
    <definedName name="xxx" localSheetId="2" hidden="1">{"PrSch",#N/A,FALSE,"Sheet1"}</definedName>
    <definedName name="xxx" localSheetId="7" hidden="1">{"PrSch",#N/A,FALSE,"Sheet1"}</definedName>
    <definedName name="xxx" localSheetId="3" hidden="1">{"PrSch",#N/A,FALSE,"Sheet1"}</definedName>
    <definedName name="xxx" localSheetId="4" hidden="1">{"PrSch",#N/A,FALSE,"Sheet1"}</definedName>
    <definedName name="xxx" localSheetId="5" hidden="1">{"PrSch",#N/A,FALSE,"Sheet1"}</definedName>
    <definedName name="xxx" localSheetId="6" hidden="1">{#N/A,#N/A,FALSE,"DIR-REP";#N/A,#N/A,FALSE,"AUD-REPORT";#N/A,#N/A,FALSE,"P7L&amp;BS";#N/A,#N/A,FALSE,"NOTES";#N/A,#N/A,FALSE,"FA";#N/A,#N/A,FALSE,"NOTES (2)";#N/A,#N/A,FALSE,"Schedule  IV";#N/A,#N/A,FALSE,"Schedule V"}</definedName>
    <definedName name="xxx" localSheetId="1" hidden="1">{"PrSch",#N/A,FALSE,"Sheet1"}</definedName>
    <definedName name="xxx" localSheetId="8" hidden="1">{"PrSch",#N/A,FALSE,"Sheet1"}</definedName>
    <definedName name="xxx" localSheetId="9" hidden="1">{"PrSch",#N/A,FALSE,"Sheet1"}</definedName>
    <definedName name="xxx" localSheetId="10" hidden="1">{"PrSch",#N/A,FALSE,"Sheet1"}</definedName>
    <definedName name="xxx" localSheetId="11" hidden="1">{#N/A,#N/A,FALSE,"DIR-REP";#N/A,#N/A,FALSE,"AUD-REPORT";#N/A,#N/A,FALSE,"P7L&amp;BS";#N/A,#N/A,FALSE,"NOTES";#N/A,#N/A,FALSE,"FA";#N/A,#N/A,FALSE,"NOTES (2)";#N/A,#N/A,FALSE,"Schedule  IV";#N/A,#N/A,FALSE,"Schedule V"}</definedName>
    <definedName name="xxx" localSheetId="12" hidden="1">{"PrSch",#N/A,FALSE,"Sheet1"}</definedName>
    <definedName name="xxx" hidden="1">{"PrSch",#N/A,FALSE,"Sheet1"}</definedName>
    <definedName name="XXXX" localSheetId="7" hidden="1">{#N/A,#N/A,FALSE,"TB";#N/A,#N/A,FALSE,"AR";#N/A,#N/A,FALSE,"BS";#N/A,#N/A,FALSE,"PL";#N/A,#N/A,FALSE,"NOTES";#N/A,#N/A,FALSE,"NOTES (2)";#N/A,#N/A,FALSE,"NOTES (3)";#N/A,#N/A,FALSE,"TAXC.INDEX";#N/A,#N/A,FALSE,"Schedule I";#N/A,#N/A,FALSE,"DPL";#N/A,#N/A,FALSE,"Schedule IV";#N/A,#N/A,FALSE,"Adjustments"}</definedName>
    <definedName name="XXXX" localSheetId="5" hidden="1">{#N/A,#N/A,FALSE,"TB";#N/A,#N/A,FALSE,"AR";#N/A,#N/A,FALSE,"BS";#N/A,#N/A,FALSE,"PL";#N/A,#N/A,FALSE,"NOTES";#N/A,#N/A,FALSE,"NOTES (2)";#N/A,#N/A,FALSE,"NOTES (3)";#N/A,#N/A,FALSE,"TAXC.INDEX";#N/A,#N/A,FALSE,"Schedule I";#N/A,#N/A,FALSE,"DPL";#N/A,#N/A,FALSE,"Schedule IV";#N/A,#N/A,FALSE,"Adjustments"}</definedName>
    <definedName name="XXXX" localSheetId="6" hidden="1">{#N/A,#N/A,FALSE,"TB";#N/A,#N/A,FALSE,"AR";#N/A,#N/A,FALSE,"BS";#N/A,#N/A,FALSE,"PL";#N/A,#N/A,FALSE,"NOTES";#N/A,#N/A,FALSE,"NOTES (2)";#N/A,#N/A,FALSE,"NOTES (3)";#N/A,#N/A,FALSE,"TAXC.INDEX";#N/A,#N/A,FALSE,"Schedule I";#N/A,#N/A,FALSE,"DPL";#N/A,#N/A,FALSE,"Schedule IV";#N/A,#N/A,FALSE,"Adjustments"}</definedName>
    <definedName name="XXXX" localSheetId="11" hidden="1">{#N/A,#N/A,FALSE,"TB";#N/A,#N/A,FALSE,"AR";#N/A,#N/A,FALSE,"BS";#N/A,#N/A,FALSE,"PL";#N/A,#N/A,FALSE,"NOTES";#N/A,#N/A,FALSE,"NOTES (2)";#N/A,#N/A,FALSE,"NOTES (3)";#N/A,#N/A,FALSE,"TAXC.INDEX";#N/A,#N/A,FALSE,"Schedule I";#N/A,#N/A,FALSE,"DPL";#N/A,#N/A,FALSE,"Schedule IV";#N/A,#N/A,FALSE,"Adjustments"}</definedName>
    <definedName name="XXXX" localSheetId="12" hidden="1">{#N/A,#N/A,FALSE,"TB";#N/A,#N/A,FALSE,"AR";#N/A,#N/A,FALSE,"BS";#N/A,#N/A,FALSE,"PL";#N/A,#N/A,FALSE,"NOTES";#N/A,#N/A,FALSE,"NOTES (2)";#N/A,#N/A,FALSE,"NOTES (3)";#N/A,#N/A,FALSE,"TAXC.INDEX";#N/A,#N/A,FALSE,"Schedule I";#N/A,#N/A,FALSE,"DPL";#N/A,#N/A,FALSE,"Schedule IV";#N/A,#N/A,FALSE,"Adjustments"}</definedName>
    <definedName name="xxxx" hidden="1">{"CSheet",#N/A,FALSE,"C";"SmCap",#N/A,FALSE,"VAL1";"GulfCoast",#N/A,FALSE,"VAL1";"nav",#N/A,FALSE,"NAV";"Summary",#N/A,FALSE,"NAV"}</definedName>
    <definedName name="xxxx_1" hidden="1">{"CSheet",#N/A,FALSE,"C";"SmCap",#N/A,FALSE,"VAL1";"GulfCoast",#N/A,FALSE,"VAL1";"nav",#N/A,FALSE,"NAV";"Summary",#N/A,FALSE,"NAV"}</definedName>
    <definedName name="xxxx_2" hidden="1">{"CSheet",#N/A,FALSE,"C";"SmCap",#N/A,FALSE,"VAL1";"GulfCoast",#N/A,FALSE,"VAL1";"nav",#N/A,FALSE,"NAV";"Summary",#N/A,FALSE,"NAV"}</definedName>
    <definedName name="xxxx_3" hidden="1">{"CSheet",#N/A,FALSE,"C";"SmCap",#N/A,FALSE,"VAL1";"GulfCoast",#N/A,FALSE,"VAL1";"nav",#N/A,FALSE,"NAV";"Summary",#N/A,FALSE,"NAV"}</definedName>
    <definedName name="xxxx_4" hidden="1">{"CSheet",#N/A,FALSE,"C";"SmCap",#N/A,FALSE,"VAL1";"GulfCoast",#N/A,FALSE,"VAL1";"nav",#N/A,FALSE,"NAV";"Summary",#N/A,FALSE,"NAV"}</definedName>
    <definedName name="xxxx_5" hidden="1">{"CSheet",#N/A,FALSE,"C";"SmCap",#N/A,FALSE,"VAL1";"GulfCoast",#N/A,FALSE,"VAL1";"nav",#N/A,FALSE,"NAV";"Summary",#N/A,FALSE,"NAV"}</definedName>
    <definedName name="xxxxx" hidden="1">{"Total",#N/A,FALSE,"Total Proved";"PDP",#N/A,FALSE,"Total Proved";"PNP",#N/A,FALSE,"Total Proved";"PUD",#N/A,FALSE,"Total Proved"}</definedName>
    <definedName name="xxxxx_1" hidden="1">{"Total",#N/A,FALSE,"Total Proved";"PDP",#N/A,FALSE,"Total Proved";"PNP",#N/A,FALSE,"Total Proved";"PUD",#N/A,FALSE,"Total Proved"}</definedName>
    <definedName name="xxxxx_2" hidden="1">{"Total",#N/A,FALSE,"Total Proved";"PDP",#N/A,FALSE,"Total Proved";"PNP",#N/A,FALSE,"Total Proved";"PUD",#N/A,FALSE,"Total Proved"}</definedName>
    <definedName name="xxxxx_3" hidden="1">{"Total",#N/A,FALSE,"Total Proved";"PDP",#N/A,FALSE,"Total Proved";"PNP",#N/A,FALSE,"Total Proved";"PUD",#N/A,FALSE,"Total Proved"}</definedName>
    <definedName name="xxxxx_4" hidden="1">{"Total",#N/A,FALSE,"Total Proved";"PDP",#N/A,FALSE,"Total Proved";"PNP",#N/A,FALSE,"Total Proved";"PUD",#N/A,FALSE,"Total Proved"}</definedName>
    <definedName name="xxxxx_5" hidden="1">{"Total",#N/A,FALSE,"Total Proved";"PDP",#N/A,FALSE,"Total Proved";"PNP",#N/A,FALSE,"Total Proved";"PUD",#N/A,FALSE,"Total Proved"}</definedName>
    <definedName name="xxxxxx" hidden="1">{"Total",#N/A,FALSE,"Total Proved + Probable";"PDP",#N/A,FALSE,"Total Proved + Probable";"PNP",#N/A,FALSE,"Total Proved + Probable";"PUD",#N/A,FALSE,"Total Proved + Probable";"Prob",#N/A,FALSE,"Total Proved + Probable"}</definedName>
    <definedName name="xxxxxx_1" hidden="1">{"Total",#N/A,FALSE,"Total Proved + Probable";"PDP",#N/A,FALSE,"Total Proved + Probable";"PNP",#N/A,FALSE,"Total Proved + Probable";"PUD",#N/A,FALSE,"Total Proved + Probable";"Prob",#N/A,FALSE,"Total Proved + Probable"}</definedName>
    <definedName name="xxxxxx_2" hidden="1">{"Total",#N/A,FALSE,"Total Proved + Probable";"PDP",#N/A,FALSE,"Total Proved + Probable";"PNP",#N/A,FALSE,"Total Proved + Probable";"PUD",#N/A,FALSE,"Total Proved + Probable";"Prob",#N/A,FALSE,"Total Proved + Probable"}</definedName>
    <definedName name="xxxxxx_3" hidden="1">{"Total",#N/A,FALSE,"Total Proved + Probable";"PDP",#N/A,FALSE,"Total Proved + Probable";"PNP",#N/A,FALSE,"Total Proved + Probable";"PUD",#N/A,FALSE,"Total Proved + Probable";"Prob",#N/A,FALSE,"Total Proved + Probable"}</definedName>
    <definedName name="xxxxxx_4" hidden="1">{"Total",#N/A,FALSE,"Total Proved + Probable";"PDP",#N/A,FALSE,"Total Proved + Probable";"PNP",#N/A,FALSE,"Total Proved + Probable";"PUD",#N/A,FALSE,"Total Proved + Probable";"Prob",#N/A,FALSE,"Total Proved + Probable"}</definedName>
    <definedName name="xxxxxx_5" hidden="1">{"Total",#N/A,FALSE,"Total Proved + Probable";"PDP",#N/A,FALSE,"Total Proved + Probable";"PNP",#N/A,FALSE,"Total Proved + Probable";"PUD",#N/A,FALSE,"Total Proved + Probable";"Prob",#N/A,FALSE,"Total Proved + Probable"}</definedName>
    <definedName name="xxxxxxx" localSheetId="1" hidden="1">{#N/A,#N/A,FALSE,"Sales  total 9712";#N/A,#N/A,FALSE,"Sales  total 9712";#N/A,#N/A,FALSE,"Sales  total 9712";#N/A,#N/A,FALSE,"Sales  total 9712"}</definedName>
    <definedName name="xxxxxxx" hidden="1">{"trademark1",#N/A,FALSE,"Trademark(s) and Trade Name(s)"}</definedName>
    <definedName name="xxxxxxx_1" hidden="1">{"trademark1",#N/A,FALSE,"Trademark(s) and Trade Name(s)"}</definedName>
    <definedName name="xxxxxxx_2" hidden="1">{"trademark1",#N/A,FALSE,"Trademark(s) and Trade Name(s)"}</definedName>
    <definedName name="xxxxxxx_3" hidden="1">{"trademark1",#N/A,FALSE,"Trademark(s) and Trade Name(s)"}</definedName>
    <definedName name="xxxxxxx_4" hidden="1">{"trademark1",#N/A,FALSE,"Trademark(s) and Trade Name(s)"}</definedName>
    <definedName name="xxxxxxx_5" hidden="1">{"trademark1",#N/A,FALSE,"Trademark(s) and Trade Name(s)"}</definedName>
    <definedName name="xxxxxxxx" hidden="1">{"histincome",#N/A,FALSE,"hyfins";"closing balance",#N/A,FALSE,"hyfins"}</definedName>
    <definedName name="xxxxxxxx_1" hidden="1">{"histincome",#N/A,FALSE,"hyfins";"closing balance",#N/A,FALSE,"hyfins"}</definedName>
    <definedName name="xxxxxxxx_2" hidden="1">{"histincome",#N/A,FALSE,"hyfins";"closing balance",#N/A,FALSE,"hyfins"}</definedName>
    <definedName name="xxxxxxxx_3" hidden="1">{"histincome",#N/A,FALSE,"hyfins";"closing balance",#N/A,FALSE,"hyfins"}</definedName>
    <definedName name="xxxxxxxx_4" hidden="1">{"histincome",#N/A,FALSE,"hyfins";"closing balance",#N/A,FALSE,"hyfins"}</definedName>
    <definedName name="xxxxxxxx_5" hidden="1">{"histincome",#N/A,FALSE,"hyfins";"closing balance",#N/A,FALSE,"hyfins"}</definedName>
    <definedName name="xyz" hidden="1">{"histincome",#N/A,FALSE,"hyfins";"closing balance",#N/A,FALSE,"hyfins"}</definedName>
    <definedName name="xyz_1" hidden="1">{"histincome",#N/A,FALSE,"hyfins";"closing balance",#N/A,FALSE,"hyfins"}</definedName>
    <definedName name="xyz_2" hidden="1">{"histincome",#N/A,FALSE,"hyfins";"closing balance",#N/A,FALSE,"hyfins"}</definedName>
    <definedName name="xyz_3" hidden="1">{"histincome",#N/A,FALSE,"hyfins";"closing balance",#N/A,FALSE,"hyfins"}</definedName>
    <definedName name="xyz_4" hidden="1">{"histincome",#N/A,FALSE,"hyfins";"closing balance",#N/A,FALSE,"hyfins"}</definedName>
    <definedName name="xyz_5" hidden="1">{"histincome",#N/A,FALSE,"hyfins";"closing balance",#N/A,FALSE,"hyfins"}</definedName>
    <definedName name="y" localSheetId="1" hidden="1">{#N/A,#N/A,FALSE,"Ocean";#N/A,#N/A,FALSE,"NewYork";#N/A,#N/A,FALSE,"Gateway";#N/A,#N/A,FALSE,"GVH";#N/A,#N/A,FALSE,"GVM";#N/A,#N/A,FALSE,"GVT"}</definedName>
    <definedName name="y" hidden="1">[78]A!#REF!</definedName>
    <definedName name="ye" localSheetId="7" hidden="1">{#N/A,#N/A,TRUE,"COVER";#N/A,#N/A,TRUE,"DIR";#N/A,#N/A,TRUE,"AUDIT"}</definedName>
    <definedName name="ye" localSheetId="5" hidden="1">{#N/A,#N/A,TRUE,"COVER";#N/A,#N/A,TRUE,"DIR";#N/A,#N/A,TRUE,"AUDIT"}</definedName>
    <definedName name="ye" localSheetId="6" hidden="1">{#N/A,#N/A,TRUE,"COVER";#N/A,#N/A,TRUE,"DIR";#N/A,#N/A,TRUE,"AUDIT"}</definedName>
    <definedName name="YE" localSheetId="1" hidden="1">{"'Feb 99'!$A$1:$G$30"}</definedName>
    <definedName name="ye" localSheetId="11" hidden="1">{#N/A,#N/A,TRUE,"COVER";#N/A,#N/A,TRUE,"DIR";#N/A,#N/A,TRUE,"AUDIT"}</definedName>
    <definedName name="ye" localSheetId="12" hidden="1">{#N/A,#N/A,TRUE,"COVER";#N/A,#N/A,TRUE,"DIR";#N/A,#N/A,TRUE,"AUDIT"}</definedName>
    <definedName name="ye" hidden="1">{#N/A,#N/A,TRUE,"COVER";#N/A,#N/A,TRUE,"DIR";#N/A,#N/A,TRUE,"AUDIT"}</definedName>
    <definedName name="yhujk" localSheetId="7" hidden="1">{#N/A,#N/A,FALSE,"DIR-REP";#N/A,#N/A,FALSE,"AUD-REPORT";#N/A,#N/A,FALSE,"P7L&amp;BS";#N/A,#N/A,FALSE,"NOTES";#N/A,#N/A,FALSE,"FA";#N/A,#N/A,FALSE,"NOTES (2)";#N/A,#N/A,FALSE,"Schedule  IV";#N/A,#N/A,FALSE,"Schedule V"}</definedName>
    <definedName name="yhujk" localSheetId="5" hidden="1">{#N/A,#N/A,FALSE,"DIR-REP";#N/A,#N/A,FALSE,"AUD-REPORT";#N/A,#N/A,FALSE,"P7L&amp;BS";#N/A,#N/A,FALSE,"NOTES";#N/A,#N/A,FALSE,"FA";#N/A,#N/A,FALSE,"NOTES (2)";#N/A,#N/A,FALSE,"Schedule  IV";#N/A,#N/A,FALSE,"Schedule V"}</definedName>
    <definedName name="yhujk" localSheetId="6" hidden="1">{#N/A,#N/A,FALSE,"DIR-REP";#N/A,#N/A,FALSE,"AUD-REPORT";#N/A,#N/A,FALSE,"P7L&amp;BS";#N/A,#N/A,FALSE,"NOTES";#N/A,#N/A,FALSE,"FA";#N/A,#N/A,FALSE,"NOTES (2)";#N/A,#N/A,FALSE,"Schedule  IV";#N/A,#N/A,FALSE,"Schedule V"}</definedName>
    <definedName name="yhujk" localSheetId="11" hidden="1">{#N/A,#N/A,FALSE,"DIR-REP";#N/A,#N/A,FALSE,"AUD-REPORT";#N/A,#N/A,FALSE,"P7L&amp;BS";#N/A,#N/A,FALSE,"NOTES";#N/A,#N/A,FALSE,"FA";#N/A,#N/A,FALSE,"NOTES (2)";#N/A,#N/A,FALSE,"Schedule  IV";#N/A,#N/A,FALSE,"Schedule V"}</definedName>
    <definedName name="yhujk" localSheetId="12" hidden="1">{#N/A,#N/A,FALSE,"DIR-REP";#N/A,#N/A,FALSE,"AUD-REPORT";#N/A,#N/A,FALSE,"P7L&amp;BS";#N/A,#N/A,FALSE,"NOTES";#N/A,#N/A,FALSE,"FA";#N/A,#N/A,FALSE,"NOTES (2)";#N/A,#N/A,FALSE,"Schedule  IV";#N/A,#N/A,FALSE,"Schedule V"}</definedName>
    <definedName name="yhujk" hidden="1">{#N/A,#N/A,FALSE,"DIR-REP";#N/A,#N/A,FALSE,"AUD-REPORT";#N/A,#N/A,FALSE,"P7L&amp;BS";#N/A,#N/A,FALSE,"NOTES";#N/A,#N/A,FALSE,"FA";#N/A,#N/A,FALSE,"NOTES (2)";#N/A,#N/A,FALSE,"Schedule  IV";#N/A,#N/A,FALSE,"Schedule V"}</definedName>
    <definedName name="yk" localSheetId="7" hidden="1">{#N/A,#N/A,FALSE,"TAXC.INDEX";#N/A,#N/A,FALSE,"Schedule I";#N/A,#N/A,FALSE,"Schedule  II";#N/A,#N/A,FALSE,"Schedule III";#N/A,#N/A,FALSE,"Schedule IV";#N/A,#N/A,FALSE,"Schedule IV (Cont'd)";#N/A,#N/A,FALSE,"Schedule V";#N/A,#N/A,FALSE,"Schedule VI";#N/A,#N/A,FALSE,"Schedule VII"}</definedName>
    <definedName name="yk" localSheetId="5" hidden="1">{#N/A,#N/A,FALSE,"TAXC.INDEX";#N/A,#N/A,FALSE,"Schedule I";#N/A,#N/A,FALSE,"Schedule  II";#N/A,#N/A,FALSE,"Schedule III";#N/A,#N/A,FALSE,"Schedule IV";#N/A,#N/A,FALSE,"Schedule IV (Cont'd)";#N/A,#N/A,FALSE,"Schedule V";#N/A,#N/A,FALSE,"Schedule VI";#N/A,#N/A,FALSE,"Schedule VII"}</definedName>
    <definedName name="yk" localSheetId="6" hidden="1">{#N/A,#N/A,FALSE,"TAXC.INDEX";#N/A,#N/A,FALSE,"Schedule I";#N/A,#N/A,FALSE,"Schedule  II";#N/A,#N/A,FALSE,"Schedule III";#N/A,#N/A,FALSE,"Schedule IV";#N/A,#N/A,FALSE,"Schedule IV (Cont'd)";#N/A,#N/A,FALSE,"Schedule V";#N/A,#N/A,FALSE,"Schedule VI";#N/A,#N/A,FALSE,"Schedule VII"}</definedName>
    <definedName name="yk" localSheetId="11" hidden="1">{#N/A,#N/A,FALSE,"TAXC.INDEX";#N/A,#N/A,FALSE,"Schedule I";#N/A,#N/A,FALSE,"Schedule  II";#N/A,#N/A,FALSE,"Schedule III";#N/A,#N/A,FALSE,"Schedule IV";#N/A,#N/A,FALSE,"Schedule IV (Cont'd)";#N/A,#N/A,FALSE,"Schedule V";#N/A,#N/A,FALSE,"Schedule VI";#N/A,#N/A,FALSE,"Schedule VII"}</definedName>
    <definedName name="yk" localSheetId="12" hidden="1">{#N/A,#N/A,FALSE,"TAXC.INDEX";#N/A,#N/A,FALSE,"Schedule I";#N/A,#N/A,FALSE,"Schedule  II";#N/A,#N/A,FALSE,"Schedule III";#N/A,#N/A,FALSE,"Schedule IV";#N/A,#N/A,FALSE,"Schedule IV (Cont'd)";#N/A,#N/A,FALSE,"Schedule V";#N/A,#N/A,FALSE,"Schedule VI";#N/A,#N/A,FALSE,"Schedule VII"}</definedName>
    <definedName name="yk" hidden="1">{#N/A,#N/A,FALSE,"TAXC.INDEX";#N/A,#N/A,FALSE,"Schedule I";#N/A,#N/A,FALSE,"Schedule  II";#N/A,#N/A,FALSE,"Schedule III";#N/A,#N/A,FALSE,"Schedule IV";#N/A,#N/A,FALSE,"Schedule IV (Cont'd)";#N/A,#N/A,FALSE,"Schedule V";#N/A,#N/A,FALSE,"Schedule VI";#N/A,#N/A,FALSE,"Schedule VII"}</definedName>
    <definedName name="youh" hidden="1">{#N/A,#N/A,FALSE,"AD_Purchase";#N/A,#N/A,FALSE,"Credit";#N/A,#N/A,FALSE,"PF Acquisition";#N/A,#N/A,FALSE,"PF Offering"}</definedName>
    <definedName name="youh_1" hidden="1">{#N/A,#N/A,FALSE,"AD_Purchase";#N/A,#N/A,FALSE,"Credit";#N/A,#N/A,FALSE,"PF Acquisition";#N/A,#N/A,FALSE,"PF Offering"}</definedName>
    <definedName name="youh_2" hidden="1">{#N/A,#N/A,FALSE,"AD_Purchase";#N/A,#N/A,FALSE,"Credit";#N/A,#N/A,FALSE,"PF Acquisition";#N/A,#N/A,FALSE,"PF Offering"}</definedName>
    <definedName name="youh_3" hidden="1">{#N/A,#N/A,FALSE,"AD_Purchase";#N/A,#N/A,FALSE,"Credit";#N/A,#N/A,FALSE,"PF Acquisition";#N/A,#N/A,FALSE,"PF Offering"}</definedName>
    <definedName name="youh_4" hidden="1">{#N/A,#N/A,FALSE,"AD_Purchase";#N/A,#N/A,FALSE,"Credit";#N/A,#N/A,FALSE,"PF Acquisition";#N/A,#N/A,FALSE,"PF Offering"}</definedName>
    <definedName name="youh_5" hidden="1">{#N/A,#N/A,FALSE,"AD_Purchase";#N/A,#N/A,FALSE,"Credit";#N/A,#N/A,FALSE,"PF Acquisition";#N/A,#N/A,FALSE,"PF Offering"}</definedName>
    <definedName name="yuy" hidden="1">{"FIX ASSETS PAGE 1",#N/A,TRUE,"FIXED ASSETS";"FIX ASSETS PAGE 2",#N/A,TRUE,"FIXED ASSETS";"FIX ASSETS PAGE 3",#N/A,TRUE,"FIXED ASSETS";"FIX ASSETS PAGE 4",#N/A,TRUE,"FIXED ASSETS";"FIX ASSETS PAGE 5",#N/A,TRUE,"FIXED ASSETS";"FIX ASSETS PAGE 6",#N/A,TRUE,"FIXED ASSETS";"FIX ASSETS PAGE 7",#N/A,TRUE,"FIXED ASSETS"}</definedName>
    <definedName name="yy" hidden="1">{#N/A,#N/A,TRUE,"Acquirer_Cases_Input";#N/A,#N/A,TRUE,"Acquirer_Input";#N/A,#N/A,TRUE,"Acquirer"}</definedName>
    <definedName name="yy_1" hidden="1">{#N/A,#N/A,TRUE,"Acquirer_Cases_Input";#N/A,#N/A,TRUE,"Acquirer_Input";#N/A,#N/A,TRUE,"Acquirer"}</definedName>
    <definedName name="yy_2" hidden="1">{#N/A,#N/A,TRUE,"Acquirer_Cases_Input";#N/A,#N/A,TRUE,"Acquirer_Input";#N/A,#N/A,TRUE,"Acquirer"}</definedName>
    <definedName name="yy_3" hidden="1">{#N/A,#N/A,TRUE,"Acquirer_Cases_Input";#N/A,#N/A,TRUE,"Acquirer_Input";#N/A,#N/A,TRUE,"Acquirer"}</definedName>
    <definedName name="yy_4" hidden="1">{#N/A,#N/A,TRUE,"Acquirer_Cases_Input";#N/A,#N/A,TRUE,"Acquirer_Input";#N/A,#N/A,TRUE,"Acquirer"}</definedName>
    <definedName name="yy_5" hidden="1">{#N/A,#N/A,TRUE,"Acquirer_Cases_Input";#N/A,#N/A,TRUE,"Acquirer_Input";#N/A,#N/A,TRUE,"Acquirer"}</definedName>
    <definedName name="YYY" localSheetId="7" hidden="1">#REF!</definedName>
    <definedName name="YYY" localSheetId="5" hidden="1">#REF!</definedName>
    <definedName name="YYY" localSheetId="6" hidden="1">#REF!</definedName>
    <definedName name="YYY" localSheetId="11" hidden="1">#REF!</definedName>
    <definedName name="YYY" localSheetId="12" hidden="1">#REF!</definedName>
    <definedName name="yyy" hidden="1">{#N/A,#N/A,TRUE,"Fiber_Optic_Cable_Input ";#N/A,#N/A,TRUE,"Specialty_Fiber_Devices_Input";#N/A,#N/A,TRUE,"Optical_Fiber_Apparatus_Input"}</definedName>
    <definedName name="yyy_1" hidden="1">{#N/A,#N/A,TRUE,"Fiber_Optic_Cable_Input ";#N/A,#N/A,TRUE,"Specialty_Fiber_Devices_Input";#N/A,#N/A,TRUE,"Optical_Fiber_Apparatus_Input"}</definedName>
    <definedName name="yyy_2" hidden="1">{#N/A,#N/A,TRUE,"Fiber_Optic_Cable_Input ";#N/A,#N/A,TRUE,"Specialty_Fiber_Devices_Input";#N/A,#N/A,TRUE,"Optical_Fiber_Apparatus_Input"}</definedName>
    <definedName name="yyy_3" hidden="1">{#N/A,#N/A,TRUE,"Fiber_Optic_Cable_Input ";#N/A,#N/A,TRUE,"Specialty_Fiber_Devices_Input";#N/A,#N/A,TRUE,"Optical_Fiber_Apparatus_Input"}</definedName>
    <definedName name="yyy_4" hidden="1">{#N/A,#N/A,TRUE,"Fiber_Optic_Cable_Input ";#N/A,#N/A,TRUE,"Specialty_Fiber_Devices_Input";#N/A,#N/A,TRUE,"Optical_Fiber_Apparatus_Input"}</definedName>
    <definedName name="yyy_5" hidden="1">{#N/A,#N/A,TRUE,"Fiber_Optic_Cable_Input ";#N/A,#N/A,TRUE,"Specialty_Fiber_Devices_Input";#N/A,#N/A,TRUE,"Optical_Fiber_Apparatus_Input"}</definedName>
    <definedName name="yyyyy"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yyyyy_1"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yyyyy_2"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yyyyy_3"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yyyyy_4"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yyyyy_5" hidden="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z" localSheetId="7" hidden="1">{#N/A,#N/A,FALSE,"TAXC.INDEX";#N/A,#N/A,FALSE,"Schedule I";#N/A,#N/A,FALSE,"Schedule  II";#N/A,#N/A,FALSE,"Schedule III"}</definedName>
    <definedName name="z" localSheetId="5" hidden="1">{#N/A,#N/A,FALSE,"TAXC.INDEX";#N/A,#N/A,FALSE,"Schedule I";#N/A,#N/A,FALSE,"Schedule  II";#N/A,#N/A,FALSE,"Schedule III"}</definedName>
    <definedName name="z" localSheetId="6" hidden="1">{#N/A,#N/A,FALSE,"TAXC.INDEX";#N/A,#N/A,FALSE,"Schedule I";#N/A,#N/A,FALSE,"Schedule  II";#N/A,#N/A,FALSE,"Schedule III"}</definedName>
    <definedName name="z" localSheetId="11" hidden="1">{#N/A,#N/A,FALSE,"TAXC.INDEX";#N/A,#N/A,FALSE,"Schedule I";#N/A,#N/A,FALSE,"Schedule  II";#N/A,#N/A,FALSE,"Schedule III"}</definedName>
    <definedName name="z" localSheetId="12" hidden="1">{#N/A,#N/A,FALSE,"TAXC.INDEX";#N/A,#N/A,FALSE,"Schedule I";#N/A,#N/A,FALSE,"Schedule  II";#N/A,#N/A,FALSE,"Schedule III"}</definedName>
    <definedName name="z" hidden="1">{"CSheet",#N/A,FALSE,"C";"SmCap",#N/A,FALSE,"VAL1";"GulfCoast",#N/A,FALSE,"VAL1";"nav",#N/A,FALSE,"NAV";"Summary",#N/A,FALSE,"NAV"}</definedName>
    <definedName name="z_1" hidden="1">{"CSheet",#N/A,FALSE,"C";"SmCap",#N/A,FALSE,"VAL1";"GulfCoast",#N/A,FALSE,"VAL1";"nav",#N/A,FALSE,"NAV";"Summary",#N/A,FALSE,"NAV"}</definedName>
    <definedName name="Z_1A03B5C4_3255_11D9_A83F_000795B42FB4_.wvu.Cols" hidden="1">#REF!,#REF!</definedName>
    <definedName name="Z_1A03B5C4_3255_11D9_A83F_000795B42FB4_.wvu.FilterData" hidden="1">#REF!</definedName>
    <definedName name="Z_1A8F66AC_0B7A_4622_8668_2C23500C9273_.wvu.PrintArea" localSheetId="11" hidden="1">'P&amp;L(4)'!$A$3:$L$171</definedName>
    <definedName name="Z_1A8F66AC_0B7A_4622_8668_2C23500C9273_.wvu.PrintTitles" localSheetId="5" hidden="1">'BS(4)'!$B:$C</definedName>
    <definedName name="Z_1A8F66AC_0B7A_4622_8668_2C23500C9273_.wvu.PrintTitles" localSheetId="6" hidden="1">'BS(5) '!$B:$C</definedName>
    <definedName name="Z_1A8F66AC_0B7A_4622_8668_2C23500C9273_.wvu.PrintTitles" localSheetId="11" hidden="1">'P&amp;L(4)'!$A:$B,'P&amp;L(4)'!$3:$13</definedName>
    <definedName name="z_2" hidden="1">{"CSheet",#N/A,FALSE,"C";"SmCap",#N/A,FALSE,"VAL1";"GulfCoast",#N/A,FALSE,"VAL1";"nav",#N/A,FALSE,"NAV";"Summary",#N/A,FALSE,"NAV"}</definedName>
    <definedName name="z_3" hidden="1">{"CSheet",#N/A,FALSE,"C";"SmCap",#N/A,FALSE,"VAL1";"GulfCoast",#N/A,FALSE,"VAL1";"nav",#N/A,FALSE,"NAV";"Summary",#N/A,FALSE,"NAV"}</definedName>
    <definedName name="Z_3AC9C3AD_7058_455D_9B2F_87C433343B8E_.wvu.Cols" hidden="1">#REF!</definedName>
    <definedName name="z_4" hidden="1">{"CSheet",#N/A,FALSE,"C";"SmCap",#N/A,FALSE,"VAL1";"GulfCoast",#N/A,FALSE,"VAL1";"nav",#N/A,FALSE,"NAV";"Summary",#N/A,FALSE,"NAV"}</definedName>
    <definedName name="Z_4560CAD3_C7B8_4A72_8D7C_1789462DD57A_.wvu.PrintTitles" localSheetId="5" hidden="1">'BS(4)'!$B:$D,'BS(4)'!$1:$8</definedName>
    <definedName name="Z_4560CAD3_C7B8_4A72_8D7C_1789462DD57A_.wvu.PrintTitles" localSheetId="6" hidden="1">'BS(5) '!$B:$D,'BS(5) '!$1:$8</definedName>
    <definedName name="Z_4560CAD3_C7B8_4A72_8D7C_1789462DD57A_.wvu.PrintTitles" localSheetId="11" hidden="1">'P&amp;L(4)'!$A:$B,'P&amp;L(4)'!$1:$13</definedName>
    <definedName name="z_5" hidden="1">{"CSheet",#N/A,FALSE,"C";"SmCap",#N/A,FALSE,"VAL1";"GulfCoast",#N/A,FALSE,"VAL1";"nav",#N/A,FALSE,"NAV";"Summary",#N/A,FALSE,"NAV"}</definedName>
    <definedName name="Z_5B0018AC_ED7C_43A5_8355_57F537E03D3C_.wvu.Cols" localSheetId="7" hidden="1">#REF!</definedName>
    <definedName name="Z_5B0018AC_ED7C_43A5_8355_57F537E03D3C_.wvu.Cols" localSheetId="5" hidden="1">#REF!</definedName>
    <definedName name="Z_5B0018AC_ED7C_43A5_8355_57F537E03D3C_.wvu.Cols" localSheetId="6" hidden="1">#REF!</definedName>
    <definedName name="Z_5B0018AC_ED7C_43A5_8355_57F537E03D3C_.wvu.Cols" localSheetId="11" hidden="1">#REF!</definedName>
    <definedName name="Z_5B0018AC_ED7C_43A5_8355_57F537E03D3C_.wvu.Cols" localSheetId="12" hidden="1">#REF!</definedName>
    <definedName name="Z_5B0018AC_ED7C_43A5_8355_57F537E03D3C_.wvu.Cols" hidden="1">#REF!</definedName>
    <definedName name="Z_5B0018AC_ED7C_43A5_8355_57F537E03D3C_.wvu.PrintArea" localSheetId="7" hidden="1">#REF!</definedName>
    <definedName name="Z_5B0018AC_ED7C_43A5_8355_57F537E03D3C_.wvu.PrintArea" localSheetId="6" hidden="1">#REF!</definedName>
    <definedName name="Z_5B0018AC_ED7C_43A5_8355_57F537E03D3C_.wvu.PrintArea" localSheetId="11" hidden="1">#REF!</definedName>
    <definedName name="Z_5B0018AC_ED7C_43A5_8355_57F537E03D3C_.wvu.PrintArea" localSheetId="12" hidden="1">#REF!</definedName>
    <definedName name="Z_5B0018AC_ED7C_43A5_8355_57F537E03D3C_.wvu.PrintArea" hidden="1">#REF!</definedName>
    <definedName name="Z_5B0018AC_ED7C_43A5_8355_57F537E03D3C_.wvu.PrintTitles" localSheetId="7" hidden="1">#REF!</definedName>
    <definedName name="Z_5B0018AC_ED7C_43A5_8355_57F537E03D3C_.wvu.PrintTitles" localSheetId="6" hidden="1">#REF!</definedName>
    <definedName name="Z_5B0018AC_ED7C_43A5_8355_57F537E03D3C_.wvu.PrintTitles" localSheetId="11" hidden="1">#REF!</definedName>
    <definedName name="Z_5B0018AC_ED7C_43A5_8355_57F537E03D3C_.wvu.PrintTitles" localSheetId="12" hidden="1">#REF!</definedName>
    <definedName name="Z_5B0018AC_ED7C_43A5_8355_57F537E03D3C_.wvu.PrintTitles" hidden="1">#REF!</definedName>
    <definedName name="Z_5B0018AC_ED7C_43A5_8355_57F537E03D3C_.wvu.Rows" localSheetId="7" hidden="1">#REF!</definedName>
    <definedName name="Z_5B0018AC_ED7C_43A5_8355_57F537E03D3C_.wvu.Rows" localSheetId="6" hidden="1">#REF!</definedName>
    <definedName name="Z_5B0018AC_ED7C_43A5_8355_57F537E03D3C_.wvu.Rows" localSheetId="11" hidden="1">#REF!</definedName>
    <definedName name="Z_5B0018AC_ED7C_43A5_8355_57F537E03D3C_.wvu.Rows" localSheetId="12" hidden="1">#REF!</definedName>
    <definedName name="Z_5B0018AC_ED7C_43A5_8355_57F537E03D3C_.wvu.Rows" hidden="1">#REF!</definedName>
    <definedName name="Z_663034D9_AF87_4DA1_AF4A_316E5A6EA3E9_.wvu.Cols" localSheetId="11" hidden="1">'P&amp;L(4)'!#REF!,'P&amp;L(4)'!#REF!</definedName>
    <definedName name="Z_663034D9_AF87_4DA1_AF4A_316E5A6EA3E9_.wvu.PrintTitles" localSheetId="5" hidden="1">'BS(4)'!$B:$C,'BS(4)'!$1:$8</definedName>
    <definedName name="Z_663034D9_AF87_4DA1_AF4A_316E5A6EA3E9_.wvu.PrintTitles" localSheetId="6" hidden="1">'BS(5) '!$B:$C,'BS(5) '!$1:$8</definedName>
    <definedName name="Z_663034D9_AF87_4DA1_AF4A_316E5A6EA3E9_.wvu.PrintTitles" localSheetId="11" hidden="1">'P&amp;L(4)'!$A:$B</definedName>
    <definedName name="Z_677C6337_708E_11D3_B400_0000E21227E8_.wvu.Rows" localSheetId="7" hidden="1">#REF!</definedName>
    <definedName name="Z_677C6337_708E_11D3_B400_0000E21227E8_.wvu.Rows" localSheetId="5" hidden="1">#REF!</definedName>
    <definedName name="Z_677C6337_708E_11D3_B400_0000E21227E8_.wvu.Rows" localSheetId="6" hidden="1">#REF!</definedName>
    <definedName name="Z_677C6337_708E_11D3_B400_0000E21227E8_.wvu.Rows" localSheetId="1" hidden="1">#REF!</definedName>
    <definedName name="Z_677C6337_708E_11D3_B400_0000E21227E8_.wvu.Rows" localSheetId="11" hidden="1">#REF!</definedName>
    <definedName name="Z_677C6337_708E_11D3_B400_0000E21227E8_.wvu.Rows" localSheetId="12" hidden="1">#REF!</definedName>
    <definedName name="Z_677C6337_708E_11D3_B400_0000E21227E8_.wvu.Rows" hidden="1">#REF!</definedName>
    <definedName name="Z_69236D49_722D_40B7_A111_ABD2A8204911_.wvu.PrintTitles" hidden="1">#REF!</definedName>
    <definedName name="Z_69236D49_722D_40B7_A111_ABD2A8204911_.wvu.Rows" hidden="1">#REF!,#REF!</definedName>
    <definedName name="Z_6AC0F10C_F564_49E9_96AE_661777ECD563_.wvu.Cols" localSheetId="11" hidden="1">'P&amp;L(4)'!#REF!,'P&amp;L(4)'!#REF!</definedName>
    <definedName name="Z_6AC0F10C_F564_49E9_96AE_661777ECD563_.wvu.PrintTitles" localSheetId="5" hidden="1">'BS(4)'!$B:$C,'BS(4)'!$1:$8</definedName>
    <definedName name="Z_6AC0F10C_F564_49E9_96AE_661777ECD563_.wvu.PrintTitles" localSheetId="6" hidden="1">'BS(5) '!$B:$C,'BS(5) '!$1:$8</definedName>
    <definedName name="Z_6AC0F10C_F564_49E9_96AE_661777ECD563_.wvu.PrintTitles" localSheetId="11" hidden="1">'P&amp;L(4)'!$A:$B</definedName>
    <definedName name="Z_8D6AA667_C4EB_4B3E_BA42_3FC58E0B6F32_.wvu.Cols" localSheetId="11" hidden="1">'P&amp;L(4)'!#REF!</definedName>
    <definedName name="Z_8D6AA667_C4EB_4B3E_BA42_3FC58E0B6F32_.wvu.PrintArea" localSheetId="11" hidden="1">'P&amp;L(4)'!$A$3:$L$171</definedName>
    <definedName name="Z_8D6AA667_C4EB_4B3E_BA42_3FC58E0B6F32_.wvu.PrintTitles" localSheetId="5" hidden="1">'BS(4)'!$B:$D,'BS(4)'!$1:$8</definedName>
    <definedName name="Z_8D6AA667_C4EB_4B3E_BA42_3FC58E0B6F32_.wvu.PrintTitles" localSheetId="6" hidden="1">'BS(5) '!$B:$D,'BS(5) '!$1:$8</definedName>
    <definedName name="Z_8D6AA667_C4EB_4B3E_BA42_3FC58E0B6F32_.wvu.PrintTitles" localSheetId="11" hidden="1">'P&amp;L(4)'!$A:$B,'P&amp;L(4)'!$3:$13</definedName>
    <definedName name="Z_B8A42129_8AFC_4C88_A4BF_631F42E72A3A_.wvu.Cols" hidden="1">#REF!,#REF!,#REF!,#REF!,#REF!</definedName>
    <definedName name="Z_BB716926_E0AB_4ADE_A201_FCDFA289D38E_.wvu.PrintArea" localSheetId="12" hidden="1">'P&amp;L(5)'!$A$1:$I$111</definedName>
    <definedName name="Z_E19FE255_F69E_4E05_A0B1_3B0C76D814EE_.wvu.Cols" hidden="1">#REF!</definedName>
    <definedName name="Z_E19FE255_F69E_4E05_A0B1_3B0C76D814EE_.wvu.PrintArea" hidden="1">#REF!</definedName>
    <definedName name="Z_E19FE255_F69E_4E05_A0B1_3B0C76D814EE_.wvu.PrintTitles" hidden="1">#REF!</definedName>
    <definedName name="Z_E19FE255_F69E_4E05_A0B1_3B0C76D814EE_.wvu.Rows" hidden="1">#REF!</definedName>
    <definedName name="zdf" hidden="1">{#N/A,#N/A,TRUE,"Falcons_Standalone";#N/A,#N/A,TRUE,"Target_Input";#N/A,#N/A,TRUE,"Target_Calendarized"}</definedName>
    <definedName name="zdf_1" hidden="1">{#N/A,#N/A,TRUE,"Falcons_Standalone";#N/A,#N/A,TRUE,"Target_Input";#N/A,#N/A,TRUE,"Target_Calendarized"}</definedName>
    <definedName name="zdf_2" hidden="1">{#N/A,#N/A,TRUE,"Falcons_Standalone";#N/A,#N/A,TRUE,"Target_Input";#N/A,#N/A,TRUE,"Target_Calendarized"}</definedName>
    <definedName name="zdf_3" hidden="1">{#N/A,#N/A,TRUE,"Falcons_Standalone";#N/A,#N/A,TRUE,"Target_Input";#N/A,#N/A,TRUE,"Target_Calendarized"}</definedName>
    <definedName name="zdf_4" hidden="1">{#N/A,#N/A,TRUE,"Falcons_Standalone";#N/A,#N/A,TRUE,"Target_Input";#N/A,#N/A,TRUE,"Target_Calendarized"}</definedName>
    <definedName name="zdf_5" hidden="1">{#N/A,#N/A,TRUE,"Falcons_Standalone";#N/A,#N/A,TRUE,"Target_Input";#N/A,#N/A,TRUE,"Target_Calendarized"}</definedName>
    <definedName name="ziot" localSheetId="7" hidden="1">{#N/A,#N/A,FALSE,"CONTENTS";#N/A,#N/A,FALSE,"DR";#N/A,#N/A,FALSE,"PL";#N/A,#N/A,FALSE,"BS";#N/A,#N/A,FALSE,"Cash Flow";#N/A,#N/A,FALSE,"NOTES";#N/A,#N/A,FALSE,"NOTES (FA)";#N/A,#N/A,FALSE,"Notes(3)";#N/A,#N/A,FALSE,"NOTES (4)";#N/A,#N/A,FALSE,"DP&amp;L";#N/A,#N/A,FALSE,"EXPENSES";#N/A,#N/A,FALSE,"EXPENSES-1"}</definedName>
    <definedName name="ziot" localSheetId="5" hidden="1">{#N/A,#N/A,FALSE,"CONTENTS";#N/A,#N/A,FALSE,"DR";#N/A,#N/A,FALSE,"PL";#N/A,#N/A,FALSE,"BS";#N/A,#N/A,FALSE,"Cash Flow";#N/A,#N/A,FALSE,"NOTES";#N/A,#N/A,FALSE,"NOTES (FA)";#N/A,#N/A,FALSE,"Notes(3)";#N/A,#N/A,FALSE,"NOTES (4)";#N/A,#N/A,FALSE,"DP&amp;L";#N/A,#N/A,FALSE,"EXPENSES";#N/A,#N/A,FALSE,"EXPENSES-1"}</definedName>
    <definedName name="ziot" localSheetId="6" hidden="1">{#N/A,#N/A,FALSE,"CONTENTS";#N/A,#N/A,FALSE,"DR";#N/A,#N/A,FALSE,"PL";#N/A,#N/A,FALSE,"BS";#N/A,#N/A,FALSE,"Cash Flow";#N/A,#N/A,FALSE,"NOTES";#N/A,#N/A,FALSE,"NOTES (FA)";#N/A,#N/A,FALSE,"Notes(3)";#N/A,#N/A,FALSE,"NOTES (4)";#N/A,#N/A,FALSE,"DP&amp;L";#N/A,#N/A,FALSE,"EXPENSES";#N/A,#N/A,FALSE,"EXPENSES-1"}</definedName>
    <definedName name="ziot" localSheetId="11" hidden="1">{#N/A,#N/A,FALSE,"CONTENTS";#N/A,#N/A,FALSE,"DR";#N/A,#N/A,FALSE,"PL";#N/A,#N/A,FALSE,"BS";#N/A,#N/A,FALSE,"Cash Flow";#N/A,#N/A,FALSE,"NOTES";#N/A,#N/A,FALSE,"NOTES (FA)";#N/A,#N/A,FALSE,"Notes(3)";#N/A,#N/A,FALSE,"NOTES (4)";#N/A,#N/A,FALSE,"DP&amp;L";#N/A,#N/A,FALSE,"EXPENSES";#N/A,#N/A,FALSE,"EXPENSES-1"}</definedName>
    <definedName name="ziot" localSheetId="12" hidden="1">{#N/A,#N/A,FALSE,"CONTENTS";#N/A,#N/A,FALSE,"DR";#N/A,#N/A,FALSE,"PL";#N/A,#N/A,FALSE,"BS";#N/A,#N/A,FALSE,"Cash Flow";#N/A,#N/A,FALSE,"NOTES";#N/A,#N/A,FALSE,"NOTES (FA)";#N/A,#N/A,FALSE,"Notes(3)";#N/A,#N/A,FALSE,"NOTES (4)";#N/A,#N/A,FALSE,"DP&amp;L";#N/A,#N/A,FALSE,"EXPENSES";#N/A,#N/A,FALSE,"EXPENSES-1"}</definedName>
    <definedName name="ziot" hidden="1">{#N/A,#N/A,FALSE,"CONTENTS";#N/A,#N/A,FALSE,"DR";#N/A,#N/A,FALSE,"PL";#N/A,#N/A,FALSE,"BS";#N/A,#N/A,FALSE,"Cash Flow";#N/A,#N/A,FALSE,"NOTES";#N/A,#N/A,FALSE,"NOTES (FA)";#N/A,#N/A,FALSE,"Notes(3)";#N/A,#N/A,FALSE,"NOTES (4)";#N/A,#N/A,FALSE,"DP&amp;L";#N/A,#N/A,FALSE,"EXPENSES";#N/A,#N/A,FALSE,"EXPENSES-1"}</definedName>
    <definedName name="zjoa" localSheetId="7" hidden="1">{#N/A,#N/A,FALSE,"TB";#N/A,#N/A,FALSE,"DR";#N/A,#N/A,FALSE,"AR";#N/A,#N/A,FALSE,"PL";#N/A,#N/A,FALSE,"BS";#N/A,#N/A,FALSE,"NOTES";#N/A,#N/A,FALSE,"NOTES (2)";#N/A,#N/A,FALSE,"NOTES (3)";#N/A,#N/A,FALSE,"DPL";#N/A,#N/A,FALSE,"TAXC.INDEX";#N/A,#N/A,FALSE,"Schedule I";#N/A,#N/A,FALSE,"Adjustments"}</definedName>
    <definedName name="zjoa" localSheetId="5" hidden="1">{#N/A,#N/A,FALSE,"TB";#N/A,#N/A,FALSE,"DR";#N/A,#N/A,FALSE,"AR";#N/A,#N/A,FALSE,"PL";#N/A,#N/A,FALSE,"BS";#N/A,#N/A,FALSE,"NOTES";#N/A,#N/A,FALSE,"NOTES (2)";#N/A,#N/A,FALSE,"NOTES (3)";#N/A,#N/A,FALSE,"DPL";#N/A,#N/A,FALSE,"TAXC.INDEX";#N/A,#N/A,FALSE,"Schedule I";#N/A,#N/A,FALSE,"Adjustments"}</definedName>
    <definedName name="zjoa" localSheetId="6" hidden="1">{#N/A,#N/A,FALSE,"TB";#N/A,#N/A,FALSE,"DR";#N/A,#N/A,FALSE,"AR";#N/A,#N/A,FALSE,"PL";#N/A,#N/A,FALSE,"BS";#N/A,#N/A,FALSE,"NOTES";#N/A,#N/A,FALSE,"NOTES (2)";#N/A,#N/A,FALSE,"NOTES (3)";#N/A,#N/A,FALSE,"DPL";#N/A,#N/A,FALSE,"TAXC.INDEX";#N/A,#N/A,FALSE,"Schedule I";#N/A,#N/A,FALSE,"Adjustments"}</definedName>
    <definedName name="zjoa" localSheetId="11" hidden="1">{#N/A,#N/A,FALSE,"TB";#N/A,#N/A,FALSE,"DR";#N/A,#N/A,FALSE,"AR";#N/A,#N/A,FALSE,"PL";#N/A,#N/A,FALSE,"BS";#N/A,#N/A,FALSE,"NOTES";#N/A,#N/A,FALSE,"NOTES (2)";#N/A,#N/A,FALSE,"NOTES (3)";#N/A,#N/A,FALSE,"DPL";#N/A,#N/A,FALSE,"TAXC.INDEX";#N/A,#N/A,FALSE,"Schedule I";#N/A,#N/A,FALSE,"Adjustments"}</definedName>
    <definedName name="zjoa" localSheetId="12" hidden="1">{#N/A,#N/A,FALSE,"TB";#N/A,#N/A,FALSE,"DR";#N/A,#N/A,FALSE,"AR";#N/A,#N/A,FALSE,"PL";#N/A,#N/A,FALSE,"BS";#N/A,#N/A,FALSE,"NOTES";#N/A,#N/A,FALSE,"NOTES (2)";#N/A,#N/A,FALSE,"NOTES (3)";#N/A,#N/A,FALSE,"DPL";#N/A,#N/A,FALSE,"TAXC.INDEX";#N/A,#N/A,FALSE,"Schedule I";#N/A,#N/A,FALSE,"Adjustments"}</definedName>
    <definedName name="zjoa" hidden="1">{#N/A,#N/A,FALSE,"TB";#N/A,#N/A,FALSE,"DR";#N/A,#N/A,FALSE,"AR";#N/A,#N/A,FALSE,"PL";#N/A,#N/A,FALSE,"BS";#N/A,#N/A,FALSE,"NOTES";#N/A,#N/A,FALSE,"NOTES (2)";#N/A,#N/A,FALSE,"NOTES (3)";#N/A,#N/A,FALSE,"DPL";#N/A,#N/A,FALSE,"TAXC.INDEX";#N/A,#N/A,FALSE,"Schedule I";#N/A,#N/A,FALSE,"Adjustments"}</definedName>
    <definedName name="zjpt" localSheetId="7" hidden="1">{#N/A,#N/A,FALSE,"TB";#N/A,#N/A,FALSE,"DR";#N/A,#N/A,FALSE,"AR";#N/A,#N/A,FALSE,"PL";#N/A,#N/A,FALSE,"BS";#N/A,#N/A,FALSE,"NOTES";#N/A,#N/A,FALSE,"NOTES (2)";#N/A,#N/A,FALSE,"NOTES (3)";#N/A,#N/A,FALSE,"DPL";#N/A,#N/A,FALSE,"TAXC.INDEX";#N/A,#N/A,FALSE,"Schedule I";#N/A,#N/A,FALSE,"Adjustments"}</definedName>
    <definedName name="zjpt" localSheetId="5" hidden="1">{#N/A,#N/A,FALSE,"TB";#N/A,#N/A,FALSE,"DR";#N/A,#N/A,FALSE,"AR";#N/A,#N/A,FALSE,"PL";#N/A,#N/A,FALSE,"BS";#N/A,#N/A,FALSE,"NOTES";#N/A,#N/A,FALSE,"NOTES (2)";#N/A,#N/A,FALSE,"NOTES (3)";#N/A,#N/A,FALSE,"DPL";#N/A,#N/A,FALSE,"TAXC.INDEX";#N/A,#N/A,FALSE,"Schedule I";#N/A,#N/A,FALSE,"Adjustments"}</definedName>
    <definedName name="zjpt" localSheetId="6" hidden="1">{#N/A,#N/A,FALSE,"TB";#N/A,#N/A,FALSE,"DR";#N/A,#N/A,FALSE,"AR";#N/A,#N/A,FALSE,"PL";#N/A,#N/A,FALSE,"BS";#N/A,#N/A,FALSE,"NOTES";#N/A,#N/A,FALSE,"NOTES (2)";#N/A,#N/A,FALSE,"NOTES (3)";#N/A,#N/A,FALSE,"DPL";#N/A,#N/A,FALSE,"TAXC.INDEX";#N/A,#N/A,FALSE,"Schedule I";#N/A,#N/A,FALSE,"Adjustments"}</definedName>
    <definedName name="zjpt" localSheetId="11" hidden="1">{#N/A,#N/A,FALSE,"TB";#N/A,#N/A,FALSE,"DR";#N/A,#N/A,FALSE,"AR";#N/A,#N/A,FALSE,"PL";#N/A,#N/A,FALSE,"BS";#N/A,#N/A,FALSE,"NOTES";#N/A,#N/A,FALSE,"NOTES (2)";#N/A,#N/A,FALSE,"NOTES (3)";#N/A,#N/A,FALSE,"DPL";#N/A,#N/A,FALSE,"TAXC.INDEX";#N/A,#N/A,FALSE,"Schedule I";#N/A,#N/A,FALSE,"Adjustments"}</definedName>
    <definedName name="zjpt" localSheetId="12" hidden="1">{#N/A,#N/A,FALSE,"TB";#N/A,#N/A,FALSE,"DR";#N/A,#N/A,FALSE,"AR";#N/A,#N/A,FALSE,"PL";#N/A,#N/A,FALSE,"BS";#N/A,#N/A,FALSE,"NOTES";#N/A,#N/A,FALSE,"NOTES (2)";#N/A,#N/A,FALSE,"NOTES (3)";#N/A,#N/A,FALSE,"DPL";#N/A,#N/A,FALSE,"TAXC.INDEX";#N/A,#N/A,FALSE,"Schedule I";#N/A,#N/A,FALSE,"Adjustments"}</definedName>
    <definedName name="zjpt" hidden="1">{#N/A,#N/A,FALSE,"TB";#N/A,#N/A,FALSE,"DR";#N/A,#N/A,FALSE,"AR";#N/A,#N/A,FALSE,"PL";#N/A,#N/A,FALSE,"BS";#N/A,#N/A,FALSE,"NOTES";#N/A,#N/A,FALSE,"NOTES (2)";#N/A,#N/A,FALSE,"NOTES (3)";#N/A,#N/A,FALSE,"DPL";#N/A,#N/A,FALSE,"TAXC.INDEX";#N/A,#N/A,FALSE,"Schedule I";#N/A,#N/A,FALSE,"Adjustments"}</definedName>
    <definedName name="zkmviendndkndkne" localSheetId="7" hidden="1">{#N/A,#N/A,FALSE,"TAXC.INDEX";#N/A,#N/A,FALSE,"Schedule I";#N/A,#N/A,FALSE,"Schedule  II";#N/A,#N/A,FALSE,"Schedule III"}</definedName>
    <definedName name="zkmviendndkndkne" localSheetId="5" hidden="1">{#N/A,#N/A,FALSE,"TAXC.INDEX";#N/A,#N/A,FALSE,"Schedule I";#N/A,#N/A,FALSE,"Schedule  II";#N/A,#N/A,FALSE,"Schedule III"}</definedName>
    <definedName name="zkmviendndkndkne" localSheetId="6" hidden="1">{#N/A,#N/A,FALSE,"TAXC.INDEX";#N/A,#N/A,FALSE,"Schedule I";#N/A,#N/A,FALSE,"Schedule  II";#N/A,#N/A,FALSE,"Schedule III"}</definedName>
    <definedName name="zkmviendndkndkne" localSheetId="11" hidden="1">{#N/A,#N/A,FALSE,"TAXC.INDEX";#N/A,#N/A,FALSE,"Schedule I";#N/A,#N/A,FALSE,"Schedule  II";#N/A,#N/A,FALSE,"Schedule III"}</definedName>
    <definedName name="zkmviendndkndkne" localSheetId="12" hidden="1">{#N/A,#N/A,FALSE,"TAXC.INDEX";#N/A,#N/A,FALSE,"Schedule I";#N/A,#N/A,FALSE,"Schedule  II";#N/A,#N/A,FALSE,"Schedule III"}</definedName>
    <definedName name="zkmviendndkndkne" hidden="1">{#N/A,#N/A,FALSE,"TAXC.INDEX";#N/A,#N/A,FALSE,"Schedule I";#N/A,#N/A,FALSE,"Schedule  II";#N/A,#N/A,FALSE,"Schedule III"}</definedName>
    <definedName name="zotnals.r" localSheetId="7" hidden="1">{#N/A,#N/A,FALSE,"TB";#N/A,#N/A,FALSE,"AR";#N/A,#N/A,FALSE,"BS";#N/A,#N/A,FALSE,"PL";#N/A,#N/A,FALSE,"NOTES";#N/A,#N/A,FALSE,"NOTES (2)";#N/A,#N/A,FALSE,"NOTES (3)";#N/A,#N/A,FALSE,"TAXC.INDEX";#N/A,#N/A,FALSE,"Schedule I";#N/A,#N/A,FALSE,"DPL";#N/A,#N/A,FALSE,"Schedule IV";#N/A,#N/A,FALSE,"Adjustments"}</definedName>
    <definedName name="zotnals.r" localSheetId="5" hidden="1">{#N/A,#N/A,FALSE,"TB";#N/A,#N/A,FALSE,"AR";#N/A,#N/A,FALSE,"BS";#N/A,#N/A,FALSE,"PL";#N/A,#N/A,FALSE,"NOTES";#N/A,#N/A,FALSE,"NOTES (2)";#N/A,#N/A,FALSE,"NOTES (3)";#N/A,#N/A,FALSE,"TAXC.INDEX";#N/A,#N/A,FALSE,"Schedule I";#N/A,#N/A,FALSE,"DPL";#N/A,#N/A,FALSE,"Schedule IV";#N/A,#N/A,FALSE,"Adjustments"}</definedName>
    <definedName name="zotnals.r" localSheetId="6" hidden="1">{#N/A,#N/A,FALSE,"TB";#N/A,#N/A,FALSE,"AR";#N/A,#N/A,FALSE,"BS";#N/A,#N/A,FALSE,"PL";#N/A,#N/A,FALSE,"NOTES";#N/A,#N/A,FALSE,"NOTES (2)";#N/A,#N/A,FALSE,"NOTES (3)";#N/A,#N/A,FALSE,"TAXC.INDEX";#N/A,#N/A,FALSE,"Schedule I";#N/A,#N/A,FALSE,"DPL";#N/A,#N/A,FALSE,"Schedule IV";#N/A,#N/A,FALSE,"Adjustments"}</definedName>
    <definedName name="zotnals.r" localSheetId="11" hidden="1">{#N/A,#N/A,FALSE,"TB";#N/A,#N/A,FALSE,"AR";#N/A,#N/A,FALSE,"BS";#N/A,#N/A,FALSE,"PL";#N/A,#N/A,FALSE,"NOTES";#N/A,#N/A,FALSE,"NOTES (2)";#N/A,#N/A,FALSE,"NOTES (3)";#N/A,#N/A,FALSE,"TAXC.INDEX";#N/A,#N/A,FALSE,"Schedule I";#N/A,#N/A,FALSE,"DPL";#N/A,#N/A,FALSE,"Schedule IV";#N/A,#N/A,FALSE,"Adjustments"}</definedName>
    <definedName name="zotnals.r" localSheetId="12" hidden="1">{#N/A,#N/A,FALSE,"TB";#N/A,#N/A,FALSE,"AR";#N/A,#N/A,FALSE,"BS";#N/A,#N/A,FALSE,"PL";#N/A,#N/A,FALSE,"NOTES";#N/A,#N/A,FALSE,"NOTES (2)";#N/A,#N/A,FALSE,"NOTES (3)";#N/A,#N/A,FALSE,"TAXC.INDEX";#N/A,#N/A,FALSE,"Schedule I";#N/A,#N/A,FALSE,"DPL";#N/A,#N/A,FALSE,"Schedule IV";#N/A,#N/A,FALSE,"Adjustments"}</definedName>
    <definedName name="zotnals.r" hidden="1">{#N/A,#N/A,FALSE,"TB";#N/A,#N/A,FALSE,"AR";#N/A,#N/A,FALSE,"BS";#N/A,#N/A,FALSE,"PL";#N/A,#N/A,FALSE,"NOTES";#N/A,#N/A,FALSE,"NOTES (2)";#N/A,#N/A,FALSE,"NOTES (3)";#N/A,#N/A,FALSE,"TAXC.INDEX";#N/A,#N/A,FALSE,"Schedule I";#N/A,#N/A,FALSE,"DPL";#N/A,#N/A,FALSE,"Schedule IV";#N/A,#N/A,FALSE,"Adjustments"}</definedName>
    <definedName name="zptls" localSheetId="7" hidden="1">{#N/A,#N/A,FALSE,"DIR-REP";#N/A,#N/A,FALSE,"AUD-REPORT";#N/A,#N/A,FALSE,"P7L&amp;BS";#N/A,#N/A,FALSE,"NOTES";#N/A,#N/A,FALSE,"FA";#N/A,#N/A,FALSE,"NOTES (2)";#N/A,#N/A,FALSE,"Schedule  IV";#N/A,#N/A,FALSE,"Schedule V"}</definedName>
    <definedName name="zptls" localSheetId="5" hidden="1">{#N/A,#N/A,FALSE,"DIR-REP";#N/A,#N/A,FALSE,"AUD-REPORT";#N/A,#N/A,FALSE,"P7L&amp;BS";#N/A,#N/A,FALSE,"NOTES";#N/A,#N/A,FALSE,"FA";#N/A,#N/A,FALSE,"NOTES (2)";#N/A,#N/A,FALSE,"Schedule  IV";#N/A,#N/A,FALSE,"Schedule V"}</definedName>
    <definedName name="zptls" localSheetId="6" hidden="1">{#N/A,#N/A,FALSE,"DIR-REP";#N/A,#N/A,FALSE,"AUD-REPORT";#N/A,#N/A,FALSE,"P7L&amp;BS";#N/A,#N/A,FALSE,"NOTES";#N/A,#N/A,FALSE,"FA";#N/A,#N/A,FALSE,"NOTES (2)";#N/A,#N/A,FALSE,"Schedule  IV";#N/A,#N/A,FALSE,"Schedule V"}</definedName>
    <definedName name="zptls" localSheetId="11" hidden="1">{#N/A,#N/A,FALSE,"DIR-REP";#N/A,#N/A,FALSE,"AUD-REPORT";#N/A,#N/A,FALSE,"P7L&amp;BS";#N/A,#N/A,FALSE,"NOTES";#N/A,#N/A,FALSE,"FA";#N/A,#N/A,FALSE,"NOTES (2)";#N/A,#N/A,FALSE,"Schedule  IV";#N/A,#N/A,FALSE,"Schedule V"}</definedName>
    <definedName name="zptls" localSheetId="12" hidden="1">{#N/A,#N/A,FALSE,"DIR-REP";#N/A,#N/A,FALSE,"AUD-REPORT";#N/A,#N/A,FALSE,"P7L&amp;BS";#N/A,#N/A,FALSE,"NOTES";#N/A,#N/A,FALSE,"FA";#N/A,#N/A,FALSE,"NOTES (2)";#N/A,#N/A,FALSE,"Schedule  IV";#N/A,#N/A,FALSE,"Schedule V"}</definedName>
    <definedName name="zptls" hidden="1">{#N/A,#N/A,FALSE,"DIR-REP";#N/A,#N/A,FALSE,"AUD-REPORT";#N/A,#N/A,FALSE,"P7L&amp;BS";#N/A,#N/A,FALSE,"NOTES";#N/A,#N/A,FALSE,"FA";#N/A,#N/A,FALSE,"NOTES (2)";#N/A,#N/A,FALSE,"Schedule  IV";#N/A,#N/A,FALSE,"Schedule V"}</definedName>
    <definedName name="zz" localSheetId="7" hidden="1">{#N/A,#N/A,FALSE,"TB";#N/A,#N/A,FALSE,"AR";#N/A,#N/A,FALSE,"BS";#N/A,#N/A,FALSE,"PL";#N/A,#N/A,FALSE,"NOTES";#N/A,#N/A,FALSE,"NOTES (2)";#N/A,#N/A,FALSE,"NOTES (3)";#N/A,#N/A,FALSE,"TAXC.INDEX";#N/A,#N/A,FALSE,"Schedule I";#N/A,#N/A,FALSE,"DPL";#N/A,#N/A,FALSE,"Schedule IV";#N/A,#N/A,FALSE,"Adjustments"}</definedName>
    <definedName name="zz" localSheetId="5" hidden="1">{#N/A,#N/A,FALSE,"TB";#N/A,#N/A,FALSE,"AR";#N/A,#N/A,FALSE,"BS";#N/A,#N/A,FALSE,"PL";#N/A,#N/A,FALSE,"NOTES";#N/A,#N/A,FALSE,"NOTES (2)";#N/A,#N/A,FALSE,"NOTES (3)";#N/A,#N/A,FALSE,"TAXC.INDEX";#N/A,#N/A,FALSE,"Schedule I";#N/A,#N/A,FALSE,"DPL";#N/A,#N/A,FALSE,"Schedule IV";#N/A,#N/A,FALSE,"Adjustments"}</definedName>
    <definedName name="zz" localSheetId="6" hidden="1">{#N/A,#N/A,FALSE,"TB";#N/A,#N/A,FALSE,"AR";#N/A,#N/A,FALSE,"BS";#N/A,#N/A,FALSE,"PL";#N/A,#N/A,FALSE,"NOTES";#N/A,#N/A,FALSE,"NOTES (2)";#N/A,#N/A,FALSE,"NOTES (3)";#N/A,#N/A,FALSE,"TAXC.INDEX";#N/A,#N/A,FALSE,"Schedule I";#N/A,#N/A,FALSE,"DPL";#N/A,#N/A,FALSE,"Schedule IV";#N/A,#N/A,FALSE,"Adjustments"}</definedName>
    <definedName name="zz" localSheetId="11" hidden="1">{#N/A,#N/A,FALSE,"TB";#N/A,#N/A,FALSE,"AR";#N/A,#N/A,FALSE,"BS";#N/A,#N/A,FALSE,"PL";#N/A,#N/A,FALSE,"NOTES";#N/A,#N/A,FALSE,"NOTES (2)";#N/A,#N/A,FALSE,"NOTES (3)";#N/A,#N/A,FALSE,"TAXC.INDEX";#N/A,#N/A,FALSE,"Schedule I";#N/A,#N/A,FALSE,"DPL";#N/A,#N/A,FALSE,"Schedule IV";#N/A,#N/A,FALSE,"Adjustments"}</definedName>
    <definedName name="zz" localSheetId="12" hidden="1">{#N/A,#N/A,FALSE,"TB";#N/A,#N/A,FALSE,"AR";#N/A,#N/A,FALSE,"BS";#N/A,#N/A,FALSE,"PL";#N/A,#N/A,FALSE,"NOTES";#N/A,#N/A,FALSE,"NOTES (2)";#N/A,#N/A,FALSE,"NOTES (3)";#N/A,#N/A,FALSE,"TAXC.INDEX";#N/A,#N/A,FALSE,"Schedule I";#N/A,#N/A,FALSE,"DPL";#N/A,#N/A,FALSE,"Schedule IV";#N/A,#N/A,FALSE,"Adjustments"}</definedName>
    <definedName name="zz" hidden="1">{"summary1",#N/A,FALSE,"Summary of Values";"summary2",#N/A,FALSE,"Summary of Values";"weighted average returns",#N/A,FALSE,"WACC and WARA";"fixed asset detail",#N/A,FALSE,"Fixed Asset Detail"}</definedName>
    <definedName name="zz_1" hidden="1">{"summary1",#N/A,FALSE,"Summary of Values";"summary2",#N/A,FALSE,"Summary of Values";"weighted average returns",#N/A,FALSE,"WACC and WARA";"fixed asset detail",#N/A,FALSE,"Fixed Asset Detail"}</definedName>
    <definedName name="zz_2" hidden="1">{"summary1",#N/A,FALSE,"Summary of Values";"summary2",#N/A,FALSE,"Summary of Values";"weighted average returns",#N/A,FALSE,"WACC and WARA";"fixed asset detail",#N/A,FALSE,"Fixed Asset Detail"}</definedName>
    <definedName name="zz_3" hidden="1">{"summary1",#N/A,FALSE,"Summary of Values";"summary2",#N/A,FALSE,"Summary of Values";"weighted average returns",#N/A,FALSE,"WACC and WARA";"fixed asset detail",#N/A,FALSE,"Fixed Asset Detail"}</definedName>
    <definedName name="zz_4" hidden="1">{"summary1",#N/A,FALSE,"Summary of Values";"summary2",#N/A,FALSE,"Summary of Values";"weighted average returns",#N/A,FALSE,"WACC and WARA";"fixed asset detail",#N/A,FALSE,"Fixed Asset Detail"}</definedName>
    <definedName name="zz_5" hidden="1">{"summary1",#N/A,FALSE,"Summary of Values";"summary2",#N/A,FALSE,"Summary of Values";"weighted average returns",#N/A,FALSE,"WACC and WARA";"fixed asset detail",#N/A,FALSE,"Fixed Asset Detail"}</definedName>
    <definedName name="zzz" localSheetId="7" hidden="1">{#N/A,#N/A,FALSE,"TAXC.INDEX";#N/A,#N/A,FALSE,"Schedule I";#N/A,#N/A,FALSE,"Schedule  II";#N/A,#N/A,FALSE,"Schedule III";#N/A,#N/A,FALSE,"Schedule IV";#N/A,#N/A,FALSE,"Schedule IV (Cont'd)";#N/A,#N/A,FALSE,"Schedule V";#N/A,#N/A,FALSE,"Schedule VI";#N/A,#N/A,FALSE,"Schedule VII"}</definedName>
    <definedName name="zzz" localSheetId="5" hidden="1">{#N/A,#N/A,FALSE,"TAXC.INDEX";#N/A,#N/A,FALSE,"Schedule I";#N/A,#N/A,FALSE,"Schedule  II";#N/A,#N/A,FALSE,"Schedule III";#N/A,#N/A,FALSE,"Schedule IV";#N/A,#N/A,FALSE,"Schedule IV (Cont'd)";#N/A,#N/A,FALSE,"Schedule V";#N/A,#N/A,FALSE,"Schedule VI";#N/A,#N/A,FALSE,"Schedule VII"}</definedName>
    <definedName name="zzz" localSheetId="6" hidden="1">{#N/A,#N/A,FALSE,"TAXC.INDEX";#N/A,#N/A,FALSE,"Schedule I";#N/A,#N/A,FALSE,"Schedule  II";#N/A,#N/A,FALSE,"Schedule III";#N/A,#N/A,FALSE,"Schedule IV";#N/A,#N/A,FALSE,"Schedule IV (Cont'd)";#N/A,#N/A,FALSE,"Schedule V";#N/A,#N/A,FALSE,"Schedule VI";#N/A,#N/A,FALSE,"Schedule VII"}</definedName>
    <definedName name="zzz" localSheetId="11" hidden="1">{#N/A,#N/A,FALSE,"TAXC.INDEX";#N/A,#N/A,FALSE,"Schedule I";#N/A,#N/A,FALSE,"Schedule  II";#N/A,#N/A,FALSE,"Schedule III";#N/A,#N/A,FALSE,"Schedule IV";#N/A,#N/A,FALSE,"Schedule IV (Cont'd)";#N/A,#N/A,FALSE,"Schedule V";#N/A,#N/A,FALSE,"Schedule VI";#N/A,#N/A,FALSE,"Schedule VII"}</definedName>
    <definedName name="zzz" localSheetId="12" hidden="1">{#N/A,#N/A,FALSE,"TAXC.INDEX";#N/A,#N/A,FALSE,"Schedule I";#N/A,#N/A,FALSE,"Schedule  II";#N/A,#N/A,FALSE,"Schedule III";#N/A,#N/A,FALSE,"Schedule IV";#N/A,#N/A,FALSE,"Schedule IV (Cont'd)";#N/A,#N/A,FALSE,"Schedule V";#N/A,#N/A,FALSE,"Schedule VI";#N/A,#N/A,FALSE,"Schedule VII"}</definedName>
    <definedName name="zzz" hidden="1">{#N/A,#N/A,TRUE,"GEM Total";#N/A,#N/A,TRUE,"Final Assembly";#N/A,#N/A,TRUE,"Cleaning";#N/A,#N/A,TRUE,"Schooping,Clearing";#N/A,#N/A,TRUE,"Winding"}</definedName>
    <definedName name="zzz.." hidden="1">{#N/A,#N/A,TRUE,"GEM Total";#N/A,#N/A,TRUE,"Final Assembly";#N/A,#N/A,TRUE,"Cleaning";#N/A,#N/A,TRUE,"Schooping,Clearing";#N/A,#N/A,TRUE,"Winding"}</definedName>
    <definedName name="zzz.._1" hidden="1">{#N/A,#N/A,TRUE,"GEM Total";#N/A,#N/A,TRUE,"Final Assembly";#N/A,#N/A,TRUE,"Cleaning";#N/A,#N/A,TRUE,"Schooping,Clearing";#N/A,#N/A,TRUE,"Winding"}</definedName>
    <definedName name="zzz.._2" hidden="1">{#N/A,#N/A,TRUE,"GEM Total";#N/A,#N/A,TRUE,"Final Assembly";#N/A,#N/A,TRUE,"Cleaning";#N/A,#N/A,TRUE,"Schooping,Clearing";#N/A,#N/A,TRUE,"Winding"}</definedName>
    <definedName name="zzz.._3" hidden="1">{#N/A,#N/A,TRUE,"GEM Total";#N/A,#N/A,TRUE,"Final Assembly";#N/A,#N/A,TRUE,"Cleaning";#N/A,#N/A,TRUE,"Schooping,Clearing";#N/A,#N/A,TRUE,"Winding"}</definedName>
    <definedName name="zzz.._4" hidden="1">{#N/A,#N/A,TRUE,"GEM Total";#N/A,#N/A,TRUE,"Final Assembly";#N/A,#N/A,TRUE,"Cleaning";#N/A,#N/A,TRUE,"Schooping,Clearing";#N/A,#N/A,TRUE,"Winding"}</definedName>
    <definedName name="zzz.._5" hidden="1">{#N/A,#N/A,TRUE,"GEM Total";#N/A,#N/A,TRUE,"Final Assembly";#N/A,#N/A,TRUE,"Cleaning";#N/A,#N/A,TRUE,"Schooping,Clearing";#N/A,#N/A,TRUE,"Winding"}</definedName>
    <definedName name="zzz_1" hidden="1">{#N/A,#N/A,TRUE,"GEM Total";#N/A,#N/A,TRUE,"Final Assembly";#N/A,#N/A,TRUE,"Cleaning";#N/A,#N/A,TRUE,"Schooping,Clearing";#N/A,#N/A,TRUE,"Winding"}</definedName>
    <definedName name="zzz_2" hidden="1">{#N/A,#N/A,TRUE,"GEM Total";#N/A,#N/A,TRUE,"Final Assembly";#N/A,#N/A,TRUE,"Cleaning";#N/A,#N/A,TRUE,"Schooping,Clearing";#N/A,#N/A,TRUE,"Winding"}</definedName>
    <definedName name="zzz_3" hidden="1">{#N/A,#N/A,TRUE,"GEM Total";#N/A,#N/A,TRUE,"Final Assembly";#N/A,#N/A,TRUE,"Cleaning";#N/A,#N/A,TRUE,"Schooping,Clearing";#N/A,#N/A,TRUE,"Winding"}</definedName>
    <definedName name="zzz_4" hidden="1">{#N/A,#N/A,TRUE,"GEM Total";#N/A,#N/A,TRUE,"Final Assembly";#N/A,#N/A,TRUE,"Cleaning";#N/A,#N/A,TRUE,"Schooping,Clearing";#N/A,#N/A,TRUE,"Winding"}</definedName>
    <definedName name="zzz_5" hidden="1">{#N/A,#N/A,TRUE,"GEM Total";#N/A,#N/A,TRUE,"Final Assembly";#N/A,#N/A,TRUE,"Cleaning";#N/A,#N/A,TRUE,"Schooping,Clearing";#N/A,#N/A,TRUE,"Winding"}</definedName>
    <definedName name="いいいいｋ" hidden="1">{"'Eng (page2)'!$A$1:$D$52"}</definedName>
    <definedName name="一年内到期的非流动负债ZS" hidden="1">#REF!</definedName>
    <definedName name="一年内到期的非流动资产ZS" hidden="1">#REF!</definedName>
    <definedName name="上海清科凯盛2016" localSheetId="2" hidden="1">#REF!</definedName>
    <definedName name="上海清科凯盛2016" localSheetId="7" hidden="1">#REF!</definedName>
    <definedName name="上海清科凯盛2016" localSheetId="3" hidden="1">#REF!</definedName>
    <definedName name="上海清科凯盛2016" localSheetId="4" hidden="1">#REF!</definedName>
    <definedName name="上海清科凯盛2016" localSheetId="5" hidden="1">#REF!</definedName>
    <definedName name="上海清科凯盛2016" localSheetId="6" hidden="1">#REF!</definedName>
    <definedName name="上海清科凯盛2016" localSheetId="1" hidden="1">#REF!</definedName>
    <definedName name="上海清科凯盛2016" localSheetId="8" hidden="1">#REF!</definedName>
    <definedName name="上海清科凯盛2016" localSheetId="9" hidden="1">#REF!</definedName>
    <definedName name="上海清科凯盛2016" localSheetId="10" hidden="1">#REF!</definedName>
    <definedName name="上海清科凯盛2016" localSheetId="11" hidden="1">#REF!</definedName>
    <definedName name="上海清科凯盛2016" localSheetId="12" hidden="1">#REF!</definedName>
    <definedName name="上海清科凯盛2016" hidden="1">#REF!</definedName>
    <definedName name="专项应付款ZS" hidden="1">#REF!</definedName>
    <definedName name="个广告" hidden="1">[79]参数!$L$68:$L$207</definedName>
    <definedName name="主管会计工作负责人" hidden="1">#REF!</definedName>
    <definedName name="交易性金融负债ZS" hidden="1">#REF!</definedName>
    <definedName name="交易性金融资产ZS" hidden="1">#REF!</definedName>
    <definedName name="产品明细1" hidden="1">{#N/A,#N/A,FALSE,"Sales  total 9712";#N/A,#N/A,FALSE,"Sales  total 9712";#N/A,#N/A,FALSE,"Sales  total 9712";#N/A,#N/A,FALSE,"Sales  total 9712"}</definedName>
    <definedName name="企业负责人" hidden="1">#REF!</definedName>
    <definedName name="会计机构负责人" hidden="1">#REF!</definedName>
    <definedName name="会计科目编码" hidden="1">[80]参数!$L$68:$M$207</definedName>
    <definedName name="借款" localSheetId="7" hidden="1">{#N/A,#N/A,FALSE,"970301";#N/A,#N/A,FALSE,"970302";#N/A,#N/A,FALSE,"970303";#N/A,#N/A,FALSE,"970304";#N/A,#N/A,FALSE,"COM1";#N/A,#N/A,FALSE,"COM2"}</definedName>
    <definedName name="借款" localSheetId="5" hidden="1">{#N/A,#N/A,FALSE,"970301";#N/A,#N/A,FALSE,"970302";#N/A,#N/A,FALSE,"970303";#N/A,#N/A,FALSE,"970304";#N/A,#N/A,FALSE,"COM1";#N/A,#N/A,FALSE,"COM2"}</definedName>
    <definedName name="借款" localSheetId="6" hidden="1">{#N/A,#N/A,FALSE,"970301";#N/A,#N/A,FALSE,"970302";#N/A,#N/A,FALSE,"970303";#N/A,#N/A,FALSE,"970304";#N/A,#N/A,FALSE,"COM1";#N/A,#N/A,FALSE,"COM2"}</definedName>
    <definedName name="借款" localSheetId="1" hidden="1">{#N/A,#N/A,FALSE,"970301";#N/A,#N/A,FALSE,"970302";#N/A,#N/A,FALSE,"970303";#N/A,#N/A,FALSE,"970304";#N/A,#N/A,FALSE,"COM1";#N/A,#N/A,FALSE,"COM2"}</definedName>
    <definedName name="借款" localSheetId="11" hidden="1">{#N/A,#N/A,FALSE,"970301";#N/A,#N/A,FALSE,"970302";#N/A,#N/A,FALSE,"970303";#N/A,#N/A,FALSE,"970304";#N/A,#N/A,FALSE,"COM1";#N/A,#N/A,FALSE,"COM2"}</definedName>
    <definedName name="借款" localSheetId="12" hidden="1">{#N/A,#N/A,FALSE,"970301";#N/A,#N/A,FALSE,"970302";#N/A,#N/A,FALSE,"970303";#N/A,#N/A,FALSE,"970304";#N/A,#N/A,FALSE,"COM1";#N/A,#N/A,FALSE,"COM2"}</definedName>
    <definedName name="借款" hidden="1">{#N/A,#N/A,FALSE,"970301";#N/A,#N/A,FALSE,"970302";#N/A,#N/A,FALSE,"970303";#N/A,#N/A,FALSE,"970304";#N/A,#N/A,FALSE,"COM1";#N/A,#N/A,FALSE,"COM2"}</definedName>
    <definedName name="公允价值变动收益ZS" hidden="1">#REF!</definedName>
    <definedName name="公寓成本分摊" localSheetId="2" hidden="1">{"已付情况表",#N/A,FALSE,"成本测算 (3)";"折算各货币成本",#N/A,FALSE,"成本测算 (3)"}</definedName>
    <definedName name="公寓成本分摊" localSheetId="7" hidden="1">{"已付情况表",#N/A,FALSE,"成本测算 (3)";"折算各货币成本",#N/A,FALSE,"成本测算 (3)"}</definedName>
    <definedName name="公寓成本分摊" localSheetId="3" hidden="1">{"已付情况表",#N/A,FALSE,"成本测算 (3)";"折算各货币成本",#N/A,FALSE,"成本测算 (3)"}</definedName>
    <definedName name="公寓成本分摊" localSheetId="4" hidden="1">{"已付情况表",#N/A,FALSE,"成本测算 (3)";"折算各货币成本",#N/A,FALSE,"成本测算 (3)"}</definedName>
    <definedName name="公寓成本分摊" localSheetId="5" hidden="1">{"已付情况表",#N/A,FALSE,"成本测算 (3)";"折算各货币成本",#N/A,FALSE,"成本测算 (3)"}</definedName>
    <definedName name="公寓成本分摊" localSheetId="6" hidden="1">{"已付情况表",#N/A,FALSE,"成本测算 (3)";"折算各货币成本",#N/A,FALSE,"成本测算 (3)"}</definedName>
    <definedName name="公寓成本分摊" localSheetId="1" hidden="1">{"已付情况表",#N/A,FALSE,"成本测算 (3)";"折算各货币成本",#N/A,FALSE,"成本测算 (3)"}</definedName>
    <definedName name="公寓成本分摊" localSheetId="8" hidden="1">{"已付情况表",#N/A,FALSE,"成本测算 (3)";"折算各货币成本",#N/A,FALSE,"成本测算 (3)"}</definedName>
    <definedName name="公寓成本分摊" localSheetId="9" hidden="1">{"已付情况表",#N/A,FALSE,"成本测算 (3)";"折算各货币成本",#N/A,FALSE,"成本测算 (3)"}</definedName>
    <definedName name="公寓成本分摊" localSheetId="10" hidden="1">{"已付情况表",#N/A,FALSE,"成本测算 (3)";"折算各货币成本",#N/A,FALSE,"成本测算 (3)"}</definedName>
    <definedName name="公寓成本分摊" localSheetId="11" hidden="1">{"已付情况表",#N/A,FALSE,"成本测算 (3)";"折算各货币成本",#N/A,FALSE,"成本测算 (3)"}</definedName>
    <definedName name="公寓成本分摊" localSheetId="12" hidden="1">{"已付情况表",#N/A,FALSE,"成本测算 (3)";"折算各货币成本",#N/A,FALSE,"成本测算 (3)"}</definedName>
    <definedName name="公寓成本分摊" hidden="1">{"已付情况表",#N/A,FALSE,"成本测算 (3)";"折算各货币成本",#N/A,FALSE,"成本测算 (3)"}</definedName>
    <definedName name="其他应付款ZS" hidden="1">#REF!</definedName>
    <definedName name="其他应收款ZS" hidden="1">#REF!</definedName>
    <definedName name="其他流动负债ZS" hidden="1">#REF!</definedName>
    <definedName name="其他流动资产ZS" hidden="1">#REF!</definedName>
    <definedName name="其他非流动负债ZS" hidden="1">#REF!</definedName>
    <definedName name="刚刚" localSheetId="1" hidden="1">[45]A!#REF!</definedName>
    <definedName name="刚刚" hidden="1">[45]A!#REF!</definedName>
    <definedName name="利润表" localSheetId="2" hidden="1">{#N/A,#N/A,FALSE,"成本表[一期计算1] (2)"}</definedName>
    <definedName name="利润表" localSheetId="7" hidden="1">{#N/A,#N/A,FALSE,"成本表[一期计算1] (2)"}</definedName>
    <definedName name="利润表" localSheetId="3" hidden="1">{#N/A,#N/A,FALSE,"成本表[一期计算1] (2)"}</definedName>
    <definedName name="利润表" localSheetId="4" hidden="1">{#N/A,#N/A,FALSE,"成本表[一期计算1] (2)"}</definedName>
    <definedName name="利润表" localSheetId="5" hidden="1">{#N/A,#N/A,FALSE,"成本表[一期计算1] (2)"}</definedName>
    <definedName name="利润表" localSheetId="6" hidden="1">{#N/A,#N/A,FALSE,"HK_PL";#N/A,#N/A,FALSE,"CD1_PL";#N/A,#N/A,FALSE,"HK_OFFICE";#N/A,#N/A,FALSE,"CD2_PL";#N/A,#N/A,FALSE,"CD3_PL";#N/A,#N/A,FALSE,"CONSOLID"}</definedName>
    <definedName name="利润表" localSheetId="1" hidden="1">{#N/A,#N/A,FALSE,"成本表[一期计算1] (2)"}</definedName>
    <definedName name="利润表" localSheetId="8" hidden="1">{#N/A,#N/A,FALSE,"成本表[一期计算1] (2)"}</definedName>
    <definedName name="利润表" localSheetId="9" hidden="1">{#N/A,#N/A,FALSE,"成本表[一期计算1] (2)"}</definedName>
    <definedName name="利润表" localSheetId="10" hidden="1">{#N/A,#N/A,FALSE,"成本表[一期计算1] (2)"}</definedName>
    <definedName name="利润表" localSheetId="11" hidden="1">{#N/A,#N/A,FALSE,"HK_PL";#N/A,#N/A,FALSE,"CD1_PL";#N/A,#N/A,FALSE,"HK_OFFICE";#N/A,#N/A,FALSE,"CD2_PL";#N/A,#N/A,FALSE,"CD3_PL";#N/A,#N/A,FALSE,"CONSOLID"}</definedName>
    <definedName name="利润表" localSheetId="12" hidden="1">{#N/A,#N/A,FALSE,"成本表[一期计算1] (2)"}</definedName>
    <definedName name="利润表" hidden="1">{#N/A,#N/A,FALSE,"成本表[一期计算1] (2)"}</definedName>
    <definedName name="利率" hidden="1">[45]A!#REF!</definedName>
    <definedName name="匡" hidden="1">#REF!</definedName>
    <definedName name="单位总数" hidden="1">#REF!</definedName>
    <definedName name="可供出售金融资产ZS" hidden="1">#REF!</definedName>
    <definedName name="商誉ZS" hidden="1">#REF!</definedName>
    <definedName name="固定资产ZS" hidden="1">#REF!</definedName>
    <definedName name="固定资产折旧明细表" localSheetId="3">#REF!</definedName>
    <definedName name="固定资产折旧明细表" localSheetId="4">#REF!</definedName>
    <definedName name="固定资产折旧明细表" localSheetId="10">#REF!</definedName>
    <definedName name="固定资产折旧明细表">#REF!</definedName>
    <definedName name="固定资产清理ZS" hidden="1">#REF!</definedName>
    <definedName name="在建工程ZS" hidden="1">#REF!</definedName>
    <definedName name="备用" localSheetId="7" hidden="1">{#N/A,#N/A,FALSE,"OffAdvance";#N/A,#N/A,FALSE,"OffExpRprt";#N/A,#N/A,FALSE,"Entertmnt";#N/A,#N/A,FALSE,"Promotion";#N/A,#N/A,FALSE,"Travelling"}</definedName>
    <definedName name="备用" localSheetId="5" hidden="1">{#N/A,#N/A,FALSE,"OffAdvance";#N/A,#N/A,FALSE,"OffExpRprt";#N/A,#N/A,FALSE,"Entertmnt";#N/A,#N/A,FALSE,"Promotion";#N/A,#N/A,FALSE,"Travelling"}</definedName>
    <definedName name="备用" localSheetId="6" hidden="1">{#N/A,#N/A,FALSE,"OffAdvance";#N/A,#N/A,FALSE,"OffExpRprt";#N/A,#N/A,FALSE,"Entertmnt";#N/A,#N/A,FALSE,"Promotion";#N/A,#N/A,FALSE,"Travelling"}</definedName>
    <definedName name="备用" localSheetId="1" hidden="1">{#N/A,#N/A,FALSE,"OffAdvance";#N/A,#N/A,FALSE,"OffExpRprt";#N/A,#N/A,FALSE,"Entertmnt";#N/A,#N/A,FALSE,"Promotion";#N/A,#N/A,FALSE,"Travelling"}</definedName>
    <definedName name="备用" localSheetId="11" hidden="1">{#N/A,#N/A,FALSE,"OffAdvance";#N/A,#N/A,FALSE,"OffExpRprt";#N/A,#N/A,FALSE,"Entertmnt";#N/A,#N/A,FALSE,"Promotion";#N/A,#N/A,FALSE,"Travelling"}</definedName>
    <definedName name="备用" localSheetId="12" hidden="1">{#N/A,#N/A,FALSE,"OffAdvance";#N/A,#N/A,FALSE,"OffExpRprt";#N/A,#N/A,FALSE,"Entertmnt";#N/A,#N/A,FALSE,"Promotion";#N/A,#N/A,FALSE,"Travelling"}</definedName>
    <definedName name="备用" hidden="1">{#N/A,#N/A,FALSE,"OffAdvance";#N/A,#N/A,FALSE,"OffExpRprt";#N/A,#N/A,FALSE,"Entertmnt";#N/A,#N/A,FALSE,"Promotion";#N/A,#N/A,FALSE,"Travelling"}</definedName>
    <definedName name="存货ZS" hidden="1">#REF!</definedName>
    <definedName name="完美" hidden="1">{#N/A,#N/A,FALSE,"Marketing";#N/A,#N/A,FALSE,"Selling";#N/A,#N/A,FALSE,"Promotional";#N/A,#N/A,FALSE,"Advertising"}</definedName>
    <definedName name="实收资本ZS" hidden="1">#REF!</definedName>
    <definedName name="对外担保ZS" hidden="1">#REF!</definedName>
    <definedName name="少数股东损益ZS" hidden="1">#REF!</definedName>
    <definedName name="少数股东权益ZS" hidden="1">#REF!</definedName>
    <definedName name="工程物资ZS" hidden="1">#REF!</definedName>
    <definedName name="巨" hidden="1">'[81]note(1)'!#REF!</definedName>
    <definedName name="应交税费ZS" hidden="1">#REF!</definedName>
    <definedName name="应付债券ZS" hidden="1">#REF!</definedName>
    <definedName name="应付利息ZS" hidden="1">#REF!</definedName>
    <definedName name="应付票据ZS" hidden="1">#REF!</definedName>
    <definedName name="应付职工薪酬ZS" hidden="1">#REF!</definedName>
    <definedName name="应付股利ZS" hidden="1">#REF!</definedName>
    <definedName name="应付账款ZS" hidden="1">#REF!</definedName>
    <definedName name="应手款" localSheetId="7" hidden="1">{#N/A,#N/A,FALSE,"970301";#N/A,#N/A,FALSE,"970302";#N/A,#N/A,FALSE,"970303";#N/A,#N/A,FALSE,"970304";#N/A,#N/A,FALSE,"COM1";#N/A,#N/A,FALSE,"COM2"}</definedName>
    <definedName name="应手款" localSheetId="5" hidden="1">{#N/A,#N/A,FALSE,"970301";#N/A,#N/A,FALSE,"970302";#N/A,#N/A,FALSE,"970303";#N/A,#N/A,FALSE,"970304";#N/A,#N/A,FALSE,"COM1";#N/A,#N/A,FALSE,"COM2"}</definedName>
    <definedName name="应手款" localSheetId="6" hidden="1">{#N/A,#N/A,FALSE,"970301";#N/A,#N/A,FALSE,"970302";#N/A,#N/A,FALSE,"970303";#N/A,#N/A,FALSE,"970304";#N/A,#N/A,FALSE,"COM1";#N/A,#N/A,FALSE,"COM2"}</definedName>
    <definedName name="应手款" localSheetId="1" hidden="1">{#N/A,#N/A,FALSE,"970301";#N/A,#N/A,FALSE,"970302";#N/A,#N/A,FALSE,"970303";#N/A,#N/A,FALSE,"970304";#N/A,#N/A,FALSE,"COM1";#N/A,#N/A,FALSE,"COM2"}</definedName>
    <definedName name="应手款" localSheetId="11" hidden="1">{#N/A,#N/A,FALSE,"970301";#N/A,#N/A,FALSE,"970302";#N/A,#N/A,FALSE,"970303";#N/A,#N/A,FALSE,"970304";#N/A,#N/A,FALSE,"COM1";#N/A,#N/A,FALSE,"COM2"}</definedName>
    <definedName name="应手款" localSheetId="12" hidden="1">{#N/A,#N/A,FALSE,"970301";#N/A,#N/A,FALSE,"970302";#N/A,#N/A,FALSE,"970303";#N/A,#N/A,FALSE,"970304";#N/A,#N/A,FALSE,"COM1";#N/A,#N/A,FALSE,"COM2"}</definedName>
    <definedName name="应手款" hidden="1">{#N/A,#N/A,FALSE,"970301";#N/A,#N/A,FALSE,"970302";#N/A,#N/A,FALSE,"970303";#N/A,#N/A,FALSE,"970304";#N/A,#N/A,FALSE,"COM1";#N/A,#N/A,FALSE,"COM2"}</definedName>
    <definedName name="应手款1月" localSheetId="7" hidden="1">{#N/A,#N/A,FALSE,"Marketing";#N/A,#N/A,FALSE,"Selling";#N/A,#N/A,FALSE,"Promotional";#N/A,#N/A,FALSE,"Advertising"}</definedName>
    <definedName name="应手款1月" localSheetId="5" hidden="1">{#N/A,#N/A,FALSE,"Marketing";#N/A,#N/A,FALSE,"Selling";#N/A,#N/A,FALSE,"Promotional";#N/A,#N/A,FALSE,"Advertising"}</definedName>
    <definedName name="应手款1月" localSheetId="6" hidden="1">{#N/A,#N/A,FALSE,"Marketing";#N/A,#N/A,FALSE,"Selling";#N/A,#N/A,FALSE,"Promotional";#N/A,#N/A,FALSE,"Advertising"}</definedName>
    <definedName name="应手款1月" localSheetId="1" hidden="1">{#N/A,#N/A,FALSE,"Marketing";#N/A,#N/A,FALSE,"Selling";#N/A,#N/A,FALSE,"Promotional";#N/A,#N/A,FALSE,"Advertising"}</definedName>
    <definedName name="应手款1月" localSheetId="11" hidden="1">{#N/A,#N/A,FALSE,"Marketing";#N/A,#N/A,FALSE,"Selling";#N/A,#N/A,FALSE,"Promotional";#N/A,#N/A,FALSE,"Advertising"}</definedName>
    <definedName name="应手款1月" localSheetId="12" hidden="1">{#N/A,#N/A,FALSE,"Marketing";#N/A,#N/A,FALSE,"Selling";#N/A,#N/A,FALSE,"Promotional";#N/A,#N/A,FALSE,"Advertising"}</definedName>
    <definedName name="应手款1月" hidden="1">{#N/A,#N/A,FALSE,"Marketing";#N/A,#N/A,FALSE,"Selling";#N/A,#N/A,FALSE,"Promotional";#N/A,#N/A,FALSE,"Advertising"}</definedName>
    <definedName name="应收利息ZS" hidden="1">#REF!</definedName>
    <definedName name="应收票据ZS" hidden="1">#REF!</definedName>
    <definedName name="应收股利ZS" hidden="1">#REF!</definedName>
    <definedName name="应收账款ZS" hidden="1">#REF!</definedName>
    <definedName name="开发支出ZS" hidden="1">#REF!</definedName>
    <definedName name="总分类账" localSheetId="3">#REF!</definedName>
    <definedName name="总分类账" localSheetId="4">#REF!</definedName>
    <definedName name="总分类账" localSheetId="10">#REF!</definedName>
    <definedName name="总分类账">#REF!</definedName>
    <definedName name="所得税ZS" hidden="1">#REF!</definedName>
    <definedName name="把" hidden="1">{#N/A,#N/A,FALSE,"Virgin Flightdeck"}</definedName>
    <definedName name="把_1" hidden="1">{#N/A,#N/A,FALSE,"Virgin Flightdeck"}</definedName>
    <definedName name="把_2" hidden="1">{#N/A,#N/A,FALSE,"Virgin Flightdeck"}</definedName>
    <definedName name="把_3" hidden="1">{#N/A,#N/A,FALSE,"Virgin Flightdeck"}</definedName>
    <definedName name="把_4" hidden="1">{#N/A,#N/A,FALSE,"Virgin Flightdeck"}</definedName>
    <definedName name="把_5" hidden="1">{#N/A,#N/A,FALSE,"Virgin Flightdeck"}</definedName>
    <definedName name="投资性房地产ZS" hidden="1">#REF!</definedName>
    <definedName name="投资收益ZS" hidden="1">#REF!</definedName>
    <definedName name="抵押和质押ZS" hidden="1">#REF!</definedName>
    <definedName name="持有至到期投资ZS" hidden="1">#REF!</definedName>
    <definedName name="损益报表数" hidden="1">#REF!</definedName>
    <definedName name="支付的其他与投资活动有关的现金ZS" hidden="1">#REF!</definedName>
    <definedName name="支付的其他与筹资活动有关的现金ZS" hidden="1">#REF!</definedName>
    <definedName name="支付的其他与经营活动有关的现金ZS" hidden="1">#REF!</definedName>
    <definedName name="收到的其他与投资活动有关的现金ZS" hidden="1">#REF!</definedName>
    <definedName name="收到的其他与筹资活动有关的现金ZS" hidden="1">#REF!</definedName>
    <definedName name="收到的其他与经营活动有关的现金ZS" hidden="1">#REF!</definedName>
    <definedName name="无形资产ZS" hidden="1">#REF!</definedName>
    <definedName name="明细分类账" localSheetId="3">#REF!</definedName>
    <definedName name="明细分类账" localSheetId="4">#REF!</definedName>
    <definedName name="明细分类账" localSheetId="10">#REF!</definedName>
    <definedName name="明细分类账">#REF!</definedName>
    <definedName name="未分配利润ZS" hidden="1">#REF!</definedName>
    <definedName name="梅兰日兰UPS" hidden="1">{"'Sheet1'!$A$1:$J$57","'Sheet1'!$F$32:$F$35","'Sheet1'!$F$32:$F$36"}</definedName>
    <definedName name="母公司" hidden="1">#REF!</definedName>
    <definedName name="每股收益ZS" hidden="1">#REF!</definedName>
    <definedName name="污廿" hidden="1">'[81]note(1)'!#REF!</definedName>
    <definedName name="油气资产ZS" hidden="1">#REF!</definedName>
    <definedName name="流量报表数" hidden="1">#REF!</definedName>
    <definedName name="流量编码" hidden="1">[80]参数!$D$69:$D$139</definedName>
    <definedName name="现金流量" hidden="1">[80]参数!$E$68:$E$139</definedName>
    <definedName name="现金流量编码" hidden="1">[80]参数!$E$69:$F$139</definedName>
    <definedName name="生产性生物资产ZS" hidden="1">#REF!</definedName>
    <definedName name="盈余公积ZS" hidden="1">#REF!</definedName>
    <definedName name="短期借款ZS" hidden="1">#REF!</definedName>
    <definedName name="科目余额表" localSheetId="4">#REF!</definedName>
    <definedName name="科目余额表" localSheetId="10">#REF!</definedName>
    <definedName name="科目余额表">#REF!</definedName>
    <definedName name="股份会计科目" hidden="1">[80]参数!$L$68:$L$207</definedName>
    <definedName name="营业外支出ZS" hidden="1">#REF!</definedName>
    <definedName name="营业外收入ZS" hidden="1">#REF!</definedName>
    <definedName name="营业收入ZS" hidden="1">#REF!</definedName>
    <definedName name="营业税金及附加ZS" hidden="1">#REF!</definedName>
    <definedName name="讨论" localSheetId="1" hidden="1">[1]FS!#REF!</definedName>
    <definedName name="讨论" hidden="1">[1]FS!#REF!</definedName>
    <definedName name="试算平衡表" localSheetId="3">#REF!</definedName>
    <definedName name="试算平衡表" localSheetId="4">#REF!</definedName>
    <definedName name="试算平衡表" localSheetId="10">#REF!</definedName>
    <definedName name="试算平衡表">#REF!</definedName>
    <definedName name="试算表数" hidden="1">#REF!</definedName>
    <definedName name="试验" localSheetId="7" hidden="1">{#N/A,#N/A,FALSE,"OffAdvance";#N/A,#N/A,FALSE,"OffExpRprt";#N/A,#N/A,FALSE,"Travelling";#N/A,#N/A,FALSE,"Entertmnt";#N/A,#N/A,FALSE,"Promotion"}</definedName>
    <definedName name="试验" localSheetId="5" hidden="1">{#N/A,#N/A,FALSE,"OffAdvance";#N/A,#N/A,FALSE,"OffExpRprt";#N/A,#N/A,FALSE,"Travelling";#N/A,#N/A,FALSE,"Entertmnt";#N/A,#N/A,FALSE,"Promotion"}</definedName>
    <definedName name="试验" localSheetId="6" hidden="1">{#N/A,#N/A,FALSE,"OffAdvance";#N/A,#N/A,FALSE,"OffExpRprt";#N/A,#N/A,FALSE,"Travelling";#N/A,#N/A,FALSE,"Entertmnt";#N/A,#N/A,FALSE,"Promotion"}</definedName>
    <definedName name="试验" localSheetId="1" hidden="1">{#N/A,#N/A,FALSE,"OffAdvance";#N/A,#N/A,FALSE,"OffExpRprt";#N/A,#N/A,FALSE,"Travelling";#N/A,#N/A,FALSE,"Entertmnt";#N/A,#N/A,FALSE,"Promotion"}</definedName>
    <definedName name="试验" localSheetId="11" hidden="1">{#N/A,#N/A,FALSE,"OffAdvance";#N/A,#N/A,FALSE,"OffExpRprt";#N/A,#N/A,FALSE,"Travelling";#N/A,#N/A,FALSE,"Entertmnt";#N/A,#N/A,FALSE,"Promotion"}</definedName>
    <definedName name="试验" localSheetId="12" hidden="1">{#N/A,#N/A,FALSE,"OffAdvance";#N/A,#N/A,FALSE,"OffExpRprt";#N/A,#N/A,FALSE,"Travelling";#N/A,#N/A,FALSE,"Entertmnt";#N/A,#N/A,FALSE,"Promotion"}</definedName>
    <definedName name="试验" hidden="1">{#N/A,#N/A,FALSE,"OffAdvance";#N/A,#N/A,FALSE,"OffExpRprt";#N/A,#N/A,FALSE,"Travelling";#N/A,#N/A,FALSE,"Entertmnt";#N/A,#N/A,FALSE,"Promotion"}</definedName>
    <definedName name="负债报表数" hidden="1">#REF!</definedName>
    <definedName name="财务费用ZS" hidden="1">#REF!</definedName>
    <definedName name="货币资金ZS" hidden="1">#REF!</definedName>
    <definedName name="货币资金注释" hidden="1">#REF!</definedName>
    <definedName name="费用" localSheetId="7" hidden="1">#REF!</definedName>
    <definedName name="费用" localSheetId="5" hidden="1">#REF!</definedName>
    <definedName name="费用" localSheetId="6" hidden="1">#REF!</definedName>
    <definedName name="费用" localSheetId="11" hidden="1">#REF!</definedName>
    <definedName name="费用" localSheetId="12" hidden="1">#REF!</definedName>
    <definedName name="费用" hidden="1">#REF!</definedName>
    <definedName name="资产减值准备ZS" hidden="1">#REF!</definedName>
    <definedName name="资产减值损失ZS" hidden="1">#REF!</definedName>
    <definedName name="资产报表数" hidden="1">#REF!</definedName>
    <definedName name="资本公积ZS" hidden="1">#REF!</definedName>
    <definedName name="递延所得税负债ZS" hidden="1">#REF!</definedName>
    <definedName name="递延所得税资产ZS" hidden="1">#REF!</definedName>
    <definedName name="长期借款ZS" hidden="1">#REF!</definedName>
    <definedName name="长期应付款ZS" hidden="1">#REF!</definedName>
    <definedName name="长期应收款ZS" hidden="1">#REF!</definedName>
    <definedName name="长期待摊费用ZS" hidden="1">#REF!</definedName>
    <definedName name="长期股权投资ZS" hidden="1">#REF!</definedName>
    <definedName name="非经常性损益ZS" hidden="1">#REF!</definedName>
    <definedName name="预付款项ZS" hidden="1">#REF!</definedName>
    <definedName name="预收款项ZS" hidden="1">#REF!</definedName>
    <definedName name="预计负债ZS" hidden="1">#REF!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16" l="1"/>
  <c r="O4" i="16"/>
  <c r="P4" i="16"/>
  <c r="G12" i="16"/>
  <c r="M8" i="16"/>
  <c r="P8" i="16" s="1"/>
  <c r="R8" i="16"/>
  <c r="K9" i="16"/>
  <c r="L9" i="16"/>
  <c r="M9" i="16"/>
  <c r="R9" i="16"/>
  <c r="P9" i="16" s="1"/>
  <c r="O9" i="16" s="1"/>
  <c r="D9" i="16" s="1"/>
  <c r="T9" i="16"/>
  <c r="M10" i="16"/>
  <c r="P10" i="16" s="1"/>
  <c r="R10" i="16"/>
  <c r="K11" i="16"/>
  <c r="K10" i="16" s="1"/>
  <c r="M11" i="16"/>
  <c r="O11" i="16"/>
  <c r="D11" i="16" s="1"/>
  <c r="P11" i="16"/>
  <c r="R11" i="16"/>
  <c r="E12" i="16"/>
  <c r="H12" i="16"/>
  <c r="F18" i="16"/>
  <c r="G18" i="16"/>
  <c r="I18" i="16"/>
  <c r="G24" i="16"/>
  <c r="G26" i="16" s="1"/>
  <c r="E24" i="16"/>
  <c r="E26" i="16" s="1"/>
  <c r="H24" i="16"/>
  <c r="H26" i="16" s="1"/>
  <c r="I36" i="16"/>
  <c r="K33" i="16"/>
  <c r="M33" i="16" s="1"/>
  <c r="P33" i="16" s="1"/>
  <c r="O33" i="16"/>
  <c r="D33" i="16" s="1"/>
  <c r="R33" i="16"/>
  <c r="K34" i="16"/>
  <c r="L34" i="16"/>
  <c r="M34" i="16"/>
  <c r="R34" i="16"/>
  <c r="T34" i="16"/>
  <c r="M35" i="16"/>
  <c r="R35" i="16"/>
  <c r="P35" i="16" s="1"/>
  <c r="O35" i="16" s="1"/>
  <c r="D35" i="16" s="1"/>
  <c r="E36" i="16"/>
  <c r="F36" i="16"/>
  <c r="G36" i="16"/>
  <c r="H36" i="16"/>
  <c r="E42" i="16"/>
  <c r="F42" i="16"/>
  <c r="H42" i="16"/>
  <c r="I42" i="16"/>
  <c r="G42" i="16"/>
  <c r="K49" i="16"/>
  <c r="M49" i="16"/>
  <c r="P49" i="16" s="1"/>
  <c r="O49" i="16" s="1"/>
  <c r="R49" i="16"/>
  <c r="K50" i="16"/>
  <c r="L50" i="16"/>
  <c r="M50" i="16"/>
  <c r="R50" i="16"/>
  <c r="T50" i="16"/>
  <c r="E51" i="16"/>
  <c r="F51" i="16"/>
  <c r="G51" i="16"/>
  <c r="H51" i="16"/>
  <c r="I51" i="16"/>
  <c r="L53" i="16"/>
  <c r="T53" i="16"/>
  <c r="E57" i="16"/>
  <c r="F57" i="16"/>
  <c r="F59" i="16" s="1"/>
  <c r="G57" i="16"/>
  <c r="H57" i="16"/>
  <c r="I57" i="16"/>
  <c r="M57" i="16"/>
  <c r="P57" i="16"/>
  <c r="O57" i="16" s="1"/>
  <c r="D57" i="16" s="1"/>
  <c r="D70" i="16" s="1"/>
  <c r="R57" i="16"/>
  <c r="E59" i="16"/>
  <c r="G59" i="16"/>
  <c r="H59" i="16"/>
  <c r="E60" i="16"/>
  <c r="G60" i="16"/>
  <c r="H60" i="16"/>
  <c r="E64" i="16"/>
  <c r="H64" i="16"/>
  <c r="H70" i="16" s="1"/>
  <c r="F64" i="16"/>
  <c r="G64" i="16"/>
  <c r="I64" i="16"/>
  <c r="E68" i="16"/>
  <c r="G68" i="16"/>
  <c r="F68" i="16"/>
  <c r="H68" i="16"/>
  <c r="I68" i="16"/>
  <c r="L72" i="16"/>
  <c r="T72" i="16"/>
  <c r="M76" i="16"/>
  <c r="P76" i="16" s="1"/>
  <c r="O76" i="16"/>
  <c r="R76" i="16"/>
  <c r="G77" i="16"/>
  <c r="M77" i="16"/>
  <c r="P77" i="16" s="1"/>
  <c r="O77" i="16"/>
  <c r="D102" i="16" s="1"/>
  <c r="R77" i="16"/>
  <c r="M78" i="16"/>
  <c r="O78" i="16"/>
  <c r="D103" i="16" s="1"/>
  <c r="K79" i="16"/>
  <c r="L79" i="16"/>
  <c r="M79" i="16"/>
  <c r="T79" i="16"/>
  <c r="R79" i="16" s="1"/>
  <c r="M80" i="16"/>
  <c r="R80" i="16"/>
  <c r="P80" i="16" s="1"/>
  <c r="O80" i="16" s="1"/>
  <c r="D105" i="16" s="1"/>
  <c r="K81" i="16"/>
  <c r="L81" i="16"/>
  <c r="M81" i="16"/>
  <c r="T81" i="16"/>
  <c r="R81" i="16" s="1"/>
  <c r="M82" i="16"/>
  <c r="R82" i="16"/>
  <c r="P82" i="16" s="1"/>
  <c r="O82" i="16" s="1"/>
  <c r="D107" i="16" s="1"/>
  <c r="K83" i="16"/>
  <c r="M83" i="16" s="1"/>
  <c r="P83" i="16"/>
  <c r="O83" i="16" s="1"/>
  <c r="D108" i="16" s="1"/>
  <c r="R83" i="16"/>
  <c r="K84" i="16"/>
  <c r="L84" i="16"/>
  <c r="F135" i="16"/>
  <c r="F76" i="16" s="1"/>
  <c r="I135" i="16"/>
  <c r="I76" i="16" s="1"/>
  <c r="E137" i="16"/>
  <c r="E78" i="16" s="1"/>
  <c r="H137" i="16"/>
  <c r="H78" i="16" s="1"/>
  <c r="F138" i="16"/>
  <c r="F79" i="16" s="1"/>
  <c r="I138" i="16"/>
  <c r="I79" i="16" s="1"/>
  <c r="H109" i="16"/>
  <c r="F120" i="16"/>
  <c r="I134" i="16"/>
  <c r="E136" i="16"/>
  <c r="E77" i="16" s="1"/>
  <c r="H120" i="16"/>
  <c r="F137" i="16"/>
  <c r="F78" i="16" s="1"/>
  <c r="G138" i="16"/>
  <c r="G79" i="16" s="1"/>
  <c r="E139" i="16"/>
  <c r="E80" i="16" s="1"/>
  <c r="H139" i="16"/>
  <c r="H80" i="16" s="1"/>
  <c r="F140" i="16"/>
  <c r="F81" i="16" s="1"/>
  <c r="I140" i="16"/>
  <c r="I81" i="16" s="1"/>
  <c r="G141" i="16"/>
  <c r="G82" i="16" s="1"/>
  <c r="E120" i="16"/>
  <c r="I120" i="16"/>
  <c r="G134" i="16"/>
  <c r="G75" i="16" s="1"/>
  <c r="F131" i="16"/>
  <c r="G137" i="16"/>
  <c r="G78" i="16" s="1"/>
  <c r="E138" i="16"/>
  <c r="E79" i="16" s="1"/>
  <c r="H138" i="16"/>
  <c r="H79" i="16" s="1"/>
  <c r="F139" i="16"/>
  <c r="F80" i="16" s="1"/>
  <c r="I139" i="16"/>
  <c r="I80" i="16" s="1"/>
  <c r="G140" i="16"/>
  <c r="G81" i="16" s="1"/>
  <c r="E141" i="16"/>
  <c r="E82" i="16" s="1"/>
  <c r="H141" i="16"/>
  <c r="H82" i="16" s="1"/>
  <c r="E134" i="16"/>
  <c r="E75" i="16" s="1"/>
  <c r="H134" i="16"/>
  <c r="H75" i="16" s="1"/>
  <c r="G135" i="16"/>
  <c r="G76" i="16" s="1"/>
  <c r="F136" i="16"/>
  <c r="F77" i="16" s="1"/>
  <c r="G136" i="16"/>
  <c r="I137" i="16"/>
  <c r="I78" i="16" s="1"/>
  <c r="G139" i="16"/>
  <c r="G80" i="16" s="1"/>
  <c r="E140" i="16"/>
  <c r="E81" i="16" s="1"/>
  <c r="H140" i="16"/>
  <c r="H81" i="16" s="1"/>
  <c r="F141" i="16"/>
  <c r="F82" i="16" s="1"/>
  <c r="I141" i="16"/>
  <c r="I82" i="16" s="1"/>
  <c r="D149" i="16"/>
  <c r="E149" i="16"/>
  <c r="F149" i="16"/>
  <c r="G149" i="16"/>
  <c r="H149" i="16"/>
  <c r="I149" i="16"/>
  <c r="O149" i="16"/>
  <c r="E150" i="16"/>
  <c r="F150" i="16"/>
  <c r="G150" i="16"/>
  <c r="H150" i="16"/>
  <c r="I150" i="16"/>
  <c r="D151" i="16"/>
  <c r="D153" i="16" s="1"/>
  <c r="D155" i="16" s="1"/>
  <c r="E151" i="16"/>
  <c r="F151" i="16"/>
  <c r="F152" i="16" s="1"/>
  <c r="G151" i="16"/>
  <c r="H151" i="16"/>
  <c r="I151" i="16"/>
  <c r="I152" i="16" s="1"/>
  <c r="E152" i="16"/>
  <c r="E153" i="16" s="1"/>
  <c r="H152" i="16"/>
  <c r="H153" i="16" s="1"/>
  <c r="D154" i="16"/>
  <c r="A164" i="16"/>
  <c r="F171" i="16"/>
  <c r="H171" i="16"/>
  <c r="I171" i="16"/>
  <c r="E173" i="16"/>
  <c r="F173" i="16"/>
  <c r="G173" i="16"/>
  <c r="G171" i="16" s="1"/>
  <c r="H173" i="16"/>
  <c r="I173" i="16"/>
  <c r="H164" i="16" l="1"/>
  <c r="E164" i="16"/>
  <c r="E165" i="16" s="1"/>
  <c r="I131" i="16"/>
  <c r="G83" i="16"/>
  <c r="I136" i="16"/>
  <c r="I77" i="16" s="1"/>
  <c r="I75" i="16"/>
  <c r="I83" i="16" s="1"/>
  <c r="I142" i="16"/>
  <c r="H131" i="16"/>
  <c r="E131" i="16"/>
  <c r="G152" i="16"/>
  <c r="G153" i="16"/>
  <c r="G142" i="16"/>
  <c r="R84" i="16"/>
  <c r="E70" i="16"/>
  <c r="P79" i="16"/>
  <c r="H136" i="16"/>
  <c r="H77" i="16" s="1"/>
  <c r="E135" i="16"/>
  <c r="F109" i="16"/>
  <c r="G109" i="16"/>
  <c r="D101" i="16"/>
  <c r="I59" i="16"/>
  <c r="I60" i="16" s="1"/>
  <c r="I70" i="16" s="1"/>
  <c r="P34" i="16"/>
  <c r="O34" i="16" s="1"/>
  <c r="D34" i="16" s="1"/>
  <c r="R53" i="16"/>
  <c r="R72" i="16" s="1"/>
  <c r="G131" i="16"/>
  <c r="P81" i="16"/>
  <c r="O81" i="16" s="1"/>
  <c r="D106" i="16" s="1"/>
  <c r="T84" i="16"/>
  <c r="F60" i="16"/>
  <c r="F70" i="16" s="1"/>
  <c r="I153" i="16"/>
  <c r="F153" i="16"/>
  <c r="H135" i="16"/>
  <c r="F134" i="16"/>
  <c r="G120" i="16"/>
  <c r="I109" i="16"/>
  <c r="E109" i="16"/>
  <c r="G70" i="16"/>
  <c r="P50" i="16"/>
  <c r="O50" i="16" s="1"/>
  <c r="X39" i="16"/>
  <c r="I24" i="16"/>
  <c r="I26" i="16" s="1"/>
  <c r="F24" i="16"/>
  <c r="F26" i="16" s="1"/>
  <c r="H18" i="16"/>
  <c r="H53" i="16" s="1"/>
  <c r="E18" i="16"/>
  <c r="E53" i="16" s="1"/>
  <c r="O10" i="16"/>
  <c r="D10" i="16" s="1"/>
  <c r="K53" i="16"/>
  <c r="K72" i="16" s="1"/>
  <c r="I12" i="16"/>
  <c r="I53" i="16" s="1"/>
  <c r="F12" i="16"/>
  <c r="O8" i="16"/>
  <c r="P53" i="16"/>
  <c r="P72" i="16" s="1"/>
  <c r="G53" i="16"/>
  <c r="H72" i="16" l="1"/>
  <c r="I72" i="16"/>
  <c r="I85" i="16" s="1"/>
  <c r="I87" i="16" s="1"/>
  <c r="I89" i="16" s="1"/>
  <c r="H76" i="16"/>
  <c r="H83" i="16" s="1"/>
  <c r="H142" i="16"/>
  <c r="E72" i="16"/>
  <c r="O79" i="16"/>
  <c r="P84" i="16"/>
  <c r="G164" i="16"/>
  <c r="D8" i="16"/>
  <c r="D53" i="16" s="1"/>
  <c r="D72" i="16" s="1"/>
  <c r="O53" i="16"/>
  <c r="O72" i="16" s="1"/>
  <c r="F164" i="16"/>
  <c r="E142" i="16"/>
  <c r="E76" i="16"/>
  <c r="E83" i="16" s="1"/>
  <c r="G72" i="16"/>
  <c r="G85" i="16" s="1"/>
  <c r="G87" i="16" s="1"/>
  <c r="G89" i="16" s="1"/>
  <c r="F53" i="16"/>
  <c r="F75" i="16"/>
  <c r="F83" i="16" s="1"/>
  <c r="F142" i="16"/>
  <c r="I164" i="16"/>
  <c r="F163" i="16"/>
  <c r="F165" i="16" s="1"/>
  <c r="E167" i="16"/>
  <c r="E154" i="16" s="1"/>
  <c r="E155" i="16" s="1"/>
  <c r="E157" i="16" s="1"/>
  <c r="G163" i="16" l="1"/>
  <c r="G165" i="16" s="1"/>
  <c r="F167" i="16"/>
  <c r="F154" i="16" s="1"/>
  <c r="F155" i="16" s="1"/>
  <c r="F157" i="16" s="1"/>
  <c r="D104" i="16"/>
  <c r="D109" i="16" s="1"/>
  <c r="O84" i="16"/>
  <c r="E85" i="16"/>
  <c r="E87" i="16" s="1"/>
  <c r="E89" i="16" s="1"/>
  <c r="F72" i="16"/>
  <c r="F85" i="16" s="1"/>
  <c r="F87" i="16" s="1"/>
  <c r="F89" i="16" s="1"/>
  <c r="H85" i="16"/>
  <c r="H87" i="16" s="1"/>
  <c r="H89" i="16" s="1"/>
  <c r="H163" i="16" l="1"/>
  <c r="H165" i="16" s="1"/>
  <c r="G167" i="16"/>
  <c r="G154" i="16" s="1"/>
  <c r="G155" i="16" s="1"/>
  <c r="G157" i="16" s="1"/>
  <c r="I163" i="16" l="1"/>
  <c r="I165" i="16" s="1"/>
  <c r="I167" i="16" s="1"/>
  <c r="I154" i="16" s="1"/>
  <c r="I155" i="16" s="1"/>
  <c r="I157" i="16" s="1"/>
  <c r="H167" i="16"/>
  <c r="H154" i="16" s="1"/>
  <c r="H155" i="16" s="1"/>
  <c r="H157" i="16" s="1"/>
  <c r="F16" i="15" l="1"/>
  <c r="F22" i="15"/>
  <c r="F27" i="15" s="1"/>
  <c r="F23" i="15"/>
  <c r="F30" i="15"/>
  <c r="F40" i="15" s="1"/>
  <c r="F31" i="15"/>
  <c r="F33" i="15"/>
  <c r="F34" i="15"/>
  <c r="F39" i="15"/>
  <c r="F49" i="15"/>
  <c r="F55" i="15"/>
  <c r="F56" i="15"/>
  <c r="F58" i="15"/>
  <c r="I17" i="14"/>
  <c r="I21" i="14"/>
  <c r="I26" i="14" s="1"/>
  <c r="I28" i="14" s="1"/>
  <c r="I35" i="14" s="1"/>
  <c r="I95" i="14" s="1"/>
  <c r="I33" i="14"/>
  <c r="I92" i="14"/>
  <c r="F44" i="15" l="1"/>
  <c r="F51" i="15" s="1"/>
  <c r="F59" i="15" s="1"/>
  <c r="F42" i="15"/>
  <c r="L15" i="13" l="1"/>
  <c r="P15" i="13"/>
  <c r="Q15" i="13"/>
  <c r="D16" i="13"/>
  <c r="E16" i="13"/>
  <c r="F16" i="13"/>
  <c r="G16" i="13"/>
  <c r="H16" i="13"/>
  <c r="H37" i="13" s="1"/>
  <c r="I16" i="13"/>
  <c r="J16" i="13"/>
  <c r="L16" i="13"/>
  <c r="M16" i="13"/>
  <c r="N16" i="13"/>
  <c r="O16" i="13"/>
  <c r="P16" i="13"/>
  <c r="T16" i="13"/>
  <c r="T32" i="13" s="1"/>
  <c r="L22" i="13"/>
  <c r="L23" i="13"/>
  <c r="L24" i="13"/>
  <c r="M24" i="13"/>
  <c r="N24" i="13" s="1"/>
  <c r="O24" i="13" s="1"/>
  <c r="P24" i="13"/>
  <c r="T24" i="13"/>
  <c r="L25" i="13"/>
  <c r="M25" i="13" s="1"/>
  <c r="N25" i="13"/>
  <c r="O25" i="13" s="1"/>
  <c r="P25" i="13" s="1"/>
  <c r="L26" i="13"/>
  <c r="L27" i="13"/>
  <c r="M27" i="13"/>
  <c r="N27" i="13" s="1"/>
  <c r="O27" i="13" s="1"/>
  <c r="P27" i="13" s="1"/>
  <c r="T27" i="13"/>
  <c r="L28" i="13"/>
  <c r="M28" i="13" s="1"/>
  <c r="N28" i="13" s="1"/>
  <c r="O28" i="13" s="1"/>
  <c r="P28" i="13" s="1"/>
  <c r="L29" i="13"/>
  <c r="L30" i="13"/>
  <c r="M30" i="13"/>
  <c r="N30" i="13" s="1"/>
  <c r="O30" i="13" s="1"/>
  <c r="P30" i="13"/>
  <c r="T30" i="13"/>
  <c r="L33" i="13"/>
  <c r="T33" i="13" s="1"/>
  <c r="D34" i="13"/>
  <c r="E34" i="13"/>
  <c r="E36" i="13" s="1"/>
  <c r="E37" i="13" s="1"/>
  <c r="F34" i="13"/>
  <c r="G34" i="13"/>
  <c r="H34" i="13"/>
  <c r="I34" i="13"/>
  <c r="J34" i="13"/>
  <c r="L34" i="13"/>
  <c r="D36" i="13"/>
  <c r="J36" i="13"/>
  <c r="J47" i="13" s="1"/>
  <c r="D37" i="13"/>
  <c r="F37" i="13"/>
  <c r="G37" i="13"/>
  <c r="I37" i="13"/>
  <c r="J37" i="13"/>
  <c r="L40" i="13"/>
  <c r="L41" i="13"/>
  <c r="L42" i="13"/>
  <c r="L43" i="13"/>
  <c r="N43" i="13"/>
  <c r="O43" i="13"/>
  <c r="P43" i="13"/>
  <c r="Q43" i="13"/>
  <c r="R43" i="13"/>
  <c r="L44" i="13"/>
  <c r="D45" i="13"/>
  <c r="E45" i="13"/>
  <c r="F45" i="13"/>
  <c r="G45" i="13"/>
  <c r="H45" i="13"/>
  <c r="I45" i="13"/>
  <c r="J45" i="13"/>
  <c r="L45" i="13"/>
  <c r="M45" i="13"/>
  <c r="N45" i="13"/>
  <c r="O45" i="13"/>
  <c r="P45" i="13"/>
  <c r="Q45" i="13"/>
  <c r="R45" i="13"/>
  <c r="T45" i="13"/>
  <c r="D47" i="13"/>
  <c r="F47" i="13"/>
  <c r="G47" i="13"/>
  <c r="H47" i="13"/>
  <c r="I47" i="13"/>
  <c r="L50" i="13"/>
  <c r="M50" i="13"/>
  <c r="L51" i="13"/>
  <c r="M51" i="13" s="1"/>
  <c r="T51" i="13" s="1"/>
  <c r="N51" i="13"/>
  <c r="O51" i="13" s="1"/>
  <c r="P51" i="13" s="1"/>
  <c r="Q51" i="13" s="1"/>
  <c r="R51" i="13" s="1"/>
  <c r="L52" i="13"/>
  <c r="M52" i="13" s="1"/>
  <c r="N52" i="13" s="1"/>
  <c r="O52" i="13"/>
  <c r="P52" i="13" s="1"/>
  <c r="Q52" i="13" s="1"/>
  <c r="R52" i="13" s="1"/>
  <c r="T52" i="13"/>
  <c r="L53" i="13"/>
  <c r="M53" i="13"/>
  <c r="N53" i="13"/>
  <c r="O53" i="13" s="1"/>
  <c r="P53" i="13" s="1"/>
  <c r="Q53" i="13" s="1"/>
  <c r="R53" i="13" s="1"/>
  <c r="T53" i="13"/>
  <c r="L54" i="13"/>
  <c r="M54" i="13" s="1"/>
  <c r="T54" i="13" s="1"/>
  <c r="L55" i="13"/>
  <c r="M55" i="13" s="1"/>
  <c r="L56" i="13"/>
  <c r="M56" i="13"/>
  <c r="N56" i="13" s="1"/>
  <c r="O56" i="13" s="1"/>
  <c r="P56" i="13"/>
  <c r="Q56" i="13" s="1"/>
  <c r="R56" i="13" s="1"/>
  <c r="L57" i="13"/>
  <c r="M57" i="13" s="1"/>
  <c r="L58" i="13"/>
  <c r="M58" i="13"/>
  <c r="L59" i="13"/>
  <c r="M59" i="13"/>
  <c r="L60" i="13"/>
  <c r="M60" i="13" s="1"/>
  <c r="T60" i="13" s="1"/>
  <c r="N60" i="13"/>
  <c r="O60" i="13" s="1"/>
  <c r="P60" i="13" s="1"/>
  <c r="Q60" i="13" s="1"/>
  <c r="R60" i="13" s="1"/>
  <c r="L61" i="13"/>
  <c r="M61" i="13" s="1"/>
  <c r="N61" i="13" s="1"/>
  <c r="O61" i="13" s="1"/>
  <c r="P61" i="13" s="1"/>
  <c r="Q61" i="13" s="1"/>
  <c r="R61" i="13" s="1"/>
  <c r="L62" i="13"/>
  <c r="M62" i="13"/>
  <c r="N62" i="13"/>
  <c r="O62" i="13" s="1"/>
  <c r="P62" i="13" s="1"/>
  <c r="Q62" i="13" s="1"/>
  <c r="R62" i="13" s="1"/>
  <c r="T62" i="13"/>
  <c r="L63" i="13"/>
  <c r="M63" i="13" s="1"/>
  <c r="T63" i="13" s="1"/>
  <c r="L64" i="13"/>
  <c r="M64" i="13" s="1"/>
  <c r="L65" i="13"/>
  <c r="M65" i="13"/>
  <c r="N65" i="13" s="1"/>
  <c r="O65" i="13" s="1"/>
  <c r="P65" i="13" s="1"/>
  <c r="Q65" i="13" s="1"/>
  <c r="R65" i="13" s="1"/>
  <c r="L66" i="13"/>
  <c r="M66" i="13" s="1"/>
  <c r="L67" i="13"/>
  <c r="M67" i="13"/>
  <c r="L68" i="13"/>
  <c r="M68" i="13"/>
  <c r="L69" i="13"/>
  <c r="N69" i="13"/>
  <c r="O69" i="13"/>
  <c r="P69" i="13" s="1"/>
  <c r="Q69" i="13" s="1"/>
  <c r="R69" i="13" s="1"/>
  <c r="T69" i="13"/>
  <c r="L70" i="13"/>
  <c r="M70" i="13"/>
  <c r="L71" i="13"/>
  <c r="M71" i="13" s="1"/>
  <c r="T71" i="13" s="1"/>
  <c r="N71" i="13"/>
  <c r="O71" i="13" s="1"/>
  <c r="P71" i="13" s="1"/>
  <c r="Q71" i="13" s="1"/>
  <c r="R71" i="13" s="1"/>
  <c r="L72" i="13"/>
  <c r="M72" i="13" s="1"/>
  <c r="N72" i="13" s="1"/>
  <c r="O72" i="13" s="1"/>
  <c r="P72" i="13" s="1"/>
  <c r="Q72" i="13" s="1"/>
  <c r="R72" i="13" s="1"/>
  <c r="L73" i="13"/>
  <c r="M73" i="13" s="1"/>
  <c r="T73" i="13" s="1"/>
  <c r="L74" i="13"/>
  <c r="M74" i="13" s="1"/>
  <c r="L75" i="13"/>
  <c r="M75" i="13"/>
  <c r="N75" i="13" s="1"/>
  <c r="O75" i="13" s="1"/>
  <c r="P75" i="13" s="1"/>
  <c r="Q75" i="13" s="1"/>
  <c r="R75" i="13" s="1"/>
  <c r="T75" i="13"/>
  <c r="L76" i="13"/>
  <c r="M76" i="13" s="1"/>
  <c r="T76" i="13" s="1"/>
  <c r="L77" i="13"/>
  <c r="M77" i="13" s="1"/>
  <c r="L78" i="13"/>
  <c r="M78" i="13"/>
  <c r="N78" i="13" s="1"/>
  <c r="O78" i="13" s="1"/>
  <c r="P78" i="13"/>
  <c r="Q78" i="13" s="1"/>
  <c r="R78" i="13" s="1"/>
  <c r="T78" i="13"/>
  <c r="L79" i="13"/>
  <c r="M79" i="13" s="1"/>
  <c r="T79" i="13" s="1"/>
  <c r="N79" i="13"/>
  <c r="O79" i="13" s="1"/>
  <c r="P79" i="13" s="1"/>
  <c r="Q79" i="13" s="1"/>
  <c r="R79" i="13" s="1"/>
  <c r="L80" i="13"/>
  <c r="M80" i="13" s="1"/>
  <c r="L81" i="13"/>
  <c r="M81" i="13"/>
  <c r="N81" i="13" s="1"/>
  <c r="O81" i="13" s="1"/>
  <c r="P81" i="13" s="1"/>
  <c r="Q81" i="13" s="1"/>
  <c r="R81" i="13" s="1"/>
  <c r="L82" i="13"/>
  <c r="M82" i="13" s="1"/>
  <c r="T82" i="13" s="1"/>
  <c r="J83" i="13"/>
  <c r="L83" i="13" s="1"/>
  <c r="M83" i="13" s="1"/>
  <c r="T83" i="13" s="1"/>
  <c r="L84" i="13"/>
  <c r="M84" i="13" s="1"/>
  <c r="L85" i="13"/>
  <c r="M85" i="13"/>
  <c r="N85" i="13" s="1"/>
  <c r="O85" i="13" s="1"/>
  <c r="P85" i="13" s="1"/>
  <c r="Q85" i="13" s="1"/>
  <c r="R85" i="13" s="1"/>
  <c r="T85" i="13"/>
  <c r="L86" i="13"/>
  <c r="M86" i="13" s="1"/>
  <c r="T86" i="13" s="1"/>
  <c r="L87" i="13"/>
  <c r="M87" i="13" s="1"/>
  <c r="L88" i="13"/>
  <c r="M88" i="13"/>
  <c r="N88" i="13" s="1"/>
  <c r="O88" i="13" s="1"/>
  <c r="P88" i="13"/>
  <c r="Q88" i="13" s="1"/>
  <c r="R88" i="13" s="1"/>
  <c r="T88" i="13"/>
  <c r="L89" i="13"/>
  <c r="M89" i="13" s="1"/>
  <c r="T89" i="13" s="1"/>
  <c r="N89" i="13"/>
  <c r="O89" i="13" s="1"/>
  <c r="P89" i="13" s="1"/>
  <c r="Q89" i="13" s="1"/>
  <c r="R89" i="13" s="1"/>
  <c r="L90" i="13"/>
  <c r="M90" i="13" s="1"/>
  <c r="N90" i="13" s="1"/>
  <c r="O90" i="13"/>
  <c r="P90" i="13" s="1"/>
  <c r="Q90" i="13" s="1"/>
  <c r="R90" i="13" s="1"/>
  <c r="T90" i="13"/>
  <c r="L91" i="13"/>
  <c r="M91" i="13"/>
  <c r="N91" i="13"/>
  <c r="O91" i="13" s="1"/>
  <c r="P91" i="13" s="1"/>
  <c r="Q91" i="13" s="1"/>
  <c r="R91" i="13" s="1"/>
  <c r="T91" i="13"/>
  <c r="L92" i="13"/>
  <c r="M92" i="13" s="1"/>
  <c r="T92" i="13" s="1"/>
  <c r="L93" i="13"/>
  <c r="M93" i="13" s="1"/>
  <c r="L94" i="13"/>
  <c r="M94" i="13"/>
  <c r="N94" i="13" s="1"/>
  <c r="O94" i="13" s="1"/>
  <c r="P94" i="13" s="1"/>
  <c r="Q94" i="13" s="1"/>
  <c r="R94" i="13" s="1"/>
  <c r="L95" i="13"/>
  <c r="M95" i="13" s="1"/>
  <c r="T95" i="13" s="1"/>
  <c r="L96" i="13"/>
  <c r="M96" i="13"/>
  <c r="L97" i="13"/>
  <c r="M97" i="13"/>
  <c r="L98" i="13"/>
  <c r="M98" i="13" s="1"/>
  <c r="T98" i="13" s="1"/>
  <c r="N98" i="13"/>
  <c r="O98" i="13" s="1"/>
  <c r="P98" i="13" s="1"/>
  <c r="Q98" i="13" s="1"/>
  <c r="R98" i="13"/>
  <c r="L99" i="13"/>
  <c r="M99" i="13" s="1"/>
  <c r="N99" i="13" s="1"/>
  <c r="O99" i="13"/>
  <c r="P99" i="13" s="1"/>
  <c r="Q99" i="13" s="1"/>
  <c r="R99" i="13" s="1"/>
  <c r="T99" i="13"/>
  <c r="L100" i="13"/>
  <c r="M100" i="13"/>
  <c r="N100" i="13"/>
  <c r="O100" i="13" s="1"/>
  <c r="P100" i="13" s="1"/>
  <c r="Q100" i="13" s="1"/>
  <c r="R100" i="13" s="1"/>
  <c r="T100" i="13"/>
  <c r="L101" i="13"/>
  <c r="M101" i="13" s="1"/>
  <c r="T101" i="13" s="1"/>
  <c r="N101" i="13"/>
  <c r="O101" i="13" s="1"/>
  <c r="P101" i="13" s="1"/>
  <c r="Q101" i="13" s="1"/>
  <c r="R101" i="13" s="1"/>
  <c r="L102" i="13"/>
  <c r="M102" i="13" s="1"/>
  <c r="L103" i="13"/>
  <c r="M103" i="13"/>
  <c r="N103" i="13" s="1"/>
  <c r="O103" i="13" s="1"/>
  <c r="P103" i="13" s="1"/>
  <c r="Q103" i="13" s="1"/>
  <c r="R103" i="13" s="1"/>
  <c r="L104" i="13"/>
  <c r="M104" i="13" s="1"/>
  <c r="T104" i="13" s="1"/>
  <c r="L105" i="13"/>
  <c r="M105" i="13" s="1"/>
  <c r="L106" i="13"/>
  <c r="T106" i="13"/>
  <c r="L107" i="13"/>
  <c r="M107" i="13" s="1"/>
  <c r="T107" i="13" s="1"/>
  <c r="N107" i="13"/>
  <c r="O107" i="13" s="1"/>
  <c r="P107" i="13" s="1"/>
  <c r="Q107" i="13" s="1"/>
  <c r="R107" i="13" s="1"/>
  <c r="L108" i="13"/>
  <c r="M108" i="13" s="1"/>
  <c r="L109" i="13"/>
  <c r="M109" i="13"/>
  <c r="N109" i="13" s="1"/>
  <c r="O109" i="13" s="1"/>
  <c r="P109" i="13" s="1"/>
  <c r="Q109" i="13" s="1"/>
  <c r="R109" i="13" s="1"/>
  <c r="L110" i="13"/>
  <c r="M110" i="13" s="1"/>
  <c r="T110" i="13" s="1"/>
  <c r="L111" i="13"/>
  <c r="M111" i="13" s="1"/>
  <c r="L112" i="13"/>
  <c r="M112" i="13"/>
  <c r="N112" i="13" s="1"/>
  <c r="O112" i="13" s="1"/>
  <c r="P112" i="13"/>
  <c r="Q112" i="13" s="1"/>
  <c r="R112" i="13" s="1"/>
  <c r="T112" i="13"/>
  <c r="L113" i="13"/>
  <c r="M113" i="13" s="1"/>
  <c r="T113" i="13" s="1"/>
  <c r="N113" i="13"/>
  <c r="O113" i="13" s="1"/>
  <c r="P113" i="13" s="1"/>
  <c r="Q113" i="13"/>
  <c r="R113" i="13" s="1"/>
  <c r="L114" i="13"/>
  <c r="M114" i="13" s="1"/>
  <c r="D115" i="13"/>
  <c r="E115" i="13"/>
  <c r="E161" i="13" s="1"/>
  <c r="F115" i="13"/>
  <c r="G115" i="13"/>
  <c r="H115" i="13"/>
  <c r="H161" i="13" s="1"/>
  <c r="H164" i="13" s="1"/>
  <c r="I115" i="13"/>
  <c r="L118" i="13"/>
  <c r="L119" i="13"/>
  <c r="M119" i="13"/>
  <c r="N119" i="13" s="1"/>
  <c r="O119" i="13" s="1"/>
  <c r="P119" i="13"/>
  <c r="Q119" i="13" s="1"/>
  <c r="T119" i="13"/>
  <c r="L120" i="13"/>
  <c r="M120" i="13" s="1"/>
  <c r="T120" i="13" s="1"/>
  <c r="N120" i="13"/>
  <c r="O120" i="13" s="1"/>
  <c r="P120" i="13" s="1"/>
  <c r="Q120" i="13" s="1"/>
  <c r="R120" i="13" s="1"/>
  <c r="L121" i="13"/>
  <c r="M121" i="13" s="1"/>
  <c r="L122" i="13"/>
  <c r="M122" i="13"/>
  <c r="N122" i="13" s="1"/>
  <c r="O122" i="13" s="1"/>
  <c r="P122" i="13" s="1"/>
  <c r="Q122" i="13" s="1"/>
  <c r="R122" i="13" s="1"/>
  <c r="L123" i="13"/>
  <c r="M123" i="13" s="1"/>
  <c r="T123" i="13" s="1"/>
  <c r="L124" i="13"/>
  <c r="M124" i="13" s="1"/>
  <c r="L125" i="13"/>
  <c r="M125" i="13"/>
  <c r="N125" i="13" s="1"/>
  <c r="O125" i="13" s="1"/>
  <c r="P125" i="13"/>
  <c r="Q125" i="13" s="1"/>
  <c r="R125" i="13" s="1"/>
  <c r="T125" i="13"/>
  <c r="L126" i="13"/>
  <c r="M126" i="13" s="1"/>
  <c r="T126" i="13" s="1"/>
  <c r="N126" i="13"/>
  <c r="O126" i="13" s="1"/>
  <c r="P126" i="13" s="1"/>
  <c r="Q126" i="13"/>
  <c r="R126" i="13" s="1"/>
  <c r="L127" i="13"/>
  <c r="M127" i="13" s="1"/>
  <c r="L128" i="13"/>
  <c r="M128" i="13"/>
  <c r="N128" i="13" s="1"/>
  <c r="O128" i="13" s="1"/>
  <c r="P128" i="13"/>
  <c r="Q128" i="13" s="1"/>
  <c r="R128" i="13" s="1"/>
  <c r="D129" i="13"/>
  <c r="E129" i="13"/>
  <c r="J129" i="13"/>
  <c r="L132" i="13"/>
  <c r="L133" i="13"/>
  <c r="M133" i="13"/>
  <c r="N133" i="13" s="1"/>
  <c r="O133" i="13" s="1"/>
  <c r="P133" i="13"/>
  <c r="Q133" i="13" s="1"/>
  <c r="R133" i="13" s="1"/>
  <c r="L134" i="13"/>
  <c r="M134" i="13" s="1"/>
  <c r="T134" i="13" s="1"/>
  <c r="N134" i="13"/>
  <c r="O134" i="13" s="1"/>
  <c r="P134" i="13" s="1"/>
  <c r="Q134" i="13" s="1"/>
  <c r="R134" i="13" s="1"/>
  <c r="L135" i="13"/>
  <c r="M135" i="13" s="1"/>
  <c r="L136" i="13"/>
  <c r="M136" i="13"/>
  <c r="N136" i="13" s="1"/>
  <c r="O136" i="13" s="1"/>
  <c r="P136" i="13" s="1"/>
  <c r="Q136" i="13" s="1"/>
  <c r="R136" i="13" s="1"/>
  <c r="L137" i="13"/>
  <c r="M137" i="13" s="1"/>
  <c r="T137" i="13" s="1"/>
  <c r="L138" i="13"/>
  <c r="M138" i="13" s="1"/>
  <c r="L139" i="13"/>
  <c r="M139" i="13"/>
  <c r="N139" i="13" s="1"/>
  <c r="O139" i="13" s="1"/>
  <c r="P139" i="13"/>
  <c r="Q139" i="13" s="1"/>
  <c r="R139" i="13" s="1"/>
  <c r="T139" i="13"/>
  <c r="L140" i="13"/>
  <c r="M140" i="13" s="1"/>
  <c r="T140" i="13" s="1"/>
  <c r="N140" i="13"/>
  <c r="O140" i="13" s="1"/>
  <c r="P140" i="13" s="1"/>
  <c r="Q140" i="13"/>
  <c r="R140" i="13" s="1"/>
  <c r="D141" i="13"/>
  <c r="D161" i="13" s="1"/>
  <c r="D164" i="13" s="1"/>
  <c r="D169" i="13" s="1"/>
  <c r="D171" i="13" s="1"/>
  <c r="D173" i="13" s="1"/>
  <c r="E141" i="13"/>
  <c r="F141" i="13"/>
  <c r="G141" i="13"/>
  <c r="G161" i="13" s="1"/>
  <c r="G164" i="13" s="1"/>
  <c r="G169" i="13" s="1"/>
  <c r="G171" i="13" s="1"/>
  <c r="G173" i="13" s="1"/>
  <c r="H141" i="13"/>
  <c r="I141" i="13"/>
  <c r="J141" i="13"/>
  <c r="L144" i="13"/>
  <c r="T144" i="13"/>
  <c r="L145" i="13"/>
  <c r="T145" i="13"/>
  <c r="L146" i="13"/>
  <c r="T146" i="13"/>
  <c r="L147" i="13"/>
  <c r="T147" i="13"/>
  <c r="L148" i="13"/>
  <c r="T148" i="13"/>
  <c r="L149" i="13"/>
  <c r="T149" i="13"/>
  <c r="L150" i="13"/>
  <c r="T150" i="13"/>
  <c r="L151" i="13"/>
  <c r="T151" i="13"/>
  <c r="L152" i="13"/>
  <c r="T152" i="13"/>
  <c r="L153" i="13"/>
  <c r="T153" i="13"/>
  <c r="L154" i="13"/>
  <c r="T154" i="13"/>
  <c r="L155" i="13"/>
  <c r="T155" i="13"/>
  <c r="L156" i="13"/>
  <c r="T156" i="13"/>
  <c r="L157" i="13"/>
  <c r="T157" i="13"/>
  <c r="D158" i="13"/>
  <c r="E158" i="13"/>
  <c r="F158" i="13"/>
  <c r="G158" i="13"/>
  <c r="H158" i="13"/>
  <c r="I158" i="13"/>
  <c r="I161" i="13" s="1"/>
  <c r="I164" i="13" s="1"/>
  <c r="I169" i="13" s="1"/>
  <c r="I171" i="13" s="1"/>
  <c r="I173" i="13" s="1"/>
  <c r="J158" i="13"/>
  <c r="M158" i="13"/>
  <c r="N158" i="13"/>
  <c r="O158" i="13"/>
  <c r="P158" i="13"/>
  <c r="Q158" i="13"/>
  <c r="R158" i="13"/>
  <c r="T158" i="13"/>
  <c r="F161" i="13"/>
  <c r="F164" i="13"/>
  <c r="F169" i="13" s="1"/>
  <c r="F171" i="13" s="1"/>
  <c r="F173" i="13" s="1"/>
  <c r="H169" i="13"/>
  <c r="H171" i="13"/>
  <c r="H173" i="13" s="1"/>
  <c r="L11" i="12"/>
  <c r="L12" i="12"/>
  <c r="L13" i="12"/>
  <c r="L16" i="12" s="1"/>
  <c r="L84" i="12" s="1"/>
  <c r="L91" i="12" s="1"/>
  <c r="L14" i="12"/>
  <c r="L15" i="12"/>
  <c r="E16" i="12"/>
  <c r="E84" i="12" s="1"/>
  <c r="E91" i="12" s="1"/>
  <c r="F16" i="12"/>
  <c r="G16" i="12"/>
  <c r="H16" i="12"/>
  <c r="H84" i="12" s="1"/>
  <c r="H91" i="12" s="1"/>
  <c r="I16" i="12"/>
  <c r="J16" i="12"/>
  <c r="K16" i="12"/>
  <c r="K84" i="12" s="1"/>
  <c r="K91" i="12" s="1"/>
  <c r="M16" i="12"/>
  <c r="N16" i="12"/>
  <c r="N84" i="12" s="1"/>
  <c r="N91" i="12" s="1"/>
  <c r="O16" i="12"/>
  <c r="P16" i="12"/>
  <c r="Q16" i="12"/>
  <c r="R16" i="12"/>
  <c r="S16" i="12"/>
  <c r="T16" i="12"/>
  <c r="U16" i="12"/>
  <c r="L20" i="12"/>
  <c r="L21" i="12"/>
  <c r="L45" i="12" s="1"/>
  <c r="L82" i="12" s="1"/>
  <c r="L22" i="12"/>
  <c r="L23" i="12"/>
  <c r="L24" i="12"/>
  <c r="L25" i="12"/>
  <c r="L26" i="12"/>
  <c r="L27" i="12"/>
  <c r="L28" i="12"/>
  <c r="L29" i="12"/>
  <c r="L30" i="12"/>
  <c r="L31" i="12"/>
  <c r="L32" i="12"/>
  <c r="L33" i="12"/>
  <c r="L34" i="12"/>
  <c r="L35" i="12"/>
  <c r="L36" i="12"/>
  <c r="L37" i="12"/>
  <c r="L38" i="12"/>
  <c r="L39" i="12"/>
  <c r="L40" i="12"/>
  <c r="L41" i="12"/>
  <c r="L42" i="12"/>
  <c r="L43" i="12"/>
  <c r="L44" i="12"/>
  <c r="E45" i="12"/>
  <c r="E82" i="12" s="1"/>
  <c r="F45" i="12"/>
  <c r="G45" i="12"/>
  <c r="H45" i="12"/>
  <c r="H82" i="12" s="1"/>
  <c r="I45" i="12"/>
  <c r="J45" i="12"/>
  <c r="K45" i="12"/>
  <c r="K82" i="12" s="1"/>
  <c r="M45" i="12"/>
  <c r="N45" i="12"/>
  <c r="N82" i="12" s="1"/>
  <c r="O45" i="12"/>
  <c r="U45" i="12"/>
  <c r="L49" i="12"/>
  <c r="L80" i="12" s="1"/>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E80" i="12"/>
  <c r="F80" i="12"/>
  <c r="G80" i="12"/>
  <c r="H80" i="12"/>
  <c r="I80" i="12"/>
  <c r="J80" i="12"/>
  <c r="K80" i="12"/>
  <c r="M80" i="12"/>
  <c r="N80" i="12"/>
  <c r="O80" i="12"/>
  <c r="P80" i="12"/>
  <c r="Q80" i="12"/>
  <c r="Q82" i="12" s="1"/>
  <c r="R80" i="12"/>
  <c r="S80" i="12"/>
  <c r="T80" i="12"/>
  <c r="T82" i="12" s="1"/>
  <c r="U80" i="12"/>
  <c r="F82" i="12"/>
  <c r="F84" i="12" s="1"/>
  <c r="F91" i="12" s="1"/>
  <c r="G82" i="12"/>
  <c r="I82" i="12"/>
  <c r="I84" i="12" s="1"/>
  <c r="I91" i="12" s="1"/>
  <c r="J82" i="12"/>
  <c r="M82" i="12"/>
  <c r="O82" i="12"/>
  <c r="O84" i="12" s="1"/>
  <c r="O91" i="12" s="1"/>
  <c r="P82" i="12"/>
  <c r="R82" i="12"/>
  <c r="R84" i="12" s="1"/>
  <c r="R91" i="12" s="1"/>
  <c r="S82" i="12"/>
  <c r="U82" i="12"/>
  <c r="U84" i="12" s="1"/>
  <c r="U91" i="12" s="1"/>
  <c r="G84" i="12"/>
  <c r="J84" i="12"/>
  <c r="M84" i="12"/>
  <c r="P84" i="12"/>
  <c r="S84" i="12"/>
  <c r="L87" i="12"/>
  <c r="L88" i="12"/>
  <c r="E89" i="12"/>
  <c r="F89" i="12"/>
  <c r="G89" i="12"/>
  <c r="H89" i="12"/>
  <c r="I89" i="12"/>
  <c r="J89" i="12"/>
  <c r="K89" i="12"/>
  <c r="L89" i="12"/>
  <c r="M89" i="12"/>
  <c r="N89" i="12"/>
  <c r="O89" i="12"/>
  <c r="P89" i="12"/>
  <c r="Q89" i="12"/>
  <c r="R89" i="12"/>
  <c r="S89" i="12"/>
  <c r="T89" i="12"/>
  <c r="U89" i="12"/>
  <c r="G91" i="12"/>
  <c r="J91" i="12"/>
  <c r="M91" i="12"/>
  <c r="P91" i="12"/>
  <c r="S91" i="12"/>
  <c r="L94" i="12"/>
  <c r="L95" i="12"/>
  <c r="L96" i="12"/>
  <c r="L97" i="12"/>
  <c r="L98" i="12"/>
  <c r="L99" i="12"/>
  <c r="L100" i="12"/>
  <c r="L101" i="12"/>
  <c r="E102" i="12"/>
  <c r="F102" i="12"/>
  <c r="G102" i="12"/>
  <c r="H102" i="12"/>
  <c r="I102" i="12"/>
  <c r="J102" i="12"/>
  <c r="K102" i="12"/>
  <c r="L102" i="12"/>
  <c r="M102" i="12"/>
  <c r="N102" i="12"/>
  <c r="O102" i="12"/>
  <c r="P102" i="12"/>
  <c r="Q102" i="12"/>
  <c r="R102" i="12"/>
  <c r="S102" i="12"/>
  <c r="T102" i="12"/>
  <c r="U102" i="12"/>
  <c r="L104" i="12"/>
  <c r="L105" i="12"/>
  <c r="L106" i="12"/>
  <c r="L112" i="12" s="1"/>
  <c r="L114" i="12" s="1"/>
  <c r="L107" i="12"/>
  <c r="L108" i="12"/>
  <c r="L109" i="12"/>
  <c r="L110" i="12"/>
  <c r="L111" i="12"/>
  <c r="E112" i="12"/>
  <c r="E114" i="12" s="1"/>
  <c r="E116" i="12" s="1"/>
  <c r="F112" i="12"/>
  <c r="G112" i="12"/>
  <c r="H112" i="12"/>
  <c r="H114" i="12" s="1"/>
  <c r="H116" i="12" s="1"/>
  <c r="I112" i="12"/>
  <c r="J112" i="12"/>
  <c r="K112" i="12"/>
  <c r="K114" i="12" s="1"/>
  <c r="K116" i="12" s="1"/>
  <c r="M112" i="12"/>
  <c r="N112" i="12"/>
  <c r="N114" i="12" s="1"/>
  <c r="N116" i="12" s="1"/>
  <c r="N118" i="12" s="1"/>
  <c r="O112" i="12"/>
  <c r="P112" i="12"/>
  <c r="Q112" i="12"/>
  <c r="Q114" i="12" s="1"/>
  <c r="Q116" i="12" s="1"/>
  <c r="R112" i="12"/>
  <c r="S112" i="12"/>
  <c r="T112" i="12"/>
  <c r="T114" i="12" s="1"/>
  <c r="T116" i="12" s="1"/>
  <c r="U112" i="12"/>
  <c r="F114" i="12"/>
  <c r="F116" i="12" s="1"/>
  <c r="F118" i="12" s="1"/>
  <c r="G114" i="12"/>
  <c r="I114" i="12"/>
  <c r="I116" i="12" s="1"/>
  <c r="I118" i="12" s="1"/>
  <c r="J114" i="12"/>
  <c r="M114" i="12"/>
  <c r="O114" i="12"/>
  <c r="O116" i="12" s="1"/>
  <c r="O118" i="12" s="1"/>
  <c r="P114" i="12"/>
  <c r="R114" i="12"/>
  <c r="R116" i="12" s="1"/>
  <c r="S114" i="12"/>
  <c r="U114" i="12"/>
  <c r="U116" i="12" s="1"/>
  <c r="U118" i="12" s="1"/>
  <c r="G116" i="12"/>
  <c r="G118" i="12" s="1"/>
  <c r="J116" i="12"/>
  <c r="J118" i="12" s="1"/>
  <c r="M116" i="12"/>
  <c r="M118" i="12" s="1"/>
  <c r="P116" i="12"/>
  <c r="P118" i="12" s="1"/>
  <c r="S116" i="12"/>
  <c r="S118" i="12" s="1"/>
  <c r="T138" i="13" l="1"/>
  <c r="N138" i="13"/>
  <c r="O138" i="13" s="1"/>
  <c r="P138" i="13" s="1"/>
  <c r="Q138" i="13" s="1"/>
  <c r="R138" i="13" s="1"/>
  <c r="T124" i="13"/>
  <c r="N124" i="13"/>
  <c r="O124" i="13" s="1"/>
  <c r="P124" i="13" s="1"/>
  <c r="Q124" i="13" s="1"/>
  <c r="R124" i="13" s="1"/>
  <c r="R119" i="13"/>
  <c r="T111" i="13"/>
  <c r="N111" i="13"/>
  <c r="O111" i="13" s="1"/>
  <c r="P111" i="13" s="1"/>
  <c r="Q111" i="13" s="1"/>
  <c r="R111" i="13" s="1"/>
  <c r="T105" i="13"/>
  <c r="N105" i="13"/>
  <c r="O105" i="13" s="1"/>
  <c r="P105" i="13" s="1"/>
  <c r="Q105" i="13" s="1"/>
  <c r="R105" i="13" s="1"/>
  <c r="N93" i="13"/>
  <c r="O93" i="13" s="1"/>
  <c r="P93" i="13" s="1"/>
  <c r="Q93" i="13" s="1"/>
  <c r="R93" i="13" s="1"/>
  <c r="T93" i="13"/>
  <c r="T136" i="13"/>
  <c r="T135" i="13"/>
  <c r="N135" i="13"/>
  <c r="O135" i="13" s="1"/>
  <c r="P135" i="13" s="1"/>
  <c r="Q135" i="13" s="1"/>
  <c r="R135" i="13" s="1"/>
  <c r="T122" i="13"/>
  <c r="T121" i="13"/>
  <c r="N121" i="13"/>
  <c r="O121" i="13" s="1"/>
  <c r="P121" i="13" s="1"/>
  <c r="Q121" i="13" s="1"/>
  <c r="R121" i="13" s="1"/>
  <c r="T109" i="13"/>
  <c r="T108" i="13"/>
  <c r="N108" i="13"/>
  <c r="O108" i="13" s="1"/>
  <c r="P108" i="13" s="1"/>
  <c r="Q108" i="13" s="1"/>
  <c r="R108" i="13" s="1"/>
  <c r="T103" i="13"/>
  <c r="T102" i="13"/>
  <c r="N102" i="13"/>
  <c r="O102" i="13" s="1"/>
  <c r="P102" i="13" s="1"/>
  <c r="Q102" i="13" s="1"/>
  <c r="R102" i="13" s="1"/>
  <c r="N97" i="13"/>
  <c r="O97" i="13" s="1"/>
  <c r="P97" i="13" s="1"/>
  <c r="Q97" i="13" s="1"/>
  <c r="R97" i="13" s="1"/>
  <c r="T97" i="13"/>
  <c r="N96" i="13"/>
  <c r="O96" i="13" s="1"/>
  <c r="P96" i="13" s="1"/>
  <c r="Q96" i="13" s="1"/>
  <c r="R96" i="13" s="1"/>
  <c r="T96" i="13"/>
  <c r="L158" i="13"/>
  <c r="N137" i="13"/>
  <c r="O137" i="13" s="1"/>
  <c r="P137" i="13" s="1"/>
  <c r="Q137" i="13" s="1"/>
  <c r="R137" i="13" s="1"/>
  <c r="T133" i="13"/>
  <c r="M132" i="13"/>
  <c r="L141" i="13"/>
  <c r="T128" i="13"/>
  <c r="T127" i="13"/>
  <c r="N127" i="13"/>
  <c r="O127" i="13" s="1"/>
  <c r="P127" i="13" s="1"/>
  <c r="Q127" i="13" s="1"/>
  <c r="R127" i="13" s="1"/>
  <c r="N123" i="13"/>
  <c r="O123" i="13" s="1"/>
  <c r="P123" i="13" s="1"/>
  <c r="Q123" i="13" s="1"/>
  <c r="R123" i="13" s="1"/>
  <c r="M118" i="13"/>
  <c r="L129" i="13"/>
  <c r="L117" i="13" s="1"/>
  <c r="L115" i="13"/>
  <c r="T114" i="13"/>
  <c r="N114" i="13"/>
  <c r="O114" i="13" s="1"/>
  <c r="P114" i="13" s="1"/>
  <c r="Q114" i="13" s="1"/>
  <c r="R114" i="13" s="1"/>
  <c r="N110" i="13"/>
  <c r="O110" i="13" s="1"/>
  <c r="P110" i="13" s="1"/>
  <c r="Q110" i="13" s="1"/>
  <c r="R110" i="13" s="1"/>
  <c r="N104" i="13"/>
  <c r="O104" i="13" s="1"/>
  <c r="P104" i="13" s="1"/>
  <c r="Q104" i="13" s="1"/>
  <c r="R104" i="13" s="1"/>
  <c r="T84" i="13"/>
  <c r="N84" i="13"/>
  <c r="O84" i="13" s="1"/>
  <c r="P84" i="13" s="1"/>
  <c r="Q84" i="13" s="1"/>
  <c r="R84" i="13" s="1"/>
  <c r="T74" i="13"/>
  <c r="N74" i="13"/>
  <c r="O74" i="13" s="1"/>
  <c r="P74" i="13" s="1"/>
  <c r="Q74" i="13" s="1"/>
  <c r="R74" i="13" s="1"/>
  <c r="N64" i="13"/>
  <c r="O64" i="13" s="1"/>
  <c r="P64" i="13" s="1"/>
  <c r="Q64" i="13" s="1"/>
  <c r="R64" i="13" s="1"/>
  <c r="T64" i="13"/>
  <c r="N50" i="13"/>
  <c r="T50" i="13"/>
  <c r="R15" i="13"/>
  <c r="Q16" i="13"/>
  <c r="J115" i="13"/>
  <c r="J161" i="13" s="1"/>
  <c r="J164" i="13" s="1"/>
  <c r="J169" i="13" s="1"/>
  <c r="J171" i="13" s="1"/>
  <c r="J173" i="13" s="1"/>
  <c r="T94" i="13"/>
  <c r="N92" i="13"/>
  <c r="O92" i="13" s="1"/>
  <c r="P92" i="13" s="1"/>
  <c r="Q92" i="13" s="1"/>
  <c r="R92" i="13" s="1"/>
  <c r="N86" i="13"/>
  <c r="O86" i="13" s="1"/>
  <c r="P86" i="13" s="1"/>
  <c r="Q86" i="13" s="1"/>
  <c r="R86" i="13" s="1"/>
  <c r="T81" i="13"/>
  <c r="T80" i="13"/>
  <c r="N80" i="13"/>
  <c r="O80" i="13" s="1"/>
  <c r="P80" i="13" s="1"/>
  <c r="Q80" i="13" s="1"/>
  <c r="R80" i="13" s="1"/>
  <c r="N76" i="13"/>
  <c r="O76" i="13" s="1"/>
  <c r="P76" i="13" s="1"/>
  <c r="Q76" i="13" s="1"/>
  <c r="R76" i="13" s="1"/>
  <c r="T72" i="13"/>
  <c r="N68" i="13"/>
  <c r="O68" i="13" s="1"/>
  <c r="P68" i="13" s="1"/>
  <c r="Q68" i="13" s="1"/>
  <c r="R68" i="13" s="1"/>
  <c r="T68" i="13"/>
  <c r="N67" i="13"/>
  <c r="O67" i="13" s="1"/>
  <c r="P67" i="13" s="1"/>
  <c r="Q67" i="13" s="1"/>
  <c r="R67" i="13" s="1"/>
  <c r="T67" i="13"/>
  <c r="T66" i="13"/>
  <c r="N66" i="13"/>
  <c r="O66" i="13" s="1"/>
  <c r="P66" i="13" s="1"/>
  <c r="Q66" i="13" s="1"/>
  <c r="R66" i="13" s="1"/>
  <c r="T61" i="13"/>
  <c r="N55" i="13"/>
  <c r="O55" i="13" s="1"/>
  <c r="P55" i="13" s="1"/>
  <c r="Q55" i="13" s="1"/>
  <c r="R55" i="13" s="1"/>
  <c r="T55" i="13"/>
  <c r="M29" i="13"/>
  <c r="N29" i="13" s="1"/>
  <c r="O29" i="13" s="1"/>
  <c r="P29" i="13" s="1"/>
  <c r="Q29" i="13" s="1"/>
  <c r="T29" i="13"/>
  <c r="Q27" i="13"/>
  <c r="M115" i="13"/>
  <c r="N95" i="13"/>
  <c r="O95" i="13" s="1"/>
  <c r="P95" i="13" s="1"/>
  <c r="Q95" i="13" s="1"/>
  <c r="R95" i="13" s="1"/>
  <c r="T87" i="13"/>
  <c r="N87" i="13"/>
  <c r="O87" i="13" s="1"/>
  <c r="P87" i="13" s="1"/>
  <c r="Q87" i="13" s="1"/>
  <c r="R87" i="13" s="1"/>
  <c r="N83" i="13"/>
  <c r="O83" i="13" s="1"/>
  <c r="P83" i="13" s="1"/>
  <c r="Q83" i="13" s="1"/>
  <c r="R83" i="13" s="1"/>
  <c r="N82" i="13"/>
  <c r="O82" i="13" s="1"/>
  <c r="P82" i="13" s="1"/>
  <c r="Q82" i="13" s="1"/>
  <c r="R82" i="13" s="1"/>
  <c r="T77" i="13"/>
  <c r="N77" i="13"/>
  <c r="O77" i="13" s="1"/>
  <c r="P77" i="13" s="1"/>
  <c r="Q77" i="13" s="1"/>
  <c r="R77" i="13" s="1"/>
  <c r="N73" i="13"/>
  <c r="O73" i="13" s="1"/>
  <c r="P73" i="13" s="1"/>
  <c r="Q73" i="13" s="1"/>
  <c r="R73" i="13" s="1"/>
  <c r="N70" i="13"/>
  <c r="O70" i="13" s="1"/>
  <c r="P70" i="13" s="1"/>
  <c r="Q70" i="13" s="1"/>
  <c r="R70" i="13" s="1"/>
  <c r="T70" i="13"/>
  <c r="N59" i="13"/>
  <c r="O59" i="13" s="1"/>
  <c r="P59" i="13" s="1"/>
  <c r="Q59" i="13" s="1"/>
  <c r="R59" i="13" s="1"/>
  <c r="T59" i="13"/>
  <c r="N58" i="13"/>
  <c r="O58" i="13" s="1"/>
  <c r="P58" i="13" s="1"/>
  <c r="Q58" i="13" s="1"/>
  <c r="R58" i="13" s="1"/>
  <c r="T58" i="13"/>
  <c r="T57" i="13"/>
  <c r="N57" i="13"/>
  <c r="O57" i="13" s="1"/>
  <c r="P57" i="13" s="1"/>
  <c r="Q57" i="13" s="1"/>
  <c r="R57" i="13" s="1"/>
  <c r="E47" i="13"/>
  <c r="E164" i="13" s="1"/>
  <c r="E169" i="13" s="1"/>
  <c r="E171" i="13" s="1"/>
  <c r="E173" i="13" s="1"/>
  <c r="Q28" i="13"/>
  <c r="Q25" i="13"/>
  <c r="Q24" i="13"/>
  <c r="T65" i="13"/>
  <c r="N63" i="13"/>
  <c r="O63" i="13" s="1"/>
  <c r="P63" i="13" s="1"/>
  <c r="Q63" i="13" s="1"/>
  <c r="R63" i="13" s="1"/>
  <c r="T56" i="13"/>
  <c r="N54" i="13"/>
  <c r="O54" i="13" s="1"/>
  <c r="P54" i="13" s="1"/>
  <c r="Q54" i="13" s="1"/>
  <c r="R54" i="13" s="1"/>
  <c r="Q30" i="13"/>
  <c r="M26" i="13"/>
  <c r="N26" i="13" s="1"/>
  <c r="O26" i="13" s="1"/>
  <c r="P26" i="13" s="1"/>
  <c r="Q26" i="13" s="1"/>
  <c r="T26" i="13"/>
  <c r="T31" i="13"/>
  <c r="L36" i="13"/>
  <c r="M23" i="13"/>
  <c r="T23" i="13"/>
  <c r="T34" i="13" s="1"/>
  <c r="T28" i="13"/>
  <c r="T25" i="13"/>
  <c r="K118" i="12"/>
  <c r="E118" i="12"/>
  <c r="T84" i="12"/>
  <c r="T91" i="12" s="1"/>
  <c r="T118" i="12" s="1"/>
  <c r="Q84" i="12"/>
  <c r="Q91" i="12" s="1"/>
  <c r="H118" i="12"/>
  <c r="L116" i="12"/>
  <c r="L118" i="12" s="1"/>
  <c r="R118" i="12"/>
  <c r="Q118" i="12"/>
  <c r="L37" i="13" l="1"/>
  <c r="L47" i="13"/>
  <c r="L164" i="13" s="1"/>
  <c r="L169" i="13" s="1"/>
  <c r="L171" i="13" s="1"/>
  <c r="L173" i="13" s="1"/>
  <c r="L161" i="13"/>
  <c r="T36" i="13"/>
  <c r="T47" i="13" s="1"/>
  <c r="T37" i="13"/>
  <c r="O50" i="13"/>
  <c r="N115" i="13"/>
  <c r="M34" i="13"/>
  <c r="N23" i="13"/>
  <c r="T115" i="13"/>
  <c r="R16" i="13"/>
  <c r="R24" i="13" s="1"/>
  <c r="T118" i="13"/>
  <c r="T129" i="13" s="1"/>
  <c r="N118" i="13"/>
  <c r="M129" i="13"/>
  <c r="M161" i="13" s="1"/>
  <c r="T132" i="13"/>
  <c r="T141" i="13" s="1"/>
  <c r="N132" i="13"/>
  <c r="M141" i="13"/>
  <c r="R29" i="13" l="1"/>
  <c r="R28" i="13"/>
  <c r="R30" i="13"/>
  <c r="R26" i="13"/>
  <c r="N34" i="13"/>
  <c r="O23" i="13"/>
  <c r="P50" i="13"/>
  <c r="O115" i="13"/>
  <c r="R27" i="13"/>
  <c r="O132" i="13"/>
  <c r="N141" i="13"/>
  <c r="O118" i="13"/>
  <c r="N129" i="13"/>
  <c r="N161" i="13" s="1"/>
  <c r="T161" i="13"/>
  <c r="T164" i="13" s="1"/>
  <c r="M37" i="13"/>
  <c r="M36" i="13"/>
  <c r="M47" i="13" s="1"/>
  <c r="M164" i="13" s="1"/>
  <c r="M169" i="13" s="1"/>
  <c r="M171" i="13" s="1"/>
  <c r="M173" i="13" s="1"/>
  <c r="R25" i="13"/>
  <c r="V164" i="13" l="1"/>
  <c r="T169" i="13"/>
  <c r="T171" i="13" s="1"/>
  <c r="T173" i="13" s="1"/>
  <c r="N36" i="13"/>
  <c r="N47" i="13" s="1"/>
  <c r="N164" i="13" s="1"/>
  <c r="N169" i="13" s="1"/>
  <c r="N171" i="13" s="1"/>
  <c r="N173" i="13" s="1"/>
  <c r="N37" i="13"/>
  <c r="P132" i="13"/>
  <c r="O141" i="13"/>
  <c r="Q50" i="13"/>
  <c r="P115" i="13"/>
  <c r="P118" i="13"/>
  <c r="O129" i="13"/>
  <c r="O161" i="13" s="1"/>
  <c r="P23" i="13"/>
  <c r="O34" i="13"/>
  <c r="P34" i="13" l="1"/>
  <c r="Q23" i="13"/>
  <c r="Q132" i="13"/>
  <c r="P141" i="13"/>
  <c r="R50" i="13"/>
  <c r="R115" i="13" s="1"/>
  <c r="Q115" i="13"/>
  <c r="O36" i="13"/>
  <c r="O47" i="13" s="1"/>
  <c r="O164" i="13" s="1"/>
  <c r="O169" i="13" s="1"/>
  <c r="O171" i="13" s="1"/>
  <c r="O173" i="13" s="1"/>
  <c r="O37" i="13"/>
  <c r="Q118" i="13"/>
  <c r="P129" i="13"/>
  <c r="P161" i="13" s="1"/>
  <c r="Q34" i="13" l="1"/>
  <c r="R23" i="13"/>
  <c r="R34" i="13" s="1"/>
  <c r="R118" i="13"/>
  <c r="R129" i="13" s="1"/>
  <c r="R161" i="13" s="1"/>
  <c r="Q129" i="13"/>
  <c r="Q161" i="13" s="1"/>
  <c r="R132" i="13"/>
  <c r="R141" i="13" s="1"/>
  <c r="Q141" i="13"/>
  <c r="P36" i="13"/>
  <c r="P47" i="13" s="1"/>
  <c r="P164" i="13" s="1"/>
  <c r="P169" i="13" s="1"/>
  <c r="P171" i="13" s="1"/>
  <c r="P173" i="13" s="1"/>
  <c r="P37" i="13"/>
  <c r="R37" i="13" l="1"/>
  <c r="R36" i="13"/>
  <c r="R47" i="13" s="1"/>
  <c r="R164" i="13" s="1"/>
  <c r="R169" i="13" s="1"/>
  <c r="R171" i="13" s="1"/>
  <c r="R173" i="13" s="1"/>
  <c r="Q37" i="13"/>
  <c r="Q36" i="13"/>
  <c r="Q47" i="13" s="1"/>
  <c r="Q164" i="13" s="1"/>
  <c r="Q169" i="13" s="1"/>
  <c r="Q171" i="13" s="1"/>
  <c r="Q173" i="13" s="1"/>
  <c r="F5" i="10" l="1"/>
  <c r="I5" i="10"/>
  <c r="F6" i="10"/>
  <c r="G6" i="10"/>
  <c r="I6" i="10"/>
  <c r="F7" i="10"/>
  <c r="F8" i="10"/>
  <c r="I8" i="10"/>
  <c r="F9" i="10"/>
  <c r="I9" i="10"/>
  <c r="F10" i="10"/>
  <c r="I10" i="10"/>
  <c r="E11" i="10"/>
  <c r="E18" i="10" s="1"/>
  <c r="F11" i="10"/>
  <c r="G11" i="10"/>
  <c r="H11" i="10"/>
  <c r="H18" i="10" s="1"/>
  <c r="I11" i="10"/>
  <c r="F13" i="10"/>
  <c r="I13" i="10"/>
  <c r="D18" i="10"/>
  <c r="D23" i="10" s="1"/>
  <c r="G18" i="10"/>
  <c r="D19" i="10"/>
  <c r="E19" i="10"/>
  <c r="G19" i="10"/>
  <c r="I19" i="10" s="1"/>
  <c r="H19" i="10"/>
  <c r="F20" i="10"/>
  <c r="G20" i="10"/>
  <c r="H20" i="10"/>
  <c r="I20" i="10"/>
  <c r="F24" i="10"/>
  <c r="I24" i="10"/>
  <c r="C5" i="9"/>
  <c r="E5" i="9" s="1"/>
  <c r="F5" i="9"/>
  <c r="H5" i="9" s="1"/>
  <c r="E8" i="9"/>
  <c r="H8" i="9"/>
  <c r="M8" i="9"/>
  <c r="N8" i="9"/>
  <c r="P8" i="9"/>
  <c r="E9" i="9"/>
  <c r="H9" i="9"/>
  <c r="M9" i="9"/>
  <c r="P9" i="9"/>
  <c r="M10" i="9"/>
  <c r="P10" i="9"/>
  <c r="M11" i="9"/>
  <c r="P11" i="9"/>
  <c r="E12" i="9"/>
  <c r="H12" i="9"/>
  <c r="E13" i="9"/>
  <c r="H13" i="9"/>
  <c r="M14" i="9"/>
  <c r="O14" i="9"/>
  <c r="O17" i="9" s="1"/>
  <c r="O27" i="9" s="1"/>
  <c r="O36" i="9" s="1"/>
  <c r="P14" i="9"/>
  <c r="C16" i="9"/>
  <c r="D16" i="9"/>
  <c r="G16" i="9"/>
  <c r="M16" i="9"/>
  <c r="P16" i="9"/>
  <c r="K17" i="9"/>
  <c r="K27" i="9" s="1"/>
  <c r="K36" i="9" s="1"/>
  <c r="L17" i="9"/>
  <c r="L27" i="9" s="1"/>
  <c r="L36" i="9" s="1"/>
  <c r="N17" i="9"/>
  <c r="E21" i="9"/>
  <c r="H21" i="9"/>
  <c r="E23" i="9"/>
  <c r="H23" i="9"/>
  <c r="M23" i="9"/>
  <c r="P23" i="9"/>
  <c r="E24" i="9"/>
  <c r="H24" i="9"/>
  <c r="M24" i="9"/>
  <c r="M26" i="9" s="1"/>
  <c r="P24" i="9"/>
  <c r="K26" i="9"/>
  <c r="L26" i="9"/>
  <c r="N26" i="9"/>
  <c r="O26" i="9"/>
  <c r="P26" i="9"/>
  <c r="E29" i="9"/>
  <c r="F29" i="9"/>
  <c r="H29" i="9"/>
  <c r="M29" i="9"/>
  <c r="M34" i="9" s="1"/>
  <c r="P29" i="9"/>
  <c r="E30" i="9"/>
  <c r="H30" i="9"/>
  <c r="M32" i="9"/>
  <c r="P32" i="9"/>
  <c r="M33" i="9"/>
  <c r="N33" i="9"/>
  <c r="P33" i="9"/>
  <c r="K34" i="9"/>
  <c r="L34" i="9"/>
  <c r="N34" i="9"/>
  <c r="O34" i="9"/>
  <c r="C35" i="9"/>
  <c r="D35" i="9"/>
  <c r="D36" i="9" s="1"/>
  <c r="F35" i="9"/>
  <c r="G35" i="9"/>
  <c r="G36" i="9" s="1"/>
  <c r="O37" i="9" s="1"/>
  <c r="C36" i="9"/>
  <c r="F19" i="10" l="1"/>
  <c r="H23" i="10"/>
  <c r="H25" i="10" s="1"/>
  <c r="F18" i="10"/>
  <c r="G23" i="10"/>
  <c r="I18" i="10"/>
  <c r="E23" i="10"/>
  <c r="E25" i="10" s="1"/>
  <c r="L37" i="9"/>
  <c r="H35" i="9"/>
  <c r="M17" i="9"/>
  <c r="M27" i="9" s="1"/>
  <c r="M36" i="9" s="1"/>
  <c r="P17" i="9"/>
  <c r="P27" i="9" s="1"/>
  <c r="E16" i="9"/>
  <c r="E36" i="9" s="1"/>
  <c r="M37" i="9" s="1"/>
  <c r="K37" i="9"/>
  <c r="E35" i="9"/>
  <c r="H16" i="9"/>
  <c r="N27" i="9"/>
  <c r="N36" i="9" s="1"/>
  <c r="I23" i="10"/>
  <c r="I25" i="10" s="1"/>
  <c r="G25" i="10"/>
  <c r="D25" i="10"/>
  <c r="H36" i="9"/>
  <c r="P34" i="9"/>
  <c r="F16" i="9"/>
  <c r="F36" i="9" s="1"/>
  <c r="N37" i="9" s="1"/>
  <c r="F23" i="10" l="1"/>
  <c r="F25" i="10" s="1"/>
  <c r="Q33" i="9" s="1"/>
  <c r="P36" i="9"/>
  <c r="P37" i="9"/>
  <c r="H6" i="8" l="1"/>
  <c r="H10" i="8"/>
  <c r="H11" i="8"/>
  <c r="H13" i="8" s="1"/>
  <c r="F13" i="8"/>
  <c r="H14" i="8"/>
  <c r="H17" i="8" s="1"/>
  <c r="H15" i="8"/>
  <c r="F17" i="8"/>
  <c r="H18" i="8"/>
  <c r="H19" i="8"/>
  <c r="H21" i="8" s="1"/>
  <c r="F21" i="8"/>
  <c r="H22" i="8"/>
  <c r="H23" i="8"/>
  <c r="H25" i="8" s="1"/>
  <c r="F25" i="8"/>
  <c r="H26" i="8"/>
  <c r="H27" i="8"/>
  <c r="H28" i="8"/>
  <c r="F30" i="8"/>
  <c r="F74" i="8" s="1"/>
  <c r="H33" i="8"/>
  <c r="H44" i="8" s="1"/>
  <c r="H34" i="8"/>
  <c r="H35" i="8"/>
  <c r="H36" i="8"/>
  <c r="H37" i="8"/>
  <c r="H38" i="8"/>
  <c r="H39" i="8"/>
  <c r="H40" i="8"/>
  <c r="H41" i="8"/>
  <c r="H42" i="8"/>
  <c r="F44" i="8"/>
  <c r="H46" i="8"/>
  <c r="H47" i="8"/>
  <c r="H50" i="8" s="1"/>
  <c r="H48" i="8"/>
  <c r="F50" i="8"/>
  <c r="H52" i="8"/>
  <c r="H53" i="8"/>
  <c r="H71" i="8" s="1"/>
  <c r="H54" i="8"/>
  <c r="H55" i="8"/>
  <c r="H56" i="8"/>
  <c r="H57" i="8"/>
  <c r="H58" i="8"/>
  <c r="H60" i="8"/>
  <c r="H61" i="8"/>
  <c r="H62" i="8"/>
  <c r="H63" i="8"/>
  <c r="H64" i="8"/>
  <c r="H65" i="8"/>
  <c r="H66" i="8"/>
  <c r="H67" i="8"/>
  <c r="H68" i="8"/>
  <c r="H69" i="8"/>
  <c r="F71" i="8"/>
  <c r="H77" i="8"/>
  <c r="H78" i="8"/>
  <c r="H79" i="8"/>
  <c r="H80" i="8"/>
  <c r="H82" i="8"/>
  <c r="F90" i="8"/>
  <c r="F91" i="8"/>
  <c r="F100" i="8"/>
  <c r="H106" i="8"/>
  <c r="H111" i="8"/>
  <c r="H112" i="8"/>
  <c r="H121" i="8"/>
  <c r="H125" i="8" s="1"/>
  <c r="H122" i="8"/>
  <c r="H123" i="8"/>
  <c r="F125" i="8"/>
  <c r="F89" i="8" s="1"/>
  <c r="H128" i="8"/>
  <c r="H131" i="8" s="1"/>
  <c r="H90" i="8" s="1"/>
  <c r="H129" i="8"/>
  <c r="F131" i="8"/>
  <c r="H134" i="8"/>
  <c r="H135" i="8"/>
  <c r="H136" i="8"/>
  <c r="H147" i="8" s="1"/>
  <c r="H91" i="8" s="1"/>
  <c r="H137" i="8"/>
  <c r="H138" i="8"/>
  <c r="H139" i="8"/>
  <c r="H140" i="8"/>
  <c r="H141" i="8"/>
  <c r="H142" i="8"/>
  <c r="H143" i="8"/>
  <c r="H144" i="8"/>
  <c r="H145" i="8"/>
  <c r="F147" i="8"/>
  <c r="H150" i="8"/>
  <c r="H151" i="8"/>
  <c r="H152" i="8"/>
  <c r="H153" i="8"/>
  <c r="H154" i="8"/>
  <c r="H155" i="8"/>
  <c r="H156" i="8"/>
  <c r="H157" i="8"/>
  <c r="H158" i="8"/>
  <c r="H159" i="8"/>
  <c r="H160" i="8"/>
  <c r="F162" i="8"/>
  <c r="F92" i="8" s="1"/>
  <c r="H162" i="8"/>
  <c r="H92" i="8" s="1"/>
  <c r="H165" i="8"/>
  <c r="H166" i="8"/>
  <c r="H186" i="8" s="1"/>
  <c r="H93" i="8" s="1"/>
  <c r="H167" i="8"/>
  <c r="H168" i="8"/>
  <c r="H169" i="8"/>
  <c r="H170" i="8"/>
  <c r="H171" i="8"/>
  <c r="H172" i="8"/>
  <c r="H173" i="8"/>
  <c r="H174" i="8"/>
  <c r="H175" i="8"/>
  <c r="H176" i="8"/>
  <c r="H177" i="8"/>
  <c r="H178" i="8"/>
  <c r="H179" i="8"/>
  <c r="H180" i="8"/>
  <c r="H181" i="8"/>
  <c r="H182" i="8"/>
  <c r="H183" i="8"/>
  <c r="H184" i="8"/>
  <c r="F186" i="8"/>
  <c r="F93" i="8" s="1"/>
  <c r="H189" i="8"/>
  <c r="H253" i="8" s="1"/>
  <c r="H94" i="8" s="1"/>
  <c r="H190" i="8"/>
  <c r="J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F253" i="8"/>
  <c r="F94" i="8" s="1"/>
  <c r="H255" i="8"/>
  <c r="H256" i="8"/>
  <c r="H258" i="8" s="1"/>
  <c r="H95" i="8" s="1"/>
  <c r="F258" i="8"/>
  <c r="F95" i="8" s="1"/>
  <c r="H260" i="8"/>
  <c r="H100" i="8" s="1"/>
  <c r="H30" i="8" l="1"/>
  <c r="H74" i="8" s="1"/>
  <c r="F98" i="8"/>
  <c r="F103" i="8" s="1"/>
  <c r="F109" i="8" s="1"/>
  <c r="F115" i="8" s="1"/>
  <c r="H89" i="8"/>
  <c r="H98" i="8" s="1"/>
  <c r="H103" i="8" s="1"/>
  <c r="H109" i="8" s="1"/>
  <c r="H115" i="8" s="1"/>
  <c r="H126" i="8"/>
  <c r="H262" i="8"/>
  <c r="F262" i="8"/>
  <c r="H81" i="8" l="1"/>
  <c r="H84" i="8" s="1"/>
  <c r="F117" i="8"/>
  <c r="F81" i="8"/>
  <c r="F84" i="8" s="1"/>
  <c r="H117" i="8" l="1"/>
  <c r="D12" i="7" l="1"/>
  <c r="E12" i="7" s="1"/>
  <c r="D13" i="7"/>
  <c r="E13" i="7"/>
  <c r="D14" i="7"/>
  <c r="E14" i="7"/>
  <c r="D15" i="7"/>
  <c r="E15" i="7" s="1"/>
  <c r="D16" i="7"/>
  <c r="E16" i="7"/>
  <c r="D17" i="7"/>
  <c r="E17" i="7"/>
  <c r="D18" i="7"/>
  <c r="E18" i="7" s="1"/>
  <c r="D19" i="7"/>
  <c r="E19" i="7"/>
  <c r="D20" i="7"/>
  <c r="E20" i="7"/>
  <c r="D21" i="7"/>
  <c r="E21" i="7" s="1"/>
  <c r="D22" i="7"/>
  <c r="E22" i="7" s="1"/>
  <c r="D23" i="7"/>
  <c r="E23" i="7"/>
  <c r="D24" i="7"/>
  <c r="E24" i="7" s="1"/>
  <c r="D25" i="7"/>
  <c r="E25" i="7"/>
  <c r="D26" i="7"/>
  <c r="E26" i="7"/>
  <c r="D27" i="7"/>
  <c r="E27" i="7" s="1"/>
  <c r="D28" i="7"/>
  <c r="E28" i="7"/>
  <c r="D29" i="7"/>
  <c r="E29" i="7"/>
  <c r="D30" i="7"/>
  <c r="E30" i="7" s="1"/>
  <c r="D31" i="7"/>
  <c r="E31" i="7" s="1"/>
  <c r="D32" i="7"/>
  <c r="E32" i="7"/>
  <c r="D33" i="7"/>
  <c r="E33" i="7" s="1"/>
  <c r="D34" i="7"/>
  <c r="E34" i="7"/>
  <c r="D35" i="7"/>
  <c r="E35" i="7"/>
  <c r="D36" i="7"/>
  <c r="E36" i="7" s="1"/>
  <c r="D37" i="7"/>
  <c r="E37" i="7"/>
  <c r="D38" i="7"/>
  <c r="E38" i="7"/>
  <c r="D39" i="7"/>
  <c r="E39" i="7" s="1"/>
  <c r="D40" i="7"/>
  <c r="E40" i="7" s="1"/>
  <c r="D41" i="7"/>
  <c r="E41" i="7"/>
  <c r="D42" i="7"/>
  <c r="E42" i="7" s="1"/>
  <c r="D43" i="7"/>
  <c r="E43" i="7" s="1"/>
  <c r="D44" i="7"/>
  <c r="E44" i="7"/>
  <c r="D45" i="7"/>
  <c r="E45" i="7" s="1"/>
  <c r="D46" i="7"/>
  <c r="E46" i="7" s="1"/>
  <c r="D47" i="7"/>
  <c r="E47" i="7"/>
  <c r="D48" i="7"/>
  <c r="E48" i="7" s="1"/>
  <c r="D49" i="7"/>
  <c r="E49" i="7"/>
  <c r="D50" i="7"/>
  <c r="E50" i="7"/>
  <c r="D51" i="7"/>
  <c r="E51" i="7" s="1"/>
  <c r="D52" i="7"/>
  <c r="E52" i="7"/>
  <c r="D53" i="7"/>
  <c r="E53" i="7"/>
  <c r="D54" i="7"/>
  <c r="E54" i="7" s="1"/>
  <c r="D55" i="7"/>
  <c r="E55" i="7"/>
  <c r="D56" i="7"/>
  <c r="E56" i="7"/>
  <c r="D57" i="7"/>
  <c r="E57" i="7" s="1"/>
  <c r="D58" i="7"/>
  <c r="E58" i="7" s="1"/>
  <c r="D59" i="7"/>
  <c r="E59" i="7" s="1"/>
  <c r="D60" i="7"/>
  <c r="E60" i="7"/>
  <c r="D61" i="7"/>
  <c r="E61" i="7" s="1"/>
  <c r="D62" i="7"/>
  <c r="E62" i="7"/>
  <c r="D63" i="7"/>
  <c r="E63" i="7"/>
  <c r="D64" i="7"/>
  <c r="E64" i="7" s="1"/>
  <c r="D65" i="7"/>
  <c r="E65" i="7"/>
  <c r="D66" i="7"/>
  <c r="E66" i="7"/>
  <c r="D67" i="7"/>
  <c r="E67" i="7" s="1"/>
  <c r="D68" i="7"/>
  <c r="E68" i="7"/>
  <c r="D69" i="7"/>
  <c r="E69" i="7"/>
  <c r="D70" i="7"/>
  <c r="E70" i="7" s="1"/>
  <c r="D71" i="7"/>
  <c r="E71" i="7"/>
  <c r="D72" i="7"/>
  <c r="E72" i="7"/>
  <c r="D73" i="7"/>
  <c r="E73" i="7" s="1"/>
  <c r="D74" i="7"/>
  <c r="E74" i="7"/>
  <c r="D91" i="7"/>
  <c r="E91" i="7"/>
  <c r="D92" i="7"/>
  <c r="E92" i="7" s="1"/>
  <c r="D93" i="7"/>
  <c r="E93" i="7"/>
  <c r="D94" i="7"/>
  <c r="E94" i="7"/>
  <c r="D95" i="7"/>
  <c r="E95" i="7" s="1"/>
  <c r="D96" i="7"/>
  <c r="E96" i="7"/>
  <c r="D97" i="7"/>
  <c r="E97" i="7"/>
  <c r="D98" i="7"/>
  <c r="E98" i="7" s="1"/>
  <c r="D99" i="7"/>
  <c r="E99" i="7"/>
  <c r="D100" i="7"/>
  <c r="E100" i="7"/>
  <c r="D101" i="7"/>
  <c r="E101" i="7" s="1"/>
  <c r="D102" i="7"/>
  <c r="E102" i="7"/>
  <c r="D103" i="7"/>
  <c r="E103" i="7"/>
  <c r="D104" i="7"/>
  <c r="E104" i="7" s="1"/>
  <c r="D105" i="7"/>
  <c r="E105" i="7"/>
  <c r="D106" i="7"/>
  <c r="E106" i="7"/>
  <c r="D107" i="7"/>
  <c r="E107" i="7" s="1"/>
  <c r="D108" i="7"/>
  <c r="E108" i="7"/>
  <c r="D109" i="7"/>
  <c r="E109" i="7"/>
  <c r="D110" i="7"/>
  <c r="E110" i="7" s="1"/>
  <c r="D111" i="7"/>
  <c r="E111" i="7"/>
  <c r="D112" i="7"/>
  <c r="E112" i="7"/>
  <c r="D113" i="7"/>
  <c r="E113" i="7" s="1"/>
  <c r="D114" i="7"/>
  <c r="E114" i="7"/>
  <c r="D115" i="7"/>
  <c r="E115" i="7"/>
  <c r="D116" i="7"/>
  <c r="E116" i="7" s="1"/>
  <c r="D117" i="7"/>
  <c r="E117" i="7"/>
  <c r="D118" i="7"/>
  <c r="E118" i="7"/>
  <c r="D119" i="7"/>
  <c r="E119" i="7" s="1"/>
  <c r="D120" i="7"/>
  <c r="E120" i="7"/>
  <c r="D121" i="7"/>
  <c r="E121" i="7"/>
  <c r="D122" i="7"/>
  <c r="E122" i="7" s="1"/>
  <c r="D123" i="7"/>
  <c r="E123" i="7"/>
  <c r="D124" i="7"/>
  <c r="E124" i="7"/>
  <c r="D125" i="7"/>
  <c r="E125" i="7" s="1"/>
  <c r="D126" i="7"/>
  <c r="E126" i="7"/>
  <c r="D127" i="7"/>
  <c r="E127" i="7"/>
  <c r="D128" i="7"/>
  <c r="E128" i="7" s="1"/>
  <c r="D129" i="7"/>
  <c r="E129" i="7"/>
  <c r="D130" i="7"/>
  <c r="E130" i="7"/>
  <c r="D131" i="7"/>
  <c r="E131" i="7" s="1"/>
  <c r="D132" i="7"/>
  <c r="E132" i="7"/>
  <c r="C1" i="5" l="1"/>
  <c r="F1" i="5"/>
  <c r="G3" i="5"/>
  <c r="H3" i="5" s="1"/>
  <c r="I3" i="5" s="1"/>
  <c r="J3" i="5" s="1"/>
  <c r="K3" i="5" s="1"/>
  <c r="L3" i="5"/>
  <c r="M3" i="5" s="1"/>
  <c r="N3" i="5" s="1"/>
  <c r="I1" i="5"/>
  <c r="I10" i="5" s="1"/>
  <c r="L1" i="5"/>
  <c r="F10" i="5"/>
  <c r="F23" i="5" s="1"/>
  <c r="C10" i="5"/>
  <c r="L10" i="5"/>
  <c r="D13" i="5"/>
  <c r="E25" i="5"/>
  <c r="H25" i="5"/>
  <c r="K25" i="5"/>
  <c r="N25" i="5"/>
  <c r="D14" i="5"/>
  <c r="E14" i="5"/>
  <c r="F14" i="5"/>
  <c r="G14" i="5" s="1"/>
  <c r="H14" i="5" s="1"/>
  <c r="I14" i="5" s="1"/>
  <c r="J14" i="5" s="1"/>
  <c r="K14" i="5" s="1"/>
  <c r="L14" i="5" s="1"/>
  <c r="M14" i="5" s="1"/>
  <c r="N14" i="5" s="1"/>
  <c r="D15" i="5"/>
  <c r="C17" i="5"/>
  <c r="C25" i="5"/>
  <c r="D25" i="5"/>
  <c r="F25" i="5"/>
  <c r="G25" i="5"/>
  <c r="I25" i="5"/>
  <c r="J25" i="5"/>
  <c r="L25" i="5"/>
  <c r="M25" i="5"/>
  <c r="C33" i="5"/>
  <c r="C39" i="5"/>
  <c r="D39" i="5"/>
  <c r="AP39" i="5"/>
  <c r="B42" i="5"/>
  <c r="D46" i="5"/>
  <c r="D47" i="5"/>
  <c r="D48" i="5"/>
  <c r="D35" i="5" s="1"/>
  <c r="C50" i="5"/>
  <c r="D50" i="5" s="1"/>
  <c r="E50" i="5" s="1"/>
  <c r="F50" i="5"/>
  <c r="G50" i="5" s="1"/>
  <c r="H50" i="5" s="1"/>
  <c r="I50" i="5" s="1"/>
  <c r="J50" i="5" s="1"/>
  <c r="K50" i="5" s="1"/>
  <c r="L50" i="5" s="1"/>
  <c r="M50" i="5" s="1"/>
  <c r="N50" i="5" s="1"/>
  <c r="C51" i="5"/>
  <c r="C54" i="5" s="1"/>
  <c r="C52" i="5"/>
  <c r="D52" i="5" s="1"/>
  <c r="E52" i="5" s="1"/>
  <c r="B54" i="5"/>
  <c r="D56" i="5"/>
  <c r="D36" i="5" s="1"/>
  <c r="D57" i="5"/>
  <c r="E57" i="5" s="1"/>
  <c r="F57" i="5"/>
  <c r="C59" i="5"/>
  <c r="D59" i="5" s="1"/>
  <c r="E59" i="5" s="1"/>
  <c r="F59" i="5"/>
  <c r="G59" i="5" s="1"/>
  <c r="H59" i="5" s="1"/>
  <c r="I59" i="5" s="1"/>
  <c r="J59" i="5" s="1"/>
  <c r="K59" i="5" s="1"/>
  <c r="L59" i="5" s="1"/>
  <c r="M59" i="5" s="1"/>
  <c r="N59" i="5" s="1"/>
  <c r="C60" i="5"/>
  <c r="D60" i="5" s="1"/>
  <c r="E60" i="5" s="1"/>
  <c r="B62" i="5"/>
  <c r="B63" i="5"/>
  <c r="C65" i="5"/>
  <c r="D65" i="5"/>
  <c r="E65" i="5"/>
  <c r="E15" i="5" s="1"/>
  <c r="C66" i="5"/>
  <c r="D66" i="5"/>
  <c r="E66" i="5"/>
  <c r="C68" i="5"/>
  <c r="D68" i="5"/>
  <c r="E73" i="5"/>
  <c r="H76" i="5" s="1"/>
  <c r="H73" i="5"/>
  <c r="I73" i="5"/>
  <c r="J73" i="5"/>
  <c r="K73" i="5"/>
  <c r="L73" i="5"/>
  <c r="M73" i="5"/>
  <c r="N73" i="5"/>
  <c r="D75" i="5"/>
  <c r="E75" i="5"/>
  <c r="E33" i="5" s="1"/>
  <c r="D76" i="5"/>
  <c r="E76" i="5"/>
  <c r="E77" i="5" s="1"/>
  <c r="F76" i="5"/>
  <c r="I76" i="5"/>
  <c r="K76" i="5"/>
  <c r="N76" i="5"/>
  <c r="B77" i="5"/>
  <c r="C77" i="5"/>
  <c r="D72" i="5" s="1"/>
  <c r="D77" i="5"/>
  <c r="D49" i="5" s="1"/>
  <c r="D81" i="5"/>
  <c r="E81" i="5" s="1"/>
  <c r="C82" i="5"/>
  <c r="D80" i="5" s="1"/>
  <c r="D82" i="5" s="1"/>
  <c r="D86" i="5"/>
  <c r="F86" i="5" s="1"/>
  <c r="C92" i="5"/>
  <c r="D92" i="5"/>
  <c r="B102" i="5"/>
  <c r="B103" i="5"/>
  <c r="C107" i="5"/>
  <c r="D107" i="5"/>
  <c r="B111" i="5"/>
  <c r="C120" i="5"/>
  <c r="D120" i="5"/>
  <c r="F120" i="5" s="1"/>
  <c r="G120" i="5" s="1"/>
  <c r="H120" i="5" s="1"/>
  <c r="J121" i="5"/>
  <c r="B122" i="5"/>
  <c r="C122" i="5"/>
  <c r="D122" i="5"/>
  <c r="F122" i="5"/>
  <c r="G122" i="5"/>
  <c r="H122" i="5"/>
  <c r="J122" i="5"/>
  <c r="C124" i="5"/>
  <c r="D124" i="5"/>
  <c r="F124" i="5"/>
  <c r="G124" i="5" s="1"/>
  <c r="H124" i="5" s="1"/>
  <c r="J125" i="5"/>
  <c r="B126" i="5"/>
  <c r="C126" i="5"/>
  <c r="D126" i="5"/>
  <c r="F126" i="5"/>
  <c r="G126" i="5"/>
  <c r="H126" i="5"/>
  <c r="J126" i="5"/>
  <c r="C128" i="5"/>
  <c r="D128" i="5" s="1"/>
  <c r="F128" i="5" s="1"/>
  <c r="G128" i="5" s="1"/>
  <c r="H128" i="5" s="1"/>
  <c r="J129" i="5"/>
  <c r="B130" i="5"/>
  <c r="C130" i="5"/>
  <c r="J130" i="5" s="1"/>
  <c r="D130" i="5"/>
  <c r="F130" i="5"/>
  <c r="G130" i="5"/>
  <c r="H130" i="5"/>
  <c r="D51" i="5" l="1"/>
  <c r="E80" i="5"/>
  <c r="E82" i="5" s="1"/>
  <c r="E51" i="5" s="1"/>
  <c r="F80" i="5"/>
  <c r="F72" i="5"/>
  <c r="F77" i="5" s="1"/>
  <c r="E49" i="5"/>
  <c r="G86" i="5"/>
  <c r="F92" i="5"/>
  <c r="F107" i="5"/>
  <c r="D33" i="5"/>
  <c r="C23" i="5"/>
  <c r="C16" i="5"/>
  <c r="L76" i="5"/>
  <c r="F75" i="5"/>
  <c r="G57" i="5"/>
  <c r="F65" i="5"/>
  <c r="F52" i="5"/>
  <c r="G52" i="5" s="1"/>
  <c r="H52" i="5" s="1"/>
  <c r="I52" i="5" s="1"/>
  <c r="J52" i="5" s="1"/>
  <c r="K52" i="5" s="1"/>
  <c r="L52" i="5" s="1"/>
  <c r="M52" i="5" s="1"/>
  <c r="N52" i="5" s="1"/>
  <c r="D34" i="5"/>
  <c r="D54" i="5"/>
  <c r="L23" i="5"/>
  <c r="F81" i="5"/>
  <c r="G81" i="5" s="1"/>
  <c r="H81" i="5" s="1"/>
  <c r="I81" i="5" s="1"/>
  <c r="J81" i="5" s="1"/>
  <c r="K81" i="5" s="1"/>
  <c r="L81" i="5" s="1"/>
  <c r="M81" i="5" s="1"/>
  <c r="N81" i="5" s="1"/>
  <c r="N33" i="5" s="1"/>
  <c r="E39" i="5"/>
  <c r="E37" i="5" s="1"/>
  <c r="G76" i="5"/>
  <c r="J76" i="5"/>
  <c r="M76" i="5"/>
  <c r="F60" i="5"/>
  <c r="G60" i="5" s="1"/>
  <c r="H60" i="5" s="1"/>
  <c r="I60" i="5" s="1"/>
  <c r="J60" i="5" s="1"/>
  <c r="K60" i="5" s="1"/>
  <c r="L60" i="5" s="1"/>
  <c r="M60" i="5" s="1"/>
  <c r="N60" i="5" s="1"/>
  <c r="I23" i="5"/>
  <c r="N1" i="5"/>
  <c r="N10" i="5" s="1"/>
  <c r="K10" i="5"/>
  <c r="K1" i="5"/>
  <c r="H1" i="5"/>
  <c r="H10" i="5" s="1"/>
  <c r="E1" i="5"/>
  <c r="E10" i="5" s="1"/>
  <c r="M1" i="5"/>
  <c r="J1" i="5"/>
  <c r="G1" i="5"/>
  <c r="D10" i="5"/>
  <c r="H23" i="5" l="1"/>
  <c r="N23" i="5"/>
  <c r="E16" i="5"/>
  <c r="E23" i="5"/>
  <c r="D1" i="5"/>
  <c r="J10" i="5"/>
  <c r="M33" i="5"/>
  <c r="F15" i="5"/>
  <c r="F16" i="5" s="1"/>
  <c r="F66" i="5"/>
  <c r="F33" i="5"/>
  <c r="G75" i="5"/>
  <c r="G107" i="5"/>
  <c r="H86" i="5"/>
  <c r="G92" i="5"/>
  <c r="F82" i="5"/>
  <c r="G10" i="5"/>
  <c r="J33" i="5"/>
  <c r="K33" i="5"/>
  <c r="H57" i="5"/>
  <c r="G65" i="5"/>
  <c r="L33" i="5"/>
  <c r="D23" i="5"/>
  <c r="D16" i="5"/>
  <c r="M10" i="5"/>
  <c r="K23" i="5"/>
  <c r="C19" i="5"/>
  <c r="C20" i="5" s="1"/>
  <c r="F49" i="5"/>
  <c r="F36" i="5" s="1"/>
  <c r="G72" i="5"/>
  <c r="G77" i="5" s="1"/>
  <c r="C24" i="5" l="1"/>
  <c r="C32" i="5"/>
  <c r="C61" i="5"/>
  <c r="D19" i="5"/>
  <c r="D20" i="5" s="1"/>
  <c r="G80" i="5"/>
  <c r="G82" i="5" s="1"/>
  <c r="F51" i="5"/>
  <c r="G49" i="5"/>
  <c r="H72" i="5"/>
  <c r="G15" i="5"/>
  <c r="G16" i="5" s="1"/>
  <c r="G66" i="5"/>
  <c r="G33" i="5"/>
  <c r="H75" i="5"/>
  <c r="J23" i="5"/>
  <c r="M23" i="5"/>
  <c r="H65" i="5"/>
  <c r="I57" i="5"/>
  <c r="G23" i="5"/>
  <c r="H107" i="5"/>
  <c r="I86" i="5"/>
  <c r="H92" i="5"/>
  <c r="D32" i="5" l="1"/>
  <c r="D24" i="5"/>
  <c r="J57" i="5"/>
  <c r="I65" i="5"/>
  <c r="G51" i="5"/>
  <c r="H80" i="5"/>
  <c r="H82" i="5" s="1"/>
  <c r="D61" i="5"/>
  <c r="C62" i="5"/>
  <c r="C63" i="5" s="1"/>
  <c r="H15" i="5"/>
  <c r="H16" i="5" s="1"/>
  <c r="H66" i="5"/>
  <c r="H33" i="5"/>
  <c r="I75" i="5"/>
  <c r="I33" i="5" s="1"/>
  <c r="C42" i="5"/>
  <c r="C87" i="5"/>
  <c r="C89" i="5" s="1"/>
  <c r="J86" i="5"/>
  <c r="I92" i="5"/>
  <c r="I107" i="5"/>
  <c r="H77" i="5"/>
  <c r="H49" i="5" l="1"/>
  <c r="I72" i="5"/>
  <c r="I77" i="5" s="1"/>
  <c r="K86" i="5"/>
  <c r="J107" i="5"/>
  <c r="J92" i="5"/>
  <c r="H51" i="5"/>
  <c r="I80" i="5"/>
  <c r="I82" i="5" s="1"/>
  <c r="I66" i="5"/>
  <c r="I15" i="5"/>
  <c r="I16" i="5" s="1"/>
  <c r="D42" i="5"/>
  <c r="D87" i="5"/>
  <c r="D89" i="5" s="1"/>
  <c r="C109" i="5"/>
  <c r="C94" i="5"/>
  <c r="K57" i="5"/>
  <c r="J65" i="5"/>
  <c r="D62" i="5"/>
  <c r="D63" i="5" s="1"/>
  <c r="J80" i="5" l="1"/>
  <c r="J82" i="5" s="1"/>
  <c r="I51" i="5"/>
  <c r="L86" i="5"/>
  <c r="K107" i="5"/>
  <c r="K92" i="5"/>
  <c r="J15" i="5"/>
  <c r="J16" i="5" s="1"/>
  <c r="J66" i="5"/>
  <c r="J72" i="5"/>
  <c r="J77" i="5" s="1"/>
  <c r="I49" i="5"/>
  <c r="L57" i="5"/>
  <c r="K65" i="5"/>
  <c r="D94" i="5"/>
  <c r="D109" i="5"/>
  <c r="K15" i="5" l="1"/>
  <c r="K16" i="5" s="1"/>
  <c r="K66" i="5"/>
  <c r="J49" i="5"/>
  <c r="K72" i="5"/>
  <c r="K77" i="5" s="1"/>
  <c r="M57" i="5"/>
  <c r="L65" i="5"/>
  <c r="J51" i="5"/>
  <c r="K80" i="5"/>
  <c r="K82" i="5" s="1"/>
  <c r="M86" i="5"/>
  <c r="M92" i="5" s="1"/>
  <c r="L92" i="5"/>
  <c r="L107" i="5"/>
  <c r="K51" i="5" l="1"/>
  <c r="L80" i="5"/>
  <c r="L82" i="5" s="1"/>
  <c r="L15" i="5"/>
  <c r="L16" i="5" s="1"/>
  <c r="L66" i="5"/>
  <c r="N57" i="5"/>
  <c r="N65" i="5" s="1"/>
  <c r="M65" i="5"/>
  <c r="K49" i="5"/>
  <c r="L72" i="5"/>
  <c r="L77" i="5" s="1"/>
  <c r="K19" i="5"/>
  <c r="K20" i="5" s="1"/>
  <c r="K32" i="5" l="1"/>
  <c r="K24" i="5"/>
  <c r="L49" i="5"/>
  <c r="M72" i="5"/>
  <c r="M77" i="5" s="1"/>
  <c r="M15" i="5"/>
  <c r="M16" i="5" s="1"/>
  <c r="M66" i="5"/>
  <c r="L19" i="5"/>
  <c r="L20" i="5"/>
  <c r="N15" i="5"/>
  <c r="N16" i="5" s="1"/>
  <c r="N66" i="5"/>
  <c r="M80" i="5"/>
  <c r="M82" i="5" s="1"/>
  <c r="L51" i="5"/>
  <c r="L24" i="5" l="1"/>
  <c r="L32" i="5"/>
  <c r="M19" i="5"/>
  <c r="M20" i="5" s="1"/>
  <c r="N19" i="5"/>
  <c r="N20" i="5" s="1"/>
  <c r="M51" i="5"/>
  <c r="N80" i="5"/>
  <c r="N82" i="5" s="1"/>
  <c r="N51" i="5" s="1"/>
  <c r="M49" i="5"/>
  <c r="N72" i="5"/>
  <c r="N77" i="5" s="1"/>
  <c r="N49" i="5" s="1"/>
  <c r="M32" i="5" l="1"/>
  <c r="M24" i="5"/>
  <c r="N24" i="5"/>
  <c r="N32" i="5"/>
  <c r="I19" i="5" l="1"/>
  <c r="I20" i="5" s="1"/>
  <c r="H19" i="5"/>
  <c r="H20" i="5" s="1"/>
  <c r="I24" i="5" l="1"/>
  <c r="I32" i="5"/>
  <c r="H32" i="5"/>
  <c r="H24" i="5"/>
  <c r="I34" i="5" l="1"/>
  <c r="J34" i="5" l="1"/>
  <c r="I35" i="5"/>
  <c r="I87" i="5" l="1"/>
  <c r="I89" i="5" s="1"/>
  <c r="I42" i="5"/>
  <c r="I36" i="5"/>
  <c r="K34" i="5"/>
  <c r="L34" i="5"/>
  <c r="J36" i="5" l="1"/>
  <c r="J35" i="5"/>
  <c r="I94" i="5"/>
  <c r="I109" i="5"/>
  <c r="M34" i="5" l="1"/>
  <c r="K35" i="5"/>
  <c r="K36" i="5"/>
  <c r="L35" i="5"/>
  <c r="N34" i="5"/>
  <c r="L42" i="5" l="1"/>
  <c r="L87" i="5"/>
  <c r="L89" i="5" s="1"/>
  <c r="L36" i="5"/>
  <c r="K42" i="5"/>
  <c r="K87" i="5"/>
  <c r="K89" i="5" s="1"/>
  <c r="M35" i="5"/>
  <c r="M87" i="5" l="1"/>
  <c r="M89" i="5" s="1"/>
  <c r="M94" i="5" s="1"/>
  <c r="M36" i="5"/>
  <c r="M42" i="5" s="1"/>
  <c r="L94" i="5"/>
  <c r="L109" i="5"/>
  <c r="K94" i="5"/>
  <c r="K109" i="5"/>
  <c r="N35" i="5"/>
  <c r="N36" i="5" l="1"/>
  <c r="N42" i="5" s="1"/>
  <c r="G19" i="5" l="1"/>
  <c r="G20" i="5" s="1"/>
  <c r="H34" i="5"/>
  <c r="G32" i="5" l="1"/>
  <c r="G24" i="5"/>
  <c r="H35" i="5" l="1"/>
  <c r="H36" i="5"/>
  <c r="H42" i="5" l="1"/>
  <c r="H87" i="5"/>
  <c r="H89" i="5" s="1"/>
  <c r="H94" i="5" l="1"/>
  <c r="H109" i="5"/>
  <c r="G34" i="5" l="1"/>
  <c r="F19" i="5" l="1"/>
  <c r="F20" i="5" s="1"/>
  <c r="F24" i="5" l="1"/>
  <c r="F32" i="5"/>
  <c r="F61" i="5"/>
  <c r="G61" i="5" s="1"/>
  <c r="G35" i="5"/>
  <c r="H61" i="5" l="1"/>
  <c r="G62" i="5"/>
  <c r="F62" i="5"/>
  <c r="G36" i="5"/>
  <c r="G87" i="5" s="1"/>
  <c r="G89" i="5" s="1"/>
  <c r="G42" i="5"/>
  <c r="G109" i="5" l="1"/>
  <c r="G94" i="5"/>
  <c r="I61" i="5"/>
  <c r="H62" i="5"/>
  <c r="I62" i="5" l="1"/>
  <c r="F34" i="5" l="1"/>
  <c r="E34" i="5"/>
  <c r="E36" i="5" l="1"/>
  <c r="J19" i="5"/>
  <c r="J20" i="5" s="1"/>
  <c r="J24" i="5" l="1"/>
  <c r="J32" i="5"/>
  <c r="J61" i="5"/>
  <c r="F35" i="5"/>
  <c r="E35" i="5"/>
  <c r="E19" i="5"/>
  <c r="E20" i="5" s="1"/>
  <c r="K61" i="5" l="1"/>
  <c r="J62" i="5"/>
  <c r="J42" i="5"/>
  <c r="J87" i="5"/>
  <c r="J89" i="5" s="1"/>
  <c r="E24" i="5"/>
  <c r="E32" i="5"/>
  <c r="E42" i="5" s="1"/>
  <c r="E46" i="5" s="1"/>
  <c r="E61" i="5"/>
  <c r="E62" i="5" s="1"/>
  <c r="F42" i="5"/>
  <c r="F46" i="5" s="1"/>
  <c r="F87" i="5"/>
  <c r="F89" i="5" s="1"/>
  <c r="G46" i="5" l="1"/>
  <c r="F54" i="5"/>
  <c r="F63" i="5" s="1"/>
  <c r="F68" i="5"/>
  <c r="G68" i="5"/>
  <c r="J109" i="5"/>
  <c r="J94" i="5"/>
  <c r="L61" i="5"/>
  <c r="K62" i="5"/>
  <c r="F94" i="5"/>
  <c r="B95" i="5" s="1"/>
  <c r="B97" i="5" s="1"/>
  <c r="F109" i="5"/>
  <c r="E54" i="5"/>
  <c r="E63" i="5" s="1"/>
  <c r="E68" i="5"/>
  <c r="F115" i="5" l="1"/>
  <c r="I115" i="5"/>
  <c r="L115" i="5"/>
  <c r="A121" i="5"/>
  <c r="C115" i="5"/>
  <c r="G115" i="5"/>
  <c r="J115" i="5"/>
  <c r="A129" i="5"/>
  <c r="B98" i="5"/>
  <c r="B104" i="5"/>
  <c r="D115" i="5"/>
  <c r="H115" i="5"/>
  <c r="K115" i="5"/>
  <c r="A125" i="5"/>
  <c r="B110" i="5"/>
  <c r="B112" i="5" s="1"/>
  <c r="B113" i="5" s="1"/>
  <c r="M61" i="5"/>
  <c r="L62" i="5"/>
  <c r="H46" i="5"/>
  <c r="G54" i="5"/>
  <c r="G63" i="5" s="1"/>
  <c r="I46" i="5" l="1"/>
  <c r="I68" i="5"/>
  <c r="H54" i="5"/>
  <c r="H63" i="5" s="1"/>
  <c r="H68" i="5"/>
  <c r="N61" i="5"/>
  <c r="N62" i="5" s="1"/>
  <c r="M62" i="5"/>
  <c r="J46" i="5" l="1"/>
  <c r="I54" i="5"/>
  <c r="I63" i="5" s="1"/>
  <c r="J68" i="5"/>
  <c r="J54" i="5" l="1"/>
  <c r="J63" i="5" s="1"/>
  <c r="K46" i="5"/>
  <c r="K68" i="5"/>
  <c r="L46" i="5" l="1"/>
  <c r="L68" i="5"/>
  <c r="K54" i="5"/>
  <c r="K63" i="5" s="1"/>
  <c r="AL10" i="2"/>
  <c r="AO10" i="2"/>
  <c r="AR10" i="2"/>
  <c r="AU10" i="2"/>
  <c r="AX10" i="2"/>
  <c r="BA10" i="2"/>
  <c r="AL11" i="2"/>
  <c r="AO11" i="2"/>
  <c r="AR11" i="2"/>
  <c r="AU11" i="2"/>
  <c r="AX11" i="2"/>
  <c r="BA11" i="2"/>
  <c r="AL12" i="2"/>
  <c r="AO12" i="2"/>
  <c r="AR12" i="2"/>
  <c r="AU12" i="2"/>
  <c r="AX12" i="2"/>
  <c r="BA12" i="2"/>
  <c r="J14" i="2"/>
  <c r="J15" i="2"/>
  <c r="J16" i="2"/>
  <c r="J17" i="2"/>
  <c r="L17" i="2" s="1"/>
  <c r="L21" i="2" s="1"/>
  <c r="L60" i="2" s="1"/>
  <c r="L70" i="2" s="1"/>
  <c r="O17" i="2"/>
  <c r="J18" i="2"/>
  <c r="J21" i="2"/>
  <c r="O21" i="2"/>
  <c r="V21" i="2"/>
  <c r="X21" i="2"/>
  <c r="Z21" i="2"/>
  <c r="AB21" i="2"/>
  <c r="AD21" i="2"/>
  <c r="AF21" i="2"/>
  <c r="J24" i="2"/>
  <c r="J25" i="2"/>
  <c r="J26" i="2"/>
  <c r="J27" i="2"/>
  <c r="J28" i="2"/>
  <c r="J29" i="2"/>
  <c r="J30" i="2"/>
  <c r="J31" i="2"/>
  <c r="X31" i="2"/>
  <c r="J32" i="2"/>
  <c r="J33" i="2"/>
  <c r="V33" i="2"/>
  <c r="X33" i="2"/>
  <c r="Z33" i="2"/>
  <c r="AB33" i="2"/>
  <c r="AD33" i="2"/>
  <c r="AF33" i="2"/>
  <c r="J35" i="2"/>
  <c r="J38" i="2"/>
  <c r="L38" i="2"/>
  <c r="O38" i="2"/>
  <c r="V38" i="2"/>
  <c r="X38" i="2"/>
  <c r="Z38" i="2"/>
  <c r="AB38" i="2"/>
  <c r="AD38" i="2"/>
  <c r="AF38" i="2"/>
  <c r="J41" i="2"/>
  <c r="J42" i="2"/>
  <c r="J43" i="2"/>
  <c r="J44" i="2"/>
  <c r="J45" i="2"/>
  <c r="V45" i="2"/>
  <c r="X45" i="2"/>
  <c r="Z45" i="2"/>
  <c r="AB45" i="2"/>
  <c r="AD45" i="2"/>
  <c r="AF45" i="2"/>
  <c r="J46" i="2"/>
  <c r="J47" i="2"/>
  <c r="O47" i="2"/>
  <c r="J48" i="2"/>
  <c r="J49" i="2"/>
  <c r="J50" i="2"/>
  <c r="J51" i="2"/>
  <c r="J52" i="2"/>
  <c r="J56" i="2" s="1"/>
  <c r="J58" i="2" s="1"/>
  <c r="J60" i="2" s="1"/>
  <c r="J70" i="2" s="1"/>
  <c r="J53" i="2"/>
  <c r="L56" i="2"/>
  <c r="O56" i="2"/>
  <c r="V56" i="2"/>
  <c r="X56" i="2"/>
  <c r="Z56" i="2"/>
  <c r="AB56" i="2"/>
  <c r="AD56" i="2"/>
  <c r="AF56" i="2"/>
  <c r="L58" i="2"/>
  <c r="O58" i="2"/>
  <c r="V58" i="2"/>
  <c r="X58" i="2"/>
  <c r="Z58" i="2"/>
  <c r="AB58" i="2"/>
  <c r="AD58" i="2"/>
  <c r="AF58" i="2"/>
  <c r="O60" i="2"/>
  <c r="V60" i="2"/>
  <c r="X60" i="2"/>
  <c r="Z60" i="2"/>
  <c r="AB60" i="2"/>
  <c r="AD60" i="2"/>
  <c r="AF60" i="2"/>
  <c r="O68" i="2"/>
  <c r="V68" i="2"/>
  <c r="X68" i="2"/>
  <c r="Z68" i="2"/>
  <c r="AB68" i="2"/>
  <c r="AD68" i="2"/>
  <c r="AF68" i="2"/>
  <c r="O70" i="2"/>
  <c r="V70" i="2"/>
  <c r="X70" i="2"/>
  <c r="Z70" i="2"/>
  <c r="AB70" i="2"/>
  <c r="AD70" i="2"/>
  <c r="AF70" i="2"/>
  <c r="J73" i="2"/>
  <c r="J74" i="2"/>
  <c r="L74" i="2" s="1"/>
  <c r="O74" i="2"/>
  <c r="J75" i="2"/>
  <c r="L75" i="2" s="1"/>
  <c r="O75" i="2"/>
  <c r="J76" i="2"/>
  <c r="L76" i="2" s="1"/>
  <c r="J79" i="2"/>
  <c r="X79" i="2"/>
  <c r="AE79" i="2"/>
  <c r="J81" i="2"/>
  <c r="O81" i="2"/>
  <c r="D83" i="2"/>
  <c r="F83" i="2"/>
  <c r="H83" i="2"/>
  <c r="J83" i="2"/>
  <c r="O83" i="2"/>
  <c r="V83" i="2"/>
  <c r="X83" i="2"/>
  <c r="Z83" i="2"/>
  <c r="AB83" i="2"/>
  <c r="AD83" i="2"/>
  <c r="AF83" i="2"/>
  <c r="V84" i="2"/>
  <c r="X84" i="2"/>
  <c r="Z84" i="2"/>
  <c r="AB84" i="2"/>
  <c r="AD84" i="2"/>
  <c r="AF84" i="2"/>
  <c r="AH91" i="2"/>
  <c r="AL91" i="2" s="1"/>
  <c r="AJ91" i="2"/>
  <c r="AH92" i="2"/>
  <c r="AJ92" i="2"/>
  <c r="AL92" i="2"/>
  <c r="AO92" i="2" s="1"/>
  <c r="O93" i="2"/>
  <c r="V93" i="2"/>
  <c r="X93" i="2"/>
  <c r="Z93" i="2"/>
  <c r="AB93" i="2"/>
  <c r="AD93" i="2"/>
  <c r="AF93" i="2"/>
  <c r="AH93" i="2"/>
  <c r="AJ93" i="2"/>
  <c r="M101" i="2"/>
  <c r="V101" i="2"/>
  <c r="X101" i="2"/>
  <c r="Z101" i="2"/>
  <c r="AB101" i="2"/>
  <c r="AD101" i="2"/>
  <c r="AF101" i="2"/>
  <c r="AH101" i="2" s="1"/>
  <c r="AJ101" i="2"/>
  <c r="AS101" i="2"/>
  <c r="AV101" i="2"/>
  <c r="AY101" i="2"/>
  <c r="BB101" i="2"/>
  <c r="M102" i="2"/>
  <c r="AH102" i="2"/>
  <c r="AJ102" i="2"/>
  <c r="AL102" i="2"/>
  <c r="AO102" i="2" s="1"/>
  <c r="AS102" i="2"/>
  <c r="AV102" i="2"/>
  <c r="AY102" i="2"/>
  <c r="BB102" i="2"/>
  <c r="M103" i="2"/>
  <c r="AH103" i="2"/>
  <c r="AJ103" i="2"/>
  <c r="AL103" i="2"/>
  <c r="AO103" i="2" s="1"/>
  <c r="AS103" i="2"/>
  <c r="AV103" i="2"/>
  <c r="AY103" i="2"/>
  <c r="BB103" i="2"/>
  <c r="M104" i="2"/>
  <c r="AH104" i="2"/>
  <c r="AJ104" i="2"/>
  <c r="AL104" i="2"/>
  <c r="AO104" i="2" s="1"/>
  <c r="AS104" i="2"/>
  <c r="AV104" i="2"/>
  <c r="AY104" i="2"/>
  <c r="BB104" i="2"/>
  <c r="M105" i="2"/>
  <c r="AH105" i="2"/>
  <c r="AJ105" i="2"/>
  <c r="AL105" i="2"/>
  <c r="AO105" i="2" s="1"/>
  <c r="AS105" i="2"/>
  <c r="AV105" i="2"/>
  <c r="AY105" i="2"/>
  <c r="BB105" i="2"/>
  <c r="O106" i="2"/>
  <c r="V106" i="2"/>
  <c r="X106" i="2"/>
  <c r="Z106" i="2"/>
  <c r="AB106" i="2"/>
  <c r="AD106" i="2"/>
  <c r="AF106" i="2"/>
  <c r="AJ106" i="2"/>
  <c r="D108" i="2"/>
  <c r="F108" i="2"/>
  <c r="H108" i="2"/>
  <c r="J108" i="2"/>
  <c r="L108" i="2"/>
  <c r="M108" i="2"/>
  <c r="O108" i="2"/>
  <c r="V108" i="2"/>
  <c r="X108" i="2"/>
  <c r="Z108" i="2"/>
  <c r="AB108" i="2"/>
  <c r="AD108" i="2"/>
  <c r="AF108" i="2"/>
  <c r="AJ108" i="2"/>
  <c r="O110" i="2"/>
  <c r="P116" i="2"/>
  <c r="U116" i="2"/>
  <c r="W116" i="2"/>
  <c r="Y116" i="2"/>
  <c r="AC116" i="2"/>
  <c r="AK116" i="2" s="1"/>
  <c r="AJ116" i="2" s="1"/>
  <c r="AJ118" i="2" s="1"/>
  <c r="AJ120" i="2" s="1"/>
  <c r="AE116" i="2"/>
  <c r="AG116" i="2"/>
  <c r="AH116" i="2"/>
  <c r="AI116" i="2"/>
  <c r="P117" i="2"/>
  <c r="U117" i="2"/>
  <c r="W117" i="2"/>
  <c r="Y117" i="2"/>
  <c r="AC117" i="2"/>
  <c r="AE117" i="2"/>
  <c r="AG117" i="2"/>
  <c r="AI117" i="2"/>
  <c r="AH117" i="2" s="1"/>
  <c r="AJ117" i="2"/>
  <c r="AK117" i="2"/>
  <c r="AL117" i="2"/>
  <c r="O118" i="2"/>
  <c r="V118" i="2"/>
  <c r="X118" i="2"/>
  <c r="Z118" i="2"/>
  <c r="AB118" i="2"/>
  <c r="AD118" i="2"/>
  <c r="AF118" i="2"/>
  <c r="O120" i="2"/>
  <c r="O138" i="2" s="1"/>
  <c r="V120" i="2"/>
  <c r="X120" i="2"/>
  <c r="Z120" i="2"/>
  <c r="AB120" i="2"/>
  <c r="AD120" i="2"/>
  <c r="AF120" i="2"/>
  <c r="E127" i="2"/>
  <c r="G127" i="2"/>
  <c r="K127" i="2"/>
  <c r="M127" i="2"/>
  <c r="P127" i="2"/>
  <c r="U127" i="2"/>
  <c r="W127" i="2"/>
  <c r="Y127" i="2"/>
  <c r="AA127" i="2"/>
  <c r="AC127" i="2"/>
  <c r="AK127" i="2" s="1"/>
  <c r="AJ127" i="2" s="1"/>
  <c r="AJ130" i="2" s="1"/>
  <c r="AJ132" i="2" s="1"/>
  <c r="AE127" i="2"/>
  <c r="AG127" i="2"/>
  <c r="AI127" i="2"/>
  <c r="E128" i="2"/>
  <c r="G128" i="2"/>
  <c r="K128" i="2"/>
  <c r="M128" i="2"/>
  <c r="P128" i="2"/>
  <c r="U128" i="2"/>
  <c r="W128" i="2"/>
  <c r="Y128" i="2"/>
  <c r="AA128" i="2"/>
  <c r="AC128" i="2"/>
  <c r="AE128" i="2"/>
  <c r="AG128" i="2"/>
  <c r="AI128" i="2" s="1"/>
  <c r="AJ128" i="2"/>
  <c r="AK128" i="2"/>
  <c r="E129" i="2"/>
  <c r="G129" i="2"/>
  <c r="K129" i="2"/>
  <c r="M129" i="2"/>
  <c r="P129" i="2"/>
  <c r="U129" i="2"/>
  <c r="W129" i="2"/>
  <c r="Y129" i="2"/>
  <c r="AA129" i="2"/>
  <c r="AC129" i="2"/>
  <c r="AE129" i="2"/>
  <c r="AG129" i="2"/>
  <c r="AI129" i="2"/>
  <c r="AJ129" i="2"/>
  <c r="AK129" i="2"/>
  <c r="D130" i="2"/>
  <c r="E130" i="2" s="1"/>
  <c r="F130" i="2"/>
  <c r="G130" i="2"/>
  <c r="J130" i="2"/>
  <c r="K130" i="2" s="1"/>
  <c r="L130" i="2"/>
  <c r="M130" i="2" s="1"/>
  <c r="O130" i="2"/>
  <c r="P130" i="2"/>
  <c r="U130" i="2"/>
  <c r="V130" i="2"/>
  <c r="W130" i="2"/>
  <c r="X130" i="2"/>
  <c r="Z130" i="2"/>
  <c r="AB130" i="2"/>
  <c r="AD130" i="2"/>
  <c r="AE130" i="2"/>
  <c r="AF130" i="2"/>
  <c r="AG130" i="2" s="1"/>
  <c r="AI130" i="2" s="1"/>
  <c r="O132" i="2"/>
  <c r="V132" i="2"/>
  <c r="X132" i="2"/>
  <c r="Z132" i="2"/>
  <c r="Z138" i="2" s="1"/>
  <c r="AD132" i="2"/>
  <c r="AF132" i="2"/>
  <c r="AF138" i="2" s="1"/>
  <c r="F138" i="2"/>
  <c r="J138" i="2"/>
  <c r="J139" i="2" s="1"/>
  <c r="V138" i="2"/>
  <c r="X138" i="2"/>
  <c r="AD138" i="2"/>
  <c r="F139" i="2"/>
  <c r="O139" i="2"/>
  <c r="X139" i="2"/>
  <c r="AH141" i="2"/>
  <c r="AH146" i="2" s="1"/>
  <c r="AJ141" i="2"/>
  <c r="AH142" i="2"/>
  <c r="AJ142" i="2"/>
  <c r="AL142" i="2"/>
  <c r="AO142" i="2" s="1"/>
  <c r="AR142" i="2" s="1"/>
  <c r="AU142" i="2" s="1"/>
  <c r="AX142" i="2" s="1"/>
  <c r="BA142" i="2" s="1"/>
  <c r="AH143" i="2"/>
  <c r="AL143" i="2" s="1"/>
  <c r="AO143" i="2" s="1"/>
  <c r="AR143" i="2" s="1"/>
  <c r="AU143" i="2" s="1"/>
  <c r="AX143" i="2" s="1"/>
  <c r="BA143" i="2" s="1"/>
  <c r="AJ143" i="2"/>
  <c r="AH144" i="2"/>
  <c r="AJ144" i="2"/>
  <c r="AJ146" i="2" s="1"/>
  <c r="AH145" i="2"/>
  <c r="D146" i="2"/>
  <c r="F146" i="2"/>
  <c r="J146" i="2"/>
  <c r="L146" i="2"/>
  <c r="O146" i="2"/>
  <c r="V146" i="2"/>
  <c r="X146" i="2"/>
  <c r="Z146" i="2"/>
  <c r="AB146" i="2"/>
  <c r="AD146" i="2"/>
  <c r="AF146" i="2"/>
  <c r="AH151" i="2"/>
  <c r="AL151" i="2" s="1"/>
  <c r="AO151" i="2" s="1"/>
  <c r="AR151" i="2" s="1"/>
  <c r="AU151" i="2" s="1"/>
  <c r="AX151" i="2" s="1"/>
  <c r="BA151" i="2" s="1"/>
  <c r="AJ151" i="2"/>
  <c r="O156" i="2"/>
  <c r="AH156" i="2"/>
  <c r="AL156" i="2" s="1"/>
  <c r="AJ156" i="2"/>
  <c r="O158" i="2"/>
  <c r="V158" i="2"/>
  <c r="X158" i="2"/>
  <c r="X165" i="2" s="1"/>
  <c r="Z158" i="2"/>
  <c r="Z159" i="2" s="1"/>
  <c r="AB158" i="2"/>
  <c r="AD158" i="2"/>
  <c r="AD165" i="2" s="1"/>
  <c r="AF158" i="2"/>
  <c r="AH158" i="2" s="1"/>
  <c r="AJ158" i="2"/>
  <c r="AS158" i="2"/>
  <c r="AV158" i="2" s="1"/>
  <c r="AY158" i="2" s="1"/>
  <c r="BB158" i="2" s="1"/>
  <c r="D159" i="2"/>
  <c r="F159" i="2"/>
  <c r="J159" i="2"/>
  <c r="L159" i="2"/>
  <c r="O159" i="2"/>
  <c r="T159" i="2"/>
  <c r="V159" i="2"/>
  <c r="X159" i="2"/>
  <c r="AB159" i="2"/>
  <c r="AD159" i="2"/>
  <c r="AJ159" i="2"/>
  <c r="F165" i="2"/>
  <c r="J165" i="2"/>
  <c r="J166" i="2" s="1"/>
  <c r="O165" i="2"/>
  <c r="V165" i="2"/>
  <c r="V166" i="2" s="1"/>
  <c r="Z165" i="2"/>
  <c r="AF165" i="2"/>
  <c r="F166" i="2"/>
  <c r="O166" i="2"/>
  <c r="Z166" i="2"/>
  <c r="AF166" i="2"/>
  <c r="Z168" i="2"/>
  <c r="AF168" i="2"/>
  <c r="AH169" i="2"/>
  <c r="AJ169" i="2"/>
  <c r="AL169" i="2"/>
  <c r="AO169" i="2"/>
  <c r="AR169" i="2" s="1"/>
  <c r="AU169" i="2" s="1"/>
  <c r="AX169" i="2" s="1"/>
  <c r="BA169" i="2" s="1"/>
  <c r="F175" i="2"/>
  <c r="O175" i="2"/>
  <c r="Z175" i="2"/>
  <c r="Z176" i="2" s="1"/>
  <c r="AF175" i="2"/>
  <c r="AF176" i="2" s="1"/>
  <c r="M46" i="5" l="1"/>
  <c r="L54" i="5"/>
  <c r="L63" i="5" s="1"/>
  <c r="M68" i="5"/>
  <c r="AL158" i="2"/>
  <c r="AD166" i="2"/>
  <c r="AD168" i="2"/>
  <c r="AD175" i="2"/>
  <c r="AD176" i="2" s="1"/>
  <c r="X166" i="2"/>
  <c r="X168" i="2"/>
  <c r="X175" i="2"/>
  <c r="X176" i="2" s="1"/>
  <c r="AJ138" i="2"/>
  <c r="AL116" i="2"/>
  <c r="AH118" i="2"/>
  <c r="AH120" i="2" s="1"/>
  <c r="AP104" i="2"/>
  <c r="AR104" i="2"/>
  <c r="AU104" i="2" s="1"/>
  <c r="AX104" i="2" s="1"/>
  <c r="BA104" i="2" s="1"/>
  <c r="AP92" i="2"/>
  <c r="AR92" i="2"/>
  <c r="AU92" i="2" s="1"/>
  <c r="AX92" i="2" s="1"/>
  <c r="BA92" i="2" s="1"/>
  <c r="AL141" i="2"/>
  <c r="AC130" i="2"/>
  <c r="AK130" i="2" s="1"/>
  <c r="AB132" i="2"/>
  <c r="AB138" i="2" s="1"/>
  <c r="AB165" i="2" s="1"/>
  <c r="AP105" i="2"/>
  <c r="AR105" i="2"/>
  <c r="AU105" i="2" s="1"/>
  <c r="AX105" i="2" s="1"/>
  <c r="BA105" i="2" s="1"/>
  <c r="AP102" i="2"/>
  <c r="AR102" i="2"/>
  <c r="AU102" i="2" s="1"/>
  <c r="AX102" i="2" s="1"/>
  <c r="BA102" i="2" s="1"/>
  <c r="AL101" i="2"/>
  <c r="AH106" i="2"/>
  <c r="V175" i="2"/>
  <c r="V176" i="2" s="1"/>
  <c r="J175" i="2"/>
  <c r="AF159" i="2"/>
  <c r="L138" i="2"/>
  <c r="D138" i="2"/>
  <c r="AP103" i="2"/>
  <c r="AR103" i="2"/>
  <c r="AU103" i="2" s="1"/>
  <c r="AX103" i="2" s="1"/>
  <c r="BA103" i="2" s="1"/>
  <c r="AM91" i="2"/>
  <c r="AO91" i="2"/>
  <c r="AL93" i="2"/>
  <c r="L83" i="2"/>
  <c r="AM105" i="2"/>
  <c r="AM104" i="2"/>
  <c r="AM103" i="2"/>
  <c r="AM102" i="2"/>
  <c r="AM92" i="2"/>
  <c r="N46" i="5" l="1"/>
  <c r="N54" i="5" s="1"/>
  <c r="N63" i="5" s="1"/>
  <c r="M54" i="5"/>
  <c r="M63" i="5" s="1"/>
  <c r="N68" i="5"/>
  <c r="AJ139" i="2"/>
  <c r="AJ165" i="2"/>
  <c r="AL108" i="2"/>
  <c r="L139" i="2"/>
  <c r="L165" i="2"/>
  <c r="AO101" i="2"/>
  <c r="AL106" i="2"/>
  <c r="AM101" i="2"/>
  <c r="AR91" i="2"/>
  <c r="AP91" i="2"/>
  <c r="AO93" i="2"/>
  <c r="AO158" i="2"/>
  <c r="AB166" i="2"/>
  <c r="AB168" i="2"/>
  <c r="AB175" i="2" s="1"/>
  <c r="AB176" i="2" s="1"/>
  <c r="D139" i="2"/>
  <c r="D165" i="2"/>
  <c r="AH128" i="2"/>
  <c r="AL128" i="2" s="1"/>
  <c r="AM128" i="2" s="1"/>
  <c r="AP128" i="2" s="1"/>
  <c r="AS128" i="2" s="1"/>
  <c r="AV128" i="2" s="1"/>
  <c r="AY128" i="2" s="1"/>
  <c r="BB128" i="2" s="1"/>
  <c r="AH108" i="2"/>
  <c r="AH159" i="2" s="1"/>
  <c r="AH129" i="2"/>
  <c r="AL129" i="2" s="1"/>
  <c r="AM129" i="2" s="1"/>
  <c r="AP129" i="2" s="1"/>
  <c r="AS129" i="2" s="1"/>
  <c r="AV129" i="2" s="1"/>
  <c r="AY129" i="2" s="1"/>
  <c r="BB129" i="2" s="1"/>
  <c r="AH127" i="2"/>
  <c r="AM117" i="2"/>
  <c r="AP117" i="2" s="1"/>
  <c r="AS117" i="2" s="1"/>
  <c r="AV117" i="2" s="1"/>
  <c r="AY117" i="2" s="1"/>
  <c r="BB117" i="2" s="1"/>
  <c r="AO141" i="2"/>
  <c r="AL146" i="2"/>
  <c r="AM116" i="2"/>
  <c r="AP116" i="2" s="1"/>
  <c r="AS116" i="2" s="1"/>
  <c r="AV116" i="2" s="1"/>
  <c r="AY116" i="2" s="1"/>
  <c r="BB116" i="2" s="1"/>
  <c r="AL118" i="2"/>
  <c r="AL120" i="2" s="1"/>
  <c r="D166" i="2" l="1"/>
  <c r="D175" i="2"/>
  <c r="AR158" i="2"/>
  <c r="AL127" i="2"/>
  <c r="AH130" i="2"/>
  <c r="AH132" i="2" s="1"/>
  <c r="AH138" i="2" s="1"/>
  <c r="AR93" i="2"/>
  <c r="AU91" i="2"/>
  <c r="AJ168" i="2"/>
  <c r="AJ175" i="2"/>
  <c r="AJ176" i="2" s="1"/>
  <c r="L168" i="2"/>
  <c r="L166" i="2"/>
  <c r="L175" i="2"/>
  <c r="AR141" i="2"/>
  <c r="AO146" i="2"/>
  <c r="AL159" i="2"/>
  <c r="AO108" i="2"/>
  <c r="AO159" i="2" s="1"/>
  <c r="AO117" i="2"/>
  <c r="AO116" i="2"/>
  <c r="AP101" i="2"/>
  <c r="AR101" i="2"/>
  <c r="AO106" i="2"/>
  <c r="AX91" i="2" l="1"/>
  <c r="AU93" i="2"/>
  <c r="AR117" i="2"/>
  <c r="AR116" i="2"/>
  <c r="AU158" i="2"/>
  <c r="AR106" i="2"/>
  <c r="AU101" i="2"/>
  <c r="AL130" i="2"/>
  <c r="AM127" i="2"/>
  <c r="AP127" i="2" s="1"/>
  <c r="AS127" i="2" s="1"/>
  <c r="AV127" i="2" s="1"/>
  <c r="AY127" i="2" s="1"/>
  <c r="BB127" i="2" s="1"/>
  <c r="AO128" i="2"/>
  <c r="AO129" i="2"/>
  <c r="AO118" i="2"/>
  <c r="AO120" i="2" s="1"/>
  <c r="AU141" i="2"/>
  <c r="AR146" i="2"/>
  <c r="AH139" i="2"/>
  <c r="AH165" i="2"/>
  <c r="AM130" i="2" l="1"/>
  <c r="AP130" i="2" s="1"/>
  <c r="AS130" i="2" s="1"/>
  <c r="AV130" i="2" s="1"/>
  <c r="AY130" i="2" s="1"/>
  <c r="BB130" i="2" s="1"/>
  <c r="AL132" i="2"/>
  <c r="AL138" i="2" s="1"/>
  <c r="AU116" i="2"/>
  <c r="AU117" i="2"/>
  <c r="AH168" i="2"/>
  <c r="AH175" i="2"/>
  <c r="AH176" i="2" s="1"/>
  <c r="AX141" i="2"/>
  <c r="AU146" i="2"/>
  <c r="AR129" i="2"/>
  <c r="AR127" i="2"/>
  <c r="AR128" i="2"/>
  <c r="AR108" i="2"/>
  <c r="AR159" i="2" s="1"/>
  <c r="AO127" i="2"/>
  <c r="AO130" i="2" s="1"/>
  <c r="AO132" i="2" s="1"/>
  <c r="AO138" i="2" s="1"/>
  <c r="AX101" i="2"/>
  <c r="AU106" i="2"/>
  <c r="AX158" i="2"/>
  <c r="AR118" i="2"/>
  <c r="AR120" i="2" s="1"/>
  <c r="BA91" i="2"/>
  <c r="BA93" i="2" s="1"/>
  <c r="AX93" i="2"/>
  <c r="AO139" i="2" l="1"/>
  <c r="AO165" i="2"/>
  <c r="AX117" i="2"/>
  <c r="AX116" i="2"/>
  <c r="AX118" i="2" s="1"/>
  <c r="AX120" i="2" s="1"/>
  <c r="BA101" i="2"/>
  <c r="BA106" i="2" s="1"/>
  <c r="BA108" i="2" s="1"/>
  <c r="AX106" i="2"/>
  <c r="AL139" i="2"/>
  <c r="AL165" i="2"/>
  <c r="BA117" i="2"/>
  <c r="BA116" i="2"/>
  <c r="BA118" i="2" s="1"/>
  <c r="BA120" i="2" s="1"/>
  <c r="BA158" i="2"/>
  <c r="AU118" i="2"/>
  <c r="AU120" i="2" s="1"/>
  <c r="AR138" i="2"/>
  <c r="AU127" i="2"/>
  <c r="AU128" i="2"/>
  <c r="AU129" i="2"/>
  <c r="AR130" i="2"/>
  <c r="AR132" i="2" s="1"/>
  <c r="AX146" i="2"/>
  <c r="BA141" i="2"/>
  <c r="BA146" i="2" s="1"/>
  <c r="AU108" i="2"/>
  <c r="AU159" i="2" s="1"/>
  <c r="AR165" i="2" l="1"/>
  <c r="AR139" i="2"/>
  <c r="AX128" i="2"/>
  <c r="AX129" i="2"/>
  <c r="AX127" i="2"/>
  <c r="AX130" i="2" s="1"/>
  <c r="AX132" i="2" s="1"/>
  <c r="AX138" i="2" s="1"/>
  <c r="AO168" i="2"/>
  <c r="AO175" i="2" s="1"/>
  <c r="AO176" i="2" s="1"/>
  <c r="AO166" i="2"/>
  <c r="AU130" i="2"/>
  <c r="AU132" i="2" s="1"/>
  <c r="AU138" i="2" s="1"/>
  <c r="BA159" i="2"/>
  <c r="AL166" i="2"/>
  <c r="AL168" i="2"/>
  <c r="AL175" i="2" s="1"/>
  <c r="AL176" i="2" s="1"/>
  <c r="BA129" i="2"/>
  <c r="BA127" i="2"/>
  <c r="BA128" i="2"/>
  <c r="AX108" i="2"/>
  <c r="AX159" i="2" s="1"/>
  <c r="AX139" i="2" l="1"/>
  <c r="AX165" i="2"/>
  <c r="AU139" i="2"/>
  <c r="AU165" i="2"/>
  <c r="AR168" i="2"/>
  <c r="AR175" i="2"/>
  <c r="AR176" i="2" s="1"/>
  <c r="AR166" i="2"/>
  <c r="BA130" i="2"/>
  <c r="BA132" i="2" s="1"/>
  <c r="BA138" i="2" s="1"/>
  <c r="BA165" i="2" l="1"/>
  <c r="BA139" i="2"/>
  <c r="AX168" i="2"/>
  <c r="AX175" i="2" s="1"/>
  <c r="AX176" i="2" s="1"/>
  <c r="AX166" i="2"/>
  <c r="AU166" i="2"/>
  <c r="AU168" i="2"/>
  <c r="AU175" i="2" s="1"/>
  <c r="AU176" i="2" s="1"/>
  <c r="BA168" i="2" l="1"/>
  <c r="BA175" i="2"/>
  <c r="BA176" i="2" s="1"/>
  <c r="BA16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Yvonne Yang</author>
  </authors>
  <commentList>
    <comment ref="P9" authorId="0" shapeId="0" xr:uid="{6A0A71F7-CD15-4EF5-8AF3-CCCF0AD9F6D8}">
      <text>
        <r>
          <rPr>
            <b/>
            <sz val="9"/>
            <color indexed="81"/>
            <rFont val="Tahoma"/>
            <family val="2"/>
          </rPr>
          <t>Yvonne Yang:</t>
        </r>
        <r>
          <rPr>
            <sz val="9"/>
            <color indexed="81"/>
            <rFont val="Tahoma"/>
            <family val="2"/>
          </rPr>
          <t xml:space="preserve">
Dec 2020 achieved 34% only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9" authorId="0" shapeId="0" xr:uid="{51D8135C-99D4-43B2-88AF-7FFB8B44892B}">
      <text>
        <r>
          <rPr>
            <b/>
            <sz val="9"/>
            <color indexed="81"/>
            <rFont val="Tahoma"/>
            <family val="2"/>
          </rPr>
          <t>AJE#26</t>
        </r>
      </text>
    </comment>
    <comment ref="F29" authorId="0" shapeId="0" xr:uid="{E778C187-8F87-4917-BB77-EF2B6C3627E5}">
      <text>
        <r>
          <rPr>
            <b/>
            <sz val="9"/>
            <color indexed="81"/>
            <rFont val="Tahoma"/>
            <family val="2"/>
          </rPr>
          <t>AJE#26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2" authorId="0" shapeId="0" xr:uid="{76450442-8EBB-4788-AA24-B3FF95D6AE3C}">
      <text>
        <r>
          <rPr>
            <sz val="9"/>
            <color indexed="81"/>
            <rFont val="Tahoma"/>
            <family val="2"/>
          </rPr>
          <t>Refer to rental Deposit schedule</t>
        </r>
      </text>
    </comment>
    <comment ref="E19" authorId="0" shapeId="0" xr:uid="{897FE817-6712-4566-AFA7-AFBA3C3C4A6C}">
      <text>
        <r>
          <rPr>
            <b/>
            <sz val="9"/>
            <color indexed="81"/>
            <rFont val="Tahoma"/>
            <family val="2"/>
          </rPr>
          <t>Author:</t>
        </r>
        <r>
          <rPr>
            <sz val="9"/>
            <color indexed="81"/>
            <rFont val="Tahoma"/>
            <family val="2"/>
          </rPr>
          <t xml:space="preserve">
Deferred Income(HKD): 13M, Bonjour Cosmetic: 8.6M</t>
        </r>
      </text>
    </comment>
    <comment ref="O19" authorId="0" shapeId="0" xr:uid="{1981A143-F75B-48E6-8AC2-9A4F24C7013A}">
      <text>
        <r>
          <rPr>
            <b/>
            <sz val="8"/>
            <color indexed="81"/>
            <rFont val="Tahoma"/>
            <family val="2"/>
          </rPr>
          <t>fanny:</t>
        </r>
        <r>
          <rPr>
            <sz val="8"/>
            <color indexed="81"/>
            <rFont val="Tahoma"/>
            <family val="2"/>
          </rPr>
          <t xml:space="preserve">
="A/R total" - "A/R FMP (MOP)" -  "A/R FMP (HKD)"
</t>
        </r>
      </text>
    </comment>
    <comment ref="E20" authorId="0" shapeId="0" xr:uid="{4828C161-D137-4F8F-8E28-8AD17E40F71E}">
      <text>
        <r>
          <rPr>
            <b/>
            <sz val="9"/>
            <color indexed="81"/>
            <rFont val="Arial Unicode MS"/>
            <family val="2"/>
            <charset val="136"/>
          </rPr>
          <t>Candy:</t>
        </r>
        <r>
          <rPr>
            <sz val="9"/>
            <color indexed="81"/>
            <rFont val="Arial Unicode MS"/>
            <family val="2"/>
            <charset val="136"/>
          </rPr>
          <t xml:space="preserve">
Full Moon Plus $14,617
珠海 $86,516.26 Unkown payment 600k (need to get bank advice)</t>
        </r>
      </text>
    </comment>
    <comment ref="F20" authorId="0" shapeId="0" xr:uid="{2D850CE3-2CD1-4654-9D63-6CA78012DAD6}">
      <text>
        <r>
          <rPr>
            <b/>
            <sz val="9"/>
            <color indexed="81"/>
            <rFont val="Tahoma"/>
            <family val="2"/>
          </rPr>
          <t>Ken.Lam:</t>
        </r>
        <r>
          <rPr>
            <sz val="9"/>
            <color indexed="81"/>
            <rFont val="Tahoma"/>
            <family val="2"/>
          </rPr>
          <t xml:space="preserve">
FMP</t>
        </r>
      </text>
    </comment>
    <comment ref="N20" authorId="0" shapeId="0" xr:uid="{7ECB1330-DC75-4639-825E-FC6D445D4B9F}">
      <text>
        <r>
          <rPr>
            <b/>
            <sz val="9"/>
            <color indexed="81"/>
            <rFont val="Tahoma"/>
            <family val="2"/>
          </rPr>
          <t>Author:</t>
        </r>
        <r>
          <rPr>
            <sz val="9"/>
            <color indexed="81"/>
            <rFont val="Tahoma"/>
            <family val="2"/>
          </rPr>
          <t xml:space="preserve">
AR-FMP 
</t>
        </r>
      </text>
    </comment>
    <comment ref="O20" authorId="0" shapeId="0" xr:uid="{C40CAF49-FC91-4217-851F-12173CB96860}">
      <text>
        <r>
          <rPr>
            <b/>
            <sz val="9"/>
            <color indexed="81"/>
            <rFont val="Tahoma"/>
            <family val="2"/>
          </rPr>
          <t>Author:</t>
        </r>
        <r>
          <rPr>
            <sz val="9"/>
            <color indexed="81"/>
            <rFont val="Tahoma"/>
            <family val="2"/>
          </rPr>
          <t xml:space="preserve">
AR-Full MoonPlus</t>
        </r>
      </text>
    </comment>
    <comment ref="E23" authorId="0" shapeId="0" xr:uid="{0A82AB81-8425-440B-B07E-8B6EF2288566}">
      <text>
        <r>
          <rPr>
            <b/>
            <sz val="9"/>
            <color indexed="81"/>
            <rFont val="Tahoma"/>
            <family val="2"/>
          </rPr>
          <t>Author:</t>
        </r>
        <r>
          <rPr>
            <sz val="9"/>
            <color indexed="81"/>
            <rFont val="Tahoma"/>
            <family val="2"/>
          </rPr>
          <t xml:space="preserve">
First Data Deposit 5M
BJ Loan Int#68000</t>
        </r>
      </text>
    </comment>
    <comment ref="E25" authorId="0" shapeId="0" xr:uid="{930A64DD-46DF-4197-B264-06132787C4FD}">
      <text>
        <r>
          <rPr>
            <b/>
            <sz val="9"/>
            <color indexed="81"/>
            <rFont val="Tahoma"/>
            <family val="2"/>
          </rPr>
          <t>Author:</t>
        </r>
        <r>
          <rPr>
            <sz val="9"/>
            <color indexed="81"/>
            <rFont val="Tahoma"/>
            <family val="2"/>
          </rPr>
          <t xml:space="preserve">
To Mr Ip 191.78M
BB to Mr. IP (HKD3M) come from Apex</t>
        </r>
      </text>
    </comment>
    <comment ref="N43" authorId="0" shapeId="0" xr:uid="{CC705480-2CBC-4EA5-B887-0040FECA50A8}">
      <text>
        <r>
          <rPr>
            <b/>
            <sz val="9"/>
            <color indexed="81"/>
            <rFont val="Tahoma"/>
            <family val="2"/>
          </rPr>
          <t>Author:</t>
        </r>
        <r>
          <rPr>
            <sz val="9"/>
            <color indexed="81"/>
            <rFont val="Tahoma"/>
            <family val="2"/>
          </rPr>
          <t xml:space="preserve">
,Mo Plus</t>
        </r>
      </text>
    </comment>
    <comment ref="O43" authorId="0" shapeId="0" xr:uid="{E1C72A2E-3B7A-4332-BE9C-071312270463}">
      <text>
        <r>
          <rPr>
            <b/>
            <sz val="9"/>
            <color indexed="81"/>
            <rFont val="Tahoma"/>
            <family val="2"/>
          </rPr>
          <t>Candy:</t>
        </r>
        <r>
          <rPr>
            <sz val="9"/>
            <color indexed="81"/>
            <rFont val="Tahoma"/>
            <family val="2"/>
          </rPr>
          <t xml:space="preserve">
Saya 4/4/16 
Statement no show</t>
        </r>
      </text>
    </comment>
    <comment ref="E44" authorId="0" shapeId="0" xr:uid="{44CED39C-DA1B-4EEB-84D4-804500969B39}">
      <text>
        <r>
          <rPr>
            <b/>
            <sz val="9"/>
            <color indexed="81"/>
            <rFont val="Tahoma"/>
            <family val="2"/>
          </rPr>
          <t>Ken Lam:</t>
        </r>
        <r>
          <rPr>
            <sz val="9"/>
            <color indexed="81"/>
            <rFont val="Tahoma"/>
            <family val="2"/>
          </rPr>
          <t xml:space="preserve">
MO plus $13274.03
Union East $9,250,000</t>
        </r>
      </text>
    </comment>
    <comment ref="F44" authorId="0" shapeId="0" xr:uid="{D916974A-2B6F-4D20-95C2-EBB4BBEA48D2}">
      <text>
        <r>
          <rPr>
            <b/>
            <sz val="9"/>
            <color indexed="81"/>
            <rFont val="Tahoma"/>
            <family val="2"/>
          </rPr>
          <t>Ken Lam:</t>
        </r>
        <r>
          <rPr>
            <sz val="9"/>
            <color indexed="81"/>
            <rFont val="Tahoma"/>
            <family val="2"/>
          </rPr>
          <t xml:space="preserve">
Mo Plus $4551.86
Union East $6,400,000</t>
        </r>
      </text>
    </comment>
    <comment ref="N44" authorId="0" shapeId="0" xr:uid="{C679F4DD-8CDB-4F0E-B9E1-4BD693F11591}">
      <text>
        <r>
          <rPr>
            <b/>
            <sz val="9"/>
            <color indexed="81"/>
            <rFont val="Tahoma"/>
            <family val="2"/>
          </rPr>
          <t>Author:</t>
        </r>
        <r>
          <rPr>
            <sz val="9"/>
            <color indexed="81"/>
            <rFont val="Tahoma"/>
            <family val="2"/>
          </rPr>
          <t xml:space="preserve">
AP Full Moon Plus </t>
        </r>
      </text>
    </comment>
    <comment ref="O44" authorId="0" shapeId="0" xr:uid="{691C5FFC-C3CB-48B9-8B35-0AF6AC624AE9}">
      <text>
        <r>
          <rPr>
            <b/>
            <sz val="9"/>
            <color indexed="81"/>
            <rFont val="Tahoma"/>
            <family val="2"/>
          </rPr>
          <t>Author:</t>
        </r>
        <r>
          <rPr>
            <sz val="9"/>
            <color indexed="81"/>
            <rFont val="Tahoma"/>
            <family val="2"/>
          </rPr>
          <t xml:space="preserve">
AP-Full Moon Plus</t>
        </r>
      </text>
    </comment>
    <comment ref="E69" authorId="0" shapeId="0" xr:uid="{4674B34B-A909-44D7-BE97-9F9BBFA783C5}">
      <text>
        <r>
          <rPr>
            <b/>
            <sz val="9"/>
            <color indexed="81"/>
            <rFont val="Tahoma"/>
            <family val="2"/>
          </rPr>
          <t>Ken.Lam
Apex to BB, BB to Mr. IP (HKD3M)</t>
        </r>
      </text>
    </comment>
    <comment ref="E82" authorId="0" shapeId="0" xr:uid="{CAF48DAC-23C6-4DE4-9679-D6A9EAAE5A28}">
      <text>
        <r>
          <rPr>
            <b/>
            <sz val="9"/>
            <color indexed="81"/>
            <rFont val="Tahoma"/>
            <family val="2"/>
          </rPr>
          <t>Author:</t>
        </r>
        <r>
          <rPr>
            <sz val="9"/>
            <color indexed="81"/>
            <rFont val="Tahoma"/>
            <family val="2"/>
          </rPr>
          <t xml:space="preserve">
L.Adj
1)1200000
2)184000
3)12635076
4)19433547
5)2650000
6)1948874.55
L.Adj2016
7)7832021.27
8) Adj2018 Salon Income
    Deferred Income
    105570231.13</t>
        </r>
      </text>
    </comment>
    <comment ref="F82" authorId="0" shapeId="0" xr:uid="{7895273F-D072-4AAA-AE2D-FDE789B44937}">
      <text>
        <r>
          <rPr>
            <b/>
            <sz val="9"/>
            <color indexed="81"/>
            <rFont val="Tahoma"/>
            <family val="2"/>
          </rPr>
          <t>Author:</t>
        </r>
        <r>
          <rPr>
            <sz val="9"/>
            <color indexed="81"/>
            <rFont val="Tahoma"/>
            <family val="2"/>
          </rPr>
          <t xml:space="preserve">
L.Adj 2015
1)71200000
2)70533000
3)5851650
4)1549367.19 
5)934000
6)1740222
7)2650000
L.adj. 2016
1)Dr.5081697.75 Closing Inv
2)Dr.94005340.67 Rev Salon Inc
3) Cr.101870278.92 Salon Inc
Adj2018 
Salon Income
Deferred Income
1)98211462.32</t>
        </r>
      </text>
    </comment>
    <comment ref="N83" authorId="0" shapeId="0" xr:uid="{9312E13B-255A-4141-9C23-E8EFC6863CE8}">
      <text>
        <r>
          <rPr>
            <b/>
            <sz val="9"/>
            <color indexed="81"/>
            <rFont val="Tahoma"/>
            <family val="2"/>
          </rPr>
          <t>Author:</t>
        </r>
        <r>
          <rPr>
            <sz val="9"/>
            <color indexed="81"/>
            <rFont val="Tahoma"/>
            <family val="2"/>
          </rPr>
          <t xml:space="preserve">
1/12 Rev ROU &amp; L Las
12</t>
        </r>
        <r>
          <rPr>
            <sz val="9"/>
            <color indexed="81"/>
            <rFont val="細明體"/>
            <family val="3"/>
            <charset val="136"/>
          </rPr>
          <t>月</t>
        </r>
        <r>
          <rPr>
            <sz val="9"/>
            <color indexed="81"/>
            <rFont val="Tahoma"/>
            <family val="2"/>
          </rPr>
          <t>New contract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50" authorId="0" shapeId="0" xr:uid="{6656BE41-8090-47AC-BA90-196125AB0D3D}">
      <text>
        <r>
          <rPr>
            <b/>
            <sz val="9"/>
            <color indexed="81"/>
            <rFont val="Tahoma"/>
            <family val="2"/>
          </rPr>
          <t>Ken Lam:</t>
        </r>
        <r>
          <rPr>
            <sz val="9"/>
            <color indexed="81"/>
            <rFont val="Tahoma"/>
            <family val="2"/>
          </rPr>
          <t xml:space="preserve">
MO plus $13274.03
Union East $9,250,000</t>
        </r>
      </text>
    </comment>
    <comment ref="F50" authorId="0" shapeId="0" xr:uid="{1031368E-10BB-4FC3-B775-16B054315D05}">
      <text>
        <r>
          <rPr>
            <b/>
            <sz val="9"/>
            <color indexed="81"/>
            <rFont val="Tahoma"/>
            <family val="2"/>
          </rPr>
          <t>Ken Lam:</t>
        </r>
        <r>
          <rPr>
            <sz val="9"/>
            <color indexed="81"/>
            <rFont val="Tahoma"/>
            <family val="2"/>
          </rPr>
          <t xml:space="preserve">
Mo Plus $4551.86
Union East $6,400,000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96" authorId="0" shapeId="0" xr:uid="{55A08B2A-3A7F-4C35-AD99-2EE6BB28F04E}">
      <text>
        <r>
          <rPr>
            <b/>
            <sz val="9"/>
            <color indexed="81"/>
            <rFont val="細明體"/>
            <family val="3"/>
            <charset val="136"/>
          </rPr>
          <t>Author:</t>
        </r>
        <r>
          <rPr>
            <sz val="9"/>
            <color indexed="81"/>
            <rFont val="細明體"/>
            <family val="3"/>
            <charset val="136"/>
          </rPr>
          <t xml:space="preserve">
減租</t>
        </r>
      </text>
    </comment>
    <comment ref="L100" authorId="0" shapeId="0" xr:uid="{FF85F72A-054C-4031-999C-9C6527DD82E9}">
      <text>
        <r>
          <rPr>
            <b/>
            <sz val="9"/>
            <color indexed="81"/>
            <rFont val="Tahoma"/>
            <family val="2"/>
          </rPr>
          <t>Rental fee payment</t>
        </r>
      </text>
    </comment>
  </commentList>
</comments>
</file>

<file path=xl/sharedStrings.xml><?xml version="1.0" encoding="utf-8"?>
<sst xmlns="http://schemas.openxmlformats.org/spreadsheetml/2006/main" count="2828" uniqueCount="1694">
  <si>
    <t>Non-controlling interest</t>
    <phoneticPr fontId="0" type="noConversion"/>
  </si>
  <si>
    <t>Attributable to owners</t>
    <phoneticPr fontId="0" type="noConversion"/>
  </si>
  <si>
    <t>The Group is a services provider and no material capital investment is needed.</t>
  </si>
  <si>
    <t>Capital expenditure assumption</t>
  </si>
  <si>
    <t>No addition of FA is expected.</t>
  </si>
  <si>
    <t>Depreciation for the FA on the book</t>
  </si>
  <si>
    <t>The carrying amount of the PPE is mainly includes the computer and furniture and fixtures.</t>
  </si>
  <si>
    <t>Depreciation assumption</t>
    <phoneticPr fontId="0" type="noConversion"/>
  </si>
  <si>
    <t>Other assumption</t>
    <phoneticPr fontId="0" type="noConversion"/>
  </si>
  <si>
    <t>Accumulated profits carried forward</t>
  </si>
  <si>
    <t>Interim dividend paid</t>
  </si>
  <si>
    <t xml:space="preserve">Accumulated profits brought forward </t>
  </si>
  <si>
    <t xml:space="preserve">  NOPAT Margin</t>
  </si>
  <si>
    <t>Profit for the year</t>
  </si>
  <si>
    <t xml:space="preserve">Hong Kong Profits Tax is calculated at 16.5% of the estimated assessable profit for the forecast periods. </t>
    <phoneticPr fontId="0" type="noConversion"/>
  </si>
  <si>
    <t xml:space="preserve">All the Group 's taxable incomes are derived from Hong Kong. </t>
  </si>
  <si>
    <t>Taxation assumption</t>
    <phoneticPr fontId="0" type="noConversion"/>
  </si>
  <si>
    <t xml:space="preserve">  Corporate Tax Rate</t>
  </si>
  <si>
    <t>Taxation</t>
    <phoneticPr fontId="0" type="noConversion"/>
  </si>
  <si>
    <t xml:space="preserve">  EBIT Margin</t>
  </si>
  <si>
    <t xml:space="preserve">Profit before taxation </t>
  </si>
  <si>
    <t>Since around 50% of the SG&amp;A is contributed to the staff salaries, the SG&amp;A is assumed to grow according to the wage inflation rates.</t>
  </si>
  <si>
    <t>General expenses is mainly includes the staff expenses , rental expenses and the office expenses.</t>
    <phoneticPr fontId="10" type="noConversion"/>
  </si>
  <si>
    <t>General expenses assumption</t>
    <phoneticPr fontId="0" type="noConversion"/>
  </si>
  <si>
    <t xml:space="preserve">  SG&amp;A/Revenue</t>
  </si>
  <si>
    <t>General expenses</t>
    <phoneticPr fontId="0" type="noConversion"/>
  </si>
  <si>
    <t>growth rate</t>
  </si>
  <si>
    <t>Less: one off legal fee and consultancy fee for Pre-IPO and the legal cost related to the acquisistion of the JFA segment</t>
    <phoneticPr fontId="0" type="noConversion"/>
  </si>
  <si>
    <t xml:space="preserve">General expense </t>
    <phoneticPr fontId="0" type="noConversion"/>
  </si>
  <si>
    <t>Profits of associate is excluded from the financial forecast.</t>
  </si>
  <si>
    <t>Share of profits of associate assumption</t>
    <phoneticPr fontId="0" type="noConversion"/>
  </si>
  <si>
    <t>Share of profits of associate</t>
  </si>
  <si>
    <t>Other income is excluded from the financial forecast.</t>
  </si>
  <si>
    <t>Other income assumption</t>
    <phoneticPr fontId="0" type="noConversion"/>
  </si>
  <si>
    <t>Gain on disposal of motor car</t>
  </si>
  <si>
    <t>ESS from HK Gov't</t>
  </si>
  <si>
    <t>Rental income</t>
  </si>
  <si>
    <t>Bank interest income</t>
  </si>
  <si>
    <t>Other income</t>
    <phoneticPr fontId="0" type="noConversion"/>
  </si>
  <si>
    <t xml:space="preserve">  GP Margin </t>
  </si>
  <si>
    <t>Gross profit</t>
  </si>
  <si>
    <t>The Group expects the cost of sales will remain stable throughout the forecasted period as it is expected that there will be no material changes in the pool of the panel doctors.</t>
  </si>
  <si>
    <t xml:space="preserve">The Group expects that there is an increase in line with revenue with same percentage. </t>
  </si>
  <si>
    <t>Cost of services assumption</t>
    <phoneticPr fontId="0" type="noConversion"/>
  </si>
  <si>
    <t>Gross profit - Premium Healthcare Segment</t>
    <phoneticPr fontId="0" type="noConversion"/>
  </si>
  <si>
    <t>Other direct expenses</t>
    <phoneticPr fontId="0" type="noConversion"/>
  </si>
  <si>
    <t>Hospital fees</t>
  </si>
  <si>
    <t>Doctor's fees</t>
  </si>
  <si>
    <t>Premium Healthcare Segment</t>
    <phoneticPr fontId="0" type="noConversion"/>
  </si>
  <si>
    <t>The Group expects the cost of sales will remain stable throughout the forecasted period as it is expected that there will be no material changes in the pool of the panel doctors.</t>
    <phoneticPr fontId="0" type="noConversion"/>
  </si>
  <si>
    <t>Gross profit - JFA Segment</t>
    <phoneticPr fontId="0" type="noConversion"/>
  </si>
  <si>
    <t>Sub-total</t>
    <phoneticPr fontId="0" type="noConversion"/>
  </si>
  <si>
    <t>Doctor's salaries</t>
    <phoneticPr fontId="0" type="noConversion"/>
  </si>
  <si>
    <t>JFA Segment</t>
    <phoneticPr fontId="0" type="noConversion"/>
  </si>
  <si>
    <t>% to revenue</t>
  </si>
  <si>
    <t>Cost of services</t>
    <phoneticPr fontId="0" type="noConversion"/>
  </si>
  <si>
    <t>No material changes of the customers base.</t>
  </si>
  <si>
    <t xml:space="preserve">In view of the ageing population and the increasing population in Hong Kong, a 2% natual growth is assumed for the year after 2021. Please refer to the article </t>
  </si>
  <si>
    <t>Revenue assumption</t>
    <phoneticPr fontId="0" type="noConversion"/>
  </si>
  <si>
    <t>Total</t>
    <phoneticPr fontId="0" type="noConversion"/>
  </si>
  <si>
    <t>Hospital income</t>
  </si>
  <si>
    <t>Management fee income</t>
  </si>
  <si>
    <t>Clinic Income</t>
  </si>
  <si>
    <t>Retainer fee income</t>
  </si>
  <si>
    <t>Contract medicine income</t>
    <phoneticPr fontId="0" type="noConversion"/>
  </si>
  <si>
    <t>Medical Scheme Income</t>
    <phoneticPr fontId="0" type="noConversion"/>
  </si>
  <si>
    <t>Revenue</t>
  </si>
  <si>
    <t>HKD</t>
  </si>
  <si>
    <t>HKD</t>
    <phoneticPr fontId="0" type="noConversion"/>
  </si>
  <si>
    <t>1/7/2021- 31/12/2021</t>
    <phoneticPr fontId="0" type="noConversion"/>
  </si>
  <si>
    <t>1/1/2021 - 30/6/2021</t>
    <phoneticPr fontId="0" type="noConversion"/>
  </si>
  <si>
    <t>Consol ADJ</t>
    <phoneticPr fontId="0" type="noConversion"/>
  </si>
  <si>
    <t>12 months</t>
    <phoneticPr fontId="0" type="noConversion"/>
  </si>
  <si>
    <t>6months</t>
    <phoneticPr fontId="0" type="noConversion"/>
  </si>
  <si>
    <t>12 months</t>
  </si>
  <si>
    <t>9  months</t>
    <phoneticPr fontId="0" type="noConversion"/>
  </si>
  <si>
    <t>3 months</t>
    <phoneticPr fontId="0" type="noConversion"/>
  </si>
  <si>
    <t>7 months ended</t>
    <phoneticPr fontId="0" type="noConversion"/>
  </si>
  <si>
    <t>Per management account</t>
    <phoneticPr fontId="0" type="noConversion"/>
  </si>
  <si>
    <t>Projected full year</t>
    <phoneticPr fontId="0" type="noConversion"/>
  </si>
  <si>
    <t>Major assumptions</t>
    <phoneticPr fontId="0" type="noConversion"/>
  </si>
  <si>
    <t>Total equity</t>
  </si>
  <si>
    <t>Dividend paid</t>
    <phoneticPr fontId="0" type="noConversion"/>
  </si>
  <si>
    <t>Profit after tax for the year</t>
  </si>
  <si>
    <t>Adjustment on retained profit b/f</t>
  </si>
  <si>
    <t>Retained profits brought forward</t>
  </si>
  <si>
    <t>Non - controling interest</t>
    <phoneticPr fontId="0" type="noConversion"/>
  </si>
  <si>
    <t>Translation Reserve</t>
    <phoneticPr fontId="0" type="noConversion"/>
  </si>
  <si>
    <t>pre-acquisition loss</t>
  </si>
  <si>
    <t>Capital reserve</t>
  </si>
  <si>
    <t>Share premium</t>
  </si>
  <si>
    <t>Share capital</t>
  </si>
  <si>
    <t>Equity</t>
  </si>
  <si>
    <t>Net assets</t>
  </si>
  <si>
    <t>Total non-current liabilities</t>
  </si>
  <si>
    <t>Deferred tax liabilities</t>
  </si>
  <si>
    <t>Lease liability</t>
    <phoneticPr fontId="10" type="noConversion"/>
  </si>
  <si>
    <t>Non-Current-Instalment #BT1019</t>
  </si>
  <si>
    <t>Bank loan</t>
  </si>
  <si>
    <t>Total assets less current liabilities</t>
  </si>
  <si>
    <t>Net current assets/(liabilities)</t>
  </si>
  <si>
    <t>Total current liabilities</t>
  </si>
  <si>
    <t>Lease Liability</t>
  </si>
  <si>
    <t>Tax payable</t>
  </si>
  <si>
    <t>Due to a director</t>
  </si>
  <si>
    <t>Due to associate</t>
  </si>
  <si>
    <t>Due to holding company</t>
  </si>
  <si>
    <t>Due to a subsidiary</t>
  </si>
  <si>
    <t>Due to fellow subsidiaries</t>
  </si>
  <si>
    <t>Due to related companies (minority int)</t>
    <phoneticPr fontId="10" type="noConversion"/>
  </si>
  <si>
    <t>Hire purchase liability</t>
  </si>
  <si>
    <t>Other payable and accrued charges</t>
  </si>
  <si>
    <t>Advance received</t>
  </si>
  <si>
    <t>Rental deposit received</t>
  </si>
  <si>
    <t>Bank overdraft</t>
  </si>
  <si>
    <t>Accounts payable</t>
  </si>
  <si>
    <t>Current liabilities</t>
  </si>
  <si>
    <t>Total current assets</t>
  </si>
  <si>
    <t>Due from a director</t>
  </si>
  <si>
    <t>Inventory</t>
  </si>
  <si>
    <t>Deposit paid and prepayment and other receivables</t>
    <phoneticPr fontId="0" type="noConversion"/>
  </si>
  <si>
    <t>Loan to staff</t>
  </si>
  <si>
    <t>Tax prepaid</t>
  </si>
  <si>
    <t>Accounts receivables</t>
  </si>
  <si>
    <t>Bank balances</t>
  </si>
  <si>
    <t>Due from associate</t>
  </si>
  <si>
    <t>Due from holding company</t>
  </si>
  <si>
    <t>Due from a subsidiary</t>
  </si>
  <si>
    <t>Due from fellow subsidiaries</t>
  </si>
  <si>
    <t>Amount due from related companies</t>
  </si>
  <si>
    <t>Current assets</t>
  </si>
  <si>
    <t>Total non-current assets</t>
  </si>
  <si>
    <t>Right-Of-Use Assets</t>
  </si>
  <si>
    <t>Investment in associate</t>
  </si>
  <si>
    <t>Investment in subsidiaries</t>
  </si>
  <si>
    <t>Goodwill</t>
  </si>
  <si>
    <t>Deferred tax assets</t>
  </si>
  <si>
    <t>Property, plant and equipment</t>
  </si>
  <si>
    <t>Non-current assets</t>
  </si>
  <si>
    <t>4 months</t>
    <phoneticPr fontId="10" type="noConversion"/>
  </si>
  <si>
    <t>3 months</t>
    <phoneticPr fontId="10" type="noConversion"/>
  </si>
  <si>
    <t>3  months</t>
    <phoneticPr fontId="0" type="noConversion"/>
  </si>
  <si>
    <t>6months</t>
  </si>
  <si>
    <t>Consolidated</t>
  </si>
  <si>
    <t>Forecasted</t>
  </si>
  <si>
    <t>Projected</t>
  </si>
  <si>
    <t>Per management account</t>
    <phoneticPr fontId="10" type="noConversion"/>
  </si>
  <si>
    <t>Per management account</t>
  </si>
  <si>
    <t>Shareholding</t>
  </si>
  <si>
    <t>Balance sheet</t>
  </si>
  <si>
    <t>Updated</t>
  </si>
  <si>
    <t>Financial Statements &amp; Forecasts</t>
  </si>
  <si>
    <t>Total</t>
  </si>
  <si>
    <t>Tax recoverable</t>
  </si>
  <si>
    <t>流动资产：</t>
  </si>
  <si>
    <t>USD</t>
  </si>
  <si>
    <t>#17</t>
  </si>
  <si>
    <t>美元估值</t>
  </si>
  <si>
    <t>+2%</t>
  </si>
  <si>
    <t>通胀率</t>
  </si>
  <si>
    <t>+2.5%</t>
  </si>
  <si>
    <t>业务增长率</t>
  </si>
  <si>
    <t>+1%</t>
  </si>
  <si>
    <t>Discount rate</t>
  </si>
  <si>
    <t>Changes</t>
  </si>
  <si>
    <t>Sensitivity Analysis</t>
  </si>
  <si>
    <t>PE</t>
  </si>
  <si>
    <t>RMB</t>
  </si>
  <si>
    <t>NPV</t>
  </si>
  <si>
    <t>Less investment</t>
  </si>
  <si>
    <t>Sum of PV</t>
  </si>
  <si>
    <t>PV</t>
  </si>
  <si>
    <t>Lansen interests</t>
  </si>
  <si>
    <t>Discount factor</t>
  </si>
  <si>
    <t>adjusted Bloomberg value</t>
  </si>
  <si>
    <t>Lansen WACC</t>
  </si>
  <si>
    <t>New capital</t>
  </si>
  <si>
    <t>Assets</t>
  </si>
  <si>
    <t>Cash</t>
  </si>
  <si>
    <t>Ex-rate</t>
  </si>
  <si>
    <t>Project Fair Value</t>
  </si>
  <si>
    <t>Discount for lack of Marketability</t>
  </si>
  <si>
    <t>Terminal value</t>
  </si>
  <si>
    <t>Free cash flow</t>
  </si>
  <si>
    <t>Period</t>
  </si>
  <si>
    <t>DCF</t>
  </si>
  <si>
    <t>无形资产</t>
    <phoneticPr fontId="0" type="noConversion"/>
  </si>
  <si>
    <t>期末数</t>
    <phoneticPr fontId="0" type="noConversion"/>
  </si>
  <si>
    <t>摊销费用</t>
  </si>
  <si>
    <t>期初数</t>
    <phoneticPr fontId="0" type="noConversion"/>
  </si>
  <si>
    <t>土地</t>
  </si>
  <si>
    <t>折旧费用（新增资产1）</t>
  </si>
  <si>
    <t>折旧费用（原有资产）</t>
  </si>
  <si>
    <t>新增资产2</t>
    <phoneticPr fontId="0" type="noConversion"/>
  </si>
  <si>
    <t>新增资产1</t>
    <phoneticPr fontId="0" type="noConversion"/>
  </si>
  <si>
    <t>固定资产</t>
  </si>
  <si>
    <t>利息收入</t>
  </si>
  <si>
    <t>财务费用（除税后）</t>
  </si>
  <si>
    <t>财务费用</t>
  </si>
  <si>
    <t>累计利润</t>
  </si>
  <si>
    <t>汇兑平衡储备及其他储备</t>
  </si>
  <si>
    <t>股本金</t>
  </si>
  <si>
    <t>其他负债</t>
  </si>
  <si>
    <t>银行借款</t>
  </si>
  <si>
    <t>应付款</t>
  </si>
  <si>
    <t>商誉</t>
  </si>
  <si>
    <t>无形资产</t>
  </si>
  <si>
    <t>存货</t>
  </si>
  <si>
    <t>应收款</t>
  </si>
  <si>
    <t>现金余额</t>
  </si>
  <si>
    <t>资产负债表</t>
  </si>
  <si>
    <t>资本支出</t>
  </si>
  <si>
    <t>银行借款</t>
    <phoneticPr fontId="0" type="noConversion"/>
  </si>
  <si>
    <t>同比股东贷款</t>
    <phoneticPr fontId="0" type="noConversion"/>
  </si>
  <si>
    <t>应付款增加</t>
  </si>
  <si>
    <t>存货增加</t>
  </si>
  <si>
    <t>应收款增加</t>
  </si>
  <si>
    <t>折旧费用</t>
  </si>
  <si>
    <t>净利润</t>
  </si>
  <si>
    <t>现金流量表</t>
  </si>
  <si>
    <t>利润率</t>
  </si>
  <si>
    <t>毛利率</t>
  </si>
  <si>
    <t>所得税</t>
  </si>
  <si>
    <t>可扣税亏损(五年内)</t>
  </si>
  <si>
    <t>利润总额</t>
  </si>
  <si>
    <t>管理费用</t>
  </si>
  <si>
    <t>26隻IA銷售費用30%</t>
    <phoneticPr fontId="23" type="noConversion"/>
  </si>
  <si>
    <t>市场及固定费用每年增加2%，变动销售费用率4%</t>
    <phoneticPr fontId="0" type="noConversion"/>
  </si>
  <si>
    <t>销售费用</t>
  </si>
  <si>
    <t>其他收入</t>
    <phoneticPr fontId="0" type="noConversion"/>
  </si>
  <si>
    <t>毛利</t>
  </si>
  <si>
    <t>营业税费</t>
  </si>
  <si>
    <t>营业成本</t>
  </si>
  <si>
    <t>营业收入</t>
  </si>
  <si>
    <t>利润表</t>
  </si>
  <si>
    <t>人民币</t>
  </si>
  <si>
    <t>2021 H2</t>
    <phoneticPr fontId="23" type="noConversion"/>
  </si>
  <si>
    <t>2021 H1</t>
    <phoneticPr fontId="23" type="noConversion"/>
  </si>
  <si>
    <t>GP%</t>
  </si>
  <si>
    <t>Total EQUITY</t>
  </si>
  <si>
    <t/>
  </si>
  <si>
    <t>Current Year Earnings</t>
  </si>
  <si>
    <t>3-9000</t>
  </si>
  <si>
    <t>Retained Earnings</t>
  </si>
  <si>
    <t>3-8000</t>
  </si>
  <si>
    <t>Total SHAREHOLDERS' EQUITY</t>
  </si>
  <si>
    <t>3-1510</t>
  </si>
  <si>
    <t>3-1500</t>
  </si>
  <si>
    <t>SHAREHOLDERS' EQUITY</t>
  </si>
  <si>
    <t>3-1000</t>
  </si>
  <si>
    <t>EQUITY</t>
  </si>
  <si>
    <t>3-0000</t>
  </si>
  <si>
    <t>Net Assets</t>
  </si>
  <si>
    <t>Total LIABILITIES</t>
  </si>
  <si>
    <t>Total Current Accounts</t>
  </si>
  <si>
    <t>C/A -Infinite Success (HK) Ltd</t>
  </si>
  <si>
    <t>2-9750</t>
  </si>
  <si>
    <t>Current Accounts</t>
  </si>
  <si>
    <t>2-9000</t>
  </si>
  <si>
    <t>Credit Card</t>
  </si>
  <si>
    <t>2-8000</t>
  </si>
  <si>
    <t>Shareholders' liabilities</t>
  </si>
  <si>
    <t>2-7000</t>
  </si>
  <si>
    <t>Provision for double pay</t>
  </si>
  <si>
    <t>2-6700</t>
  </si>
  <si>
    <t>Provision for Bad debts</t>
  </si>
  <si>
    <t>2-6600</t>
  </si>
  <si>
    <t>Dividend/Bond interest payable</t>
  </si>
  <si>
    <t>2-6400</t>
  </si>
  <si>
    <t>Unidentified funds rec'd -bank</t>
  </si>
  <si>
    <t>2-6100</t>
  </si>
  <si>
    <t>Accrual - General</t>
  </si>
  <si>
    <t>2-6000</t>
  </si>
  <si>
    <t>Suppliers payable</t>
  </si>
  <si>
    <t>2-5000</t>
  </si>
  <si>
    <t>Total Levy Payable</t>
  </si>
  <si>
    <t>Transaction Levy payable</t>
  </si>
  <si>
    <t>2-3100</t>
  </si>
  <si>
    <t>Levy Payable</t>
  </si>
  <si>
    <t>2-3000</t>
  </si>
  <si>
    <t>Total CURRENT LIABILITIES</t>
  </si>
  <si>
    <t>A/P Global Future ClientUSD Ex</t>
  </si>
  <si>
    <t>2-2921</t>
  </si>
  <si>
    <t>A/P Global Future Client -USD</t>
  </si>
  <si>
    <t>2-2920</t>
  </si>
  <si>
    <t>A/P Global Future ClientCNY Ex</t>
  </si>
  <si>
    <t>2-2911</t>
  </si>
  <si>
    <t>A/P Global Future Client CNY</t>
  </si>
  <si>
    <t>2-2910</t>
  </si>
  <si>
    <t>A/P Global Future Client HKD</t>
  </si>
  <si>
    <t>2-2900</t>
  </si>
  <si>
    <t>Trading fee payable</t>
  </si>
  <si>
    <t>2-2700</t>
  </si>
  <si>
    <t>Stamp duty payable</t>
  </si>
  <si>
    <t>2-2600</t>
  </si>
  <si>
    <t>Amt Due to Cash Client USD Ex</t>
  </si>
  <si>
    <t>2-2521</t>
  </si>
  <si>
    <t>Amt Due to Cash Client USD</t>
  </si>
  <si>
    <t>2-2520</t>
  </si>
  <si>
    <t>Amt Due to Cash Client CNY Ex</t>
  </si>
  <si>
    <t>2-2511</t>
  </si>
  <si>
    <t>Amt Due to Cash Client CNY</t>
  </si>
  <si>
    <t>2-2510</t>
  </si>
  <si>
    <t>Amt Due to Cash Client</t>
  </si>
  <si>
    <t>2-2500</t>
  </si>
  <si>
    <t>Amt Due to Margin Client USDEx</t>
  </si>
  <si>
    <t>2-2421</t>
  </si>
  <si>
    <t>Amt Due to Margin Client USD</t>
  </si>
  <si>
    <t>2-2420</t>
  </si>
  <si>
    <t>Amt Due to Margin Client CNYEx</t>
  </si>
  <si>
    <t>2-2411</t>
  </si>
  <si>
    <t>Amt Due to Margin Client CNY</t>
  </si>
  <si>
    <t>2-2410</t>
  </si>
  <si>
    <t>Amt Due to Margin Client</t>
  </si>
  <si>
    <t>2-2400</t>
  </si>
  <si>
    <t>CURRENT LIABILITIES</t>
  </si>
  <si>
    <t>2-2000</t>
  </si>
  <si>
    <t>LIABILITIES</t>
  </si>
  <si>
    <t>2-0000</t>
  </si>
  <si>
    <t>Total Assets</t>
  </si>
  <si>
    <t>A/R Phillip Sec - Trust USD Ex</t>
  </si>
  <si>
    <t>1-8761</t>
  </si>
  <si>
    <t>A/R Phillip Sec - Hse USD</t>
  </si>
  <si>
    <t>1-8760</t>
  </si>
  <si>
    <t>1-8751</t>
  </si>
  <si>
    <t>A/R Phillip Sec - Trust USD</t>
  </si>
  <si>
    <t>1-8750</t>
  </si>
  <si>
    <t>A/R - IB - Trust - USDEx</t>
  </si>
  <si>
    <t>1-8741</t>
  </si>
  <si>
    <t>A/R - IB - Trust - USD</t>
  </si>
  <si>
    <t>1-8740</t>
  </si>
  <si>
    <t>A/R iFast - HKD</t>
  </si>
  <si>
    <t>1-8500</t>
  </si>
  <si>
    <t>A/R Phillip - Hse USD Ex</t>
  </si>
  <si>
    <t>1-8321</t>
  </si>
  <si>
    <t>A/R Phillip - Hse USD</t>
  </si>
  <si>
    <t>1-8320</t>
  </si>
  <si>
    <t>A/R Phillip - Hse HKD</t>
  </si>
  <si>
    <t>1-8300</t>
  </si>
  <si>
    <t>A/R-Great Roc Securities-HKD</t>
  </si>
  <si>
    <t>1-8166</t>
  </si>
  <si>
    <t>A/R Phillip - USD Ex</t>
  </si>
  <si>
    <t>1-8121</t>
  </si>
  <si>
    <t>A/R Phillip - USD</t>
  </si>
  <si>
    <t>1-8120</t>
  </si>
  <si>
    <t>A/R Phillip - HKD</t>
  </si>
  <si>
    <t>1-8100</t>
  </si>
  <si>
    <t>Deposits Paid</t>
  </si>
  <si>
    <t>1-7200</t>
  </si>
  <si>
    <t>Prepayments</t>
  </si>
  <si>
    <t>1-7100</t>
  </si>
  <si>
    <t>A/R - Ongoing Wrap Fee - HKD</t>
  </si>
  <si>
    <t>1-7060</t>
  </si>
  <si>
    <t>A/R - Trailer Fee - HKD</t>
  </si>
  <si>
    <t>1-7050</t>
  </si>
  <si>
    <t>A/R Broker - Securities USDEx</t>
  </si>
  <si>
    <t>1-6211</t>
  </si>
  <si>
    <t>A/R Broker - Securities - USD</t>
  </si>
  <si>
    <t>1-6210</t>
  </si>
  <si>
    <t>AR - CCASS</t>
  </si>
  <si>
    <t>1-6100</t>
  </si>
  <si>
    <t>OTHER ASSETS</t>
  </si>
  <si>
    <t>1-6000</t>
  </si>
  <si>
    <t>BOCOMM House HKD C/A 932602</t>
  </si>
  <si>
    <t>1-5801</t>
  </si>
  <si>
    <t>HSB HSE JPY S/A787102805-883Ex</t>
  </si>
  <si>
    <t>1-5751</t>
  </si>
  <si>
    <t>HSB HSE JPY S/A 787-102805-883</t>
  </si>
  <si>
    <t>1-5750</t>
  </si>
  <si>
    <t>HSB FT USD #787-467802-222 Ex</t>
  </si>
  <si>
    <t>1-5721</t>
  </si>
  <si>
    <t>HSB FT USD C/A #787-467802-222</t>
  </si>
  <si>
    <t>1-5720</t>
  </si>
  <si>
    <t>HSB FT CNY #787-467752-883 Ex</t>
  </si>
  <si>
    <t>1-5711</t>
  </si>
  <si>
    <t>HSB FT CNY S/A #787-467752-883</t>
  </si>
  <si>
    <t>1-5710</t>
  </si>
  <si>
    <t>HSB FT HKD C/A #787-467752-001</t>
  </si>
  <si>
    <t>1-5700</t>
  </si>
  <si>
    <t>HSB CD AUD S/A787102805-883-Ex</t>
  </si>
  <si>
    <t>1-5621</t>
  </si>
  <si>
    <t>HSB CD AUD S/A 787-102805-883</t>
  </si>
  <si>
    <t>1-5620</t>
  </si>
  <si>
    <t>HSB Trust CNY CA#225440-239 Ex</t>
  </si>
  <si>
    <t>1-5411</t>
  </si>
  <si>
    <t>HSB Trust CNY C/A #225440239</t>
  </si>
  <si>
    <t>1-5410</t>
  </si>
  <si>
    <t>HSB Trust HKD C/A #088251-002</t>
  </si>
  <si>
    <t>1-5400</t>
  </si>
  <si>
    <t>HSB Trust HKD S/A #088251-669</t>
  </si>
  <si>
    <t>1-5300</t>
  </si>
  <si>
    <t>HSB Hse USD C/A #088251-222 Ex</t>
  </si>
  <si>
    <t>1-5221</t>
  </si>
  <si>
    <t>HSB Hse USD C/A #088251-222</t>
  </si>
  <si>
    <t>1-5220</t>
  </si>
  <si>
    <t>HSB House CNY C/A 088251-239Ex</t>
  </si>
  <si>
    <t>1-5211</t>
  </si>
  <si>
    <t>HSB House CNY C/A #088251-239</t>
  </si>
  <si>
    <t>1-5210</t>
  </si>
  <si>
    <t>HSB Hse HKD C/A #088251-001</t>
  </si>
  <si>
    <t>1-5200</t>
  </si>
  <si>
    <t>HSB Hse CNY S/A #088251-280 Ex</t>
  </si>
  <si>
    <t>1-5111</t>
  </si>
  <si>
    <t>HSB Hse CNY S/A #088251-280</t>
  </si>
  <si>
    <t>1-5110</t>
  </si>
  <si>
    <t>HSB Hse HKD S/A #088251-668</t>
  </si>
  <si>
    <t>1-5100</t>
  </si>
  <si>
    <t>ICBC Hse HKD C/A #861504144258</t>
  </si>
  <si>
    <t>1-4800</t>
  </si>
  <si>
    <t>ICBC Trust HKD C/A861504144339</t>
  </si>
  <si>
    <t>1-4700</t>
  </si>
  <si>
    <t>BOC CNY C/A #875-0-601407-6 Ex</t>
  </si>
  <si>
    <t>1-4611</t>
  </si>
  <si>
    <t>BOC CNY C/A #875-0-601407-6</t>
  </si>
  <si>
    <t>1-4610</t>
  </si>
  <si>
    <t>BOC HKD C/A #875-0-043424-1</t>
  </si>
  <si>
    <t>1-4600</t>
  </si>
  <si>
    <t>BOC Trust USD C/A87508032722Ex</t>
  </si>
  <si>
    <t>1-4521</t>
  </si>
  <si>
    <t>BOC Trust USD C/A#875-08032722</t>
  </si>
  <si>
    <t>1-4520</t>
  </si>
  <si>
    <t>BOC Trust CNY C/A87506033198Ex</t>
  </si>
  <si>
    <t>1-4511</t>
  </si>
  <si>
    <t>BOC Trust CNY C/A875-06033198</t>
  </si>
  <si>
    <t>1-4510</t>
  </si>
  <si>
    <t>C/A SI Fin Group Mgt Services</t>
  </si>
  <si>
    <t>2-9600</t>
  </si>
  <si>
    <t>BOC Trust HKD C/A#875-00510796</t>
  </si>
  <si>
    <t>1-4500</t>
  </si>
  <si>
    <t>C/A SIFG Asia Ltd</t>
  </si>
  <si>
    <t>2-9100</t>
  </si>
  <si>
    <t>BEA-Trust S/A514-68-01937-7HKD</t>
  </si>
  <si>
    <t>1-3573</t>
  </si>
  <si>
    <t>BEA Trust CNY514-40-409164-8Ex</t>
  </si>
  <si>
    <t>1-3572</t>
  </si>
  <si>
    <t>BEA TrustCNY CA514-40-409164-8</t>
  </si>
  <si>
    <t>1-3571</t>
  </si>
  <si>
    <t>BEA-Trust C/A514-68-01937-7HKD</t>
  </si>
  <si>
    <t>1-3570</t>
  </si>
  <si>
    <t>Unknown deposit</t>
    <phoneticPr fontId="0" type="noConversion"/>
  </si>
  <si>
    <t>BEA  Hse S/A 514-68-01935-1SSA</t>
  </si>
  <si>
    <t>1-3563</t>
  </si>
  <si>
    <t>Accrual</t>
    <phoneticPr fontId="0" type="noConversion"/>
  </si>
  <si>
    <t>BEA  Hse CNY 514-40-409163-0Ex</t>
  </si>
  <si>
    <t>1-3562</t>
  </si>
  <si>
    <t>Suppliers payable - USD</t>
  </si>
  <si>
    <t>2-5010</t>
  </si>
  <si>
    <t>BEA  Hse CNY CA514-40-409163-0</t>
  </si>
  <si>
    <t>1-3561</t>
  </si>
  <si>
    <t>BEA  Hse C/A 514-68-01935-1</t>
  </si>
  <si>
    <t>1-3560</t>
  </si>
  <si>
    <t>HKB HKD C/A #835120-001</t>
  </si>
  <si>
    <t>1-3200</t>
  </si>
  <si>
    <t>HKB HKD S/A #835120-838</t>
  </si>
  <si>
    <t>1-3100</t>
  </si>
  <si>
    <t>A/R - Ongoing Wrap Fee</t>
    <phoneticPr fontId="0" type="noConversion"/>
  </si>
  <si>
    <t>CASH &amp; BANKS</t>
  </si>
  <si>
    <t>1-3000</t>
  </si>
  <si>
    <t>A/R - Trailer Fee</t>
    <phoneticPr fontId="0" type="noConversion"/>
  </si>
  <si>
    <t>Investment in Subsidiaries</t>
  </si>
  <si>
    <t>1-2100</t>
  </si>
  <si>
    <t>AR-IPO Financing</t>
    <phoneticPr fontId="0" type="noConversion"/>
  </si>
  <si>
    <t>1-6800</t>
  </si>
  <si>
    <t>Trading Right</t>
  </si>
  <si>
    <t>1-2000</t>
  </si>
  <si>
    <t>Account Rec'd</t>
    <phoneticPr fontId="0" type="noConversion"/>
  </si>
  <si>
    <t>1-6500</t>
    <phoneticPr fontId="0" type="noConversion"/>
  </si>
  <si>
    <t>1-0000</t>
  </si>
  <si>
    <t>As of March 2021</t>
  </si>
  <si>
    <t>Balance Sheet</t>
    <phoneticPr fontId="0" type="noConversion"/>
  </si>
  <si>
    <t>Net Profit / (Loss)</t>
  </si>
  <si>
    <t>Total OTHER EXPENSES</t>
  </si>
  <si>
    <t>Interest Expenses</t>
  </si>
  <si>
    <t>9-1000</t>
  </si>
  <si>
    <t>OTHER EXPENSES</t>
  </si>
  <si>
    <t>9-0000</t>
  </si>
  <si>
    <t>Operating Profit</t>
  </si>
  <si>
    <t>Total EXPENSES</t>
  </si>
  <si>
    <t>P/L on Error Trade Securities</t>
  </si>
  <si>
    <t>6-7310</t>
  </si>
  <si>
    <t>Gain/Loss on Error Trades</t>
  </si>
  <si>
    <t>6-7300</t>
  </si>
  <si>
    <t>Gain/Loss on House Trades</t>
  </si>
  <si>
    <t>6-7200</t>
  </si>
  <si>
    <t>Management Fee</t>
  </si>
  <si>
    <t>6-5930</t>
  </si>
  <si>
    <t>Bad debts</t>
  </si>
  <si>
    <t>6-5910</t>
  </si>
  <si>
    <t>Postages</t>
  </si>
  <si>
    <t>6-5820</t>
  </si>
  <si>
    <t>Total Office Supplies &amp; Maintenance</t>
  </si>
  <si>
    <t>Office Supplies &amp; Maintenance</t>
  </si>
  <si>
    <t>6-5502</t>
  </si>
  <si>
    <t>6-5500</t>
  </si>
  <si>
    <t>Interest Expense-IPO</t>
  </si>
  <si>
    <t>6-5202</t>
  </si>
  <si>
    <t>Bank Charges</t>
  </si>
  <si>
    <t>6-5201</t>
  </si>
  <si>
    <t>Insurance</t>
  </si>
  <si>
    <t>6-5100</t>
  </si>
  <si>
    <t>Total Data Lines</t>
  </si>
  <si>
    <t>Systems Expenses-Securities</t>
  </si>
  <si>
    <t>6-4506</t>
  </si>
  <si>
    <t>Stock Exchange OG Fee</t>
  </si>
  <si>
    <t>6-4503</t>
  </si>
  <si>
    <t>Broadband, Domain &amp; Data Svs</t>
  </si>
  <si>
    <t>6-4502</t>
  </si>
  <si>
    <t>Data Lines</t>
  </si>
  <si>
    <t>6-4500</t>
  </si>
  <si>
    <t>Service fee - Futures</t>
  </si>
  <si>
    <t>6-4201</t>
  </si>
  <si>
    <t>Service Fee</t>
  </si>
  <si>
    <t>6-4200</t>
  </si>
  <si>
    <t>Total Trading expenses</t>
  </si>
  <si>
    <t>Commission expenses - Global F</t>
  </si>
  <si>
    <t>6-2504</t>
  </si>
  <si>
    <t>Commission expenses - Futures</t>
  </si>
  <si>
    <t>6-2503</t>
  </si>
  <si>
    <t>Commission Expenses - Sec</t>
  </si>
  <si>
    <t>6-2502</t>
  </si>
  <si>
    <t>CCASS Charges</t>
  </si>
  <si>
    <t>6-2501</t>
  </si>
  <si>
    <t>Trading expenses</t>
  </si>
  <si>
    <t>6-2500</t>
  </si>
  <si>
    <t>Secertarial and filing fee</t>
  </si>
  <si>
    <t>6-2307</t>
  </si>
  <si>
    <t>Licence Fee</t>
  </si>
  <si>
    <t>6-2303</t>
  </si>
  <si>
    <t>Filing &amp; Registration Fee</t>
  </si>
  <si>
    <t>6-2302</t>
  </si>
  <si>
    <t>Audit Fees</t>
  </si>
  <si>
    <t>6-2100</t>
  </si>
  <si>
    <t>Total Travelling &amp; Entertainment</t>
  </si>
  <si>
    <t>Travelling</t>
  </si>
  <si>
    <t>6-1320</t>
  </si>
  <si>
    <t>6-5931</t>
  </si>
  <si>
    <t>Entertainment</t>
  </si>
  <si>
    <t>6-1310</t>
  </si>
  <si>
    <t>Travelling &amp; Entertainment</t>
  </si>
  <si>
    <t>6-1300</t>
  </si>
  <si>
    <t>6-5901</t>
  </si>
  <si>
    <t>Total Employment Expenses</t>
  </si>
  <si>
    <t>6-5900</t>
  </si>
  <si>
    <t>Staff Compensation</t>
  </si>
  <si>
    <t>6-1213</t>
  </si>
  <si>
    <t>Recuritment expenses</t>
  </si>
  <si>
    <t>6-1210</t>
  </si>
  <si>
    <t>6-5810</t>
  </si>
  <si>
    <t>Employees' Insurance</t>
  </si>
  <si>
    <t>6-1208</t>
  </si>
  <si>
    <t>6-5700</t>
  </si>
  <si>
    <t>Staff Welfare</t>
  </si>
  <si>
    <t>6-1207</t>
  </si>
  <si>
    <t>6-5620</t>
  </si>
  <si>
    <t>Employee MPF Contribution</t>
  </si>
  <si>
    <t>6-1205</t>
  </si>
  <si>
    <t>6-5610</t>
  </si>
  <si>
    <t>Employer MPF Contribution</t>
  </si>
  <si>
    <t>6-1204</t>
  </si>
  <si>
    <t>Salary &amp; Wages</t>
  </si>
  <si>
    <t>6-1201</t>
  </si>
  <si>
    <t>Employment Expenses</t>
  </si>
  <si>
    <t>6-1200</t>
  </si>
  <si>
    <t>6-5501</t>
  </si>
  <si>
    <t>EXPENSES</t>
  </si>
  <si>
    <t>6-0000</t>
  </si>
  <si>
    <t>6-5400</t>
  </si>
  <si>
    <t>Total OTHER INCOME</t>
  </si>
  <si>
    <t>6-5303</t>
  </si>
  <si>
    <t>Other Income</t>
  </si>
  <si>
    <t>8-1400</t>
  </si>
  <si>
    <t>6-5302</t>
  </si>
  <si>
    <t>Exchange Gain / Loss</t>
  </si>
  <si>
    <t>8-1000</t>
  </si>
  <si>
    <t>6-5301</t>
  </si>
  <si>
    <t>OTHER INCOME</t>
  </si>
  <si>
    <t>8-0000</t>
  </si>
  <si>
    <t>Gross Profit</t>
  </si>
  <si>
    <t>Total Settlement &amp; CA Cost</t>
  </si>
  <si>
    <t>C2</t>
    <phoneticPr fontId="19" type="noConversion"/>
  </si>
  <si>
    <t>Total Funds &amp; Bonds fee</t>
  </si>
  <si>
    <t>6-4505</t>
  </si>
  <si>
    <t>Platform Fee</t>
  </si>
  <si>
    <t>5-6100</t>
  </si>
  <si>
    <t>6-4504</t>
  </si>
  <si>
    <t>Funds &amp; Bonds fee</t>
  </si>
  <si>
    <t>5-6000</t>
  </si>
  <si>
    <t>Bank-IPO charge</t>
  </si>
  <si>
    <t>5-5200</t>
  </si>
  <si>
    <t>Custody fee</t>
  </si>
  <si>
    <t>5-5100</t>
  </si>
  <si>
    <t>6-4501</t>
  </si>
  <si>
    <t>CCASS - EIPO charge</t>
  </si>
  <si>
    <t>5-5000</t>
  </si>
  <si>
    <t>CA - CCASS collection fee</t>
  </si>
  <si>
    <t>5-4300</t>
  </si>
  <si>
    <t>CA - CCASS scrip fee</t>
  </si>
  <si>
    <t>5-4200</t>
  </si>
  <si>
    <t>6-4300</t>
  </si>
  <si>
    <t>Settlement-trading tariff fee</t>
  </si>
  <si>
    <t>5-3400</t>
  </si>
  <si>
    <t>6-4202</t>
  </si>
  <si>
    <t>Settlement fees-funds&amp;Bonds</t>
  </si>
  <si>
    <t>5-3301</t>
  </si>
  <si>
    <t>Settlement - settlement fees</t>
  </si>
  <si>
    <t>5-3300</t>
  </si>
  <si>
    <t>Settlement - CCASS SI fees</t>
  </si>
  <si>
    <t>5-3200</t>
  </si>
  <si>
    <t>6-4100</t>
  </si>
  <si>
    <t>Settlement - handling fees</t>
  </si>
  <si>
    <t>5-3100</t>
  </si>
  <si>
    <t>Settlement &amp; CA Cost</t>
  </si>
  <si>
    <t>5-0000</t>
  </si>
  <si>
    <t>6-2523</t>
  </si>
  <si>
    <t>6-2520</t>
  </si>
  <si>
    <t>Total INCOME</t>
  </si>
  <si>
    <t>6-2519</t>
  </si>
  <si>
    <t>4-8000</t>
  </si>
  <si>
    <t>6-2515</t>
  </si>
  <si>
    <t>IPO Financing-interest income</t>
  </si>
  <si>
    <t>4-7000</t>
  </si>
  <si>
    <t>6-2512</t>
  </si>
  <si>
    <t>IPO - Handling income</t>
  </si>
  <si>
    <t>4-5010</t>
  </si>
  <si>
    <t>6-2506</t>
  </si>
  <si>
    <t>IPO Income</t>
  </si>
  <si>
    <t>4-5000</t>
  </si>
  <si>
    <t>6-2505</t>
  </si>
  <si>
    <t>Total Corporate Actions Income</t>
  </si>
  <si>
    <t>CA - collection income-CNY</t>
  </si>
  <si>
    <t>4-4310</t>
  </si>
  <si>
    <t>CA - collection income</t>
  </si>
  <si>
    <t>4-4300</t>
  </si>
  <si>
    <t>CA - scrip fee Income</t>
  </si>
  <si>
    <t>4-4200</t>
  </si>
  <si>
    <t>Corporate Actions Income</t>
  </si>
  <si>
    <t>4-4000</t>
  </si>
  <si>
    <t>Settlement-other income SEC</t>
  </si>
  <si>
    <t>4-3500</t>
  </si>
  <si>
    <t>Custody fee income-Funds&amp;Bonds</t>
  </si>
  <si>
    <t>4-3490</t>
  </si>
  <si>
    <t>O/D interest income - Future</t>
  </si>
  <si>
    <t>4-3460</t>
  </si>
  <si>
    <t>6-2301</t>
  </si>
  <si>
    <t>Settlement - O/D interest Sec</t>
  </si>
  <si>
    <t>4-3450</t>
  </si>
  <si>
    <t>6-2200</t>
  </si>
  <si>
    <t>Settlement - trading tariff</t>
  </si>
  <si>
    <t>4-3400</t>
  </si>
  <si>
    <t>Settlement - settlement income</t>
  </si>
  <si>
    <t>4-3300</t>
  </si>
  <si>
    <t>6-1500</t>
  </si>
  <si>
    <t>F&amp;B dividend collection income</t>
  </si>
  <si>
    <t>4-3120</t>
  </si>
  <si>
    <t>Settlement - handling Income</t>
  </si>
  <si>
    <t>4-3100</t>
  </si>
  <si>
    <t>6-1330</t>
  </si>
  <si>
    <t>Settlement Income</t>
  </si>
  <si>
    <t>4-3000</t>
  </si>
  <si>
    <t>On-going Wrap Fee income</t>
  </si>
  <si>
    <t>4-2120</t>
  </si>
  <si>
    <t>Trailer Fee income</t>
  </si>
  <si>
    <t>4-1830</t>
  </si>
  <si>
    <t>Brokerage - Global Futures</t>
  </si>
  <si>
    <t>4-1700</t>
  </si>
  <si>
    <t>6-1208</t>
    <phoneticPr fontId="17" type="noConversion"/>
  </si>
  <si>
    <t>Brokerage - Futures</t>
  </si>
  <si>
    <t>4-1600</t>
  </si>
  <si>
    <t>6-1207</t>
    <phoneticPr fontId="17" type="noConversion"/>
  </si>
  <si>
    <t>Securities -Service fee income</t>
  </si>
  <si>
    <t>4-1400</t>
  </si>
  <si>
    <t>6-1205</t>
    <phoneticPr fontId="17" type="noConversion"/>
  </si>
  <si>
    <t>Brokerage income-underwriting</t>
  </si>
  <si>
    <t>4-1300</t>
  </si>
  <si>
    <t>6-1204</t>
    <phoneticPr fontId="17" type="noConversion"/>
  </si>
  <si>
    <t>Brokerage - Placing</t>
  </si>
  <si>
    <t>4-1200</t>
  </si>
  <si>
    <t>6-1201</t>
    <phoneticPr fontId="17" type="noConversion"/>
  </si>
  <si>
    <t>Brokerage income</t>
  </si>
  <si>
    <t>4-1000</t>
  </si>
  <si>
    <t>5-6300</t>
    <phoneticPr fontId="17" type="noConversion"/>
  </si>
  <si>
    <t>INCOME</t>
  </si>
  <si>
    <t>4-0000</t>
  </si>
  <si>
    <t>5-6100</t>
    <phoneticPr fontId="17" type="noConversion"/>
  </si>
  <si>
    <t>5-5300</t>
    <phoneticPr fontId="17" type="noConversion"/>
  </si>
  <si>
    <t>April 2020 through March 2021</t>
  </si>
  <si>
    <t>5-5200</t>
    <phoneticPr fontId="17" type="noConversion"/>
  </si>
  <si>
    <t>Profit &amp; Loss Statement</t>
  </si>
  <si>
    <t>5-5100</t>
    <phoneticPr fontId="17" type="noConversion"/>
  </si>
  <si>
    <t>4-9100</t>
    <phoneticPr fontId="17" type="noConversion"/>
  </si>
  <si>
    <t>4-9000</t>
    <phoneticPr fontId="17" type="noConversion"/>
  </si>
  <si>
    <t>4-8000</t>
    <phoneticPr fontId="17" type="noConversion"/>
  </si>
  <si>
    <t>4-7000</t>
    <phoneticPr fontId="17" type="noConversion"/>
  </si>
  <si>
    <t>4-5000</t>
    <phoneticPr fontId="17" type="noConversion"/>
  </si>
  <si>
    <r>
      <rPr>
        <b/>
        <sz val="12"/>
        <rFont val="宋体"/>
        <charset val="134"/>
      </rPr>
      <t>淨利潤</t>
    </r>
  </si>
  <si>
    <t>Tax</t>
    <phoneticPr fontId="0" type="noConversion"/>
  </si>
  <si>
    <t>T1</t>
    <phoneticPr fontId="0" type="noConversion"/>
  </si>
  <si>
    <t>Income tax</t>
    <phoneticPr fontId="0" type="noConversion"/>
  </si>
  <si>
    <t>Finance cost</t>
    <phoneticPr fontId="0" type="noConversion"/>
  </si>
  <si>
    <t>Interest on lease liabilities</t>
    <phoneticPr fontId="0" type="noConversion"/>
  </si>
  <si>
    <t>F2</t>
    <phoneticPr fontId="0" type="noConversion"/>
  </si>
  <si>
    <r>
      <rPr>
        <sz val="12"/>
        <rFont val="細明體"/>
        <family val="3"/>
        <charset val="136"/>
      </rPr>
      <t>租賃負債利息</t>
    </r>
  </si>
  <si>
    <t>Interest on bank borrowing</t>
  </si>
  <si>
    <t>F1</t>
    <phoneticPr fontId="0" type="noConversion"/>
  </si>
  <si>
    <r>
      <rPr>
        <sz val="12"/>
        <rFont val="細明體"/>
        <family val="3"/>
        <charset val="136"/>
      </rPr>
      <t>利息費用</t>
    </r>
  </si>
  <si>
    <r>
      <rPr>
        <b/>
        <sz val="12"/>
        <rFont val="宋体"/>
        <charset val="134"/>
      </rPr>
      <t>財務費用</t>
    </r>
  </si>
  <si>
    <t>Admin</t>
    <phoneticPr fontId="0" type="noConversion"/>
  </si>
  <si>
    <t>Depreciation charge - ROA</t>
    <phoneticPr fontId="0" type="noConversion"/>
  </si>
  <si>
    <t>A63</t>
    <phoneticPr fontId="0" type="noConversion"/>
  </si>
  <si>
    <r>
      <rPr>
        <sz val="12"/>
        <rFont val="細明體"/>
        <family val="3"/>
        <charset val="136"/>
      </rPr>
      <t>使用權資產折舊</t>
    </r>
  </si>
  <si>
    <t>Exchange losses, net</t>
  </si>
  <si>
    <t>A62</t>
  </si>
  <si>
    <r>
      <rPr>
        <sz val="11"/>
        <color theme="1"/>
        <rFont val="Calibri"/>
        <family val="2"/>
        <scheme val="minor"/>
      </rPr>
      <t>匯兌損益</t>
    </r>
  </si>
  <si>
    <t>Sundry expenses</t>
  </si>
  <si>
    <t>A61</t>
  </si>
  <si>
    <r>
      <rPr>
        <sz val="12"/>
        <rFont val="細明體"/>
        <family val="3"/>
        <charset val="136"/>
      </rPr>
      <t>排污费</t>
    </r>
  </si>
  <si>
    <t>Legal and professional fees</t>
  </si>
  <si>
    <t>A60</t>
  </si>
  <si>
    <r>
      <rPr>
        <sz val="12"/>
        <rFont val="微軟正黑體"/>
        <family val="2"/>
        <charset val="136"/>
      </rPr>
      <t>审计费</t>
    </r>
  </si>
  <si>
    <t>Meeting expenses</t>
  </si>
  <si>
    <t>A59</t>
  </si>
  <si>
    <r>
      <rPr>
        <sz val="12"/>
        <rFont val="微軟正黑體"/>
        <family val="2"/>
        <charset val="136"/>
      </rPr>
      <t>会议费</t>
    </r>
  </si>
  <si>
    <t>-  car park</t>
  </si>
  <si>
    <t>A58</t>
  </si>
  <si>
    <r>
      <rPr>
        <sz val="12"/>
        <rFont val="微軟正黑體"/>
        <family val="2"/>
        <charset val="136"/>
      </rPr>
      <t>租賃費</t>
    </r>
  </si>
  <si>
    <t>A57</t>
  </si>
  <si>
    <r>
      <rPr>
        <sz val="12"/>
        <rFont val="微軟正黑體"/>
        <family val="2"/>
        <charset val="136"/>
      </rPr>
      <t>违约金</t>
    </r>
  </si>
  <si>
    <t>A56</t>
  </si>
  <si>
    <r>
      <rPr>
        <sz val="12"/>
        <rFont val="微軟正黑體"/>
        <family val="2"/>
        <charset val="136"/>
      </rPr>
      <t>工装费</t>
    </r>
  </si>
  <si>
    <t>Water and electricity</t>
  </si>
  <si>
    <t>A55</t>
  </si>
  <si>
    <r>
      <rPr>
        <sz val="12"/>
        <rFont val="微軟正黑體"/>
        <family val="2"/>
        <charset val="136"/>
      </rPr>
      <t>燃汽費</t>
    </r>
  </si>
  <si>
    <t>-  land and buildings (excl. car park)</t>
  </si>
  <si>
    <t>A54</t>
  </si>
  <si>
    <r>
      <rPr>
        <sz val="12"/>
        <rFont val="微軟正黑體"/>
        <family val="2"/>
        <charset val="136"/>
      </rPr>
      <t>房租</t>
    </r>
  </si>
  <si>
    <t>Rates and management fees</t>
  </si>
  <si>
    <t>A53</t>
  </si>
  <si>
    <r>
      <rPr>
        <sz val="12"/>
        <rFont val="微軟正黑體"/>
        <family val="2"/>
        <charset val="136"/>
      </rPr>
      <t>保安費用</t>
    </r>
  </si>
  <si>
    <t>A52</t>
  </si>
  <si>
    <r>
      <rPr>
        <sz val="12"/>
        <rFont val="微軟正黑體"/>
        <family val="2"/>
        <charset val="136"/>
      </rPr>
      <t>存貨燒燬撇賬</t>
    </r>
  </si>
  <si>
    <t>A51</t>
  </si>
  <si>
    <r>
      <rPr>
        <sz val="12"/>
        <rFont val="微軟正黑體"/>
        <family val="2"/>
        <charset val="136"/>
      </rPr>
      <t>陳廢存貨撇賬</t>
    </r>
  </si>
  <si>
    <t>Selling</t>
    <phoneticPr fontId="0" type="noConversion"/>
  </si>
  <si>
    <t>Sample charges</t>
  </si>
  <si>
    <t>A50</t>
  </si>
  <si>
    <r>
      <rPr>
        <sz val="12"/>
        <rFont val="微軟正黑體"/>
        <family val="2"/>
        <charset val="136"/>
      </rPr>
      <t>樣本費</t>
    </r>
  </si>
  <si>
    <t>Exhibition expenses</t>
  </si>
  <si>
    <t>A49</t>
  </si>
  <si>
    <r>
      <rPr>
        <sz val="12"/>
        <rFont val="微軟正黑體"/>
        <family val="2"/>
        <charset val="136"/>
      </rPr>
      <t>展覽費</t>
    </r>
  </si>
  <si>
    <t>BR fees</t>
  </si>
  <si>
    <t>A48</t>
  </si>
  <si>
    <r>
      <rPr>
        <sz val="12"/>
        <rFont val="細明體"/>
        <family val="3"/>
        <charset val="136"/>
      </rPr>
      <t>商業登記費</t>
    </r>
  </si>
  <si>
    <t>A47</t>
  </si>
  <si>
    <r>
      <rPr>
        <sz val="11"/>
        <color theme="1"/>
        <rFont val="Calibri"/>
        <family val="2"/>
        <scheme val="minor"/>
      </rPr>
      <t>法律及專業費用</t>
    </r>
  </si>
  <si>
    <t>Bank charges</t>
    <phoneticPr fontId="0" type="noConversion"/>
  </si>
  <si>
    <t>A46</t>
  </si>
  <si>
    <t>銀行手續費</t>
    <phoneticPr fontId="0" type="noConversion"/>
  </si>
  <si>
    <t>Compensation</t>
    <phoneticPr fontId="0" type="noConversion"/>
  </si>
  <si>
    <t>A45</t>
  </si>
  <si>
    <r>
      <rPr>
        <sz val="12"/>
        <rFont val="微軟正黑體"/>
        <family val="2"/>
        <charset val="136"/>
      </rPr>
      <t>补偿金</t>
    </r>
  </si>
  <si>
    <t>A44</t>
  </si>
  <si>
    <r>
      <rPr>
        <sz val="12"/>
        <rFont val="微軟正黑體"/>
        <family val="2"/>
        <charset val="136"/>
      </rPr>
      <t>勞務費</t>
    </r>
  </si>
  <si>
    <t>A43</t>
  </si>
  <si>
    <t>住宿物管費</t>
    <phoneticPr fontId="0" type="noConversion"/>
  </si>
  <si>
    <t>A42</t>
  </si>
  <si>
    <t>3C認證費</t>
    <phoneticPr fontId="0" type="noConversion"/>
  </si>
  <si>
    <t>A41</t>
  </si>
  <si>
    <t>試車費</t>
    <phoneticPr fontId="0" type="noConversion"/>
  </si>
  <si>
    <t>A40</t>
  </si>
  <si>
    <t>綠化費</t>
    <phoneticPr fontId="0" type="noConversion"/>
  </si>
  <si>
    <t>Motor vehicle expenses</t>
  </si>
  <si>
    <t>A39</t>
  </si>
  <si>
    <t>小車費用</t>
    <phoneticPr fontId="0" type="noConversion"/>
  </si>
  <si>
    <t>Consultancy</t>
  </si>
  <si>
    <t>A38</t>
  </si>
  <si>
    <t>諮詢費</t>
    <phoneticPr fontId="0" type="noConversion"/>
  </si>
  <si>
    <t>A37</t>
  </si>
  <si>
    <r>
      <rPr>
        <sz val="11"/>
        <color theme="1"/>
        <rFont val="Calibri"/>
        <family val="2"/>
        <scheme val="minor"/>
      </rPr>
      <t>檢測費</t>
    </r>
  </si>
  <si>
    <t>A36</t>
  </si>
  <si>
    <t>加工費</t>
    <phoneticPr fontId="0" type="noConversion"/>
  </si>
  <si>
    <t>Low value consumable</t>
  </si>
  <si>
    <t>A35</t>
  </si>
  <si>
    <t>易耗品</t>
  </si>
  <si>
    <t>Fine</t>
  </si>
  <si>
    <t>A34</t>
  </si>
  <si>
    <t>罰款</t>
    <phoneticPr fontId="0" type="noConversion"/>
  </si>
  <si>
    <t>Development cost</t>
  </si>
  <si>
    <t>A33</t>
  </si>
  <si>
    <t>研發費</t>
    <phoneticPr fontId="0" type="noConversion"/>
  </si>
  <si>
    <t>Advertising</t>
  </si>
  <si>
    <t>A32</t>
  </si>
  <si>
    <t>裝修費</t>
  </si>
  <si>
    <t>A31</t>
  </si>
  <si>
    <r>
      <rPr>
        <sz val="11"/>
        <color theme="1"/>
        <rFont val="Calibri"/>
        <family val="2"/>
        <scheme val="minor"/>
      </rPr>
      <t>保險費</t>
    </r>
  </si>
  <si>
    <t>-  other benefits (incl. medical, insurance, welfare &amp; training)</t>
  </si>
  <si>
    <t>A30</t>
  </si>
  <si>
    <r>
      <rPr>
        <sz val="12"/>
        <rFont val="細明體"/>
        <family val="3"/>
        <charset val="136"/>
      </rPr>
      <t>劳保费</t>
    </r>
  </si>
  <si>
    <t>Selling</t>
  </si>
  <si>
    <t>Freight and transportation (Outward)</t>
  </si>
  <si>
    <t>A29</t>
  </si>
  <si>
    <t>運費</t>
    <phoneticPr fontId="0" type="noConversion"/>
  </si>
  <si>
    <t>A28</t>
  </si>
  <si>
    <t>廣告宣傳費</t>
    <phoneticPr fontId="0" type="noConversion"/>
  </si>
  <si>
    <t>Repairs and maintainance</t>
  </si>
  <si>
    <t>A27</t>
  </si>
  <si>
    <t>維修費</t>
    <phoneticPr fontId="0" type="noConversion"/>
  </si>
  <si>
    <t>A26</t>
  </si>
  <si>
    <t>員工培訓費</t>
    <phoneticPr fontId="0" type="noConversion"/>
  </si>
  <si>
    <t>Membership fee</t>
  </si>
  <si>
    <t>A25</t>
  </si>
  <si>
    <t>商会会费</t>
  </si>
  <si>
    <t>A24</t>
  </si>
  <si>
    <r>
      <rPr>
        <sz val="12"/>
        <rFont val="微軟正黑體"/>
        <family val="2"/>
        <charset val="136"/>
      </rPr>
      <t>工會經費</t>
    </r>
  </si>
  <si>
    <t>Other tax (Stamp duty etc…)</t>
  </si>
  <si>
    <t>A23</t>
  </si>
  <si>
    <r>
      <rPr>
        <sz val="12"/>
        <rFont val="微軟正黑體"/>
        <family val="2"/>
        <charset val="136"/>
      </rPr>
      <t>殘疾保障金</t>
    </r>
  </si>
  <si>
    <t>A22</t>
  </si>
  <si>
    <r>
      <rPr>
        <sz val="12"/>
        <rFont val="微軟正黑體"/>
        <family val="2"/>
        <charset val="136"/>
      </rPr>
      <t>會務費</t>
    </r>
  </si>
  <si>
    <t>A21</t>
  </si>
  <si>
    <r>
      <rPr>
        <sz val="12"/>
        <rFont val="微軟正黑體"/>
        <family val="2"/>
        <charset val="136"/>
      </rPr>
      <t>消防安全费</t>
    </r>
  </si>
  <si>
    <t>A20</t>
  </si>
  <si>
    <r>
      <rPr>
        <sz val="11"/>
        <color theme="1"/>
        <rFont val="Calibri"/>
        <family val="2"/>
        <scheme val="minor"/>
      </rPr>
      <t>電費</t>
    </r>
  </si>
  <si>
    <t>Admin (including pre. Land)</t>
    <phoneticPr fontId="0" type="noConversion"/>
  </si>
  <si>
    <t>Armortisation of  Intangible Assets</t>
  </si>
  <si>
    <t>A19</t>
  </si>
  <si>
    <r>
      <rPr>
        <sz val="11"/>
        <color theme="1"/>
        <rFont val="Calibri"/>
        <family val="2"/>
        <scheme val="minor"/>
      </rPr>
      <t>無形資產攤銷</t>
    </r>
  </si>
  <si>
    <t>A18</t>
  </si>
  <si>
    <t>房產稅</t>
    <phoneticPr fontId="0" type="noConversion"/>
  </si>
  <si>
    <t>A17</t>
  </si>
  <si>
    <r>
      <rPr>
        <sz val="11"/>
        <color theme="1"/>
        <rFont val="Calibri"/>
        <family val="2"/>
        <scheme val="minor"/>
      </rPr>
      <t>其他費用</t>
    </r>
  </si>
  <si>
    <t>A16</t>
  </si>
  <si>
    <r>
      <rPr>
        <sz val="11"/>
        <color theme="1"/>
        <rFont val="Calibri"/>
        <family val="2"/>
        <scheme val="minor"/>
      </rPr>
      <t>地方教育費</t>
    </r>
  </si>
  <si>
    <t>A15</t>
  </si>
  <si>
    <r>
      <rPr>
        <sz val="11"/>
        <color theme="1"/>
        <rFont val="Calibri"/>
        <family val="2"/>
        <scheme val="minor"/>
      </rPr>
      <t>水費</t>
    </r>
  </si>
  <si>
    <t>A14</t>
  </si>
  <si>
    <r>
      <rPr>
        <sz val="11"/>
        <color theme="1"/>
        <rFont val="Calibri"/>
        <family val="2"/>
        <scheme val="minor"/>
      </rPr>
      <t>土地使用税</t>
    </r>
  </si>
  <si>
    <t>A13</t>
  </si>
  <si>
    <r>
      <rPr>
        <sz val="11"/>
        <color theme="1"/>
        <rFont val="Calibri"/>
        <family val="2"/>
        <scheme val="minor"/>
      </rPr>
      <t>停洗車費</t>
    </r>
  </si>
  <si>
    <t>A12</t>
  </si>
  <si>
    <r>
      <rPr>
        <sz val="11"/>
        <color theme="1"/>
        <rFont val="Calibri"/>
        <family val="2"/>
        <scheme val="minor"/>
      </rPr>
      <t>印花稅</t>
    </r>
  </si>
  <si>
    <t>A11</t>
  </si>
  <si>
    <r>
      <rPr>
        <sz val="11"/>
        <color theme="1"/>
        <rFont val="Calibri"/>
        <family val="2"/>
        <scheme val="minor"/>
      </rPr>
      <t>交通費</t>
    </r>
  </si>
  <si>
    <t>A10</t>
  </si>
  <si>
    <r>
      <rPr>
        <sz val="11"/>
        <color theme="1"/>
        <rFont val="Calibri"/>
        <family val="2"/>
        <scheme val="minor"/>
      </rPr>
      <t>業務招待費</t>
    </r>
  </si>
  <si>
    <t>A9</t>
  </si>
  <si>
    <r>
      <rPr>
        <sz val="11"/>
        <color theme="1"/>
        <rFont val="Calibri"/>
        <family val="2"/>
        <scheme val="minor"/>
      </rPr>
      <t>燃油費</t>
    </r>
  </si>
  <si>
    <t>A8</t>
  </si>
  <si>
    <r>
      <rPr>
        <sz val="11"/>
        <color theme="1"/>
        <rFont val="Calibri"/>
        <family val="2"/>
        <scheme val="minor"/>
      </rPr>
      <t>辦公費</t>
    </r>
  </si>
  <si>
    <t>Business trips expenses</t>
  </si>
  <si>
    <t>A7</t>
  </si>
  <si>
    <r>
      <rPr>
        <sz val="11"/>
        <color theme="1"/>
        <rFont val="Calibri"/>
        <family val="2"/>
        <scheme val="minor"/>
      </rPr>
      <t>差旅費</t>
    </r>
  </si>
  <si>
    <t>Depreciation charge</t>
  </si>
  <si>
    <t>A6</t>
  </si>
  <si>
    <r>
      <rPr>
        <sz val="11"/>
        <color theme="1"/>
        <rFont val="Calibri"/>
        <family val="2"/>
        <scheme val="minor"/>
      </rPr>
      <t>折舊費</t>
    </r>
  </si>
  <si>
    <t>Telecommunication</t>
  </si>
  <si>
    <t>A5</t>
  </si>
  <si>
    <r>
      <rPr>
        <sz val="11"/>
        <color theme="1"/>
        <rFont val="Calibri"/>
        <family val="2"/>
        <scheme val="minor"/>
      </rPr>
      <t>通訊費</t>
    </r>
  </si>
  <si>
    <t>A4</t>
  </si>
  <si>
    <t>住房公积金</t>
  </si>
  <si>
    <t>-  pension contribution</t>
  </si>
  <si>
    <t>A3</t>
  </si>
  <si>
    <r>
      <rPr>
        <sz val="11"/>
        <color theme="1"/>
        <rFont val="Calibri"/>
        <family val="2"/>
        <scheme val="minor"/>
      </rPr>
      <t>社會保險費</t>
    </r>
  </si>
  <si>
    <t>A2</t>
    <phoneticPr fontId="0" type="noConversion"/>
  </si>
  <si>
    <r>
      <rPr>
        <sz val="11"/>
        <color theme="1"/>
        <rFont val="Calibri"/>
        <family val="2"/>
        <scheme val="minor"/>
      </rPr>
      <t>福利費</t>
    </r>
  </si>
  <si>
    <t>Total D&amp;A</t>
  </si>
  <si>
    <t>-  salaries and wages</t>
  </si>
  <si>
    <t>A1</t>
    <phoneticPr fontId="0" type="noConversion"/>
  </si>
  <si>
    <r>
      <rPr>
        <sz val="11"/>
        <color theme="1"/>
        <rFont val="Calibri"/>
        <family val="2"/>
        <scheme val="minor"/>
      </rPr>
      <t>工資</t>
    </r>
  </si>
  <si>
    <r>
      <rPr>
        <b/>
        <sz val="12"/>
        <rFont val="宋体"/>
        <charset val="134"/>
      </rPr>
      <t>管理費用</t>
    </r>
  </si>
  <si>
    <t>Packaging</t>
  </si>
  <si>
    <t>S20</t>
  </si>
  <si>
    <r>
      <rPr>
        <sz val="12"/>
        <rFont val="微軟正黑體"/>
        <family val="2"/>
        <charset val="136"/>
      </rPr>
      <t>其他</t>
    </r>
  </si>
  <si>
    <t>S19</t>
  </si>
  <si>
    <t>S18</t>
  </si>
  <si>
    <r>
      <rPr>
        <sz val="12"/>
        <rFont val="微軟正黑體"/>
        <family val="2"/>
        <charset val="136"/>
      </rPr>
      <t>工资</t>
    </r>
  </si>
  <si>
    <t>Sales commission</t>
  </si>
  <si>
    <t>S17</t>
  </si>
  <si>
    <r>
      <rPr>
        <sz val="12"/>
        <rFont val="微軟正黑體"/>
        <family val="2"/>
        <charset val="136"/>
      </rPr>
      <t>销售提成</t>
    </r>
  </si>
  <si>
    <t>Promotion fee</t>
    <phoneticPr fontId="0" type="noConversion"/>
  </si>
  <si>
    <t>S16</t>
  </si>
  <si>
    <r>
      <rPr>
        <sz val="12"/>
        <rFont val="微軟正黑體"/>
        <family val="2"/>
        <charset val="136"/>
      </rPr>
      <t>促销费</t>
    </r>
  </si>
  <si>
    <t>S15</t>
  </si>
  <si>
    <r>
      <rPr>
        <sz val="12"/>
        <rFont val="微軟正黑體"/>
        <family val="2"/>
        <charset val="136"/>
      </rPr>
      <t>消耗品</t>
    </r>
  </si>
  <si>
    <t>S14</t>
  </si>
  <si>
    <r>
      <rPr>
        <sz val="12"/>
        <rFont val="微軟正黑體"/>
        <family val="2"/>
        <charset val="136"/>
      </rPr>
      <t>工作服</t>
    </r>
  </si>
  <si>
    <t>S13</t>
  </si>
  <si>
    <r>
      <rPr>
        <sz val="12"/>
        <rFont val="微軟正黑體"/>
        <family val="2"/>
        <charset val="136"/>
      </rPr>
      <t>小车费</t>
    </r>
  </si>
  <si>
    <t>S12</t>
  </si>
  <si>
    <r>
      <rPr>
        <sz val="12"/>
        <rFont val="微軟正黑體"/>
        <family val="2"/>
        <charset val="136"/>
      </rPr>
      <t>交通费</t>
    </r>
  </si>
  <si>
    <t>S11</t>
  </si>
  <si>
    <r>
      <rPr>
        <sz val="12"/>
        <rFont val="微軟正黑體"/>
        <family val="2"/>
        <charset val="136"/>
      </rPr>
      <t>广告宣传费</t>
    </r>
  </si>
  <si>
    <t>S10</t>
  </si>
  <si>
    <r>
      <rPr>
        <sz val="12"/>
        <rFont val="微軟正黑體"/>
        <family val="2"/>
        <charset val="136"/>
      </rPr>
      <t>運輸費</t>
    </r>
  </si>
  <si>
    <t>S9</t>
  </si>
  <si>
    <r>
      <rPr>
        <sz val="12"/>
        <rFont val="微軟正黑體"/>
        <family val="2"/>
        <charset val="136"/>
      </rPr>
      <t>加工工時費</t>
    </r>
  </si>
  <si>
    <t>S8</t>
  </si>
  <si>
    <r>
      <rPr>
        <sz val="12"/>
        <rFont val="微軟正黑體"/>
        <family val="2"/>
        <charset val="136"/>
      </rPr>
      <t>租车费</t>
    </r>
  </si>
  <si>
    <t>S7</t>
  </si>
  <si>
    <r>
      <rPr>
        <sz val="12"/>
        <rFont val="微軟正黑體"/>
        <family val="2"/>
        <charset val="136"/>
      </rPr>
      <t>裝卸費</t>
    </r>
  </si>
  <si>
    <t>S6</t>
  </si>
  <si>
    <r>
      <rPr>
        <sz val="12"/>
        <rFont val="微軟正黑體"/>
        <family val="2"/>
        <charset val="136"/>
      </rPr>
      <t>試車費</t>
    </r>
  </si>
  <si>
    <t>S5</t>
  </si>
  <si>
    <r>
      <rPr>
        <sz val="12"/>
        <rFont val="微軟正黑體"/>
        <family val="2"/>
        <charset val="136"/>
      </rPr>
      <t>差旅費</t>
    </r>
  </si>
  <si>
    <t>S4</t>
  </si>
  <si>
    <r>
      <rPr>
        <sz val="12"/>
        <rFont val="微軟正黑體"/>
        <family val="2"/>
        <charset val="136"/>
      </rPr>
      <t>办公费</t>
    </r>
  </si>
  <si>
    <t>Admin</t>
  </si>
  <si>
    <t>S3</t>
  </si>
  <si>
    <r>
      <rPr>
        <sz val="12"/>
        <rFont val="微軟正黑體"/>
        <family val="2"/>
        <charset val="136"/>
      </rPr>
      <t>技術諮詢費</t>
    </r>
  </si>
  <si>
    <t>S2</t>
    <phoneticPr fontId="0" type="noConversion"/>
  </si>
  <si>
    <r>
      <rPr>
        <sz val="12"/>
        <rFont val="微軟正黑體"/>
        <family val="2"/>
        <charset val="136"/>
      </rPr>
      <t>業務招待費</t>
    </r>
  </si>
  <si>
    <t>Warranty Service</t>
  </si>
  <si>
    <t>S1</t>
    <phoneticPr fontId="0" type="noConversion"/>
  </si>
  <si>
    <r>
      <rPr>
        <sz val="12"/>
        <rFont val="微軟正黑體"/>
        <family val="2"/>
        <charset val="136"/>
      </rPr>
      <t>售後服務費</t>
    </r>
  </si>
  <si>
    <r>
      <rPr>
        <b/>
        <sz val="12"/>
        <rFont val="宋体"/>
        <charset val="134"/>
      </rPr>
      <t>銷售費用</t>
    </r>
  </si>
  <si>
    <r>
      <rPr>
        <sz val="12"/>
        <rFont val="細明體"/>
        <family val="3"/>
        <charset val="136"/>
      </rPr>
      <t>滞纳金</t>
    </r>
  </si>
  <si>
    <r>
      <rPr>
        <sz val="12"/>
        <rFont val="細明體"/>
        <family val="3"/>
        <charset val="136"/>
      </rPr>
      <t>其他</t>
    </r>
  </si>
  <si>
    <t>Donation</t>
  </si>
  <si>
    <t>贊助捐款費</t>
    <phoneticPr fontId="0" type="noConversion"/>
  </si>
  <si>
    <t>Other operating expenses</t>
    <phoneticPr fontId="0" type="noConversion"/>
  </si>
  <si>
    <t>Impairment loss of intangible assets</t>
    <phoneticPr fontId="0" type="noConversion"/>
  </si>
  <si>
    <t>Impairment loss of prepayments</t>
  </si>
  <si>
    <t>Impairment loss of OR and prepayments</t>
    <phoneticPr fontId="0" type="noConversion"/>
  </si>
  <si>
    <t>Impairment loss of contract assets</t>
  </si>
  <si>
    <t>Provision for bad debt</t>
    <phoneticPr fontId="0" type="noConversion"/>
  </si>
  <si>
    <t>Impairment loss on AR</t>
    <phoneticPr fontId="0" type="noConversion"/>
  </si>
  <si>
    <t>Impairment loss of inventory</t>
  </si>
  <si>
    <t>Impairment loss on inventory</t>
    <phoneticPr fontId="0" type="noConversion"/>
  </si>
  <si>
    <t>Management expenses</t>
  </si>
  <si>
    <t>Management fee</t>
  </si>
  <si>
    <t>-  Share-based payment</t>
  </si>
  <si>
    <t>Equity settled share-based payment</t>
    <phoneticPr fontId="0" type="noConversion"/>
  </si>
  <si>
    <r>
      <rPr>
        <b/>
        <sz val="12"/>
        <rFont val="宋体"/>
        <charset val="134"/>
      </rPr>
      <t>營業外支出</t>
    </r>
  </si>
  <si>
    <t>Gain from bargin purchase</t>
    <phoneticPr fontId="0" type="noConversion"/>
  </si>
  <si>
    <t>Other revenue</t>
    <phoneticPr fontId="0" type="noConversion"/>
  </si>
  <si>
    <t>Gain on lease modification</t>
    <phoneticPr fontId="0" type="noConversion"/>
  </si>
  <si>
    <r>
      <rPr>
        <sz val="12"/>
        <rFont val="細明體"/>
        <family val="3"/>
        <charset val="136"/>
      </rPr>
      <t>租金收入</t>
    </r>
  </si>
  <si>
    <t>Government grant</t>
  </si>
  <si>
    <t>政府补助</t>
  </si>
  <si>
    <t>Exchange gains, net</t>
    <phoneticPr fontId="0" type="noConversion"/>
  </si>
  <si>
    <t>Exchange gain, net</t>
    <phoneticPr fontId="0" type="noConversion"/>
  </si>
  <si>
    <t>OI1</t>
    <phoneticPr fontId="0" type="noConversion"/>
  </si>
  <si>
    <r>
      <rPr>
        <sz val="11"/>
        <color theme="1"/>
        <rFont val="Calibri"/>
        <family val="2"/>
        <scheme val="minor"/>
      </rPr>
      <t>利息收入</t>
    </r>
  </si>
  <si>
    <t>Sundry income</t>
  </si>
  <si>
    <t>Reversal of Impairment loss of AR and contract assets</t>
  </si>
  <si>
    <t>Reversal of Impairment loss recognised</t>
    <phoneticPr fontId="0" type="noConversion"/>
  </si>
  <si>
    <t>Gain on disposal of fixed assets</t>
    <phoneticPr fontId="0" type="noConversion"/>
  </si>
  <si>
    <t>Gain on disposal of PPE</t>
    <phoneticPr fontId="0" type="noConversion"/>
  </si>
  <si>
    <r>
      <rPr>
        <sz val="12"/>
        <rFont val="細明體"/>
        <family val="3"/>
        <charset val="136"/>
      </rPr>
      <t>扶持基金</t>
    </r>
  </si>
  <si>
    <r>
      <rPr>
        <sz val="11"/>
        <color theme="1"/>
        <rFont val="Calibri"/>
        <family val="2"/>
        <scheme val="minor"/>
      </rPr>
      <t>補貼收入</t>
    </r>
  </si>
  <si>
    <r>
      <rPr>
        <sz val="11"/>
        <color theme="1"/>
        <rFont val="Calibri"/>
        <family val="2"/>
        <scheme val="minor"/>
      </rPr>
      <t>罰沒收入</t>
    </r>
  </si>
  <si>
    <r>
      <rPr>
        <b/>
        <sz val="12"/>
        <rFont val="宋体"/>
        <charset val="134"/>
      </rPr>
      <t>營業外收益</t>
    </r>
  </si>
  <si>
    <t>Gain on sales of raw materials</t>
  </si>
  <si>
    <r>
      <rPr>
        <sz val="11"/>
        <color theme="1"/>
        <rFont val="Calibri"/>
        <family val="2"/>
        <scheme val="minor"/>
      </rPr>
      <t>其他業務成本</t>
    </r>
  </si>
  <si>
    <r>
      <rPr>
        <sz val="11"/>
        <color theme="1"/>
        <rFont val="Calibri"/>
        <family val="2"/>
        <scheme val="minor"/>
      </rPr>
      <t>其他業務收入</t>
    </r>
  </si>
  <si>
    <r>
      <rPr>
        <b/>
        <sz val="12"/>
        <rFont val="Arial Unicode MS"/>
        <family val="2"/>
        <charset val="136"/>
      </rPr>
      <t>其他業務利潤</t>
    </r>
  </si>
  <si>
    <t>Purchase</t>
  </si>
  <si>
    <r>
      <rPr>
        <sz val="11"/>
        <color theme="1"/>
        <rFont val="Calibri"/>
        <family val="2"/>
        <scheme val="minor"/>
      </rPr>
      <t>營業稅金及附加</t>
    </r>
  </si>
  <si>
    <r>
      <rPr>
        <sz val="11"/>
        <color theme="1"/>
        <rFont val="Calibri"/>
        <family val="2"/>
        <scheme val="minor"/>
      </rPr>
      <t>主營業務成本</t>
    </r>
  </si>
  <si>
    <t>Sales of motor vehicle</t>
  </si>
  <si>
    <r>
      <rPr>
        <sz val="11"/>
        <color theme="1"/>
        <rFont val="Calibri"/>
        <family val="2"/>
        <scheme val="minor"/>
      </rPr>
      <t>主營業務收入</t>
    </r>
  </si>
  <si>
    <r>
      <rPr>
        <b/>
        <sz val="12"/>
        <rFont val="Arial Unicode MS"/>
        <family val="2"/>
        <charset val="136"/>
      </rPr>
      <t>主營業務利潤</t>
    </r>
  </si>
  <si>
    <t>Main-Con Grouping</t>
    <phoneticPr fontId="0" type="noConversion"/>
  </si>
  <si>
    <t>P/L - Breakdown:</t>
    <phoneticPr fontId="0" type="noConversion"/>
  </si>
  <si>
    <t>Deferred tax income</t>
    <phoneticPr fontId="0" type="noConversion"/>
  </si>
  <si>
    <t>Minority interests - share of profit/(loss)</t>
  </si>
  <si>
    <t>Share of loss - NCI</t>
    <phoneticPr fontId="0" type="noConversion"/>
  </si>
  <si>
    <t>Adoption of  New HKFRS (HKFRS9)</t>
    <phoneticPr fontId="0" type="noConversion"/>
  </si>
  <si>
    <t>Restated opening under HKFRS 9</t>
  </si>
  <si>
    <t>Accumulated profits/(losses) at beginning of year</t>
  </si>
  <si>
    <r>
      <rPr>
        <b/>
        <sz val="12"/>
        <rFont val="宋体"/>
        <charset val="134"/>
      </rPr>
      <t>累計上年度虧損</t>
    </r>
  </si>
  <si>
    <t>Income tax</t>
    <phoneticPr fontId="0" type="noConversion"/>
  </si>
  <si>
    <t>P/L:</t>
    <phoneticPr fontId="0" type="noConversion"/>
  </si>
  <si>
    <r>
      <t xml:space="preserve">                 </t>
    </r>
    <r>
      <rPr>
        <b/>
        <sz val="12"/>
        <rFont val="Times New Roman"/>
        <family val="1"/>
      </rPr>
      <t>股東資金</t>
    </r>
  </si>
  <si>
    <t>Minoritiy interests</t>
  </si>
  <si>
    <t>NCI</t>
    <phoneticPr fontId="0" type="noConversion"/>
  </si>
  <si>
    <t>Accumulated profits/(losses)</t>
  </si>
  <si>
    <r>
      <rPr>
        <b/>
        <sz val="12"/>
        <rFont val="宋体"/>
        <charset val="134"/>
      </rPr>
      <t>累計虧損</t>
    </r>
  </si>
  <si>
    <t>Exchange Reserve</t>
  </si>
  <si>
    <r>
      <rPr>
        <b/>
        <sz val="12"/>
        <rFont val="宋体"/>
        <charset val="134"/>
      </rPr>
      <t>匯兌儲備</t>
    </r>
  </si>
  <si>
    <t>Contribution from CE(H)L</t>
  </si>
  <si>
    <t>Capital reserve</t>
    <phoneticPr fontId="0" type="noConversion"/>
  </si>
  <si>
    <t>Share Premium</t>
    <phoneticPr fontId="0" type="noConversion"/>
  </si>
  <si>
    <t>(14)</t>
    <phoneticPr fontId="0" type="noConversion"/>
  </si>
  <si>
    <r>
      <rPr>
        <b/>
        <sz val="12"/>
        <rFont val="宋体"/>
        <charset val="134"/>
      </rPr>
      <t>實收資本</t>
    </r>
  </si>
  <si>
    <r>
      <t xml:space="preserve">                 </t>
    </r>
    <r>
      <rPr>
        <b/>
        <sz val="12"/>
        <rFont val="Times New Roman"/>
        <family val="1"/>
      </rPr>
      <t>資產淨值</t>
    </r>
  </si>
  <si>
    <t>Amount due from/(to) CD Environ.Tech Group Subsi.</t>
  </si>
  <si>
    <r>
      <rPr>
        <sz val="12"/>
        <rFont val="細明體"/>
        <family val="3"/>
        <charset val="136"/>
      </rPr>
      <t>集團往來</t>
    </r>
  </si>
  <si>
    <t>Amount due from/(to) Sinocop New Eng Group Subsi.</t>
  </si>
  <si>
    <t>Amount due from/(to) Dynamic Union Group Subsi.</t>
  </si>
  <si>
    <t>Amount due from/(to) Wise Goal Group Subsi.</t>
  </si>
  <si>
    <t>Amount due from/(to) Verde Group Subsi.</t>
  </si>
  <si>
    <t>Amount due from/(to) CE Group Subsi.</t>
  </si>
  <si>
    <t>Amount due from/(to) Holding Level Subsi.</t>
  </si>
  <si>
    <t>Amount due from China Elegance Holdings - BVI</t>
  </si>
  <si>
    <t>Amount due from fellow subsidiaries</t>
  </si>
  <si>
    <t>Amount due from Ultimate Holding Company (CD Holding)</t>
    <phoneticPr fontId="0" type="noConversion"/>
  </si>
  <si>
    <t>(13)</t>
    <phoneticPr fontId="0" type="noConversion"/>
  </si>
  <si>
    <t>Lease liabilities - current</t>
    <phoneticPr fontId="0" type="noConversion"/>
  </si>
  <si>
    <r>
      <rPr>
        <sz val="12"/>
        <rFont val="細明體"/>
        <family val="3"/>
        <charset val="136"/>
      </rPr>
      <t>租賃負債</t>
    </r>
  </si>
  <si>
    <r>
      <rPr>
        <sz val="12"/>
        <rFont val="細明體"/>
        <family val="3"/>
        <charset val="136"/>
      </rPr>
      <t>應交稅金</t>
    </r>
  </si>
  <si>
    <t>Accrued liabilities and other payables</t>
  </si>
  <si>
    <t>(12)</t>
    <phoneticPr fontId="0" type="noConversion"/>
  </si>
  <si>
    <r>
      <rPr>
        <sz val="12"/>
        <rFont val="細明體"/>
        <family val="3"/>
        <charset val="136"/>
      </rPr>
      <t>其他應付款</t>
    </r>
  </si>
  <si>
    <t>Receipts in advance</t>
  </si>
  <si>
    <t>(11)</t>
    <phoneticPr fontId="0" type="noConversion"/>
  </si>
  <si>
    <r>
      <rPr>
        <sz val="12"/>
        <rFont val="細明體"/>
        <family val="3"/>
        <charset val="136"/>
      </rPr>
      <t>預收賬款</t>
    </r>
  </si>
  <si>
    <r>
      <rPr>
        <sz val="12"/>
        <rFont val="細明體"/>
        <family val="3"/>
        <charset val="136"/>
      </rPr>
      <t>應付工資</t>
    </r>
  </si>
  <si>
    <t>(10)</t>
    <phoneticPr fontId="0" type="noConversion"/>
  </si>
  <si>
    <r>
      <rPr>
        <sz val="12"/>
        <rFont val="細明體"/>
        <family val="3"/>
        <charset val="136"/>
      </rPr>
      <t>應付帳款</t>
    </r>
  </si>
  <si>
    <t>Bank borrowing</t>
  </si>
  <si>
    <t>(9)</t>
    <phoneticPr fontId="0" type="noConversion"/>
  </si>
  <si>
    <r>
      <rPr>
        <sz val="12"/>
        <rFont val="細明體"/>
        <family val="3"/>
        <charset val="136"/>
      </rPr>
      <t>短期借款</t>
    </r>
  </si>
  <si>
    <r>
      <rPr>
        <b/>
        <sz val="12"/>
        <rFont val="宋体"/>
        <charset val="134"/>
      </rPr>
      <t>流動負債</t>
    </r>
  </si>
  <si>
    <t>Lease liabilities - non-current</t>
    <phoneticPr fontId="0" type="noConversion"/>
  </si>
  <si>
    <t>Deferred income</t>
  </si>
  <si>
    <r>
      <rPr>
        <sz val="12"/>
        <rFont val="細明體"/>
        <family val="3"/>
        <charset val="136"/>
      </rPr>
      <t>递延收益</t>
    </r>
  </si>
  <si>
    <r>
      <rPr>
        <sz val="12"/>
        <rFont val="細明體"/>
        <family val="3"/>
        <charset val="136"/>
      </rPr>
      <t>遞延稅項</t>
    </r>
  </si>
  <si>
    <r>
      <rPr>
        <b/>
        <sz val="12"/>
        <rFont val="宋体"/>
        <charset val="134"/>
      </rPr>
      <t>非流動負債</t>
    </r>
  </si>
  <si>
    <r>
      <rPr>
        <sz val="12"/>
        <rFont val="細明體"/>
        <family val="3"/>
        <charset val="136"/>
      </rPr>
      <t>應付關連公司</t>
    </r>
  </si>
  <si>
    <r>
      <rPr>
        <sz val="12"/>
        <rFont val="細明體"/>
        <family val="3"/>
        <charset val="136"/>
      </rPr>
      <t>股東往來</t>
    </r>
  </si>
  <si>
    <r>
      <rPr>
        <sz val="12"/>
        <rFont val="細明體"/>
        <family val="3"/>
        <charset val="136"/>
      </rPr>
      <t>應收稅金</t>
    </r>
  </si>
  <si>
    <t>Cash and bank balances</t>
  </si>
  <si>
    <r>
      <rPr>
        <sz val="12"/>
        <rFont val="MingLiU"/>
        <family val="3"/>
        <charset val="136"/>
      </rPr>
      <t>銀行存款</t>
    </r>
  </si>
  <si>
    <r>
      <rPr>
        <sz val="12"/>
        <rFont val="MingLiU"/>
        <family val="3"/>
        <charset val="136"/>
      </rPr>
      <t>現金</t>
    </r>
  </si>
  <si>
    <t>Prepayments, deposits &amp; other receivables</t>
  </si>
  <si>
    <t>(8)</t>
    <phoneticPr fontId="0" type="noConversion"/>
  </si>
  <si>
    <r>
      <rPr>
        <sz val="12"/>
        <rFont val="MingLiU"/>
        <family val="3"/>
        <charset val="136"/>
      </rPr>
      <t>預付帳款</t>
    </r>
  </si>
  <si>
    <t>(7)</t>
    <phoneticPr fontId="0" type="noConversion"/>
  </si>
  <si>
    <r>
      <rPr>
        <sz val="12"/>
        <rFont val="MingLiU"/>
        <family val="3"/>
        <charset val="136"/>
      </rPr>
      <t>其他應收款</t>
    </r>
  </si>
  <si>
    <t>Contract assets</t>
  </si>
  <si>
    <r>
      <rPr>
        <sz val="12"/>
        <rFont val="MingLiU"/>
        <family val="3"/>
        <charset val="136"/>
      </rPr>
      <t>合約資產</t>
    </r>
  </si>
  <si>
    <t>Accounts receivable</t>
  </si>
  <si>
    <t>(6)</t>
    <phoneticPr fontId="0" type="noConversion"/>
  </si>
  <si>
    <r>
      <rPr>
        <sz val="12"/>
        <rFont val="MingLiU"/>
        <family val="3"/>
        <charset val="136"/>
      </rPr>
      <t>應收帳款</t>
    </r>
  </si>
  <si>
    <t>(5)</t>
    <phoneticPr fontId="0" type="noConversion"/>
  </si>
  <si>
    <r>
      <rPr>
        <sz val="12"/>
        <rFont val="MingLiU"/>
        <family val="3"/>
        <charset val="136"/>
      </rPr>
      <t>存貨</t>
    </r>
  </si>
  <si>
    <r>
      <rPr>
        <b/>
        <sz val="12"/>
        <rFont val="宋体"/>
        <charset val="134"/>
      </rPr>
      <t>流動資產</t>
    </r>
  </si>
  <si>
    <r>
      <rPr>
        <sz val="12"/>
        <rFont val="MingLiU"/>
        <family val="3"/>
        <charset val="136"/>
      </rPr>
      <t>附屬公司權益</t>
    </r>
  </si>
  <si>
    <t>Goodwill</t>
    <phoneticPr fontId="0" type="noConversion"/>
  </si>
  <si>
    <t>Construction in progress</t>
  </si>
  <si>
    <t>(4)</t>
    <phoneticPr fontId="0" type="noConversion"/>
  </si>
  <si>
    <r>
      <rPr>
        <sz val="12"/>
        <rFont val="MingLiU"/>
        <family val="3"/>
        <charset val="136"/>
      </rPr>
      <t>在建工程</t>
    </r>
  </si>
  <si>
    <t>Intangible assets</t>
  </si>
  <si>
    <r>
      <rPr>
        <sz val="12"/>
        <rFont val="細明體"/>
        <family val="3"/>
        <charset val="136"/>
      </rPr>
      <t>無形資產</t>
    </r>
    <r>
      <rPr>
        <sz val="12"/>
        <rFont val="Arial"/>
        <family val="2"/>
      </rPr>
      <t xml:space="preserve"> - </t>
    </r>
    <r>
      <rPr>
        <sz val="12"/>
        <rFont val="細明體"/>
        <family val="3"/>
        <charset val="136"/>
      </rPr>
      <t>累計攤銷</t>
    </r>
  </si>
  <si>
    <t>(3)</t>
    <phoneticPr fontId="0" type="noConversion"/>
  </si>
  <si>
    <r>
      <rPr>
        <sz val="12"/>
        <rFont val="細明體"/>
        <family val="3"/>
        <charset val="136"/>
      </rPr>
      <t>無形資產</t>
    </r>
    <r>
      <rPr>
        <sz val="12"/>
        <rFont val="Arial"/>
        <family val="2"/>
      </rPr>
      <t xml:space="preserve"> - </t>
    </r>
    <r>
      <rPr>
        <sz val="12"/>
        <rFont val="細明體"/>
        <family val="3"/>
        <charset val="136"/>
      </rPr>
      <t>原值</t>
    </r>
  </si>
  <si>
    <t>Right-of-use assets</t>
    <phoneticPr fontId="0" type="noConversion"/>
  </si>
  <si>
    <r>
      <rPr>
        <sz val="12"/>
        <rFont val="細明體"/>
        <family val="3"/>
        <charset val="136"/>
      </rPr>
      <t>使用權資產</t>
    </r>
    <r>
      <rPr>
        <sz val="12"/>
        <rFont val="Arial"/>
        <family val="2"/>
      </rPr>
      <t xml:space="preserve">- </t>
    </r>
    <r>
      <rPr>
        <sz val="12"/>
        <rFont val="細明體"/>
        <family val="3"/>
        <charset val="136"/>
      </rPr>
      <t>累計折舊</t>
    </r>
  </si>
  <si>
    <r>
      <rPr>
        <sz val="12"/>
        <rFont val="細明體"/>
        <family val="3"/>
        <charset val="136"/>
      </rPr>
      <t>使用權資產</t>
    </r>
    <r>
      <rPr>
        <sz val="12"/>
        <rFont val="Arial"/>
        <family val="2"/>
      </rPr>
      <t>-</t>
    </r>
    <r>
      <rPr>
        <sz val="12"/>
        <rFont val="細明體"/>
        <family val="3"/>
        <charset val="136"/>
      </rPr>
      <t>原值</t>
    </r>
  </si>
  <si>
    <r>
      <rPr>
        <sz val="12"/>
        <rFont val="細明體"/>
        <family val="3"/>
        <charset val="136"/>
      </rPr>
      <t>固定資產</t>
    </r>
    <r>
      <rPr>
        <sz val="12"/>
        <rFont val="Arial"/>
        <family val="2"/>
      </rPr>
      <t xml:space="preserve"> - </t>
    </r>
    <r>
      <rPr>
        <sz val="12"/>
        <rFont val="細明體"/>
        <family val="3"/>
        <charset val="136"/>
      </rPr>
      <t>累計折舊</t>
    </r>
  </si>
  <si>
    <t>(2)</t>
    <phoneticPr fontId="0" type="noConversion"/>
  </si>
  <si>
    <r>
      <rPr>
        <sz val="12"/>
        <rFont val="細明體"/>
        <family val="3"/>
        <charset val="136"/>
      </rPr>
      <t>固定資產</t>
    </r>
    <r>
      <rPr>
        <sz val="12"/>
        <rFont val="Arial"/>
        <family val="2"/>
      </rPr>
      <t xml:space="preserve"> - </t>
    </r>
    <r>
      <rPr>
        <sz val="12"/>
        <rFont val="細明體"/>
        <family val="3"/>
        <charset val="136"/>
      </rPr>
      <t>原值</t>
    </r>
  </si>
  <si>
    <t>Land use right</t>
  </si>
  <si>
    <r>
      <rPr>
        <sz val="12"/>
        <rFont val="細明體"/>
        <family val="3"/>
        <charset val="136"/>
      </rPr>
      <t>土地使用權</t>
    </r>
    <r>
      <rPr>
        <sz val="12"/>
        <rFont val="Arial"/>
        <family val="2"/>
      </rPr>
      <t xml:space="preserve"> - </t>
    </r>
    <r>
      <rPr>
        <sz val="12"/>
        <rFont val="細明體"/>
        <family val="3"/>
        <charset val="136"/>
      </rPr>
      <t>累計攤銷</t>
    </r>
  </si>
  <si>
    <t>(1)</t>
    <phoneticPr fontId="0" type="noConversion"/>
  </si>
  <si>
    <r>
      <rPr>
        <sz val="12"/>
        <rFont val="細明體"/>
        <family val="3"/>
        <charset val="136"/>
      </rPr>
      <t>土地使用權</t>
    </r>
    <r>
      <rPr>
        <sz val="12"/>
        <rFont val="Arial"/>
        <family val="2"/>
      </rPr>
      <t xml:space="preserve"> - </t>
    </r>
    <r>
      <rPr>
        <sz val="12"/>
        <rFont val="細明體"/>
        <family val="3"/>
        <charset val="136"/>
      </rPr>
      <t>原值</t>
    </r>
  </si>
  <si>
    <r>
      <rPr>
        <b/>
        <sz val="12"/>
        <rFont val="MingLiU"/>
        <family val="3"/>
        <charset val="136"/>
      </rPr>
      <t>非流動資產</t>
    </r>
  </si>
  <si>
    <t>HKD'000</t>
    <phoneticPr fontId="0" type="noConversion"/>
  </si>
  <si>
    <t>HKD</t>
    <phoneticPr fontId="0" type="noConversion"/>
  </si>
  <si>
    <t>31/3/2021</t>
    <phoneticPr fontId="0" type="noConversion"/>
  </si>
  <si>
    <r>
      <rPr>
        <b/>
        <u/>
        <sz val="12"/>
        <rFont val="宋体"/>
        <charset val="134"/>
      </rPr>
      <t>截至</t>
    </r>
    <r>
      <rPr>
        <b/>
        <u/>
        <sz val="12"/>
        <rFont val="Arial"/>
        <family val="2"/>
      </rPr>
      <t>31/3/2021</t>
    </r>
  </si>
  <si>
    <r>
      <rPr>
        <b/>
        <u/>
        <sz val="12"/>
        <rFont val="宋体"/>
        <charset val="134"/>
      </rPr>
      <t>合併資產負債表</t>
    </r>
  </si>
  <si>
    <t xml:space="preserve">负债和所有者权益（或股东权益）总计 </t>
  </si>
  <si>
    <t>资 产 总 计</t>
  </si>
  <si>
    <t>非流动资产合计</t>
  </si>
  <si>
    <t>所有者权益（或股东权益）合计</t>
  </si>
  <si>
    <t xml:space="preserve">    其他非流动资产</t>
  </si>
  <si>
    <t xml:space="preserve">    未分配利润</t>
  </si>
  <si>
    <t xml:space="preserve">    递延所得税资产</t>
  </si>
  <si>
    <t xml:space="preserve">    其他儲備</t>
    <phoneticPr fontId="0" type="noConversion"/>
  </si>
  <si>
    <t xml:space="preserve">    长摊待摊费用</t>
  </si>
  <si>
    <t xml:space="preserve">    减：库存股</t>
  </si>
  <si>
    <t xml:space="preserve">    商誉</t>
  </si>
  <si>
    <t xml:space="preserve">    资本公积 </t>
  </si>
  <si>
    <t xml:space="preserve">    土地使用權及其他使用權資產</t>
    <phoneticPr fontId="0" type="noConversion"/>
  </si>
  <si>
    <t xml:space="preserve">    实收资本（或股本）</t>
  </si>
  <si>
    <t xml:space="preserve">    无形资产</t>
  </si>
  <si>
    <t>所有者权益（或股东权益）：</t>
  </si>
  <si>
    <t xml:space="preserve">    油气资产</t>
  </si>
  <si>
    <t>负债合计</t>
  </si>
  <si>
    <t xml:space="preserve">    生产性生物资产</t>
  </si>
  <si>
    <t>非流动负债合计</t>
  </si>
  <si>
    <t xml:space="preserve">    固定资产清理</t>
  </si>
  <si>
    <t xml:space="preserve">    其他非流动负债</t>
  </si>
  <si>
    <t xml:space="preserve">    工程物资</t>
  </si>
  <si>
    <t xml:space="preserve">    递延所得税负债</t>
  </si>
  <si>
    <t xml:space="preserve">    在建工程</t>
  </si>
  <si>
    <t xml:space="preserve">    递延收益</t>
    <phoneticPr fontId="0" type="noConversion"/>
  </si>
  <si>
    <t xml:space="preserve">    固定资产</t>
  </si>
  <si>
    <t xml:space="preserve">    专项应付款</t>
  </si>
  <si>
    <t xml:space="preserve">    投资性房地产</t>
  </si>
  <si>
    <t xml:space="preserve">    长期应付款</t>
  </si>
  <si>
    <t xml:space="preserve">    长期股权投资</t>
  </si>
  <si>
    <t xml:space="preserve">    应付债券 </t>
  </si>
  <si>
    <t xml:space="preserve">    长期应收款</t>
  </si>
  <si>
    <t xml:space="preserve">    长期借款</t>
  </si>
  <si>
    <t xml:space="preserve">    持有至到期投资</t>
  </si>
  <si>
    <t>非流动负债：</t>
  </si>
  <si>
    <t xml:space="preserve">    可供出售金融资产</t>
  </si>
  <si>
    <t>流动负债合计</t>
  </si>
  <si>
    <t>非流动资产：</t>
  </si>
  <si>
    <t xml:space="preserve">    其他流动负债</t>
  </si>
  <si>
    <t xml:space="preserve">    流动资产合计</t>
  </si>
  <si>
    <t xml:space="preserve">   一年内到期的非流动负债</t>
  </si>
  <si>
    <t xml:space="preserve">    其他流动资产</t>
  </si>
  <si>
    <t xml:space="preserve">     其他应付款</t>
  </si>
  <si>
    <t xml:space="preserve"> 一年内到期的非流动资产</t>
  </si>
  <si>
    <t xml:space="preserve">    应付股利</t>
  </si>
  <si>
    <t xml:space="preserve">    存货</t>
  </si>
  <si>
    <t xml:space="preserve">    应付利息</t>
  </si>
  <si>
    <t xml:space="preserve">    其他应收款</t>
  </si>
  <si>
    <t xml:space="preserve">    应交税费           </t>
  </si>
  <si>
    <t xml:space="preserve">    应收股利</t>
  </si>
  <si>
    <t xml:space="preserve">    应付职工薪酬             </t>
  </si>
  <si>
    <t xml:space="preserve">    应收利息</t>
  </si>
  <si>
    <t xml:space="preserve">    预收款项              </t>
  </si>
  <si>
    <t xml:space="preserve">    预付款项</t>
  </si>
  <si>
    <t xml:space="preserve">    应付账款              </t>
  </si>
  <si>
    <t xml:space="preserve">    应收账款</t>
  </si>
  <si>
    <t xml:space="preserve">    应付票据              </t>
  </si>
  <si>
    <t xml:space="preserve">    应收票据</t>
  </si>
  <si>
    <t xml:space="preserve">    交易性金融负债</t>
  </si>
  <si>
    <t xml:space="preserve">    交易性金融资产</t>
  </si>
  <si>
    <t xml:space="preserve">    短期借款</t>
  </si>
  <si>
    <t xml:space="preserve">    货币资金</t>
  </si>
  <si>
    <t xml:space="preserve">流动负债：              </t>
  </si>
  <si>
    <t>年初余额</t>
  </si>
  <si>
    <t>工業</t>
    <phoneticPr fontId="0" type="noConversion"/>
  </si>
  <si>
    <t>新能源</t>
    <phoneticPr fontId="0" type="noConversion"/>
  </si>
  <si>
    <t>期末余额</t>
  </si>
  <si>
    <t>行次</t>
  </si>
  <si>
    <t>负债和所有者权益（或股东权益）</t>
  </si>
  <si>
    <t>资        产</t>
  </si>
  <si>
    <t xml:space="preserve">         单位：元</t>
  </si>
  <si>
    <t xml:space="preserve"> 2021-3-31</t>
    <phoneticPr fontId="0" type="noConversion"/>
  </si>
  <si>
    <t xml:space="preserve">   资   产  负  债  表</t>
  </si>
  <si>
    <t>四、净利润（净亏损以“-”号填列）</t>
  </si>
  <si>
    <t xml:space="preserve">  减：所得税费用</t>
  </si>
  <si>
    <t>三、利润总额（亏损总额以“-”号填列）</t>
  </si>
  <si>
    <r>
      <t xml:space="preserve"> </t>
    </r>
    <r>
      <rPr>
        <sz val="11"/>
        <color indexed="8"/>
        <rFont val="宋体"/>
        <charset val="134"/>
      </rPr>
      <t xml:space="preserve"> </t>
    </r>
    <r>
      <rPr>
        <sz val="11"/>
        <color indexed="8"/>
        <rFont val="宋体"/>
        <charset val="134"/>
      </rPr>
      <t>加:以前年度损益调整</t>
    </r>
  </si>
  <si>
    <t xml:space="preserve">    其中：非流动资产处置损失</t>
  </si>
  <si>
    <t xml:space="preserve">  减：营业外支出</t>
  </si>
  <si>
    <t xml:space="preserve">  加：营业外收入</t>
  </si>
  <si>
    <t>二、营业利润（亏损以“-”号填列）</t>
  </si>
  <si>
    <t xml:space="preserve">       其中：对联营企业和合营企业的投资收益</t>
  </si>
  <si>
    <t xml:space="preserve">      投资收益（损失以“-”号填列）</t>
  </si>
  <si>
    <t xml:space="preserve">  加：公允价值变动收益（损失以“-”号填列）</t>
  </si>
  <si>
    <t xml:space="preserve">      资产减值损失</t>
  </si>
  <si>
    <t xml:space="preserve">      财务费用</t>
  </si>
  <si>
    <t>其中:研发支出</t>
  </si>
  <si>
    <t xml:space="preserve">      管理费用</t>
  </si>
  <si>
    <t xml:space="preserve">      销售费用</t>
  </si>
  <si>
    <t>减:其他业务成本</t>
  </si>
  <si>
    <t>加:其他业务收入</t>
  </si>
  <si>
    <t xml:space="preserve">      营业税金及附加</t>
  </si>
  <si>
    <t xml:space="preserve">  减：营业成本</t>
  </si>
  <si>
    <t>一、营业收入</t>
  </si>
  <si>
    <t>上年同期累计金额</t>
  </si>
  <si>
    <t>本年累计金额</t>
  </si>
  <si>
    <t>项目</t>
  </si>
  <si>
    <t>2021-3-31</t>
    <phoneticPr fontId="0" type="noConversion"/>
  </si>
  <si>
    <t>损   益   表</t>
  </si>
  <si>
    <t>Control: Opening retained b/f</t>
  </si>
  <si>
    <t>Per 2019 retained b/f (auditor)</t>
    <phoneticPr fontId="0" type="noConversion"/>
  </si>
  <si>
    <t>Control: Current year consol P&amp;L</t>
  </si>
  <si>
    <t>MINORITY INTEREST</t>
  </si>
  <si>
    <t>SHAREHOLDERS' FUNDS</t>
  </si>
  <si>
    <t>Total(Reserves)</t>
    <phoneticPr fontId="0" type="noConversion"/>
  </si>
  <si>
    <t>Exchange Reserve</t>
    <phoneticPr fontId="0" type="noConversion"/>
  </si>
  <si>
    <t>LEGAL RESERVE</t>
    <phoneticPr fontId="0" type="noConversion"/>
  </si>
  <si>
    <t>CAPITAL RESERVES</t>
  </si>
  <si>
    <t>Total (Retained Earning)</t>
    <phoneticPr fontId="0" type="noConversion"/>
  </si>
  <si>
    <t>Profit for the Period after dividends</t>
  </si>
  <si>
    <t>Long Service payment</t>
    <phoneticPr fontId="0" type="noConversion"/>
  </si>
  <si>
    <t>Re-allocation on BB to BMS</t>
    <phoneticPr fontId="0" type="noConversion"/>
  </si>
  <si>
    <t>Retained Earning (Lease- ROU &amp; Lease liability)</t>
    <phoneticPr fontId="0" type="noConversion"/>
  </si>
  <si>
    <t>Retained profit b/f</t>
  </si>
  <si>
    <t>SHARE CAPITAL</t>
    <phoneticPr fontId="0" type="noConversion"/>
  </si>
  <si>
    <t>Representing :</t>
  </si>
  <si>
    <t>NET ASSETS</t>
  </si>
  <si>
    <t>-</t>
  </si>
  <si>
    <t>Long-term liabilities / Term Loan</t>
    <phoneticPr fontId="0" type="noConversion"/>
  </si>
  <si>
    <t>Long service payment liab</t>
  </si>
  <si>
    <t>NON-CURRENT LIABILITIES</t>
  </si>
  <si>
    <t>TOTAL ASSETS LESS CURRENT LIABILITIES</t>
  </si>
  <si>
    <t>NET CURRENT ASSETS</t>
  </si>
  <si>
    <t>R</t>
    <phoneticPr fontId="0" type="noConversion"/>
  </si>
  <si>
    <t>S</t>
    <phoneticPr fontId="0" type="noConversion"/>
  </si>
  <si>
    <t>BBM</t>
    <phoneticPr fontId="0" type="noConversion"/>
  </si>
  <si>
    <t>Current a/cBonjour Beauty Intl</t>
  </si>
  <si>
    <t>Provision for taxation</t>
  </si>
  <si>
    <t>Amounts due to directors</t>
  </si>
  <si>
    <t>Lease Liability</t>
    <phoneticPr fontId="0" type="noConversion"/>
  </si>
  <si>
    <t>Provision for Investment In Subsidiary</t>
  </si>
  <si>
    <t>Provision for effective rent</t>
  </si>
  <si>
    <t>98310</t>
    <phoneticPr fontId="0" type="noConversion"/>
  </si>
  <si>
    <t>Provision for re-instatement cost</t>
  </si>
  <si>
    <t>Salary Payable</t>
  </si>
  <si>
    <t>Accrued expenses</t>
  </si>
  <si>
    <t>Provision for Staff tax</t>
  </si>
  <si>
    <t>Medical Exp Payable</t>
    <phoneticPr fontId="0" type="noConversion"/>
  </si>
  <si>
    <t>MPF-Employer Payable</t>
    <phoneticPr fontId="0" type="noConversion"/>
  </si>
  <si>
    <t>MPF-Employee Payable</t>
    <phoneticPr fontId="0" type="noConversion"/>
  </si>
  <si>
    <t>Provision for annual leave</t>
  </si>
  <si>
    <t>Other payable</t>
    <phoneticPr fontId="0" type="noConversion"/>
  </si>
  <si>
    <t>Trade payable</t>
  </si>
  <si>
    <t>Cash and bank</t>
  </si>
  <si>
    <t>98400</t>
    <phoneticPr fontId="0" type="noConversion"/>
  </si>
  <si>
    <t>A/R-Bonjour GlobalDev Ltd(HKD)</t>
  </si>
  <si>
    <t>Provision for impairment loss</t>
    <phoneticPr fontId="0" type="noConversion"/>
  </si>
  <si>
    <t>Amounts due from directors</t>
    <phoneticPr fontId="0" type="noConversion"/>
  </si>
  <si>
    <t>Prepayment</t>
  </si>
  <si>
    <t>D</t>
  </si>
  <si>
    <t>other deposit paid</t>
    <phoneticPr fontId="0" type="noConversion"/>
  </si>
  <si>
    <t>Rental and utility deposits</t>
    <phoneticPr fontId="0" type="noConversion"/>
  </si>
  <si>
    <t>Trade Deposit</t>
  </si>
  <si>
    <t>Other receivable</t>
  </si>
  <si>
    <t>Trade receivable</t>
  </si>
  <si>
    <t>Inventories</t>
  </si>
  <si>
    <t>CURRENT ASSETS</t>
  </si>
  <si>
    <t>Deferred tax assets</t>
    <phoneticPr fontId="0" type="noConversion"/>
  </si>
  <si>
    <t>Right of use Assets (Non-Current)</t>
    <phoneticPr fontId="0" type="noConversion"/>
  </si>
  <si>
    <t xml:space="preserve">Interests in subsidiaries </t>
    <phoneticPr fontId="0" type="noConversion"/>
  </si>
  <si>
    <t>Rental Deposit</t>
  </si>
  <si>
    <t>Fixed assets</t>
    <phoneticPr fontId="0" type="noConversion"/>
  </si>
  <si>
    <t>51100-51750</t>
    <phoneticPr fontId="0" type="noConversion"/>
  </si>
  <si>
    <t>NON-CURRENT ASSETS</t>
  </si>
  <si>
    <t>HK$</t>
  </si>
  <si>
    <t>Adjustments</t>
  </si>
  <si>
    <t>MOP</t>
    <phoneticPr fontId="0" type="noConversion"/>
  </si>
  <si>
    <t>Note</t>
  </si>
  <si>
    <t>Elimination</t>
  </si>
  <si>
    <t>C/A</t>
  </si>
  <si>
    <t>Shanghai</t>
  </si>
  <si>
    <t>Int'l</t>
  </si>
  <si>
    <t>Science</t>
  </si>
  <si>
    <t>Beauty</t>
  </si>
  <si>
    <t xml:space="preserve">AS AT </t>
    <phoneticPr fontId="0" type="noConversion"/>
  </si>
  <si>
    <t>Richly</t>
  </si>
  <si>
    <t>Bonjour Beauty</t>
  </si>
  <si>
    <t>Speedwell</t>
  </si>
  <si>
    <t>Medical</t>
  </si>
  <si>
    <t>Bonjour</t>
  </si>
  <si>
    <t xml:space="preserve">BALANCE SHEET  </t>
  </si>
  <si>
    <t>2019 MOP</t>
    <phoneticPr fontId="0" type="noConversion"/>
  </si>
  <si>
    <t>2020 RMB</t>
    <phoneticPr fontId="0" type="noConversion"/>
  </si>
  <si>
    <t>2018 MOP</t>
    <phoneticPr fontId="0" type="noConversion"/>
  </si>
  <si>
    <t>2019 RMB</t>
    <phoneticPr fontId="0" type="noConversion"/>
  </si>
  <si>
    <t>Per 2019 retained b/f (auditor)</t>
  </si>
  <si>
    <t>Total(Reserves)</t>
  </si>
  <si>
    <t>Total(Reserves)</t>
    <phoneticPr fontId="3" type="noConversion"/>
  </si>
  <si>
    <t>Exchange Reserve</t>
    <phoneticPr fontId="3" type="noConversion"/>
  </si>
  <si>
    <t>CAPITAL REDEMPTION RESERVES</t>
  </si>
  <si>
    <t>CAPITAL REDEMPTION RESERVES</t>
    <phoneticPr fontId="3" type="noConversion"/>
  </si>
  <si>
    <t>CONTRIBUTION RESERVE</t>
  </si>
  <si>
    <t>CONTRIBUTION RESERVE</t>
    <phoneticPr fontId="3" type="noConversion"/>
  </si>
  <si>
    <t>EMPLOYEE SHARE-BASED COMPENSATION RESERVE</t>
  </si>
  <si>
    <t>LEGAL RESERVE</t>
  </si>
  <si>
    <t>LEGAL RESERVE</t>
    <phoneticPr fontId="3" type="noConversion"/>
  </si>
  <si>
    <t>MERGER RESERVE</t>
  </si>
  <si>
    <t>RESERVES - SHARE PREMIUM</t>
  </si>
  <si>
    <t>Total (Retained Earning)</t>
  </si>
  <si>
    <t>Total (Retained Earning)</t>
    <phoneticPr fontId="3" type="noConversion"/>
  </si>
  <si>
    <t>Long Service payment</t>
  </si>
  <si>
    <t>Long Service payment</t>
    <phoneticPr fontId="3" type="noConversion"/>
  </si>
  <si>
    <t>Re-allocation on BB to BMS</t>
  </si>
  <si>
    <t>Re-allocation on BB to BMS</t>
    <phoneticPr fontId="3" type="noConversion"/>
  </si>
  <si>
    <t>Adjustment on retained profit - opening</t>
  </si>
  <si>
    <t>Retained Earning (Lease- ROU &amp; Lease liability)</t>
  </si>
  <si>
    <t>Retained Earning (Lease- ROU &amp; Lease liability)</t>
    <phoneticPr fontId="3" type="noConversion"/>
  </si>
  <si>
    <t>Prior Year Adjustments</t>
  </si>
  <si>
    <t>SHARE CAPITAL</t>
  </si>
  <si>
    <t>SHARE CAPITAL</t>
    <phoneticPr fontId="3" type="noConversion"/>
  </si>
  <si>
    <t>Long-term liabilities / Term Loan</t>
  </si>
  <si>
    <t>Long-term liabilities / Term Loan</t>
    <phoneticPr fontId="3" type="noConversion"/>
  </si>
  <si>
    <t>R</t>
  </si>
  <si>
    <t>AP-Apex Frame Limited</t>
  </si>
  <si>
    <t>R</t>
    <phoneticPr fontId="3" type="noConversion"/>
  </si>
  <si>
    <t>AP-Bonjour Macau (MOP)</t>
  </si>
  <si>
    <t>AP-Full Gain (HKD)</t>
  </si>
  <si>
    <t>AP-Full Gain (MOP)</t>
  </si>
  <si>
    <t>AP-Bonjour Cosmetic(HKD)</t>
  </si>
  <si>
    <t>Current a/c - Bonjour Macau(MOP)</t>
  </si>
  <si>
    <t>S</t>
  </si>
  <si>
    <t>Current a/c Bonjour Beauty(MOP)</t>
  </si>
  <si>
    <t>S</t>
    <phoneticPr fontId="3" type="noConversion"/>
  </si>
  <si>
    <t>Current a/c Bonjour Beauty(RMB)</t>
  </si>
  <si>
    <t>Current a/c Bonjour Beauty(HKD)</t>
  </si>
  <si>
    <r>
      <t>Current a/c-</t>
    </r>
    <r>
      <rPr>
        <sz val="10"/>
        <rFont val="Arial Narrow"/>
        <family val="2"/>
        <charset val="136"/>
      </rPr>
      <t>悅美容</t>
    </r>
    <r>
      <rPr>
        <sz val="10"/>
        <rFont val="Times New Roman"/>
        <family val="1"/>
      </rPr>
      <t>(</t>
    </r>
    <r>
      <rPr>
        <sz val="10"/>
        <rFont val="Arial Narrow"/>
        <family val="2"/>
        <charset val="136"/>
      </rPr>
      <t>澳門</t>
    </r>
    <r>
      <rPr>
        <sz val="10"/>
        <rFont val="Times New Roman"/>
        <family val="1"/>
      </rPr>
      <t>)(MOP)</t>
    </r>
  </si>
  <si>
    <t>BBM</t>
  </si>
  <si>
    <t>BBM</t>
    <phoneticPr fontId="3" type="noConversion"/>
  </si>
  <si>
    <t>Current a/c-Speedwell Group Lt(HKD)</t>
  </si>
  <si>
    <t>Current a/c-Bonjour(Medical)HKD</t>
  </si>
  <si>
    <t>Amounts due to group companies</t>
  </si>
  <si>
    <t>Lease Liability</t>
    <phoneticPr fontId="3" type="noConversion"/>
  </si>
  <si>
    <t>98310</t>
  </si>
  <si>
    <t>98310</t>
    <phoneticPr fontId="3" type="noConversion"/>
  </si>
  <si>
    <t>Medical Exp Payable</t>
  </si>
  <si>
    <t>Medical Exp Payable</t>
    <phoneticPr fontId="3" type="noConversion"/>
  </si>
  <si>
    <t>MPF-Employer Payable</t>
  </si>
  <si>
    <t>MPF-Employer Payable</t>
    <phoneticPr fontId="3" type="noConversion"/>
  </si>
  <si>
    <t>MPF-Employee Payable</t>
  </si>
  <si>
    <t>MPF-Employee Payable</t>
    <phoneticPr fontId="3" type="noConversion"/>
  </si>
  <si>
    <t>Other payable</t>
  </si>
  <si>
    <t>Other payable</t>
    <phoneticPr fontId="3" type="noConversion"/>
  </si>
  <si>
    <t>98400</t>
  </si>
  <si>
    <t>98400</t>
    <phoneticPr fontId="3" type="noConversion"/>
  </si>
  <si>
    <t>A/R-Bonjour Cosmetic Wholesale(HKD)</t>
  </si>
  <si>
    <t>Provision for impairment loss</t>
  </si>
  <si>
    <t>Provision for impairment loss</t>
    <phoneticPr fontId="3" type="noConversion"/>
  </si>
  <si>
    <t>CurrentA/cBonjourBeautyShangha</t>
  </si>
  <si>
    <t>Current a/c-Richly FineLimited</t>
  </si>
  <si>
    <t>Current a/c Bonjour Beauty Ltd(HKD)</t>
  </si>
  <si>
    <t>Current a/c-Bonjour Cos (HKD)</t>
  </si>
  <si>
    <t>BJ</t>
  </si>
  <si>
    <t>BJ</t>
    <phoneticPr fontId="3" type="noConversion"/>
  </si>
  <si>
    <r>
      <t>Current a/c-</t>
    </r>
    <r>
      <rPr>
        <sz val="10"/>
        <rFont val="Arial Narrow"/>
        <family val="2"/>
        <charset val="136"/>
      </rPr>
      <t>悅美容</t>
    </r>
    <r>
      <rPr>
        <sz val="10"/>
        <rFont val="Times New Roman"/>
        <family val="1"/>
      </rPr>
      <t>(</t>
    </r>
    <r>
      <rPr>
        <sz val="10"/>
        <rFont val="Arial Narrow"/>
        <family val="2"/>
        <charset val="136"/>
      </rPr>
      <t>澳門</t>
    </r>
    <r>
      <rPr>
        <sz val="10"/>
        <rFont val="Times New Roman"/>
        <family val="1"/>
      </rPr>
      <t>)(HKD)</t>
    </r>
  </si>
  <si>
    <t>Current a/c-Speedwell Group Lt(MOP)</t>
  </si>
  <si>
    <t>Current a/c-Bonjour(Medical)MOP</t>
  </si>
  <si>
    <t>Current a/c-Bonjour(Medical)RMB</t>
  </si>
  <si>
    <t>Amounts due from group companies</t>
  </si>
  <si>
    <t>Amounts due from directors</t>
  </si>
  <si>
    <t>other deposit paid</t>
  </si>
  <si>
    <t>Rental and utility deposits</t>
  </si>
  <si>
    <t>Rental and utility deposits</t>
    <phoneticPr fontId="3" type="noConversion"/>
  </si>
  <si>
    <t>Trade receivable</t>
    <phoneticPr fontId="3" type="noConversion"/>
  </si>
  <si>
    <t>Deferred tax assets</t>
    <phoneticPr fontId="3" type="noConversion"/>
  </si>
  <si>
    <t>Right of use Assets (Non-Current)</t>
  </si>
  <si>
    <t>Right of use Assets (Non-Current)</t>
    <phoneticPr fontId="3" type="noConversion"/>
  </si>
  <si>
    <t xml:space="preserve">Interests in subsidiaries </t>
  </si>
  <si>
    <t xml:space="preserve">Interests in subsidiaries </t>
    <phoneticPr fontId="3" type="noConversion"/>
  </si>
  <si>
    <t>Fixed assets</t>
  </si>
  <si>
    <t>51100-51750</t>
  </si>
  <si>
    <t>Fixed assets</t>
    <phoneticPr fontId="3" type="noConversion"/>
  </si>
  <si>
    <t>51100-51750</t>
    <phoneticPr fontId="3" type="noConversion"/>
  </si>
  <si>
    <t>#1A</t>
  </si>
  <si>
    <t>#1</t>
  </si>
  <si>
    <t>MOP</t>
  </si>
  <si>
    <t>MOP</t>
    <phoneticPr fontId="3" type="noConversion"/>
  </si>
  <si>
    <t>for investment</t>
  </si>
  <si>
    <t>for investment</t>
    <phoneticPr fontId="3" type="noConversion"/>
  </si>
  <si>
    <r>
      <rPr>
        <sz val="10"/>
        <rFont val="Arial"/>
        <family val="2"/>
        <charset val="136"/>
      </rPr>
      <t>悅美容</t>
    </r>
    <r>
      <rPr>
        <sz val="10"/>
        <rFont val="Times New Roman"/>
        <family val="1"/>
      </rPr>
      <t>(</t>
    </r>
    <r>
      <rPr>
        <sz val="10"/>
        <rFont val="Arial"/>
        <family val="2"/>
        <charset val="136"/>
      </rPr>
      <t>澳門</t>
    </r>
    <r>
      <rPr>
        <sz val="10"/>
        <rFont val="Times New Roman"/>
        <family val="1"/>
      </rPr>
      <t>)</t>
    </r>
  </si>
  <si>
    <r>
      <rPr>
        <sz val="10"/>
        <rFont val="細明體"/>
        <family val="3"/>
        <charset val="136"/>
      </rPr>
      <t>悅美容</t>
    </r>
    <r>
      <rPr>
        <sz val="10"/>
        <rFont val="Times New Roman"/>
        <family val="1"/>
      </rPr>
      <t>(</t>
    </r>
    <r>
      <rPr>
        <sz val="10"/>
        <rFont val="細明體"/>
        <family val="3"/>
        <charset val="136"/>
      </rPr>
      <t>澳門</t>
    </r>
    <r>
      <rPr>
        <sz val="10"/>
        <rFont val="Times New Roman"/>
        <family val="1"/>
      </rPr>
      <t>)</t>
    </r>
  </si>
  <si>
    <t xml:space="preserve">AS AT </t>
  </si>
  <si>
    <t xml:space="preserve">AS AT </t>
    <phoneticPr fontId="3" type="noConversion"/>
  </si>
  <si>
    <t>2019 MOP</t>
  </si>
  <si>
    <t>2020 RMB</t>
  </si>
  <si>
    <t>2021 MOP</t>
    <phoneticPr fontId="3" type="noConversion"/>
  </si>
  <si>
    <t>2021 RMB</t>
  </si>
  <si>
    <t>2018 MOP</t>
  </si>
  <si>
    <t>2019 RMB</t>
  </si>
  <si>
    <t>2020 MOP</t>
    <phoneticPr fontId="3" type="noConversion"/>
  </si>
  <si>
    <t>2020 RMB</t>
    <phoneticPr fontId="3" type="noConversion"/>
  </si>
  <si>
    <t>Bonjour Beauty International Limited</t>
  </si>
  <si>
    <t>Less : dividend</t>
  </si>
  <si>
    <t>Profit before dividend</t>
  </si>
  <si>
    <t>Less: minority interest - Good Merit</t>
  </si>
  <si>
    <t>Less : deferred taxation</t>
  </si>
  <si>
    <t>Less: Taxation</t>
  </si>
  <si>
    <t>Share of (profit)/loss of associate</t>
    <phoneticPr fontId="0" type="noConversion"/>
  </si>
  <si>
    <t>Jan to June EBITDA</t>
  </si>
  <si>
    <t>('PROFIT) / LOSS FOR THE PERIOD</t>
  </si>
  <si>
    <t>Recovery of bad debts (BD w/o)</t>
  </si>
  <si>
    <t>Trade deposit paid w/o</t>
  </si>
  <si>
    <t>Preliminary expenses</t>
  </si>
  <si>
    <t>Net exchange loss / (gains)</t>
  </si>
  <si>
    <t>33333</t>
  </si>
  <si>
    <t>Forfeiture of rental and utility deposits</t>
    <phoneticPr fontId="0" type="noConversion"/>
  </si>
  <si>
    <t>Forfeiture of wages and salary</t>
    <phoneticPr fontId="0" type="noConversion"/>
  </si>
  <si>
    <t>Provision for fair value of rental deposit</t>
  </si>
  <si>
    <t>Over-provision of reinstatement costs</t>
  </si>
  <si>
    <t>(Gain)/Loss on disposals of Held for sale</t>
    <phoneticPr fontId="0" type="noConversion"/>
  </si>
  <si>
    <t>(Gain)/Loss on disposals of fixed assets</t>
    <phoneticPr fontId="0" type="noConversion"/>
  </si>
  <si>
    <t>Impairment on LI</t>
  </si>
  <si>
    <t>Related Company balance written off</t>
    <phoneticPr fontId="0" type="noConversion"/>
  </si>
  <si>
    <t>Goodwill wriiten off</t>
    <phoneticPr fontId="0" type="noConversion"/>
  </si>
  <si>
    <t>Fixed assets written off</t>
  </si>
  <si>
    <t>OTHER OPERATING EXPENSES</t>
  </si>
  <si>
    <t>Other Interest</t>
  </si>
  <si>
    <t>Interest on unsecured bank loans</t>
  </si>
  <si>
    <t>Interest on secured bank loans</t>
  </si>
  <si>
    <t>10301+10302+10303</t>
    <phoneticPr fontId="0" type="noConversion"/>
  </si>
  <si>
    <t>Interest on hire purchase</t>
  </si>
  <si>
    <t>Interest exp - other</t>
    <phoneticPr fontId="0" type="noConversion"/>
  </si>
  <si>
    <t>10312</t>
    <phoneticPr fontId="0" type="noConversion"/>
  </si>
  <si>
    <t>Interest exp - warehouse</t>
    <phoneticPr fontId="0" type="noConversion"/>
  </si>
  <si>
    <t>10311</t>
    <phoneticPr fontId="0" type="noConversion"/>
  </si>
  <si>
    <t>Interest exp - shop</t>
    <phoneticPr fontId="0" type="noConversion"/>
  </si>
  <si>
    <t>10310</t>
    <phoneticPr fontId="0" type="noConversion"/>
  </si>
  <si>
    <t>Interest on bills</t>
  </si>
  <si>
    <t>10300</t>
  </si>
  <si>
    <t>Interest on bank overdrafts</t>
  </si>
  <si>
    <t>FINANCE COSTS</t>
  </si>
  <si>
    <t>14400</t>
  </si>
  <si>
    <t>Sales commission / Tourist Commission</t>
  </si>
  <si>
    <t>11340+11350+11360 (Retail)</t>
    <phoneticPr fontId="0" type="noConversion"/>
  </si>
  <si>
    <t>Transportation</t>
  </si>
  <si>
    <t>Purchase agency fee</t>
  </si>
  <si>
    <t>Packing</t>
  </si>
  <si>
    <t>Operation Fee</t>
    <phoneticPr fontId="0" type="noConversion"/>
  </si>
  <si>
    <t>13780</t>
    <phoneticPr fontId="0" type="noConversion"/>
  </si>
  <si>
    <t>Freight charges</t>
  </si>
  <si>
    <t>12800</t>
  </si>
  <si>
    <t>Entrance Fee</t>
  </si>
  <si>
    <t>Declaration and courier</t>
  </si>
  <si>
    <t>11600+11700</t>
  </si>
  <si>
    <t>Credit handling charges</t>
  </si>
  <si>
    <t>10400+10450+10500+10550+10600+10650+10800+10850+10851+10852</t>
    <phoneticPr fontId="0" type="noConversion"/>
  </si>
  <si>
    <t xml:space="preserve">Advertising and promotion </t>
  </si>
  <si>
    <t>DISTRIBUTION COSTS</t>
  </si>
  <si>
    <t xml:space="preserve">Water and electricity </t>
  </si>
  <si>
    <t>15800</t>
  </si>
  <si>
    <t>Telephone and internet charges</t>
  </si>
  <si>
    <t>15400</t>
  </si>
  <si>
    <t>Suspense a/c</t>
  </si>
  <si>
    <t>15100</t>
  </si>
  <si>
    <t>Subscription fee</t>
  </si>
  <si>
    <t>Stamp duty</t>
  </si>
  <si>
    <t>Staff welfare</t>
  </si>
  <si>
    <t>14600</t>
  </si>
  <si>
    <t>Security charges</t>
  </si>
  <si>
    <t>14500</t>
  </si>
  <si>
    <t>Consultancy</t>
    <phoneticPr fontId="0" type="noConversion"/>
  </si>
  <si>
    <t>Consumable stores</t>
  </si>
  <si>
    <t>Repair &amp; Maintenance</t>
  </si>
  <si>
    <t>Repairs and maintenance</t>
  </si>
  <si>
    <t>Depreciation - Others</t>
    <phoneticPr fontId="0" type="noConversion"/>
  </si>
  <si>
    <t>Depreciation - Warehouse</t>
    <phoneticPr fontId="0" type="noConversion"/>
  </si>
  <si>
    <t>Depreciation - Shop</t>
    <phoneticPr fontId="0" type="noConversion"/>
  </si>
  <si>
    <t>Rent and rates -Effective Rent</t>
  </si>
  <si>
    <t>Rental-Others</t>
  </si>
  <si>
    <t>14120</t>
  </si>
  <si>
    <t>Rental-Warehouse</t>
  </si>
  <si>
    <t>Rental-Shop</t>
  </si>
  <si>
    <t>14100</t>
  </si>
  <si>
    <t>Recruitment fee</t>
  </si>
  <si>
    <t xml:space="preserve">Provision for LS payment </t>
  </si>
  <si>
    <t>10150</t>
    <phoneticPr fontId="0" type="noConversion"/>
  </si>
  <si>
    <t>Stationery</t>
  </si>
  <si>
    <t>14900</t>
    <phoneticPr fontId="0" type="noConversion"/>
  </si>
  <si>
    <t>Printing and stationery</t>
  </si>
  <si>
    <t>14000</t>
    <phoneticPr fontId="0" type="noConversion"/>
  </si>
  <si>
    <t>Postage</t>
  </si>
  <si>
    <t>14700</t>
  </si>
  <si>
    <t>Penalty</t>
  </si>
  <si>
    <t>13780 (just for MWL )</t>
    <phoneticPr fontId="0" type="noConversion"/>
  </si>
  <si>
    <t>Newspaper and magazines</t>
  </si>
  <si>
    <t>13300</t>
  </si>
  <si>
    <t>Medical expenses</t>
  </si>
  <si>
    <t>13500</t>
  </si>
  <si>
    <t>Mandatory provident fund contribution</t>
  </si>
  <si>
    <t>13700+13701+13702</t>
    <phoneticPr fontId="0" type="noConversion"/>
  </si>
  <si>
    <t>Local travelling</t>
  </si>
  <si>
    <t>Legal and professional fee</t>
  </si>
  <si>
    <t>13000</t>
  </si>
  <si>
    <t>Gov Rate &amp; Crown Rent</t>
  </si>
  <si>
    <t>14130</t>
  </si>
  <si>
    <t>Fair Value of Rental Deposit</t>
    <phoneticPr fontId="0" type="noConversion"/>
  </si>
  <si>
    <t>Donations</t>
  </si>
  <si>
    <t>Discount Allowed</t>
  </si>
  <si>
    <t>12300+12350</t>
    <phoneticPr fontId="0" type="noConversion"/>
  </si>
  <si>
    <t>Directors' remuneration</t>
  </si>
  <si>
    <t>Directors' quarter expenses</t>
  </si>
  <si>
    <t>Impairment of fellow subsidiaries receivables</t>
    <phoneticPr fontId="20" type="noConversion"/>
  </si>
  <si>
    <t>Depreciation: re-instatement cost</t>
  </si>
  <si>
    <t>Depreciation-Leasehold Improve</t>
  </si>
  <si>
    <t>Depreciation-Office Equip</t>
  </si>
  <si>
    <t>Depreciation-Motor Vehicle</t>
  </si>
  <si>
    <t>Depreciation-Fur.&amp; Fittin</t>
  </si>
  <si>
    <t>11600+11700 X</t>
    <phoneticPr fontId="0" type="noConversion"/>
  </si>
  <si>
    <t>11110 X</t>
    <phoneticPr fontId="0" type="noConversion"/>
  </si>
  <si>
    <t>Company secretarial fee</t>
  </si>
  <si>
    <t>Compensations/Cliams</t>
    <phoneticPr fontId="0" type="noConversion"/>
  </si>
  <si>
    <t>Commission paid</t>
  </si>
  <si>
    <t>11300 + 11360(Salon)</t>
    <phoneticPr fontId="0" type="noConversion"/>
  </si>
  <si>
    <t xml:space="preserve">Cleaning </t>
  </si>
  <si>
    <t>Business registration fee</t>
  </si>
  <si>
    <t>Bldg. Management fee</t>
  </si>
  <si>
    <t>Beauty consumable</t>
  </si>
  <si>
    <t>11000 x</t>
    <phoneticPr fontId="0" type="noConversion"/>
  </si>
  <si>
    <t>Bank charges</t>
  </si>
  <si>
    <t>Amortisation Cost</t>
    <phoneticPr fontId="0" type="noConversion"/>
  </si>
  <si>
    <t>Auditors' remuneration</t>
  </si>
  <si>
    <t>Accountancy fee</t>
  </si>
  <si>
    <t>ADMINISTRATIVE EXPENSES</t>
  </si>
  <si>
    <t>OPERATING EXPENSES</t>
  </si>
  <si>
    <t>LESS:</t>
  </si>
  <si>
    <t>Service Mgmt. Fee Income</t>
  </si>
  <si>
    <t>Rental Income</t>
  </si>
  <si>
    <t>30950</t>
  </si>
  <si>
    <t>Interest Income</t>
  </si>
  <si>
    <t>30700</t>
  </si>
  <si>
    <t>Licence fee income</t>
    <phoneticPr fontId="0" type="noConversion"/>
  </si>
  <si>
    <t>30900</t>
  </si>
  <si>
    <t>GP %</t>
  </si>
  <si>
    <t xml:space="preserve">GROSS PROFIT </t>
  </si>
  <si>
    <t>Less: Closing inventories</t>
  </si>
  <si>
    <t>23000</t>
  </si>
  <si>
    <t>Discount Received</t>
  </si>
  <si>
    <t>30400</t>
  </si>
  <si>
    <t>Rebate income</t>
  </si>
  <si>
    <t>31000</t>
  </si>
  <si>
    <t>Sales Comm, Bouns, All, OT,Consultancy(COGS)</t>
    <phoneticPr fontId="0" type="noConversion"/>
  </si>
  <si>
    <t>14300 for COGS</t>
    <phoneticPr fontId="0" type="noConversion"/>
  </si>
  <si>
    <t>Wages &amp; Salaries(COGS)</t>
    <phoneticPr fontId="0" type="noConversion"/>
  </si>
  <si>
    <t>15700 for COGS</t>
    <phoneticPr fontId="0" type="noConversion"/>
  </si>
  <si>
    <t>11110 for salon</t>
    <phoneticPr fontId="0" type="noConversion"/>
  </si>
  <si>
    <t>R</t>
    <phoneticPr fontId="0" type="noConversion"/>
  </si>
  <si>
    <t>21700</t>
  </si>
  <si>
    <t>21300</t>
  </si>
  <si>
    <t>Purchases-Medicine</t>
  </si>
  <si>
    <t>21010</t>
  </si>
  <si>
    <t>Purchases-Cosmetic</t>
  </si>
  <si>
    <t>21000</t>
  </si>
  <si>
    <t>Opening inventories</t>
  </si>
  <si>
    <t>22000</t>
  </si>
  <si>
    <t>COST OF SALES</t>
  </si>
  <si>
    <t xml:space="preserve">LESS : </t>
  </si>
  <si>
    <t>Salon Income</t>
  </si>
  <si>
    <t>32000</t>
  </si>
  <si>
    <t>SALES</t>
  </si>
  <si>
    <t>Jan - Jun 2021</t>
    <phoneticPr fontId="20" type="noConversion"/>
  </si>
  <si>
    <t>悅美容(澳門)</t>
    <phoneticPr fontId="0" type="noConversion"/>
  </si>
  <si>
    <t>BBM</t>
    <phoneticPr fontId="0" type="noConversion"/>
  </si>
  <si>
    <t xml:space="preserve">Beauty </t>
  </si>
  <si>
    <t>(For management information purpose only)</t>
  </si>
  <si>
    <t>FOR THE PERIOD ENDED</t>
    <phoneticPr fontId="0" type="noConversion"/>
  </si>
  <si>
    <t>FORECAST - PROFIT AND LOSS ACCOUNT</t>
    <phoneticPr fontId="0" type="noConversion"/>
  </si>
  <si>
    <t>Salon</t>
    <phoneticPr fontId="0" type="noConversion"/>
  </si>
  <si>
    <t>S</t>
    <phoneticPr fontId="0" type="noConversion"/>
  </si>
  <si>
    <t>Profit from operations</t>
    <phoneticPr fontId="0" type="noConversion"/>
  </si>
  <si>
    <t>(Gain)/Loss on disposals of fixed assets</t>
  </si>
  <si>
    <t>Interest exp - other</t>
  </si>
  <si>
    <t>Interest exp - shop</t>
  </si>
  <si>
    <t>Depreciation - Others</t>
  </si>
  <si>
    <t>Depreciation - Shop</t>
  </si>
  <si>
    <t>Operation Fee</t>
  </si>
  <si>
    <t>Saving  Plan (ER)</t>
  </si>
  <si>
    <t>Social  Security  Fund (ER)</t>
  </si>
  <si>
    <t>Compensations/Cliams</t>
  </si>
  <si>
    <t>Operating expenses</t>
    <phoneticPr fontId="0" type="noConversion"/>
  </si>
  <si>
    <t>Interest income</t>
    <phoneticPr fontId="0" type="noConversion"/>
  </si>
  <si>
    <t>Government subsidy</t>
    <phoneticPr fontId="0" type="noConversion"/>
  </si>
  <si>
    <t xml:space="preserve"> </t>
    <phoneticPr fontId="0" type="noConversion"/>
  </si>
  <si>
    <t>Gross profit</t>
    <phoneticPr fontId="0" type="noConversion"/>
  </si>
  <si>
    <t>Total direct costs</t>
    <phoneticPr fontId="0" type="noConversion"/>
  </si>
  <si>
    <t>Sales Commission, Bonus and OT</t>
    <phoneticPr fontId="0" type="noConversion"/>
  </si>
  <si>
    <t>Wages and salaries</t>
    <phoneticPr fontId="0" type="noConversion"/>
  </si>
  <si>
    <t>Other direct costs</t>
    <phoneticPr fontId="0" type="noConversion"/>
  </si>
  <si>
    <t>Less: Closing inventories</t>
    <phoneticPr fontId="0" type="noConversion"/>
  </si>
  <si>
    <t>Purchases</t>
  </si>
  <si>
    <t>Opening inventories</t>
    <phoneticPr fontId="0" type="noConversion"/>
  </si>
  <si>
    <t>Cost of goods sold</t>
    <phoneticPr fontId="0" type="noConversion"/>
  </si>
  <si>
    <t>Sales</t>
    <phoneticPr fontId="0" type="noConversion"/>
  </si>
  <si>
    <t>FOR THE YEAR ENDED 31 DECEMBER 2020</t>
    <phoneticPr fontId="0" type="noConversion"/>
  </si>
  <si>
    <t>NON-STATUTORY ACCOUNTS</t>
  </si>
  <si>
    <t>COMBINED DETAILED INCOME STATEMENT</t>
    <phoneticPr fontId="0" type="noConversion"/>
  </si>
  <si>
    <t>Exchange reserves</t>
    <phoneticPr fontId="0" type="noConversion"/>
  </si>
  <si>
    <t>Capital Reserves</t>
    <phoneticPr fontId="0" type="noConversion"/>
  </si>
  <si>
    <t>Retained profits</t>
    <phoneticPr fontId="0" type="noConversion"/>
  </si>
  <si>
    <t>Capital and reserves</t>
    <phoneticPr fontId="0" type="noConversion"/>
  </si>
  <si>
    <t>Long term borrowings</t>
    <phoneticPr fontId="0" type="noConversion"/>
  </si>
  <si>
    <t>Long service payment</t>
    <phoneticPr fontId="0" type="noConversion"/>
  </si>
  <si>
    <t>Non-current liabilities</t>
    <phoneticPr fontId="0" type="noConversion"/>
  </si>
  <si>
    <t>Total assets less current liabilities</t>
    <phoneticPr fontId="0" type="noConversion"/>
  </si>
  <si>
    <t>Net current assets</t>
    <phoneticPr fontId="0" type="noConversion"/>
  </si>
  <si>
    <t>Tax payable</t>
    <phoneticPr fontId="0" type="noConversion"/>
  </si>
  <si>
    <t>Defered income</t>
    <phoneticPr fontId="0" type="noConversion"/>
  </si>
  <si>
    <t>Provision for re-instatement cost</t>
    <phoneticPr fontId="0" type="noConversion"/>
  </si>
  <si>
    <t>Lease liability</t>
    <phoneticPr fontId="0" type="noConversion"/>
  </si>
  <si>
    <t>Salary payable</t>
    <phoneticPr fontId="0" type="noConversion"/>
  </si>
  <si>
    <t>Accrued expenses</t>
    <phoneticPr fontId="0" type="noConversion"/>
  </si>
  <si>
    <t>MPF payable</t>
    <phoneticPr fontId="0" type="noConversion"/>
  </si>
  <si>
    <t>Provision for annual leave</t>
    <phoneticPr fontId="0" type="noConversion"/>
  </si>
  <si>
    <t>Other payables</t>
    <phoneticPr fontId="0" type="noConversion"/>
  </si>
  <si>
    <t>Trade payables</t>
    <phoneticPr fontId="0" type="noConversion"/>
  </si>
  <si>
    <t>Current liabilities</t>
    <phoneticPr fontId="0" type="noConversion"/>
  </si>
  <si>
    <t>Bank balances and cash</t>
    <phoneticPr fontId="0" type="noConversion"/>
  </si>
  <si>
    <t>Prepaid tax</t>
    <phoneticPr fontId="0" type="noConversion"/>
  </si>
  <si>
    <t>Prepayment</t>
    <phoneticPr fontId="0" type="noConversion"/>
  </si>
  <si>
    <t>Trade, rental and utility and Other deposit paid</t>
    <phoneticPr fontId="0" type="noConversion"/>
  </si>
  <si>
    <t>Other receivable</t>
    <phoneticPr fontId="0" type="noConversion"/>
  </si>
  <si>
    <t>Amount due from directors</t>
  </si>
  <si>
    <t>Trade receivables</t>
    <phoneticPr fontId="0" type="noConversion"/>
  </si>
  <si>
    <t>Inventories</t>
    <phoneticPr fontId="0" type="noConversion"/>
  </si>
  <si>
    <t>Current assets</t>
    <phoneticPr fontId="0" type="noConversion"/>
  </si>
  <si>
    <t>Rental deposit</t>
    <phoneticPr fontId="0" type="noConversion"/>
  </si>
  <si>
    <t>Interest in subsidiaries</t>
    <phoneticPr fontId="0" type="noConversion"/>
  </si>
  <si>
    <t>Property, plant and equipment</t>
    <phoneticPr fontId="0" type="noConversion"/>
  </si>
  <si>
    <t>Non-current assets</t>
    <phoneticPr fontId="0" type="noConversion"/>
  </si>
  <si>
    <t>AS AT 31 DECEMBER 2020</t>
    <phoneticPr fontId="0" type="noConversion"/>
  </si>
  <si>
    <t>CONSOLIDATED STATEMENT OF FINANCIAL POSITION</t>
  </si>
  <si>
    <t>LESS: DISTRIBUTION &amp; TRANSPORTATION FEE</t>
    <phoneticPr fontId="1" type="noConversion"/>
  </si>
  <si>
    <t>REVISED TAX FOR THE YEAR</t>
    <phoneticPr fontId="1" type="noConversion"/>
  </si>
  <si>
    <t>REVISED TAX C/F</t>
    <phoneticPr fontId="1" type="noConversion"/>
  </si>
  <si>
    <t>TAX B/F</t>
    <phoneticPr fontId="1" type="noConversion"/>
  </si>
  <si>
    <t>INCREASE IN NET PROFIT/(LOSS)</t>
    <phoneticPr fontId="1" type="noConversion"/>
  </si>
  <si>
    <t>NET PROFIT / (LOSS)</t>
    <phoneticPr fontId="1" type="noConversion"/>
  </si>
  <si>
    <t>TAX</t>
    <phoneticPr fontId="1" type="noConversion"/>
  </si>
  <si>
    <t>REVISED NET PROFIT BEFORE TAX</t>
    <phoneticPr fontId="1" type="noConversion"/>
  </si>
  <si>
    <t>REVISED PROFIT SHARING</t>
    <phoneticPr fontId="1" type="noConversion"/>
  </si>
  <si>
    <t>REVISED NET PROFIT BEFORE PS &amp; TAX</t>
    <phoneticPr fontId="1" type="noConversion"/>
  </si>
  <si>
    <t>ANIMATION PRODUCTION COSTS</t>
    <phoneticPr fontId="1" type="noConversion"/>
  </si>
  <si>
    <t>NET PROFIT BEFORE PROFIT SHARING &amp; TAX</t>
    <phoneticPr fontId="1" type="noConversion"/>
  </si>
  <si>
    <t>OTHER INCOME</t>
    <phoneticPr fontId="1" type="noConversion"/>
  </si>
  <si>
    <t>DEPREICATION</t>
    <phoneticPr fontId="1" type="noConversion"/>
  </si>
  <si>
    <t>CONTROLLABLE &amp; COMMITTED COSTS</t>
    <phoneticPr fontId="1" type="noConversion"/>
  </si>
  <si>
    <t>PROGRAM &amp; IT EXPENSES</t>
    <phoneticPr fontId="1" type="noConversion"/>
  </si>
  <si>
    <t>OTHER PERSONNEL COSTS</t>
    <phoneticPr fontId="1" type="noConversion"/>
  </si>
  <si>
    <t>GOVERNMENT SUBSIDY FOR ESS</t>
    <phoneticPr fontId="1" type="noConversion"/>
  </si>
  <si>
    <t>STAFF RELATED MANAGEMENT FEE</t>
    <phoneticPr fontId="1" type="noConversion"/>
  </si>
  <si>
    <t>SALARY, BONUS &amp; COMMISSION</t>
    <phoneticPr fontId="1" type="noConversion"/>
  </si>
  <si>
    <t>COMBINED</t>
    <phoneticPr fontId="0" type="noConversion"/>
  </si>
  <si>
    <t>STAFF RELATED CHARGE BACK</t>
    <phoneticPr fontId="1" type="noConversion"/>
  </si>
  <si>
    <t>NET PROFIT BEFORE TAX</t>
    <phoneticPr fontId="1" type="noConversion"/>
  </si>
  <si>
    <t xml:space="preserve">PROFIT SHARING </t>
    <phoneticPr fontId="1" type="noConversion"/>
  </si>
  <si>
    <t>TOTAL EXPENSES</t>
    <phoneticPr fontId="0" type="noConversion"/>
  </si>
  <si>
    <t>EXPENSES</t>
    <phoneticPr fontId="1" type="noConversion"/>
  </si>
  <si>
    <t>GROSS PROFIT</t>
    <phoneticPr fontId="1" type="noConversion"/>
  </si>
  <si>
    <t>TOTAL DIRECT COSTS</t>
    <phoneticPr fontId="1" type="noConversion"/>
  </si>
  <si>
    <t>DIRECT COSTS - OTHERS</t>
    <phoneticPr fontId="1" type="noConversion"/>
  </si>
  <si>
    <t>SUBSCRIPTION - DIRECT COSTS</t>
    <phoneticPr fontId="0" type="noConversion"/>
  </si>
  <si>
    <t>DIGITAL - DIRECT COSTS</t>
    <phoneticPr fontId="0" type="noConversion"/>
  </si>
  <si>
    <t>PRINT - DIRECT COSTS</t>
    <phoneticPr fontId="0" type="noConversion"/>
  </si>
  <si>
    <t>DIRECT COSTS</t>
    <phoneticPr fontId="0" type="noConversion"/>
  </si>
  <si>
    <t>TOTAL REVENUE</t>
    <phoneticPr fontId="1" type="noConversion"/>
  </si>
  <si>
    <t>PRINT - INTERNAL REVENUE</t>
    <phoneticPr fontId="0" type="noConversion"/>
  </si>
  <si>
    <t>SUBSCRIPTION - INTERNAL REVENUE</t>
    <phoneticPr fontId="0" type="noConversion"/>
  </si>
  <si>
    <t>DIGITAL - INTERNAL DIRECT COSTS</t>
    <phoneticPr fontId="0" type="noConversion"/>
  </si>
  <si>
    <t>PRINT - INTERNAL REVENUE</t>
    <phoneticPr fontId="1" type="noConversion"/>
  </si>
  <si>
    <t>INTER-CO ELIMINATIONS:</t>
    <phoneticPr fontId="0" type="noConversion"/>
  </si>
  <si>
    <t>DIGITAL - PROVISION FOR BAD DEBT</t>
    <phoneticPr fontId="0" type="noConversion"/>
  </si>
  <si>
    <t>PRINT - PROVISION FOR BAD DEBT</t>
    <phoneticPr fontId="0" type="noConversion"/>
  </si>
  <si>
    <t>SEMINAR MAGT SERVICE INCOME - INTRA-GROUP</t>
    <phoneticPr fontId="0" type="noConversion"/>
  </si>
  <si>
    <t>SEMINAR MAGT SERVICE INCOME - EXT</t>
    <phoneticPr fontId="1" type="noConversion"/>
  </si>
  <si>
    <t>PROJECT &amp; OTHER INCOME</t>
    <phoneticPr fontId="0" type="noConversion"/>
  </si>
  <si>
    <t>GAMES INCOME</t>
    <phoneticPr fontId="1" type="noConversion"/>
  </si>
  <si>
    <t>SUBSCRIPTION - EXTERNAL &amp; INTRA-GROUP REVENUE</t>
    <phoneticPr fontId="0" type="noConversion"/>
  </si>
  <si>
    <t>SUBSCRIPTION INCOME</t>
    <phoneticPr fontId="1" type="noConversion"/>
  </si>
  <si>
    <t>REBATES</t>
    <phoneticPr fontId="1" type="noConversion"/>
  </si>
  <si>
    <t>AD SALES &amp; PROJECT INCOME</t>
    <phoneticPr fontId="1" type="noConversion"/>
  </si>
  <si>
    <t>DIGITAL - EXTERNAL REVENUE</t>
    <phoneticPr fontId="0" type="noConversion"/>
  </si>
  <si>
    <t>PROJECT INCOME - EDITORIAL, VNEWS &amp; VSHOW</t>
    <phoneticPr fontId="1" type="noConversion"/>
  </si>
  <si>
    <t>PROJECT INCOME - SALES</t>
    <phoneticPr fontId="1" type="noConversion"/>
  </si>
  <si>
    <t>ADVERTISING INCOME</t>
    <phoneticPr fontId="1" type="noConversion"/>
  </si>
  <si>
    <t>NEWSSTAND SALES</t>
    <phoneticPr fontId="1" type="noConversion"/>
  </si>
  <si>
    <t>PRINT - EXTERNAL REVENUE</t>
    <phoneticPr fontId="1" type="noConversion"/>
  </si>
  <si>
    <t>REVENUE</t>
    <phoneticPr fontId="1" type="noConversion"/>
  </si>
  <si>
    <t>Budget</t>
    <phoneticPr fontId="1" type="noConversion"/>
  </si>
  <si>
    <t>Forecast</t>
    <phoneticPr fontId="1" type="noConversion"/>
  </si>
  <si>
    <t>Actual + Forecast</t>
    <phoneticPr fontId="1" type="noConversion"/>
  </si>
  <si>
    <t>Actual</t>
    <phoneticPr fontId="1" type="noConversion"/>
  </si>
  <si>
    <t>FY 2021</t>
    <phoneticPr fontId="1" type="noConversion"/>
  </si>
  <si>
    <t>2-3/2021</t>
    <phoneticPr fontId="1" type="noConversion"/>
  </si>
  <si>
    <t>YTD 01/2021</t>
    <phoneticPr fontId="1" type="noConversion"/>
  </si>
  <si>
    <t>(HK$'000)</t>
    <phoneticPr fontId="0" type="noConversion"/>
  </si>
  <si>
    <t xml:space="preserve">       </t>
    <phoneticPr fontId="1" type="noConversion"/>
  </si>
  <si>
    <t>FOR THE YEAR ENDING 31 MARCH</t>
    <phoneticPr fontId="1" type="noConversion"/>
  </si>
  <si>
    <t>Revised Yr2026 subscription rate &amp; income,  profit sharing and tax</t>
    <phoneticPr fontId="1" type="noConversion"/>
  </si>
  <si>
    <t>SUBSCRIPTION ROYALTY INCOME (FROM Company 1)</t>
  </si>
  <si>
    <t>CONTENT SYNDICATION (ADVERT INCOME) (FROM  Company 1)</t>
  </si>
  <si>
    <t>INTERNAL ROYALTY (PAGE VIEW REBATE) (FROM  Company 1)</t>
  </si>
  <si>
    <t>SYNDICATION FEE - ADV INCOME (TO  Company 2)</t>
  </si>
  <si>
    <t>SYNDICATION FEE - SUB INCOME (TO  Company 2)</t>
  </si>
  <si>
    <t>SUBSCRIPTION SERVICE FEE (TO  Company 3)</t>
  </si>
  <si>
    <t>SUBSCRIPTION SERVICE FEE (FROM  Company 1)</t>
  </si>
  <si>
    <t>SUBSCRIPTION ROYALTY INCOME (FROM  Company 4)</t>
  </si>
  <si>
    <t>CONTENT SYNDICATION (ADVERT INCOME) (FROM Company 4)</t>
  </si>
  <si>
    <t>INTERNAL - PRINTING &amp; FILM/PLATE CHARGES (TO Company 5)</t>
  </si>
  <si>
    <t>INTERNAL - INCENTIVE BONUS/PAPER WASTAGE (TO  Company 5)</t>
  </si>
  <si>
    <t xml:space="preserve"> Company 2</t>
  </si>
  <si>
    <t xml:space="preserve"> Company 1</t>
  </si>
  <si>
    <t xml:space="preserve"> Company 3</t>
  </si>
  <si>
    <t>NEWSSTAND SALES (FROM AIRLINE/HOTEL)</t>
  </si>
  <si>
    <t>NEWSSTAND SALES(FROM Company)</t>
  </si>
  <si>
    <t>Current a/c-(Medical)RMB</t>
  </si>
  <si>
    <t>Current a/c-(Medical)MOP</t>
  </si>
  <si>
    <t>Current a/c- Lt(HKD)</t>
  </si>
  <si>
    <t>Current a/c- Lt(MOP)</t>
  </si>
  <si>
    <t>Current a/c-)(HKD)</t>
  </si>
  <si>
    <t>Current a/c-(MOP)</t>
  </si>
  <si>
    <t>Current a/c (HKD)</t>
  </si>
  <si>
    <t>Current a/c - (MOP)</t>
  </si>
  <si>
    <t>Current a/c-</t>
  </si>
  <si>
    <t>CurrentA/c</t>
  </si>
  <si>
    <t>A/R- Cosmetic Wholesale(HKD)</t>
  </si>
  <si>
    <t>A/R-(HKD)</t>
  </si>
  <si>
    <t>Current a/c</t>
  </si>
  <si>
    <t xml:space="preserve">Current a/c </t>
  </si>
  <si>
    <t>AP-</t>
  </si>
  <si>
    <t>C/A -</t>
  </si>
  <si>
    <t xml:space="preserve">Total </t>
  </si>
  <si>
    <t>A/R-</t>
  </si>
  <si>
    <t>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</si>
</sst>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 #,##0.00_-;_-* &quot;-&quot;??_-;_-@_-"/>
    <numFmt numFmtId="164" formatCode="_(* #,##0_);_(* \(#,##0\);_(* &quot;-&quot;_);_(@_)"/>
    <numFmt numFmtId="165" formatCode="0.0%"/>
    <numFmt numFmtId="166" formatCode="_(* #,##0.00_);_(* \(#,##0.00\);_(* &quot;-&quot;??_);_(@_)"/>
    <numFmt numFmtId="167" formatCode="_(* #,##0_);_(* \(#,##0\);_(* &quot;-&quot;??_);_(@_)"/>
    <numFmt numFmtId="168" formatCode="#,##0_ "/>
    <numFmt numFmtId="169" formatCode="_ * #,##0.00_ ;_ * \-#,##0.00_ ;_ * &quot;-&quot;??_ ;_ @_ "/>
    <numFmt numFmtId="170" formatCode="0.0"/>
    <numFmt numFmtId="171" formatCode="_(* #,##0.0000_);_(* \(#,##0.0000\);_(* &quot;-&quot;??_);_(@_)"/>
    <numFmt numFmtId="172" formatCode="0_ "/>
    <numFmt numFmtId="173" formatCode="&quot;$&quot;#,##0.00_);[Red]\(&quot;$&quot;#,##0.00\)"/>
    <numFmt numFmtId="174" formatCode="[DBNum2][$-804]General"/>
    <numFmt numFmtId="175" formatCode="_ * #,##0_ ;_ * \-#,##0_ ;_ * &quot;-&quot;??_ ;_ @_ "/>
    <numFmt numFmtId="176" formatCode="#,##0.0_);\(#,##0.0\)"/>
    <numFmt numFmtId="177" formatCode="0.00_);[Red]\(0.00\)"/>
    <numFmt numFmtId="178" formatCode="[$-409]d\-mmm\-yy;@"/>
    <numFmt numFmtId="179" formatCode="#,##0.0000_);\(#,##0.0000\)"/>
    <numFmt numFmtId="180" formatCode="0.00_);\(0.00\)"/>
    <numFmt numFmtId="181" formatCode="0_);[Red]\(0\)"/>
    <numFmt numFmtId="182" formatCode="0_);\(0\)"/>
  </numFmts>
  <fonts count="119">
    <font>
      <sz val="11"/>
      <color theme="1"/>
      <name val="Calibri"/>
      <family val="2"/>
      <scheme val="minor"/>
    </font>
    <font>
      <sz val="11"/>
      <color theme="1"/>
      <name val="Calibri"/>
      <family val="2"/>
      <scheme val="minor"/>
    </font>
    <font>
      <b/>
      <sz val="11"/>
      <color theme="1"/>
      <name val="Calibri"/>
      <family val="2"/>
      <scheme val="minor"/>
    </font>
    <font>
      <sz val="11"/>
      <name val="Calibri"/>
      <family val="2"/>
    </font>
    <font>
      <b/>
      <u val="singleAccounting"/>
      <sz val="11"/>
      <name val="Calibri"/>
      <family val="2"/>
    </font>
    <font>
      <b/>
      <sz val="11"/>
      <name val="Calibri"/>
      <family val="2"/>
    </font>
    <font>
      <i/>
      <sz val="10"/>
      <name val="Calibri"/>
      <family val="2"/>
    </font>
    <font>
      <i/>
      <u val="singleAccounting"/>
      <sz val="10"/>
      <name val="Calibri"/>
      <family val="2"/>
    </font>
    <font>
      <i/>
      <sz val="10"/>
      <color theme="1"/>
      <name val="Calibri"/>
      <family val="2"/>
      <scheme val="minor"/>
    </font>
    <font>
      <i/>
      <sz val="9"/>
      <color rgb="FF0070C0"/>
      <name val="Calibri"/>
      <family val="2"/>
    </font>
    <font>
      <i/>
      <sz val="9"/>
      <color rgb="FF0070C0"/>
      <name val="Calibri"/>
      <family val="2"/>
      <scheme val="minor"/>
    </font>
    <font>
      <b/>
      <sz val="11"/>
      <color rgb="FFFF0000"/>
      <name val="Calibri"/>
      <family val="2"/>
    </font>
    <font>
      <b/>
      <sz val="11"/>
      <color rgb="FFFF0000"/>
      <name val="Calibri"/>
      <family val="2"/>
      <scheme val="minor"/>
    </font>
    <font>
      <i/>
      <u/>
      <sz val="9"/>
      <color rgb="FF0070C0"/>
      <name val="Calibri"/>
      <family val="2"/>
    </font>
    <font>
      <b/>
      <sz val="11"/>
      <color indexed="9"/>
      <name val="Calibri"/>
      <family val="2"/>
    </font>
    <font>
      <b/>
      <i/>
      <sz val="9"/>
      <color rgb="FF0070C0"/>
      <name val="Calibri"/>
      <family val="2"/>
    </font>
    <font>
      <sz val="11"/>
      <color rgb="FFFF0000"/>
      <name val="Calibri"/>
      <family val="2"/>
    </font>
    <font>
      <i/>
      <sz val="9"/>
      <color rgb="FFFF0000"/>
      <name val="Calibri"/>
      <family val="2"/>
    </font>
    <font>
      <sz val="11"/>
      <color rgb="FF0000FF"/>
      <name val="Calibri"/>
      <family val="2"/>
    </font>
    <font>
      <b/>
      <sz val="14"/>
      <name val="Calibri"/>
      <family val="2"/>
    </font>
    <font>
      <b/>
      <u/>
      <sz val="11"/>
      <name val="Calibri"/>
      <family val="2"/>
    </font>
    <font>
      <sz val="11"/>
      <color theme="1"/>
      <name val="Calibri"/>
      <family val="2"/>
    </font>
    <font>
      <b/>
      <sz val="11"/>
      <color theme="0"/>
      <name val="Calibri"/>
      <family val="2"/>
    </font>
    <font>
      <b/>
      <sz val="11"/>
      <color theme="1"/>
      <name val="Calibri"/>
      <family val="2"/>
    </font>
    <font>
      <sz val="10"/>
      <name val="Times New Roman"/>
      <family val="1"/>
    </font>
    <font>
      <sz val="11"/>
      <name val="Times New Roman"/>
      <family val="1"/>
    </font>
    <font>
      <b/>
      <sz val="11"/>
      <name val="Times New Roman"/>
      <family val="1"/>
    </font>
    <font>
      <sz val="11"/>
      <color rgb="FFFF0000"/>
      <name val="Times New Roman"/>
      <family val="1"/>
    </font>
    <font>
      <sz val="12"/>
      <name val="宋体"/>
      <family val="3"/>
      <charset val="134"/>
    </font>
    <font>
      <sz val="10"/>
      <color theme="1"/>
      <name val="Arial"/>
      <family val="2"/>
    </font>
    <font>
      <b/>
      <sz val="10"/>
      <color theme="1"/>
      <name val="Arial"/>
      <family val="2"/>
    </font>
    <font>
      <b/>
      <sz val="10"/>
      <color rgb="FFFF0000"/>
      <name val="Arial"/>
      <family val="2"/>
    </font>
    <font>
      <b/>
      <sz val="10"/>
      <name val="Arial"/>
      <family val="2"/>
    </font>
    <font>
      <sz val="11"/>
      <color indexed="8"/>
      <name val="宋体"/>
      <family val="3"/>
      <charset val="134"/>
    </font>
    <font>
      <sz val="10"/>
      <name val="Arial"/>
      <family val="2"/>
    </font>
    <font>
      <i/>
      <sz val="10"/>
      <color theme="1"/>
      <name val="Arial"/>
      <family val="2"/>
    </font>
    <font>
      <sz val="10"/>
      <color rgb="FF000000"/>
      <name val="Arial"/>
      <family val="2"/>
    </font>
    <font>
      <sz val="10"/>
      <color theme="0"/>
      <name val="Arial"/>
      <family val="2"/>
    </font>
    <font>
      <sz val="8"/>
      <name val="Arial"/>
      <family val="2"/>
    </font>
    <font>
      <sz val="8"/>
      <color indexed="56"/>
      <name val="Arial"/>
      <family val="2"/>
    </font>
    <font>
      <sz val="9"/>
      <name val="Arial"/>
      <family val="2"/>
    </font>
    <font>
      <b/>
      <sz val="10"/>
      <color indexed="9"/>
      <name val="Times New Roman"/>
      <family val="1"/>
    </font>
    <font>
      <b/>
      <sz val="9"/>
      <color indexed="16"/>
      <name val="Times New Roman"/>
      <family val="1"/>
    </font>
    <font>
      <b/>
      <sz val="16"/>
      <color indexed="16"/>
      <name val="Times New Roman"/>
      <family val="1"/>
    </font>
    <font>
      <i/>
      <sz val="8"/>
      <name val="Times New Roman"/>
      <family val="1"/>
    </font>
    <font>
      <i/>
      <sz val="9"/>
      <name val="Times New Roman"/>
      <family val="1"/>
    </font>
    <font>
      <b/>
      <sz val="8"/>
      <color indexed="16"/>
      <name val="Times New Roman"/>
      <family val="1"/>
    </font>
    <font>
      <b/>
      <sz val="10"/>
      <color indexed="16"/>
      <name val="Times New Roman"/>
      <family val="1"/>
    </font>
    <font>
      <u/>
      <sz val="10"/>
      <color theme="10"/>
      <name val="Arial"/>
      <family val="2"/>
    </font>
    <font>
      <sz val="11"/>
      <color theme="1"/>
      <name val="Calibri"/>
      <family val="1"/>
      <charset val="136"/>
      <scheme val="minor"/>
    </font>
    <font>
      <sz val="11"/>
      <color theme="0"/>
      <name val="Calibri"/>
      <family val="1"/>
      <charset val="136"/>
      <scheme val="minor"/>
    </font>
    <font>
      <sz val="11"/>
      <color indexed="8"/>
      <name val="新細明體"/>
      <family val="1"/>
      <charset val="136"/>
    </font>
    <font>
      <sz val="9"/>
      <color theme="0"/>
      <name val="Arial"/>
      <family val="2"/>
    </font>
    <font>
      <u/>
      <sz val="11"/>
      <color theme="10"/>
      <name val="Calibri"/>
      <family val="1"/>
      <charset val="136"/>
      <scheme val="minor"/>
    </font>
    <font>
      <sz val="12"/>
      <name val="宋体"/>
      <charset val="134"/>
    </font>
    <font>
      <sz val="12"/>
      <name val="Arial"/>
      <family val="2"/>
    </font>
    <font>
      <b/>
      <sz val="12"/>
      <name val="Arial"/>
      <family val="2"/>
    </font>
    <font>
      <b/>
      <sz val="12"/>
      <name val="宋体"/>
      <charset val="134"/>
    </font>
    <font>
      <sz val="12"/>
      <name val="細明體"/>
      <family val="3"/>
      <charset val="136"/>
    </font>
    <font>
      <sz val="12"/>
      <name val="微軟正黑體"/>
      <family val="2"/>
      <charset val="136"/>
    </font>
    <font>
      <b/>
      <sz val="12"/>
      <name val="Arial Unicode MS"/>
      <family val="2"/>
      <charset val="136"/>
    </font>
    <font>
      <b/>
      <i/>
      <u/>
      <sz val="12"/>
      <name val="Arial"/>
      <family val="2"/>
    </font>
    <font>
      <b/>
      <sz val="12"/>
      <name val="Times New Roman"/>
      <family val="1"/>
    </font>
    <font>
      <sz val="12"/>
      <name val="MingLiU"/>
      <family val="3"/>
      <charset val="136"/>
    </font>
    <font>
      <b/>
      <sz val="12"/>
      <name val="MingLiU"/>
      <family val="3"/>
      <charset val="136"/>
    </font>
    <font>
      <u/>
      <sz val="12"/>
      <name val="Arial"/>
      <family val="2"/>
    </font>
    <font>
      <b/>
      <u/>
      <sz val="12"/>
      <name val="Arial"/>
      <family val="2"/>
    </font>
    <font>
      <b/>
      <u/>
      <sz val="12"/>
      <name val="宋体"/>
      <charset val="134"/>
    </font>
    <font>
      <b/>
      <sz val="9"/>
      <color indexed="81"/>
      <name val="Tahoma"/>
      <family val="2"/>
    </font>
    <font>
      <sz val="9"/>
      <color indexed="81"/>
      <name val="Tahoma"/>
      <family val="2"/>
    </font>
    <font>
      <sz val="12"/>
      <color theme="1"/>
      <name val="Calibri"/>
      <family val="1"/>
      <charset val="136"/>
      <scheme val="minor"/>
    </font>
    <font>
      <b/>
      <sz val="12"/>
      <color indexed="8"/>
      <name val="宋体"/>
      <charset val="134"/>
    </font>
    <font>
      <sz val="12"/>
      <color indexed="8"/>
      <name val="宋体"/>
      <charset val="134"/>
    </font>
    <font>
      <b/>
      <sz val="18"/>
      <color indexed="8"/>
      <name val="宋体"/>
      <charset val="134"/>
    </font>
    <font>
      <sz val="11"/>
      <color indexed="8"/>
      <name val="宋体"/>
      <charset val="134"/>
    </font>
    <font>
      <b/>
      <sz val="11"/>
      <color indexed="8"/>
      <name val="宋体"/>
      <charset val="134"/>
    </font>
    <font>
      <sz val="12"/>
      <name val="Times New Roman"/>
      <family val="1"/>
    </font>
    <font>
      <sz val="8"/>
      <color indexed="10"/>
      <name val="Arial"/>
      <family val="2"/>
    </font>
    <font>
      <b/>
      <sz val="8"/>
      <name val="Arial"/>
      <family val="2"/>
    </font>
    <font>
      <b/>
      <sz val="8"/>
      <color indexed="12"/>
      <name val="Arial"/>
      <family val="2"/>
    </font>
    <font>
      <sz val="8"/>
      <color indexed="12"/>
      <name val="Arial"/>
      <family val="2"/>
    </font>
    <font>
      <sz val="8"/>
      <name val="Arial Narrow"/>
      <family val="2"/>
    </font>
    <font>
      <sz val="8"/>
      <name val="細明體"/>
      <family val="3"/>
      <charset val="136"/>
    </font>
    <font>
      <sz val="12"/>
      <name val="新細明體"/>
      <family val="1"/>
      <charset val="136"/>
    </font>
    <font>
      <b/>
      <sz val="8"/>
      <color indexed="48"/>
      <name val="Arial"/>
      <family val="2"/>
    </font>
    <font>
      <b/>
      <sz val="8"/>
      <color indexed="10"/>
      <name val="Arial"/>
      <family val="2"/>
    </font>
    <font>
      <b/>
      <sz val="8"/>
      <color indexed="21"/>
      <name val="Arial"/>
      <family val="2"/>
    </font>
    <font>
      <b/>
      <u/>
      <sz val="12"/>
      <name val="Arial Narrow"/>
      <family val="2"/>
    </font>
    <font>
      <sz val="9"/>
      <color indexed="81"/>
      <name val="細明體"/>
      <family val="3"/>
      <charset val="136"/>
    </font>
    <font>
      <b/>
      <sz val="9"/>
      <color indexed="81"/>
      <name val="Arial Unicode MS"/>
      <family val="2"/>
      <charset val="136"/>
    </font>
    <font>
      <sz val="9"/>
      <color indexed="81"/>
      <name val="Arial Unicode MS"/>
      <family val="2"/>
      <charset val="136"/>
    </font>
    <font>
      <b/>
      <sz val="8"/>
      <color indexed="81"/>
      <name val="Tahoma"/>
      <family val="2"/>
    </font>
    <font>
      <sz val="8"/>
      <color indexed="81"/>
      <name val="Tahoma"/>
      <family val="2"/>
    </font>
    <font>
      <b/>
      <sz val="10"/>
      <name val="Times New Roman"/>
      <family val="1"/>
    </font>
    <font>
      <sz val="10"/>
      <name val="Arial Narrow"/>
      <family val="2"/>
      <charset val="136"/>
    </font>
    <font>
      <sz val="10"/>
      <name val="細明體"/>
      <family val="3"/>
      <charset val="136"/>
    </font>
    <font>
      <sz val="8"/>
      <name val="Arial"/>
      <family val="2"/>
      <charset val="136"/>
    </font>
    <font>
      <sz val="8"/>
      <name val="Arial Narrow"/>
      <family val="2"/>
      <charset val="136"/>
    </font>
    <font>
      <sz val="10"/>
      <color rgb="FFFF0000"/>
      <name val="Times New Roman"/>
      <family val="1"/>
    </font>
    <font>
      <b/>
      <sz val="10"/>
      <color rgb="FFFF0000"/>
      <name val="Times New Roman"/>
      <family val="1"/>
    </font>
    <font>
      <sz val="10"/>
      <name val="Arial"/>
      <family val="2"/>
      <charset val="136"/>
    </font>
    <font>
      <b/>
      <u/>
      <sz val="10"/>
      <name val="Times New Roman"/>
      <family val="1"/>
    </font>
    <font>
      <sz val="8"/>
      <color theme="1"/>
      <name val="Arial"/>
      <family val="2"/>
    </font>
    <font>
      <i/>
      <sz val="8"/>
      <color rgb="FFFF0000"/>
      <name val="Arial"/>
      <family val="2"/>
    </font>
    <font>
      <b/>
      <sz val="8"/>
      <color theme="1"/>
      <name val="Arial"/>
      <family val="2"/>
    </font>
    <font>
      <sz val="11"/>
      <color theme="1"/>
      <name val="Times New Roman"/>
      <family val="1"/>
    </font>
    <font>
      <sz val="6"/>
      <color theme="1"/>
      <name val="Arial"/>
      <family val="2"/>
    </font>
    <font>
      <b/>
      <u/>
      <sz val="12"/>
      <color theme="1"/>
      <name val="Arial Narrow"/>
      <family val="2"/>
    </font>
    <font>
      <sz val="8"/>
      <color theme="1"/>
      <name val="細明體"/>
      <family val="3"/>
      <charset val="136"/>
    </font>
    <font>
      <b/>
      <sz val="9"/>
      <color indexed="81"/>
      <name val="細明體"/>
      <family val="3"/>
      <charset val="136"/>
    </font>
    <font>
      <u/>
      <sz val="11"/>
      <name val="Times New Roman"/>
      <family val="1"/>
    </font>
    <font>
      <b/>
      <u/>
      <sz val="11"/>
      <name val="Times New Roman"/>
      <family val="1"/>
    </font>
    <font>
      <sz val="12"/>
      <color theme="1"/>
      <name val="Calibri"/>
      <family val="2"/>
    </font>
    <font>
      <sz val="12"/>
      <color rgb="FF9966FF"/>
      <name val="Calibri"/>
      <family val="2"/>
    </font>
    <font>
      <i/>
      <sz val="12"/>
      <color theme="1"/>
      <name val="Calibri"/>
      <family val="2"/>
    </font>
    <font>
      <u/>
      <sz val="12"/>
      <color theme="1"/>
      <name val="Calibri"/>
      <family val="2"/>
    </font>
    <font>
      <b/>
      <sz val="12"/>
      <color theme="1"/>
      <name val="Calibri"/>
      <family val="2"/>
    </font>
    <font>
      <sz val="10"/>
      <color theme="1"/>
      <name val="Calibri"/>
      <family val="2"/>
    </font>
    <font>
      <i/>
      <sz val="12"/>
      <color rgb="FFFF00FF"/>
      <name val="Calibri"/>
      <family val="2"/>
    </font>
  </fonts>
  <fills count="20">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rgb="FF4F81BD"/>
        <bgColor indexed="64"/>
      </patternFill>
    </fill>
    <fill>
      <patternFill patternType="solid">
        <fgColor theme="8"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rgb="FF002060"/>
        <bgColor indexed="64"/>
      </patternFill>
    </fill>
    <fill>
      <patternFill patternType="solid">
        <fgColor indexed="22"/>
        <bgColor indexed="64"/>
      </patternFill>
    </fill>
    <fill>
      <patternFill patternType="solid">
        <fgColor rgb="FFFFFF00"/>
        <bgColor indexed="64"/>
      </patternFill>
    </fill>
    <fill>
      <patternFill patternType="solid">
        <fgColor rgb="FFFFC000"/>
        <bgColor indexed="64"/>
      </patternFill>
    </fill>
    <fill>
      <patternFill patternType="solid">
        <fgColor indexed="18"/>
        <bgColor indexed="64"/>
      </patternFill>
    </fill>
    <fill>
      <patternFill patternType="solid">
        <fgColor indexed="9"/>
        <bgColor indexed="64"/>
      </patternFill>
    </fill>
    <fill>
      <patternFill patternType="solid">
        <fgColor theme="9" tint="0.59999389629810485"/>
        <bgColor indexed="64"/>
      </patternFill>
    </fill>
    <fill>
      <patternFill patternType="solid">
        <fgColor rgb="FFFFFF99"/>
        <bgColor indexed="64"/>
      </patternFill>
    </fill>
    <fill>
      <patternFill patternType="solid">
        <fgColor rgb="FFCCFFCC"/>
        <bgColor indexed="64"/>
      </patternFill>
    </fill>
  </fills>
  <borders count="44">
    <border>
      <left/>
      <right/>
      <top/>
      <bottom/>
      <diagonal/>
    </border>
    <border>
      <left/>
      <right/>
      <top style="thin">
        <color indexed="64"/>
      </top>
      <bottom style="double">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double">
        <color indexed="64"/>
      </bottom>
      <diagonal/>
    </border>
    <border>
      <left/>
      <right/>
      <top style="thin">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style="double">
        <color indexed="64"/>
      </bottom>
      <diagonal/>
    </border>
    <border>
      <left style="double">
        <color indexed="64"/>
      </left>
      <right/>
      <top/>
      <bottom style="double">
        <color indexed="64"/>
      </bottom>
      <diagonal/>
    </border>
    <border>
      <left/>
      <right style="double">
        <color indexed="64"/>
      </right>
      <top/>
      <bottom/>
      <diagonal/>
    </border>
    <border>
      <left style="double">
        <color indexed="64"/>
      </left>
      <right/>
      <top/>
      <bottom/>
      <diagonal/>
    </border>
    <border>
      <left/>
      <right style="double">
        <color indexed="64"/>
      </right>
      <top style="double">
        <color indexed="64"/>
      </top>
      <bottom/>
      <diagonal/>
    </border>
    <border>
      <left/>
      <right/>
      <top style="double">
        <color indexed="64"/>
      </top>
      <bottom/>
      <diagonal/>
    </border>
    <border>
      <left/>
      <right/>
      <top style="thin">
        <color indexed="64"/>
      </top>
      <bottom style="dashed">
        <color indexed="64"/>
      </bottom>
      <diagonal/>
    </border>
    <border>
      <left/>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style="hair">
        <color indexed="64"/>
      </right>
      <top style="hair">
        <color indexed="64"/>
      </top>
      <bottom style="hair">
        <color indexed="64"/>
      </bottom>
      <diagonal/>
    </border>
    <border>
      <left style="hair">
        <color auto="1"/>
      </left>
      <right/>
      <top style="hair">
        <color auto="1"/>
      </top>
      <bottom/>
      <diagonal/>
    </border>
    <border>
      <left style="hair">
        <color indexed="64"/>
      </left>
      <right/>
      <top style="hair">
        <color indexed="64"/>
      </top>
      <bottom style="hair">
        <color indexed="64"/>
      </bottom>
      <diagonal/>
    </border>
    <border>
      <left style="hair">
        <color auto="1"/>
      </left>
      <right/>
      <top/>
      <bottom style="hair">
        <color auto="1"/>
      </bottom>
      <diagonal/>
    </border>
    <border>
      <left style="thin">
        <color indexed="64"/>
      </left>
      <right style="hair">
        <color indexed="64"/>
      </right>
      <top/>
      <bottom style="hair">
        <color indexed="64"/>
      </bottom>
      <diagonal/>
    </border>
    <border>
      <left style="hair">
        <color indexed="64"/>
      </left>
      <right style="thin">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s>
  <cellStyleXfs count="35">
    <xf numFmtId="0" fontId="0" fillId="0" borderId="0"/>
    <xf numFmtId="9" fontId="1" fillId="0" borderId="0" applyFont="0" applyFill="0" applyBorder="0" applyAlignment="0" applyProtection="0"/>
    <xf numFmtId="166" fontId="1" fillId="0" borderId="0" applyFont="0" applyFill="0" applyBorder="0" applyAlignment="0" applyProtection="0"/>
    <xf numFmtId="0" fontId="14" fillId="4" borderId="0"/>
    <xf numFmtId="0" fontId="24" fillId="0" borderId="0"/>
    <xf numFmtId="0" fontId="24" fillId="0" borderId="0"/>
    <xf numFmtId="169" fontId="24" fillId="0" borderId="0" applyFont="0" applyFill="0" applyBorder="0" applyAlignment="0" applyProtection="0">
      <alignment vertical="center"/>
    </xf>
    <xf numFmtId="9" fontId="24" fillId="0" borderId="0" applyFont="0" applyFill="0" applyBorder="0" applyAlignment="0" applyProtection="0">
      <alignment vertical="center"/>
    </xf>
    <xf numFmtId="0" fontId="28" fillId="0" borderId="0"/>
    <xf numFmtId="0" fontId="1" fillId="0" borderId="0"/>
    <xf numFmtId="0" fontId="28" fillId="0" borderId="0"/>
    <xf numFmtId="169" fontId="33" fillId="0" borderId="0" applyFont="0" applyFill="0" applyBorder="0" applyAlignment="0" applyProtection="0">
      <alignment vertical="center"/>
    </xf>
    <xf numFmtId="9" fontId="28" fillId="0" borderId="0" applyFont="0" applyFill="0" applyBorder="0" applyAlignment="0" applyProtection="0"/>
    <xf numFmtId="0" fontId="34" fillId="0" borderId="0"/>
    <xf numFmtId="0" fontId="48" fillId="0" borderId="0" applyNumberFormat="0" applyFill="0" applyBorder="0" applyAlignment="0" applyProtection="0"/>
    <xf numFmtId="0" fontId="49" fillId="0" borderId="0"/>
    <xf numFmtId="166" fontId="51" fillId="0" borderId="0" applyFont="0" applyFill="0" applyBorder="0" applyAlignment="0" applyProtection="0"/>
    <xf numFmtId="0" fontId="53" fillId="0" borderId="0" applyNumberFormat="0" applyFill="0" applyBorder="0" applyAlignment="0" applyProtection="0"/>
    <xf numFmtId="174" fontId="54" fillId="0" borderId="0">
      <protection locked="0"/>
    </xf>
    <xf numFmtId="169" fontId="54" fillId="0" borderId="0" applyFont="0" applyFill="0" applyBorder="0" applyAlignment="0" applyProtection="0"/>
    <xf numFmtId="166" fontId="34" fillId="0" borderId="0" applyFont="0" applyFill="0" applyBorder="0" applyAlignment="0" applyProtection="0"/>
    <xf numFmtId="9" fontId="54" fillId="0" borderId="0" applyFont="0" applyFill="0" applyBorder="0" applyAlignment="0" applyProtection="0">
      <alignment vertical="center"/>
    </xf>
    <xf numFmtId="0" fontId="54" fillId="0" borderId="0" applyNumberFormat="0" applyFill="0" applyBorder="0" applyAlignment="0" applyProtection="0"/>
    <xf numFmtId="169" fontId="54" fillId="0" borderId="0" applyFont="0" applyFill="0" applyBorder="0" applyAlignment="0" applyProtection="0">
      <alignment vertical="center"/>
    </xf>
    <xf numFmtId="37" fontId="76" fillId="0" borderId="0"/>
    <xf numFmtId="37" fontId="76" fillId="0" borderId="0" applyFont="0" applyFill="0" applyBorder="0" applyAlignment="0" applyProtection="0"/>
    <xf numFmtId="0" fontId="83" fillId="0" borderId="0"/>
    <xf numFmtId="0" fontId="83" fillId="0" borderId="0">
      <alignment vertical="center"/>
    </xf>
    <xf numFmtId="166" fontId="34" fillId="0" borderId="0" applyFont="0" applyFill="0" applyBorder="0" applyAlignment="0" applyProtection="0"/>
    <xf numFmtId="9" fontId="76" fillId="0" borderId="0" applyFont="0" applyFill="0" applyBorder="0" applyAlignment="0" applyProtection="0"/>
    <xf numFmtId="0" fontId="76" fillId="0" borderId="0"/>
    <xf numFmtId="166" fontId="76" fillId="0" borderId="0" applyFont="0" applyFill="0" applyBorder="0" applyAlignment="0" applyProtection="0"/>
    <xf numFmtId="0" fontId="70" fillId="0" borderId="0">
      <alignment vertical="center"/>
    </xf>
    <xf numFmtId="166" fontId="70" fillId="0" borderId="0" applyFont="0" applyFill="0" applyBorder="0" applyAlignment="0" applyProtection="0">
      <alignment vertical="center"/>
    </xf>
    <xf numFmtId="9" fontId="70" fillId="0" borderId="0" applyFont="0" applyFill="0" applyBorder="0" applyAlignment="0" applyProtection="0">
      <alignment vertical="center"/>
    </xf>
  </cellStyleXfs>
  <cellXfs count="701">
    <xf numFmtId="0" fontId="0" fillId="0" borderId="0" xfId="0"/>
    <xf numFmtId="0" fontId="3" fillId="0" borderId="0" xfId="0" applyFont="1" applyAlignment="1">
      <alignment vertical="center"/>
    </xf>
    <xf numFmtId="164" fontId="3" fillId="0" borderId="0" xfId="0" applyNumberFormat="1" applyFont="1"/>
    <xf numFmtId="165" fontId="3" fillId="0" borderId="0" xfId="0" applyNumberFormat="1" applyFont="1" applyAlignment="1">
      <alignment vertical="center"/>
    </xf>
    <xf numFmtId="166" fontId="3" fillId="0" borderId="0" xfId="2" applyFont="1"/>
    <xf numFmtId="9" fontId="3" fillId="0" borderId="0" xfId="1" applyFont="1"/>
    <xf numFmtId="164" fontId="3" fillId="0" borderId="0" xfId="0" applyNumberFormat="1" applyFont="1" applyAlignment="1">
      <alignment vertical="center"/>
    </xf>
    <xf numFmtId="166" fontId="4" fillId="0" borderId="0" xfId="2" applyFont="1"/>
    <xf numFmtId="166" fontId="5" fillId="0" borderId="0" xfId="2" applyFont="1"/>
    <xf numFmtId="0" fontId="3" fillId="0" borderId="0" xfId="0" applyFont="1" applyAlignment="1">
      <alignment horizontal="right" vertical="center"/>
    </xf>
    <xf numFmtId="167" fontId="3" fillId="0" borderId="0" xfId="2" applyNumberFormat="1" applyFont="1" applyFill="1" applyAlignment="1">
      <alignment horizontal="right" vertical="center"/>
    </xf>
    <xf numFmtId="14" fontId="3" fillId="0" borderId="0" xfId="2" applyNumberFormat="1" applyFont="1" applyAlignment="1">
      <alignment horizontal="center"/>
    </xf>
    <xf numFmtId="164" fontId="3" fillId="0" borderId="0" xfId="2" applyNumberFormat="1" applyFont="1" applyAlignment="1">
      <alignment horizontal="center"/>
    </xf>
    <xf numFmtId="164" fontId="3" fillId="0" borderId="0" xfId="0" applyNumberFormat="1" applyFont="1" applyAlignment="1">
      <alignment horizontal="center" wrapText="1"/>
    </xf>
    <xf numFmtId="167" fontId="3" fillId="0" borderId="0" xfId="2" applyNumberFormat="1" applyFont="1" applyFill="1" applyAlignment="1">
      <alignment vertical="center"/>
    </xf>
    <xf numFmtId="0" fontId="6" fillId="0" borderId="0" xfId="0" applyFont="1" applyAlignment="1">
      <alignment vertical="center"/>
    </xf>
    <xf numFmtId="167" fontId="6" fillId="0" borderId="0" xfId="2" applyNumberFormat="1" applyFont="1" applyFill="1" applyAlignment="1">
      <alignment vertical="center"/>
    </xf>
    <xf numFmtId="164" fontId="6" fillId="0" borderId="0" xfId="0" applyNumberFormat="1" applyFont="1"/>
    <xf numFmtId="165" fontId="6" fillId="0" borderId="0" xfId="0" applyNumberFormat="1" applyFont="1" applyAlignment="1">
      <alignment vertical="center"/>
    </xf>
    <xf numFmtId="166" fontId="6" fillId="0" borderId="0" xfId="2" applyFont="1"/>
    <xf numFmtId="166" fontId="7" fillId="0" borderId="0" xfId="2" applyFont="1"/>
    <xf numFmtId="0" fontId="8" fillId="0" borderId="0" xfId="0" applyFont="1"/>
    <xf numFmtId="167" fontId="8" fillId="0" borderId="0" xfId="2" applyNumberFormat="1" applyFont="1" applyFill="1"/>
    <xf numFmtId="164" fontId="6" fillId="0" borderId="0" xfId="0" applyNumberFormat="1" applyFont="1" applyAlignment="1">
      <alignment vertical="center"/>
    </xf>
    <xf numFmtId="166" fontId="6" fillId="0" borderId="0" xfId="0" applyNumberFormat="1" applyFont="1" applyAlignment="1">
      <alignment vertical="center"/>
    </xf>
    <xf numFmtId="164" fontId="6" fillId="0" borderId="0" xfId="2" applyNumberFormat="1" applyFont="1"/>
    <xf numFmtId="164" fontId="5" fillId="0" borderId="0" xfId="2" applyNumberFormat="1" applyFont="1" applyAlignment="1">
      <alignment vertical="top"/>
    </xf>
    <xf numFmtId="164" fontId="5" fillId="0" borderId="1" xfId="2" applyNumberFormat="1" applyFont="1" applyBorder="1" applyAlignment="1">
      <alignment vertical="top"/>
    </xf>
    <xf numFmtId="164" fontId="3" fillId="0" borderId="0" xfId="2" applyNumberFormat="1" applyFont="1" applyAlignment="1">
      <alignment vertical="top"/>
    </xf>
    <xf numFmtId="164" fontId="3" fillId="0" borderId="0" xfId="2" applyNumberFormat="1" applyFont="1"/>
    <xf numFmtId="10" fontId="9" fillId="0" borderId="0" xfId="1" applyNumberFormat="1" applyFont="1" applyAlignment="1">
      <alignment vertical="center"/>
    </xf>
    <xf numFmtId="10" fontId="9" fillId="0" borderId="0" xfId="1" applyNumberFormat="1" applyFont="1" applyFill="1" applyAlignment="1">
      <alignment vertical="center"/>
    </xf>
    <xf numFmtId="167" fontId="9" fillId="0" borderId="0" xfId="2" applyNumberFormat="1" applyFont="1" applyFill="1" applyAlignment="1">
      <alignment vertical="center"/>
    </xf>
    <xf numFmtId="165" fontId="9" fillId="0" borderId="0" xfId="1" applyNumberFormat="1" applyFont="1" applyFill="1" applyAlignment="1">
      <alignment vertical="center"/>
    </xf>
    <xf numFmtId="0" fontId="10" fillId="0" borderId="0" xfId="0" applyFont="1"/>
    <xf numFmtId="0" fontId="5" fillId="2" borderId="0" xfId="0" applyFont="1" applyFill="1" applyAlignment="1">
      <alignment vertical="center"/>
    </xf>
    <xf numFmtId="164" fontId="5" fillId="2" borderId="0" xfId="2" applyNumberFormat="1" applyFont="1" applyFill="1" applyAlignment="1">
      <alignment vertical="top"/>
    </xf>
    <xf numFmtId="167" fontId="5" fillId="2" borderId="0" xfId="2" applyNumberFormat="1" applyFont="1" applyFill="1" applyAlignment="1">
      <alignment vertical="top"/>
    </xf>
    <xf numFmtId="167" fontId="5" fillId="0" borderId="0" xfId="2" applyNumberFormat="1" applyFont="1" applyFill="1" applyAlignment="1">
      <alignment vertical="top"/>
    </xf>
    <xf numFmtId="164" fontId="5" fillId="0" borderId="0" xfId="2" applyNumberFormat="1" applyFont="1" applyFill="1" applyAlignment="1">
      <alignment vertical="top"/>
    </xf>
    <xf numFmtId="165" fontId="5" fillId="2" borderId="0" xfId="0" applyNumberFormat="1" applyFont="1" applyFill="1" applyAlignment="1">
      <alignment vertical="center"/>
    </xf>
    <xf numFmtId="166" fontId="5" fillId="2" borderId="0" xfId="2" applyFont="1" applyFill="1"/>
    <xf numFmtId="164" fontId="3" fillId="0" borderId="0" xfId="2" applyNumberFormat="1" applyFont="1" applyFill="1" applyAlignment="1">
      <alignment vertical="top"/>
    </xf>
    <xf numFmtId="10" fontId="9" fillId="0" borderId="0" xfId="2" applyNumberFormat="1" applyFont="1" applyAlignment="1">
      <alignment vertical="top"/>
    </xf>
    <xf numFmtId="10" fontId="9" fillId="0" borderId="0" xfId="2" applyNumberFormat="1" applyFont="1" applyFill="1" applyAlignment="1">
      <alignment vertical="top"/>
    </xf>
    <xf numFmtId="10" fontId="9" fillId="0" borderId="0" xfId="1" applyNumberFormat="1" applyFont="1" applyFill="1" applyAlignment="1">
      <alignment vertical="top"/>
    </xf>
    <xf numFmtId="165" fontId="9" fillId="0" borderId="0" xfId="1" applyNumberFormat="1" applyFont="1" applyFill="1" applyAlignment="1">
      <alignment vertical="top"/>
    </xf>
    <xf numFmtId="164" fontId="3" fillId="0" borderId="2" xfId="2" applyNumberFormat="1" applyFont="1" applyBorder="1"/>
    <xf numFmtId="164" fontId="3" fillId="0" borderId="2" xfId="2" applyNumberFormat="1" applyFont="1" applyFill="1" applyBorder="1"/>
    <xf numFmtId="167" fontId="3" fillId="0" borderId="2" xfId="2" applyNumberFormat="1" applyFont="1" applyFill="1" applyBorder="1"/>
    <xf numFmtId="10" fontId="9" fillId="0" borderId="0" xfId="1" applyNumberFormat="1" applyFont="1" applyAlignment="1">
      <alignment vertical="top"/>
    </xf>
    <xf numFmtId="10" fontId="9" fillId="0" borderId="0" xfId="0" applyNumberFormat="1" applyFont="1" applyAlignment="1">
      <alignment vertical="center"/>
    </xf>
    <xf numFmtId="165" fontId="9" fillId="0" borderId="0" xfId="0" applyNumberFormat="1" applyFont="1" applyAlignment="1">
      <alignment vertical="center"/>
    </xf>
    <xf numFmtId="0" fontId="11" fillId="0" borderId="0" xfId="0" applyFont="1" applyAlignment="1">
      <alignment vertical="center"/>
    </xf>
    <xf numFmtId="164" fontId="11" fillId="0" borderId="3" xfId="2" applyNumberFormat="1" applyFont="1" applyBorder="1" applyAlignment="1">
      <alignment vertical="top"/>
    </xf>
    <xf numFmtId="164" fontId="11" fillId="0" borderId="3" xfId="2" applyNumberFormat="1" applyFont="1" applyFill="1" applyBorder="1" applyAlignment="1">
      <alignment vertical="top"/>
    </xf>
    <xf numFmtId="167" fontId="11" fillId="0" borderId="3" xfId="2" applyNumberFormat="1" applyFont="1" applyFill="1" applyBorder="1" applyAlignment="1">
      <alignment vertical="top"/>
    </xf>
    <xf numFmtId="0" fontId="12" fillId="0" borderId="0" xfId="0" applyFont="1"/>
    <xf numFmtId="164" fontId="11" fillId="0" borderId="0" xfId="2" applyNumberFormat="1" applyFont="1" applyAlignment="1">
      <alignment vertical="top"/>
    </xf>
    <xf numFmtId="165" fontId="11" fillId="0" borderId="0" xfId="0" applyNumberFormat="1" applyFont="1" applyAlignment="1">
      <alignment vertical="center"/>
    </xf>
    <xf numFmtId="166" fontId="11" fillId="0" borderId="0" xfId="2" applyFont="1"/>
    <xf numFmtId="166" fontId="6" fillId="0" borderId="0" xfId="2" applyFont="1" applyFill="1"/>
    <xf numFmtId="166" fontId="7" fillId="0" borderId="0" xfId="2" applyFont="1" applyFill="1"/>
    <xf numFmtId="10" fontId="10" fillId="0" borderId="0" xfId="0" applyNumberFormat="1" applyFont="1"/>
    <xf numFmtId="10" fontId="10" fillId="0" borderId="0" xfId="1" applyNumberFormat="1" applyFont="1" applyFill="1"/>
    <xf numFmtId="10" fontId="10" fillId="0" borderId="4" xfId="1" applyNumberFormat="1" applyFont="1" applyFill="1" applyBorder="1"/>
    <xf numFmtId="10" fontId="9" fillId="3" borderId="0" xfId="0" applyNumberFormat="1" applyFont="1" applyFill="1" applyAlignment="1">
      <alignment vertical="center"/>
    </xf>
    <xf numFmtId="164" fontId="5" fillId="3" borderId="0" xfId="2" applyNumberFormat="1" applyFont="1" applyFill="1"/>
    <xf numFmtId="164" fontId="5" fillId="0" borderId="0" xfId="2" applyNumberFormat="1" applyFont="1" applyFill="1"/>
    <xf numFmtId="164" fontId="3" fillId="0" borderId="0" xfId="2" applyNumberFormat="1" applyFont="1" applyFill="1"/>
    <xf numFmtId="167" fontId="5" fillId="0" borderId="0" xfId="2" applyNumberFormat="1" applyFont="1" applyFill="1" applyAlignment="1">
      <alignment vertical="center"/>
    </xf>
    <xf numFmtId="164" fontId="5" fillId="0" borderId="0" xfId="2" applyNumberFormat="1" applyFont="1"/>
    <xf numFmtId="0" fontId="5" fillId="0" borderId="0" xfId="0" applyFont="1" applyAlignment="1">
      <alignment vertical="center"/>
    </xf>
    <xf numFmtId="10" fontId="11" fillId="0" borderId="0" xfId="1" applyNumberFormat="1" applyFont="1"/>
    <xf numFmtId="0" fontId="13" fillId="0" borderId="0" xfId="0" applyFont="1" applyAlignment="1">
      <alignment horizontal="right" vertical="center"/>
    </xf>
    <xf numFmtId="0" fontId="14" fillId="4" borderId="0" xfId="3"/>
    <xf numFmtId="164" fontId="3" fillId="5" borderId="0" xfId="2" applyNumberFormat="1" applyFont="1" applyFill="1"/>
    <xf numFmtId="167" fontId="0" fillId="0" borderId="0" xfId="2" applyNumberFormat="1" applyFont="1" applyFill="1"/>
    <xf numFmtId="164" fontId="3" fillId="0" borderId="3" xfId="2" applyNumberFormat="1" applyFont="1" applyFill="1" applyBorder="1"/>
    <xf numFmtId="167" fontId="3" fillId="0" borderId="3" xfId="2" applyNumberFormat="1" applyFont="1" applyFill="1" applyBorder="1"/>
    <xf numFmtId="164" fontId="3" fillId="0" borderId="3" xfId="2" applyNumberFormat="1" applyFont="1" applyBorder="1"/>
    <xf numFmtId="164" fontId="3" fillId="0" borderId="3" xfId="2" applyNumberFormat="1" applyFont="1" applyBorder="1" applyAlignment="1">
      <alignment vertical="top"/>
    </xf>
    <xf numFmtId="10" fontId="3" fillId="0" borderId="0" xfId="0" applyNumberFormat="1" applyFont="1" applyAlignment="1">
      <alignment vertical="center"/>
    </xf>
    <xf numFmtId="10" fontId="3" fillId="0" borderId="0" xfId="2" applyNumberFormat="1" applyFont="1"/>
    <xf numFmtId="0" fontId="0" fillId="6" borderId="0" xfId="0" applyFill="1"/>
    <xf numFmtId="10" fontId="9" fillId="6" borderId="0" xfId="2" applyNumberFormat="1" applyFont="1" applyFill="1" applyAlignment="1">
      <alignment vertical="top"/>
    </xf>
    <xf numFmtId="167" fontId="0" fillId="6" borderId="0" xfId="2" applyNumberFormat="1" applyFont="1" applyFill="1"/>
    <xf numFmtId="10" fontId="9" fillId="0" borderId="0" xfId="2" applyNumberFormat="1" applyFont="1"/>
    <xf numFmtId="0" fontId="2" fillId="6" borderId="0" xfId="0" applyFont="1" applyFill="1"/>
    <xf numFmtId="164" fontId="5" fillId="6" borderId="3" xfId="2" applyNumberFormat="1" applyFont="1" applyFill="1" applyBorder="1" applyAlignment="1">
      <alignment vertical="top"/>
    </xf>
    <xf numFmtId="0" fontId="2" fillId="0" borderId="0" xfId="0" applyFont="1"/>
    <xf numFmtId="167" fontId="5" fillId="6" borderId="3" xfId="2" applyNumberFormat="1" applyFont="1" applyFill="1" applyBorder="1" applyAlignment="1">
      <alignment vertical="top"/>
    </xf>
    <xf numFmtId="167" fontId="5" fillId="0" borderId="3" xfId="2" applyNumberFormat="1" applyFont="1" applyFill="1" applyBorder="1" applyAlignment="1">
      <alignment vertical="top"/>
    </xf>
    <xf numFmtId="164" fontId="5" fillId="0" borderId="3" xfId="2" applyNumberFormat="1" applyFont="1" applyFill="1" applyBorder="1" applyAlignment="1">
      <alignment vertical="top"/>
    </xf>
    <xf numFmtId="164" fontId="5" fillId="0" borderId="3" xfId="2" applyNumberFormat="1" applyFont="1" applyBorder="1" applyAlignment="1">
      <alignment vertical="top"/>
    </xf>
    <xf numFmtId="165" fontId="5" fillId="0" borderId="0" xfId="0" applyNumberFormat="1" applyFont="1" applyAlignment="1">
      <alignment vertical="center"/>
    </xf>
    <xf numFmtId="0" fontId="3" fillId="6" borderId="0" xfId="0" applyFont="1" applyFill="1" applyAlignment="1">
      <alignment vertical="center"/>
    </xf>
    <xf numFmtId="164" fontId="3" fillId="6" borderId="0" xfId="2" applyNumberFormat="1" applyFont="1" applyFill="1" applyAlignment="1">
      <alignment vertical="top"/>
    </xf>
    <xf numFmtId="167" fontId="3" fillId="6" borderId="0" xfId="2" applyNumberFormat="1" applyFont="1" applyFill="1" applyAlignment="1">
      <alignment vertical="center"/>
    </xf>
    <xf numFmtId="10" fontId="9" fillId="6" borderId="0" xfId="1" applyNumberFormat="1" applyFont="1" applyFill="1"/>
    <xf numFmtId="10" fontId="9" fillId="0" borderId="0" xfId="1" applyNumberFormat="1" applyFont="1" applyFill="1"/>
    <xf numFmtId="164" fontId="11" fillId="6" borderId="0" xfId="0" applyNumberFormat="1" applyFont="1" applyFill="1" applyAlignment="1">
      <alignment vertical="center"/>
    </xf>
    <xf numFmtId="10" fontId="11" fillId="6" borderId="0" xfId="1" applyNumberFormat="1" applyFont="1" applyFill="1"/>
    <xf numFmtId="10" fontId="15" fillId="0" borderId="0" xfId="1" applyNumberFormat="1" applyFont="1"/>
    <xf numFmtId="164" fontId="5" fillId="6" borderId="0" xfId="2" applyNumberFormat="1" applyFont="1" applyFill="1" applyAlignment="1">
      <alignment vertical="top"/>
    </xf>
    <xf numFmtId="167" fontId="5" fillId="6" borderId="0" xfId="2" applyNumberFormat="1" applyFont="1" applyFill="1" applyAlignment="1">
      <alignment vertical="top"/>
    </xf>
    <xf numFmtId="10" fontId="9" fillId="6" borderId="0" xfId="0" applyNumberFormat="1" applyFont="1" applyFill="1" applyAlignment="1">
      <alignment vertical="center"/>
    </xf>
    <xf numFmtId="10" fontId="9" fillId="0" borderId="0" xfId="1" applyNumberFormat="1" applyFont="1"/>
    <xf numFmtId="164" fontId="3" fillId="6" borderId="0" xfId="2" applyNumberFormat="1" applyFont="1" applyFill="1"/>
    <xf numFmtId="10" fontId="16" fillId="6" borderId="0" xfId="1" applyNumberFormat="1" applyFont="1" applyFill="1"/>
    <xf numFmtId="166" fontId="3" fillId="6" borderId="0" xfId="2" applyFont="1" applyFill="1"/>
    <xf numFmtId="166" fontId="3" fillId="0" borderId="0" xfId="2" applyFont="1" applyFill="1"/>
    <xf numFmtId="166" fontId="5" fillId="0" borderId="2" xfId="2" applyFont="1" applyFill="1" applyBorder="1"/>
    <xf numFmtId="166" fontId="5" fillId="0" borderId="0" xfId="2" applyFont="1" applyFill="1"/>
    <xf numFmtId="164" fontId="3" fillId="7" borderId="0" xfId="2" applyNumberFormat="1" applyFont="1" applyFill="1" applyAlignment="1">
      <alignment vertical="top"/>
    </xf>
    <xf numFmtId="164" fontId="11" fillId="0" borderId="0" xfId="0" applyNumberFormat="1" applyFont="1" applyAlignment="1">
      <alignment vertical="center"/>
    </xf>
    <xf numFmtId="166" fontId="5" fillId="0" borderId="0" xfId="2" applyFont="1" applyAlignment="1">
      <alignment vertical="top"/>
    </xf>
    <xf numFmtId="10" fontId="17" fillId="0" borderId="0" xfId="0" applyNumberFormat="1" applyFont="1" applyAlignment="1">
      <alignment vertical="center"/>
    </xf>
    <xf numFmtId="167" fontId="3" fillId="0" borderId="0" xfId="2" applyNumberFormat="1" applyFont="1" applyFill="1"/>
    <xf numFmtId="164" fontId="5" fillId="0" borderId="3" xfId="2" applyNumberFormat="1" applyFont="1" applyBorder="1"/>
    <xf numFmtId="164" fontId="5" fillId="0" borderId="3" xfId="2" applyNumberFormat="1" applyFont="1" applyFill="1" applyBorder="1"/>
    <xf numFmtId="167" fontId="5" fillId="0" borderId="3" xfId="2" applyNumberFormat="1" applyFont="1" applyFill="1" applyBorder="1"/>
    <xf numFmtId="164" fontId="3" fillId="3" borderId="0" xfId="2" applyNumberFormat="1" applyFont="1" applyFill="1"/>
    <xf numFmtId="167" fontId="13" fillId="0" borderId="0" xfId="2" applyNumberFormat="1" applyFont="1" applyFill="1" applyAlignment="1">
      <alignment horizontal="right" vertical="center"/>
    </xf>
    <xf numFmtId="166" fontId="4" fillId="0" borderId="0" xfId="2" applyFont="1" applyFill="1"/>
    <xf numFmtId="166" fontId="5" fillId="0" borderId="0" xfId="0" applyNumberFormat="1" applyFont="1" applyAlignment="1">
      <alignment vertical="center"/>
    </xf>
    <xf numFmtId="166" fontId="3" fillId="0" borderId="0" xfId="0" applyNumberFormat="1" applyFont="1" applyAlignment="1">
      <alignment vertical="center"/>
    </xf>
    <xf numFmtId="166" fontId="13" fillId="0" borderId="0" xfId="0" applyNumberFormat="1" applyFont="1" applyAlignment="1">
      <alignment horizontal="right" vertical="center"/>
    </xf>
    <xf numFmtId="164" fontId="5" fillId="0" borderId="0" xfId="2" applyNumberFormat="1" applyFont="1" applyAlignment="1">
      <alignment horizontal="center"/>
    </xf>
    <xf numFmtId="0" fontId="3" fillId="0" borderId="0" xfId="0" applyFont="1" applyAlignment="1">
      <alignment horizontal="center" vertical="center"/>
    </xf>
    <xf numFmtId="167" fontId="3" fillId="0" borderId="0" xfId="2" applyNumberFormat="1" applyFont="1" applyFill="1" applyAlignment="1">
      <alignment horizontal="center" vertical="center"/>
    </xf>
    <xf numFmtId="14" fontId="3" fillId="0" borderId="0" xfId="2" applyNumberFormat="1" applyFont="1" applyFill="1" applyAlignment="1">
      <alignment horizontal="center"/>
    </xf>
    <xf numFmtId="14" fontId="3" fillId="0" borderId="0" xfId="0" applyNumberFormat="1" applyFont="1" applyAlignment="1">
      <alignment horizontal="center" vertical="center"/>
    </xf>
    <xf numFmtId="14" fontId="3" fillId="0" borderId="0" xfId="0" applyNumberFormat="1" applyFont="1" applyAlignment="1">
      <alignment vertical="center"/>
    </xf>
    <xf numFmtId="164" fontId="3" fillId="0" borderId="0" xfId="2" applyNumberFormat="1" applyFont="1" applyFill="1" applyAlignment="1">
      <alignment horizontal="center"/>
    </xf>
    <xf numFmtId="164" fontId="3" fillId="0" borderId="0" xfId="0" applyNumberFormat="1" applyFont="1" applyAlignment="1">
      <alignment horizontal="center" vertical="center"/>
    </xf>
    <xf numFmtId="165" fontId="3" fillId="0" borderId="0" xfId="0" applyNumberFormat="1" applyFont="1" applyAlignment="1">
      <alignment horizontal="center" vertical="center"/>
    </xf>
    <xf numFmtId="166" fontId="3" fillId="0" borderId="0" xfId="2" applyFont="1" applyFill="1" applyAlignment="1">
      <alignment vertical="center"/>
    </xf>
    <xf numFmtId="167" fontId="3" fillId="0" borderId="5" xfId="2" applyNumberFormat="1" applyFont="1" applyFill="1" applyBorder="1"/>
    <xf numFmtId="164" fontId="3" fillId="0" borderId="5" xfId="2" applyNumberFormat="1" applyFont="1" applyFill="1" applyBorder="1"/>
    <xf numFmtId="164" fontId="3" fillId="0" borderId="5" xfId="2" applyNumberFormat="1" applyFont="1" applyBorder="1"/>
    <xf numFmtId="167" fontId="3" fillId="0" borderId="0" xfId="0" applyNumberFormat="1" applyFont="1" applyAlignment="1">
      <alignment vertical="center"/>
    </xf>
    <xf numFmtId="167" fontId="3" fillId="0" borderId="6" xfId="2" applyNumberFormat="1" applyFont="1" applyFill="1" applyBorder="1" applyAlignment="1">
      <alignment vertical="center"/>
    </xf>
    <xf numFmtId="164" fontId="5" fillId="0" borderId="6" xfId="2" applyNumberFormat="1" applyFont="1" applyBorder="1"/>
    <xf numFmtId="167" fontId="3" fillId="0" borderId="2" xfId="2" applyNumberFormat="1" applyFont="1" applyFill="1" applyBorder="1" applyAlignment="1">
      <alignment vertical="center"/>
    </xf>
    <xf numFmtId="167" fontId="5" fillId="0" borderId="6" xfId="2" applyNumberFormat="1" applyFont="1" applyFill="1" applyBorder="1"/>
    <xf numFmtId="164" fontId="5" fillId="0" borderId="6" xfId="2" applyNumberFormat="1" applyFont="1" applyFill="1" applyBorder="1"/>
    <xf numFmtId="164" fontId="3" fillId="0" borderId="0" xfId="0" applyNumberFormat="1" applyFont="1" applyAlignment="1">
      <alignment horizontal="center"/>
    </xf>
    <xf numFmtId="0" fontId="18" fillId="0" borderId="0" xfId="0" applyFont="1" applyAlignment="1">
      <alignment vertical="center"/>
    </xf>
    <xf numFmtId="14" fontId="3" fillId="8" borderId="0" xfId="0" applyNumberFormat="1" applyFont="1" applyFill="1" applyAlignment="1">
      <alignment horizontal="center" vertical="center"/>
    </xf>
    <xf numFmtId="0" fontId="3" fillId="8" borderId="0" xfId="0" applyFont="1" applyFill="1" applyAlignment="1">
      <alignment horizontal="center" vertical="center"/>
    </xf>
    <xf numFmtId="0" fontId="3" fillId="9" borderId="0" xfId="0" applyFont="1" applyFill="1" applyAlignment="1">
      <alignment horizontal="center" vertical="center"/>
    </xf>
    <xf numFmtId="14" fontId="3" fillId="9" borderId="0" xfId="0" applyNumberFormat="1" applyFont="1" applyFill="1" applyAlignment="1">
      <alignment horizontal="center" vertical="center"/>
    </xf>
    <xf numFmtId="164" fontId="3" fillId="8" borderId="0" xfId="0" applyNumberFormat="1" applyFont="1" applyFill="1" applyAlignment="1">
      <alignment horizontal="center" vertical="center"/>
    </xf>
    <xf numFmtId="166" fontId="3" fillId="0" borderId="0" xfId="2" quotePrefix="1" applyFont="1" applyAlignment="1">
      <alignment horizontal="center" wrapText="1"/>
    </xf>
    <xf numFmtId="0" fontId="18" fillId="0" borderId="0" xfId="0" quotePrefix="1" applyFont="1" applyAlignment="1">
      <alignment vertical="center"/>
    </xf>
    <xf numFmtId="0" fontId="20" fillId="0" borderId="0" xfId="0" applyFont="1"/>
    <xf numFmtId="0" fontId="21" fillId="0" borderId="0" xfId="0" applyFont="1"/>
    <xf numFmtId="0" fontId="18" fillId="0" borderId="0" xfId="0" applyFont="1"/>
    <xf numFmtId="167" fontId="21" fillId="0" borderId="0" xfId="2" applyNumberFormat="1" applyFont="1" applyFill="1"/>
    <xf numFmtId="0" fontId="21" fillId="11" borderId="7" xfId="0" applyFont="1" applyFill="1" applyBorder="1"/>
    <xf numFmtId="0" fontId="21" fillId="11" borderId="8" xfId="0" applyFont="1" applyFill="1" applyBorder="1"/>
    <xf numFmtId="14" fontId="22" fillId="11" borderId="8" xfId="0" applyNumberFormat="1" applyFont="1" applyFill="1" applyBorder="1"/>
    <xf numFmtId="14" fontId="22" fillId="11" borderId="8" xfId="0" applyNumberFormat="1" applyFont="1" applyFill="1" applyBorder="1" applyAlignment="1">
      <alignment horizontal="left"/>
    </xf>
    <xf numFmtId="0" fontId="22" fillId="11" borderId="9" xfId="0" applyFont="1" applyFill="1" applyBorder="1" applyAlignment="1">
      <alignment horizontal="left"/>
    </xf>
    <xf numFmtId="0" fontId="21" fillId="11" borderId="10" xfId="0" applyFont="1" applyFill="1" applyBorder="1"/>
    <xf numFmtId="0" fontId="21" fillId="11" borderId="0" xfId="0" applyFont="1" applyFill="1"/>
    <xf numFmtId="0" fontId="22" fillId="11" borderId="0" xfId="0" applyFont="1" applyFill="1" applyAlignment="1">
      <alignment horizontal="right"/>
    </xf>
    <xf numFmtId="0" fontId="22" fillId="11" borderId="11" xfId="0" applyFont="1" applyFill="1" applyBorder="1" applyAlignment="1">
      <alignment horizontal="left"/>
    </xf>
    <xf numFmtId="0" fontId="21" fillId="11" borderId="12" xfId="0" applyFont="1" applyFill="1" applyBorder="1"/>
    <xf numFmtId="0" fontId="21" fillId="11" borderId="13" xfId="0" applyFont="1" applyFill="1" applyBorder="1"/>
    <xf numFmtId="0" fontId="22" fillId="11" borderId="13" xfId="0" applyFont="1" applyFill="1" applyBorder="1" applyAlignment="1">
      <alignment horizontal="right"/>
    </xf>
    <xf numFmtId="0" fontId="22" fillId="11" borderId="14" xfId="0" applyFont="1" applyFill="1" applyBorder="1" applyAlignment="1">
      <alignment horizontal="left"/>
    </xf>
    <xf numFmtId="0" fontId="23" fillId="0" borderId="0" xfId="0" applyFont="1"/>
    <xf numFmtId="0" fontId="28" fillId="0" borderId="0" xfId="8"/>
    <xf numFmtId="0" fontId="29" fillId="0" borderId="0" xfId="9" applyFont="1"/>
    <xf numFmtId="167" fontId="29" fillId="0" borderId="22" xfId="9" applyNumberFormat="1" applyFont="1" applyBorder="1" applyAlignment="1">
      <alignment horizontal="center"/>
    </xf>
    <xf numFmtId="167" fontId="29" fillId="0" borderId="22" xfId="9" applyNumberFormat="1" applyFont="1" applyBorder="1"/>
    <xf numFmtId="167" fontId="30" fillId="0" borderId="22" xfId="9" applyNumberFormat="1" applyFont="1" applyBorder="1"/>
    <xf numFmtId="9" fontId="29" fillId="0" borderId="22" xfId="9" quotePrefix="1" applyNumberFormat="1" applyFont="1" applyBorder="1" applyAlignment="1">
      <alignment horizontal="center"/>
    </xf>
    <xf numFmtId="165" fontId="29" fillId="0" borderId="22" xfId="9" applyNumberFormat="1" applyFont="1" applyBorder="1"/>
    <xf numFmtId="165" fontId="30" fillId="0" borderId="22" xfId="9" applyNumberFormat="1" applyFont="1" applyBorder="1"/>
    <xf numFmtId="9" fontId="29" fillId="0" borderId="22" xfId="9" applyNumberFormat="1" applyFont="1" applyBorder="1"/>
    <xf numFmtId="0" fontId="29" fillId="0" borderId="22" xfId="9" applyFont="1" applyBorder="1" applyAlignment="1">
      <alignment horizontal="center"/>
    </xf>
    <xf numFmtId="9" fontId="30" fillId="0" borderId="22" xfId="9" applyNumberFormat="1" applyFont="1" applyBorder="1"/>
    <xf numFmtId="0" fontId="31" fillId="0" borderId="0" xfId="9" applyFont="1"/>
    <xf numFmtId="170" fontId="29" fillId="0" borderId="0" xfId="9" applyNumberFormat="1" applyFont="1"/>
    <xf numFmtId="167" fontId="31" fillId="0" borderId="0" xfId="9" applyNumberFormat="1" applyFont="1"/>
    <xf numFmtId="0" fontId="30" fillId="0" borderId="0" xfId="9" applyFont="1"/>
    <xf numFmtId="167" fontId="30" fillId="0" borderId="6" xfId="9" applyNumberFormat="1" applyFont="1" applyBorder="1"/>
    <xf numFmtId="167" fontId="29" fillId="0" borderId="0" xfId="9" applyNumberFormat="1" applyFont="1"/>
    <xf numFmtId="167" fontId="29" fillId="0" borderId="3" xfId="9" applyNumberFormat="1" applyFont="1" applyBorder="1"/>
    <xf numFmtId="167" fontId="29" fillId="0" borderId="21" xfId="9" applyNumberFormat="1" applyFont="1" applyBorder="1"/>
    <xf numFmtId="165" fontId="29" fillId="0" borderId="0" xfId="9" applyNumberFormat="1" applyFont="1"/>
    <xf numFmtId="171" fontId="29" fillId="0" borderId="0" xfId="9" applyNumberFormat="1" applyFont="1"/>
    <xf numFmtId="10" fontId="29" fillId="0" borderId="0" xfId="9" applyNumberFormat="1" applyFont="1"/>
    <xf numFmtId="167" fontId="29" fillId="0" borderId="6" xfId="9" applyNumberFormat="1" applyFont="1" applyBorder="1"/>
    <xf numFmtId="167" fontId="30" fillId="0" borderId="0" xfId="9" applyNumberFormat="1" applyFont="1"/>
    <xf numFmtId="9" fontId="29" fillId="0" borderId="0" xfId="9" applyNumberFormat="1" applyFont="1"/>
    <xf numFmtId="172" fontId="32" fillId="0" borderId="0" xfId="10" applyNumberFormat="1" applyFont="1"/>
    <xf numFmtId="0" fontId="29" fillId="0" borderId="0" xfId="9" applyFont="1" applyAlignment="1">
      <alignment vertical="center"/>
    </xf>
    <xf numFmtId="167" fontId="34" fillId="0" borderId="6" xfId="11" applyNumberFormat="1" applyFont="1" applyFill="1" applyBorder="1">
      <alignment vertical="center"/>
    </xf>
    <xf numFmtId="167" fontId="34" fillId="0" borderId="6" xfId="11" applyNumberFormat="1" applyFont="1" applyBorder="1">
      <alignment vertical="center"/>
    </xf>
    <xf numFmtId="172" fontId="34" fillId="0" borderId="0" xfId="10" applyNumberFormat="1" applyFont="1"/>
    <xf numFmtId="167" fontId="34" fillId="0" borderId="0" xfId="11" applyNumberFormat="1" applyFont="1" applyFill="1">
      <alignment vertical="center"/>
    </xf>
    <xf numFmtId="167" fontId="34" fillId="0" borderId="0" xfId="11" applyNumberFormat="1" applyFont="1">
      <alignment vertical="center"/>
    </xf>
    <xf numFmtId="172" fontId="34" fillId="0" borderId="0" xfId="10" applyNumberFormat="1" applyFont="1" applyAlignment="1">
      <alignment horizontal="center"/>
    </xf>
    <xf numFmtId="166" fontId="34" fillId="0" borderId="0" xfId="11" applyNumberFormat="1" applyFont="1" applyFill="1">
      <alignment vertical="center"/>
    </xf>
    <xf numFmtId="167" fontId="34" fillId="0" borderId="0" xfId="8" applyNumberFormat="1" applyFont="1" applyAlignment="1">
      <alignment vertical="center"/>
    </xf>
    <xf numFmtId="10" fontId="35" fillId="0" borderId="4" xfId="9" applyNumberFormat="1" applyFont="1" applyBorder="1"/>
    <xf numFmtId="0" fontId="36" fillId="0" borderId="0" xfId="9" applyFont="1" applyAlignment="1">
      <alignment horizontal="left" vertical="center"/>
    </xf>
    <xf numFmtId="0" fontId="34" fillId="0" borderId="0" xfId="8" applyFont="1" applyAlignment="1">
      <alignment vertical="center"/>
    </xf>
    <xf numFmtId="43" fontId="29" fillId="0" borderId="0" xfId="9" applyNumberFormat="1" applyFont="1"/>
    <xf numFmtId="167" fontId="34" fillId="0" borderId="0" xfId="9" applyNumberFormat="1" applyFont="1"/>
    <xf numFmtId="167" fontId="29" fillId="6" borderId="0" xfId="9" applyNumberFormat="1" applyFont="1" applyFill="1"/>
    <xf numFmtId="9" fontId="29" fillId="0" borderId="0" xfId="12" applyFont="1" applyFill="1"/>
    <xf numFmtId="9" fontId="29" fillId="6" borderId="0" xfId="12" applyFont="1" applyFill="1"/>
    <xf numFmtId="167" fontId="29" fillId="0" borderId="0" xfId="12" applyNumberFormat="1" applyFont="1" applyFill="1"/>
    <xf numFmtId="167" fontId="29" fillId="6" borderId="0" xfId="12" applyNumberFormat="1" applyFont="1" applyFill="1"/>
    <xf numFmtId="9" fontId="29" fillId="0" borderId="0" xfId="12" applyFont="1"/>
    <xf numFmtId="165" fontId="37" fillId="0" borderId="0" xfId="9" applyNumberFormat="1" applyFont="1"/>
    <xf numFmtId="9" fontId="35" fillId="0" borderId="0" xfId="9" applyNumberFormat="1" applyFont="1"/>
    <xf numFmtId="165" fontId="29" fillId="0" borderId="0" xfId="12" applyNumberFormat="1" applyFont="1" applyFill="1"/>
    <xf numFmtId="9" fontId="35" fillId="0" borderId="4" xfId="9" applyNumberFormat="1" applyFont="1" applyBorder="1"/>
    <xf numFmtId="9" fontId="35" fillId="0" borderId="4" xfId="1" applyFont="1" applyFill="1" applyBorder="1"/>
    <xf numFmtId="9" fontId="29" fillId="0" borderId="0" xfId="1" applyFont="1" applyFill="1"/>
    <xf numFmtId="10" fontId="29" fillId="0" borderId="0" xfId="1" applyNumberFormat="1" applyFont="1"/>
    <xf numFmtId="0" fontId="29" fillId="0" borderId="0" xfId="9" applyFont="1" applyAlignment="1">
      <alignment horizontal="right" vertical="center" wrapText="1"/>
    </xf>
    <xf numFmtId="0" fontId="30" fillId="0" borderId="22" xfId="9" applyFont="1" applyBorder="1" applyAlignment="1">
      <alignment horizontal="right" vertical="center" wrapText="1"/>
    </xf>
    <xf numFmtId="0" fontId="29" fillId="14" borderId="0" xfId="9" applyFont="1" applyFill="1"/>
    <xf numFmtId="9" fontId="29" fillId="14" borderId="0" xfId="12" applyFont="1" applyFill="1"/>
    <xf numFmtId="0" fontId="34" fillId="0" borderId="0" xfId="13"/>
    <xf numFmtId="0" fontId="38" fillId="0" borderId="0" xfId="13" applyFont="1" applyAlignment="1">
      <alignment horizontal="justify"/>
    </xf>
    <xf numFmtId="0" fontId="38" fillId="0" borderId="0" xfId="13" applyFont="1"/>
    <xf numFmtId="0" fontId="39" fillId="15" borderId="23" xfId="13" applyFont="1" applyFill="1" applyBorder="1" applyAlignment="1">
      <alignment horizontal="justify"/>
    </xf>
    <xf numFmtId="49" fontId="39" fillId="15" borderId="5" xfId="13" applyNumberFormat="1" applyFont="1" applyFill="1" applyBorder="1"/>
    <xf numFmtId="49" fontId="39" fillId="15" borderId="24" xfId="13" applyNumberFormat="1" applyFont="1" applyFill="1" applyBorder="1"/>
    <xf numFmtId="173" fontId="40" fillId="16" borderId="25" xfId="13" applyNumberFormat="1" applyFont="1" applyFill="1" applyBorder="1" applyAlignment="1">
      <alignment horizontal="right" vertical="top" wrapText="1"/>
    </xf>
    <xf numFmtId="49" fontId="40" fillId="16" borderId="0" xfId="13" applyNumberFormat="1" applyFont="1" applyFill="1" applyAlignment="1">
      <alignment vertical="top" wrapText="1"/>
    </xf>
    <xf numFmtId="49" fontId="40" fillId="16" borderId="26" xfId="13" applyNumberFormat="1" applyFont="1" applyFill="1" applyBorder="1" applyAlignment="1">
      <alignment vertical="top"/>
    </xf>
    <xf numFmtId="49" fontId="40" fillId="0" borderId="0" xfId="13" applyNumberFormat="1" applyFont="1" applyAlignment="1">
      <alignment vertical="top"/>
    </xf>
    <xf numFmtId="17" fontId="34" fillId="0" borderId="0" xfId="13" quotePrefix="1" applyNumberFormat="1"/>
    <xf numFmtId="0" fontId="41" fillId="15" borderId="25" xfId="13" applyFont="1" applyFill="1" applyBorder="1" applyAlignment="1">
      <alignment horizontal="justify"/>
    </xf>
    <xf numFmtId="49" fontId="41" fillId="15" borderId="0" xfId="13" applyNumberFormat="1" applyFont="1" applyFill="1" applyAlignment="1">
      <alignment horizontal="center"/>
    </xf>
    <xf numFmtId="49" fontId="41" fillId="15" borderId="26" xfId="13" applyNumberFormat="1" applyFont="1" applyFill="1" applyBorder="1" applyAlignment="1">
      <alignment horizontal="center"/>
    </xf>
    <xf numFmtId="0" fontId="38" fillId="12" borderId="25" xfId="13" applyFont="1" applyFill="1" applyBorder="1" applyAlignment="1">
      <alignment horizontal="justify"/>
    </xf>
    <xf numFmtId="0" fontId="38" fillId="12" borderId="0" xfId="13" applyFont="1" applyFill="1"/>
    <xf numFmtId="0" fontId="38" fillId="12" borderId="25" xfId="13" applyFont="1" applyFill="1" applyBorder="1" applyAlignment="1">
      <alignment horizontal="centerContinuous"/>
    </xf>
    <xf numFmtId="49" fontId="42" fillId="12" borderId="0" xfId="13" applyNumberFormat="1" applyFont="1" applyFill="1" applyAlignment="1">
      <alignment horizontal="centerContinuous"/>
    </xf>
    <xf numFmtId="0" fontId="34" fillId="12" borderId="25" xfId="13" applyFill="1" applyBorder="1" applyAlignment="1">
      <alignment horizontal="centerContinuous"/>
    </xf>
    <xf numFmtId="49" fontId="43" fillId="12" borderId="0" xfId="13" applyNumberFormat="1" applyFont="1" applyFill="1" applyAlignment="1">
      <alignment horizontal="centerContinuous"/>
    </xf>
    <xf numFmtId="0" fontId="44" fillId="12" borderId="25" xfId="13" applyFont="1" applyFill="1" applyBorder="1" applyAlignment="1">
      <alignment horizontal="centerContinuous"/>
    </xf>
    <xf numFmtId="49" fontId="45" fillId="12" borderId="0" xfId="13" applyNumberFormat="1" applyFont="1" applyFill="1" applyAlignment="1">
      <alignment horizontal="centerContinuous"/>
    </xf>
    <xf numFmtId="0" fontId="46" fillId="12" borderId="27" xfId="13" applyFont="1" applyFill="1" applyBorder="1" applyAlignment="1">
      <alignment horizontal="centerContinuous"/>
    </xf>
    <xf numFmtId="49" fontId="47" fillId="12" borderId="28" xfId="13" applyNumberFormat="1" applyFont="1" applyFill="1" applyBorder="1" applyAlignment="1">
      <alignment horizontal="centerContinuous"/>
    </xf>
    <xf numFmtId="0" fontId="38" fillId="16" borderId="0" xfId="13" applyFont="1" applyFill="1" applyAlignment="1">
      <alignment horizontal="justify"/>
    </xf>
    <xf numFmtId="0" fontId="34" fillId="16" borderId="0" xfId="13" applyFill="1"/>
    <xf numFmtId="0" fontId="48" fillId="16" borderId="0" xfId="14" applyFill="1" applyBorder="1"/>
    <xf numFmtId="0" fontId="49" fillId="0" borderId="0" xfId="15"/>
    <xf numFmtId="0" fontId="50" fillId="0" borderId="0" xfId="15" applyFont="1"/>
    <xf numFmtId="166" fontId="50" fillId="0" borderId="0" xfId="16" applyFont="1"/>
    <xf numFmtId="0" fontId="38" fillId="0" borderId="0" xfId="15" applyFont="1" applyAlignment="1">
      <alignment horizontal="justify"/>
    </xf>
    <xf numFmtId="0" fontId="38" fillId="0" borderId="0" xfId="15" applyFont="1"/>
    <xf numFmtId="0" fontId="39" fillId="15" borderId="23" xfId="15" applyFont="1" applyFill="1" applyBorder="1" applyAlignment="1">
      <alignment horizontal="justify"/>
    </xf>
    <xf numFmtId="49" fontId="39" fillId="15" borderId="5" xfId="15" applyNumberFormat="1" applyFont="1" applyFill="1" applyBorder="1"/>
    <xf numFmtId="49" fontId="39" fillId="15" borderId="24" xfId="15" applyNumberFormat="1" applyFont="1" applyFill="1" applyBorder="1"/>
    <xf numFmtId="173" fontId="40" fillId="16" borderId="25" xfId="15" applyNumberFormat="1" applyFont="1" applyFill="1" applyBorder="1" applyAlignment="1">
      <alignment vertical="top" wrapText="1"/>
    </xf>
    <xf numFmtId="49" fontId="40" fillId="16" borderId="0" xfId="15" applyNumberFormat="1" applyFont="1" applyFill="1" applyAlignment="1">
      <alignment vertical="top"/>
    </xf>
    <xf numFmtId="49" fontId="40" fillId="16" borderId="26" xfId="15" applyNumberFormat="1" applyFont="1" applyFill="1" applyBorder="1" applyAlignment="1">
      <alignment vertical="top"/>
    </xf>
    <xf numFmtId="49" fontId="52" fillId="0" borderId="0" xfId="15" applyNumberFormat="1" applyFont="1" applyAlignment="1">
      <alignment vertical="top"/>
    </xf>
    <xf numFmtId="0" fontId="41" fillId="15" borderId="25" xfId="15" applyFont="1" applyFill="1" applyBorder="1" applyAlignment="1">
      <alignment horizontal="justify"/>
    </xf>
    <xf numFmtId="49" fontId="41" fillId="15" borderId="0" xfId="15" applyNumberFormat="1" applyFont="1" applyFill="1" applyAlignment="1">
      <alignment horizontal="center"/>
    </xf>
    <xf numFmtId="49" fontId="41" fillId="15" borderId="26" xfId="15" applyNumberFormat="1" applyFont="1" applyFill="1" applyBorder="1" applyAlignment="1">
      <alignment horizontal="center"/>
    </xf>
    <xf numFmtId="0" fontId="38" fillId="12" borderId="25" xfId="15" applyFont="1" applyFill="1" applyBorder="1" applyAlignment="1">
      <alignment horizontal="justify"/>
    </xf>
    <xf numFmtId="0" fontId="38" fillId="12" borderId="0" xfId="15" applyFont="1" applyFill="1"/>
    <xf numFmtId="0" fontId="38" fillId="12" borderId="25" xfId="15" applyFont="1" applyFill="1" applyBorder="1" applyAlignment="1">
      <alignment horizontal="centerContinuous"/>
    </xf>
    <xf numFmtId="49" fontId="42" fillId="12" borderId="0" xfId="15" applyNumberFormat="1" applyFont="1" applyFill="1" applyAlignment="1">
      <alignment horizontal="centerContinuous"/>
    </xf>
    <xf numFmtId="0" fontId="49" fillId="12" borderId="25" xfId="15" applyFill="1" applyBorder="1" applyAlignment="1">
      <alignment horizontal="centerContinuous"/>
    </xf>
    <xf numFmtId="49" fontId="43" fillId="12" borderId="0" xfId="15" applyNumberFormat="1" applyFont="1" applyFill="1" applyAlignment="1">
      <alignment horizontal="centerContinuous"/>
    </xf>
    <xf numFmtId="0" fontId="44" fillId="12" borderId="25" xfId="15" applyFont="1" applyFill="1" applyBorder="1" applyAlignment="1">
      <alignment horizontal="centerContinuous"/>
    </xf>
    <xf numFmtId="49" fontId="45" fillId="12" borderId="0" xfId="15" applyNumberFormat="1" applyFont="1" applyFill="1" applyAlignment="1">
      <alignment horizontal="centerContinuous"/>
    </xf>
    <xf numFmtId="0" fontId="46" fillId="12" borderId="27" xfId="15" applyFont="1" applyFill="1" applyBorder="1" applyAlignment="1">
      <alignment horizontal="centerContinuous"/>
    </xf>
    <xf numFmtId="49" fontId="47" fillId="12" borderId="28" xfId="15" applyNumberFormat="1" applyFont="1" applyFill="1" applyBorder="1" applyAlignment="1">
      <alignment horizontal="centerContinuous"/>
    </xf>
    <xf numFmtId="0" fontId="38" fillId="16" borderId="0" xfId="15" applyFont="1" applyFill="1" applyAlignment="1">
      <alignment horizontal="justify"/>
    </xf>
    <xf numFmtId="0" fontId="49" fillId="16" borderId="0" xfId="15" applyFill="1"/>
    <xf numFmtId="0" fontId="53" fillId="16" borderId="0" xfId="17" applyFill="1" applyBorder="1"/>
    <xf numFmtId="174" fontId="55" fillId="0" borderId="0" xfId="18" applyFont="1" applyProtection="1"/>
    <xf numFmtId="164" fontId="55" fillId="0" borderId="0" xfId="18" applyNumberFormat="1" applyFont="1" applyProtection="1"/>
    <xf numFmtId="0" fontId="55" fillId="0" borderId="0" xfId="18" applyNumberFormat="1" applyFont="1" applyProtection="1"/>
    <xf numFmtId="164" fontId="55" fillId="0" borderId="0" xfId="19" applyNumberFormat="1" applyFont="1" applyFill="1" applyBorder="1" applyAlignment="1">
      <alignment horizontal="center"/>
    </xf>
    <xf numFmtId="175" fontId="55" fillId="0" borderId="0" xfId="19" applyNumberFormat="1" applyFont="1" applyFill="1" applyBorder="1" applyAlignment="1">
      <alignment horizontal="center"/>
    </xf>
    <xf numFmtId="175" fontId="55" fillId="0" borderId="0" xfId="19" applyNumberFormat="1" applyFont="1" applyFill="1" applyBorder="1" applyAlignment="1" applyProtection="1"/>
    <xf numFmtId="164" fontId="55" fillId="0" borderId="5" xfId="18" applyNumberFormat="1" applyFont="1" applyBorder="1" applyProtection="1"/>
    <xf numFmtId="0" fontId="55" fillId="0" borderId="0" xfId="18" applyNumberFormat="1" applyFont="1" applyAlignment="1" applyProtection="1">
      <alignment horizontal="center"/>
    </xf>
    <xf numFmtId="174" fontId="56" fillId="0" borderId="0" xfId="18" applyFont="1" applyProtection="1"/>
    <xf numFmtId="39" fontId="55" fillId="0" borderId="29" xfId="18" applyNumberFormat="1" applyFont="1" applyBorder="1" applyProtection="1"/>
    <xf numFmtId="164" fontId="55" fillId="0" borderId="2" xfId="18" applyNumberFormat="1" applyFont="1" applyBorder="1" applyProtection="1"/>
    <xf numFmtId="164" fontId="55" fillId="0" borderId="29" xfId="18" applyNumberFormat="1" applyFont="1" applyBorder="1" applyProtection="1"/>
    <xf numFmtId="174" fontId="55" fillId="13" borderId="0" xfId="18" applyFont="1" applyFill="1" applyProtection="1"/>
    <xf numFmtId="164" fontId="55" fillId="13" borderId="0" xfId="18" applyNumberFormat="1" applyFont="1" applyFill="1" applyProtection="1"/>
    <xf numFmtId="175" fontId="55" fillId="13" borderId="0" xfId="19" applyNumberFormat="1" applyFont="1" applyFill="1" applyBorder="1" applyAlignment="1" applyProtection="1"/>
    <xf numFmtId="37" fontId="55" fillId="13" borderId="0" xfId="19" applyNumberFormat="1" applyFont="1" applyFill="1" applyProtection="1"/>
    <xf numFmtId="37" fontId="55" fillId="0" borderId="0" xfId="19" applyNumberFormat="1" applyFont="1" applyFill="1" applyProtection="1"/>
    <xf numFmtId="0" fontId="55" fillId="0" borderId="0" xfId="19" applyNumberFormat="1" applyFont="1" applyFill="1" applyProtection="1"/>
    <xf numFmtId="174" fontId="55" fillId="0" borderId="17" xfId="18" applyFont="1" applyBorder="1" applyProtection="1"/>
    <xf numFmtId="164" fontId="55" fillId="0" borderId="0" xfId="18" applyNumberFormat="1" applyFont="1" applyAlignment="1" applyProtection="1">
      <alignment horizontal="left"/>
    </xf>
    <xf numFmtId="174" fontId="55" fillId="0" borderId="0" xfId="18" applyFont="1" applyAlignment="1" applyProtection="1">
      <alignment horizontal="right"/>
    </xf>
    <xf numFmtId="174" fontId="55" fillId="0" borderId="0" xfId="18" applyFont="1" applyAlignment="1" applyProtection="1">
      <alignment horizontal="left"/>
    </xf>
    <xf numFmtId="167" fontId="55" fillId="0" borderId="0" xfId="20" applyNumberFormat="1" applyFont="1" applyFill="1"/>
    <xf numFmtId="9" fontId="55" fillId="0" borderId="0" xfId="21" applyFont="1" applyFill="1" applyBorder="1" applyAlignment="1" applyProtection="1"/>
    <xf numFmtId="174" fontId="61" fillId="0" borderId="0" xfId="18" applyFont="1" applyAlignment="1" applyProtection="1">
      <alignment horizontal="left"/>
    </xf>
    <xf numFmtId="174" fontId="61" fillId="0" borderId="17" xfId="18" applyFont="1" applyBorder="1" applyProtection="1"/>
    <xf numFmtId="174" fontId="56" fillId="0" borderId="0" xfId="18" applyFont="1" applyAlignment="1" applyProtection="1">
      <alignment horizontal="left"/>
    </xf>
    <xf numFmtId="39" fontId="55" fillId="0" borderId="0" xfId="18" applyNumberFormat="1" applyFont="1" applyProtection="1"/>
    <xf numFmtId="164" fontId="55" fillId="0" borderId="0" xfId="19" applyNumberFormat="1" applyFont="1" applyFill="1" applyBorder="1" applyAlignment="1"/>
    <xf numFmtId="0" fontId="56" fillId="0" borderId="0" xfId="18" applyNumberFormat="1" applyFont="1" applyAlignment="1" applyProtection="1">
      <alignment horizontal="right"/>
    </xf>
    <xf numFmtId="174" fontId="61" fillId="0" borderId="0" xfId="18" applyFont="1" applyProtection="1"/>
    <xf numFmtId="174" fontId="55" fillId="17" borderId="0" xfId="18" applyFont="1" applyFill="1" applyProtection="1"/>
    <xf numFmtId="164" fontId="55" fillId="17" borderId="0" xfId="18" applyNumberFormat="1" applyFont="1" applyFill="1" applyProtection="1"/>
    <xf numFmtId="175" fontId="55" fillId="17" borderId="0" xfId="19" applyNumberFormat="1" applyFont="1" applyFill="1" applyBorder="1" applyAlignment="1" applyProtection="1"/>
    <xf numFmtId="0" fontId="56" fillId="17" borderId="0" xfId="18" applyNumberFormat="1" applyFont="1" applyFill="1" applyAlignment="1" applyProtection="1">
      <alignment horizontal="right"/>
    </xf>
    <xf numFmtId="174" fontId="56" fillId="17" borderId="0" xfId="18" applyFont="1" applyFill="1" applyProtection="1"/>
    <xf numFmtId="164" fontId="55" fillId="0" borderId="2" xfId="19" applyNumberFormat="1" applyFont="1" applyFill="1" applyBorder="1" applyAlignment="1"/>
    <xf numFmtId="174" fontId="56" fillId="0" borderId="0" xfId="18" applyFont="1" applyAlignment="1" applyProtection="1">
      <alignment vertical="center"/>
    </xf>
    <xf numFmtId="0" fontId="55" fillId="0" borderId="0" xfId="18" quotePrefix="1" applyNumberFormat="1" applyFont="1" applyAlignment="1" applyProtection="1">
      <alignment horizontal="right"/>
    </xf>
    <xf numFmtId="164" fontId="55" fillId="0" borderId="30" xfId="18" applyNumberFormat="1" applyFont="1" applyBorder="1" applyProtection="1"/>
    <xf numFmtId="175" fontId="55" fillId="0" borderId="0" xfId="19" applyNumberFormat="1" applyFont="1" applyFill="1" applyBorder="1" applyAlignment="1"/>
    <xf numFmtId="37" fontId="55" fillId="0" borderId="0" xfId="18" applyNumberFormat="1" applyFont="1" applyProtection="1"/>
    <xf numFmtId="175" fontId="55" fillId="0" borderId="0" xfId="19" applyNumberFormat="1" applyFont="1" applyFill="1" applyProtection="1"/>
    <xf numFmtId="164" fontId="55" fillId="0" borderId="0" xfId="19" applyNumberFormat="1" applyFont="1" applyFill="1" applyAlignment="1">
      <alignment vertical="center"/>
    </xf>
    <xf numFmtId="175" fontId="55" fillId="0" borderId="0" xfId="19" applyNumberFormat="1" applyFont="1" applyFill="1" applyAlignment="1">
      <alignment vertical="center"/>
    </xf>
    <xf numFmtId="167" fontId="55" fillId="0" borderId="0" xfId="19" applyNumberFormat="1" applyFont="1" applyFill="1" applyBorder="1" applyAlignment="1"/>
    <xf numFmtId="164" fontId="65" fillId="0" borderId="0" xfId="18" applyNumberFormat="1" applyFont="1" applyAlignment="1" applyProtection="1">
      <alignment horizontal="center"/>
    </xf>
    <xf numFmtId="39" fontId="65" fillId="0" borderId="0" xfId="18" applyNumberFormat="1" applyFont="1" applyAlignment="1" applyProtection="1">
      <alignment horizontal="center"/>
    </xf>
    <xf numFmtId="164" fontId="65" fillId="0" borderId="0" xfId="18" quotePrefix="1" applyNumberFormat="1" applyFont="1" applyAlignment="1" applyProtection="1">
      <alignment horizontal="center"/>
    </xf>
    <xf numFmtId="14" fontId="65" fillId="0" borderId="0" xfId="18" quotePrefix="1" applyNumberFormat="1" applyFont="1" applyAlignment="1" applyProtection="1">
      <alignment horizontal="center"/>
    </xf>
    <xf numFmtId="14" fontId="55" fillId="0" borderId="0" xfId="18" applyNumberFormat="1" applyFont="1" applyProtection="1"/>
    <xf numFmtId="0" fontId="65" fillId="0" borderId="0" xfId="18" applyNumberFormat="1" applyFont="1" applyAlignment="1" applyProtection="1">
      <alignment horizontal="center"/>
    </xf>
    <xf numFmtId="164" fontId="66" fillId="0" borderId="0" xfId="18" applyNumberFormat="1" applyFont="1" applyAlignment="1" applyProtection="1">
      <alignment horizontal="center"/>
    </xf>
    <xf numFmtId="39" fontId="66" fillId="0" borderId="0" xfId="18" applyNumberFormat="1" applyFont="1" applyAlignment="1" applyProtection="1">
      <alignment horizontal="center"/>
    </xf>
    <xf numFmtId="174" fontId="66" fillId="0" borderId="0" xfId="18" applyFont="1" applyProtection="1"/>
    <xf numFmtId="0" fontId="54" fillId="0" borderId="0" xfId="22" applyNumberFormat="1" applyFill="1" applyBorder="1" applyAlignment="1" applyProtection="1">
      <alignment vertical="center"/>
    </xf>
    <xf numFmtId="43" fontId="54" fillId="0" borderId="0" xfId="22" applyNumberFormat="1" applyFill="1" applyBorder="1" applyAlignment="1" applyProtection="1">
      <alignment vertical="center"/>
    </xf>
    <xf numFmtId="169" fontId="0" fillId="0" borderId="0" xfId="23" applyFont="1" applyFill="1" applyBorder="1" applyAlignment="1" applyProtection="1">
      <alignment vertical="center"/>
    </xf>
    <xf numFmtId="169" fontId="71" fillId="0" borderId="31" xfId="23" applyFont="1" applyFill="1" applyBorder="1">
      <alignment vertical="center"/>
    </xf>
    <xf numFmtId="0" fontId="72" fillId="0" borderId="31" xfId="22" applyNumberFormat="1" applyFont="1" applyFill="1" applyBorder="1" applyAlignment="1" applyProtection="1">
      <alignment horizontal="center" vertical="center"/>
    </xf>
    <xf numFmtId="0" fontId="71" fillId="0" borderId="31" xfId="22" quotePrefix="1" applyNumberFormat="1" applyFont="1" applyFill="1" applyBorder="1" applyAlignment="1" applyProtection="1">
      <alignment vertical="center"/>
    </xf>
    <xf numFmtId="0" fontId="71" fillId="0" borderId="31" xfId="22" applyNumberFormat="1" applyFont="1" applyFill="1" applyBorder="1" applyAlignment="1" applyProtection="1">
      <alignment vertical="center"/>
    </xf>
    <xf numFmtId="169" fontId="0" fillId="0" borderId="31" xfId="23" applyFont="1" applyFill="1" applyBorder="1" applyAlignment="1" applyProtection="1">
      <alignment horizontal="right"/>
    </xf>
    <xf numFmtId="0" fontId="72" fillId="0" borderId="31" xfId="22" applyNumberFormat="1" applyFont="1" applyFill="1" applyBorder="1" applyAlignment="1" applyProtection="1">
      <alignment vertical="center"/>
    </xf>
    <xf numFmtId="169" fontId="57" fillId="0" borderId="31" xfId="23" applyFont="1" applyFill="1" applyBorder="1" applyAlignment="1" applyProtection="1">
      <alignment horizontal="right"/>
    </xf>
    <xf numFmtId="0" fontId="72" fillId="0" borderId="31" xfId="22" quotePrefix="1" applyNumberFormat="1" applyFont="1" applyFill="1" applyBorder="1" applyAlignment="1" applyProtection="1">
      <alignment vertical="center"/>
    </xf>
    <xf numFmtId="169" fontId="72" fillId="0" borderId="31" xfId="23" applyFont="1" applyFill="1" applyBorder="1" applyAlignment="1" applyProtection="1">
      <alignment horizontal="center" vertical="center"/>
    </xf>
    <xf numFmtId="169" fontId="0" fillId="0" borderId="31" xfId="23" applyFont="1" applyFill="1" applyBorder="1" applyAlignment="1" applyProtection="1">
      <alignment vertical="center"/>
    </xf>
    <xf numFmtId="169" fontId="72" fillId="0" borderId="31" xfId="23" applyFont="1" applyFill="1" applyBorder="1" applyAlignment="1" applyProtection="1">
      <alignment vertical="center"/>
    </xf>
    <xf numFmtId="0" fontId="71" fillId="0" borderId="31" xfId="22" quotePrefix="1" applyNumberFormat="1" applyFont="1" applyFill="1" applyBorder="1" applyAlignment="1" applyProtection="1">
      <alignment horizontal="center" vertical="center"/>
    </xf>
    <xf numFmtId="0" fontId="71" fillId="0" borderId="31" xfId="22" applyNumberFormat="1" applyFont="1" applyFill="1" applyBorder="1" applyAlignment="1" applyProtection="1">
      <alignment horizontal="center" vertical="center"/>
    </xf>
    <xf numFmtId="0" fontId="72" fillId="0" borderId="0" xfId="22" applyNumberFormat="1" applyFont="1" applyFill="1" applyBorder="1" applyAlignment="1" applyProtection="1">
      <alignment vertical="center"/>
    </xf>
    <xf numFmtId="0" fontId="71" fillId="0" borderId="0" xfId="22" applyNumberFormat="1" applyFont="1" applyFill="1" applyBorder="1" applyAlignment="1" applyProtection="1">
      <alignment horizontal="center" vertical="center"/>
    </xf>
    <xf numFmtId="0" fontId="71" fillId="0" borderId="0" xfId="22" applyNumberFormat="1" applyFont="1" applyFill="1" applyBorder="1" applyAlignment="1" applyProtection="1">
      <alignment vertical="center"/>
    </xf>
    <xf numFmtId="0" fontId="54" fillId="0" borderId="0" xfId="22" applyFill="1" applyAlignment="1">
      <alignment vertical="center"/>
    </xf>
    <xf numFmtId="43" fontId="54" fillId="0" borderId="0" xfId="22" applyNumberFormat="1" applyFill="1" applyAlignment="1">
      <alignment vertical="center"/>
    </xf>
    <xf numFmtId="169" fontId="0" fillId="0" borderId="0" xfId="23" applyFont="1" applyFill="1" applyAlignment="1">
      <alignment vertical="center"/>
    </xf>
    <xf numFmtId="169" fontId="74" fillId="0" borderId="32" xfId="23" applyFont="1" applyFill="1" applyBorder="1">
      <alignment vertical="center"/>
    </xf>
    <xf numFmtId="0" fontId="74" fillId="0" borderId="31" xfId="22" applyFont="1" applyFill="1" applyBorder="1" applyAlignment="1">
      <alignment horizontal="center" vertical="center"/>
    </xf>
    <xf numFmtId="0" fontId="75" fillId="0" borderId="33" xfId="22" quotePrefix="1" applyFont="1" applyFill="1" applyBorder="1" applyAlignment="1">
      <alignment vertical="center"/>
    </xf>
    <xf numFmtId="169" fontId="74" fillId="0" borderId="34" xfId="23" applyFont="1" applyFill="1" applyBorder="1">
      <alignment vertical="center"/>
    </xf>
    <xf numFmtId="169" fontId="74" fillId="0" borderId="31" xfId="23" applyFont="1" applyFill="1" applyBorder="1">
      <alignment vertical="center"/>
    </xf>
    <xf numFmtId="0" fontId="74" fillId="0" borderId="35" xfId="22" quotePrefix="1" applyFont="1" applyFill="1" applyBorder="1" applyAlignment="1">
      <alignment vertical="center"/>
    </xf>
    <xf numFmtId="0" fontId="75" fillId="0" borderId="35" xfId="22" quotePrefix="1" applyFont="1" applyFill="1" applyBorder="1" applyAlignment="1">
      <alignment vertical="center"/>
    </xf>
    <xf numFmtId="169" fontId="74" fillId="0" borderId="0" xfId="23" applyFont="1" applyFill="1" applyBorder="1">
      <alignment vertical="center"/>
    </xf>
    <xf numFmtId="0" fontId="74" fillId="0" borderId="35" xfId="22" applyFont="1" applyFill="1" applyBorder="1" applyAlignment="1">
      <alignment vertical="center"/>
    </xf>
    <xf numFmtId="0" fontId="74" fillId="0" borderId="36" xfId="22" applyFont="1" applyFill="1" applyBorder="1" applyAlignment="1">
      <alignment horizontal="center" vertical="center"/>
    </xf>
    <xf numFmtId="0" fontId="74" fillId="0" borderId="37" xfId="22" applyFont="1" applyFill="1" applyBorder="1" applyAlignment="1">
      <alignment horizontal="center" vertical="center"/>
    </xf>
    <xf numFmtId="0" fontId="74" fillId="0" borderId="38" xfId="22" applyFont="1" applyFill="1" applyBorder="1" applyAlignment="1">
      <alignment horizontal="center" vertical="center"/>
    </xf>
    <xf numFmtId="0" fontId="74" fillId="0" borderId="39" xfId="22" quotePrefix="1" applyFont="1" applyFill="1" applyBorder="1" applyAlignment="1">
      <alignment vertical="center"/>
    </xf>
    <xf numFmtId="0" fontId="75" fillId="0" borderId="40" xfId="22" quotePrefix="1" applyFont="1" applyFill="1" applyBorder="1" applyAlignment="1">
      <alignment horizontal="center" vertical="center"/>
    </xf>
    <xf numFmtId="0" fontId="75" fillId="0" borderId="41" xfId="22" quotePrefix="1" applyFont="1" applyFill="1" applyBorder="1" applyAlignment="1">
      <alignment horizontal="center" vertical="center"/>
    </xf>
    <xf numFmtId="0" fontId="75" fillId="0" borderId="42" xfId="22" applyFont="1" applyFill="1" applyBorder="1" applyAlignment="1">
      <alignment horizontal="center" vertical="center"/>
    </xf>
    <xf numFmtId="0" fontId="75" fillId="0" borderId="43" xfId="22" quotePrefix="1" applyFont="1" applyFill="1" applyBorder="1" applyAlignment="1">
      <alignment horizontal="center" vertical="center"/>
    </xf>
    <xf numFmtId="176" fontId="38" fillId="0" borderId="0" xfId="24" applyNumberFormat="1" applyFont="1"/>
    <xf numFmtId="37" fontId="38" fillId="0" borderId="0" xfId="24" applyFont="1"/>
    <xf numFmtId="176" fontId="38" fillId="0" borderId="0" xfId="24" applyNumberFormat="1" applyFont="1" applyAlignment="1">
      <alignment horizontal="center"/>
    </xf>
    <xf numFmtId="176" fontId="77" fillId="0" borderId="0" xfId="24" applyNumberFormat="1" applyFont="1"/>
    <xf numFmtId="176" fontId="38" fillId="0" borderId="17" xfId="24" applyNumberFormat="1" applyFont="1" applyBorder="1"/>
    <xf numFmtId="176" fontId="78" fillId="0" borderId="0" xfId="24" applyNumberFormat="1" applyFont="1"/>
    <xf numFmtId="39" fontId="38" fillId="0" borderId="0" xfId="24" applyNumberFormat="1" applyFont="1"/>
    <xf numFmtId="177" fontId="38" fillId="0" borderId="0" xfId="24" applyNumberFormat="1" applyFont="1"/>
    <xf numFmtId="177" fontId="38" fillId="0" borderId="0" xfId="24" applyNumberFormat="1" applyFont="1" applyAlignment="1">
      <alignment horizontal="center"/>
    </xf>
    <xf numFmtId="176" fontId="38" fillId="0" borderId="0" xfId="24" applyNumberFormat="1" applyFont="1" applyAlignment="1">
      <alignment horizontal="right"/>
    </xf>
    <xf numFmtId="176" fontId="78" fillId="0" borderId="0" xfId="24" applyNumberFormat="1" applyFont="1" applyAlignment="1">
      <alignment horizontal="right"/>
    </xf>
    <xf numFmtId="177" fontId="38" fillId="0" borderId="0" xfId="24" applyNumberFormat="1" applyFont="1" applyAlignment="1">
      <alignment horizontal="right"/>
    </xf>
    <xf numFmtId="39" fontId="38" fillId="0" borderId="0" xfId="24" applyNumberFormat="1" applyFont="1" applyAlignment="1">
      <alignment horizontal="right"/>
    </xf>
    <xf numFmtId="39" fontId="38" fillId="0" borderId="0" xfId="24" quotePrefix="1" applyNumberFormat="1" applyFont="1" applyAlignment="1">
      <alignment horizontal="right"/>
    </xf>
    <xf numFmtId="176" fontId="79" fillId="0" borderId="0" xfId="24" applyNumberFormat="1" applyFont="1"/>
    <xf numFmtId="39" fontId="38" fillId="0" borderId="0" xfId="24" applyNumberFormat="1" applyFont="1" applyAlignment="1">
      <alignment horizontal="center"/>
    </xf>
    <xf numFmtId="176" fontId="78" fillId="0" borderId="0" xfId="24" quotePrefix="1" applyNumberFormat="1" applyFont="1" applyAlignment="1">
      <alignment horizontal="left"/>
    </xf>
    <xf numFmtId="39" fontId="78" fillId="0" borderId="1" xfId="24" applyNumberFormat="1" applyFont="1" applyBorder="1"/>
    <xf numFmtId="39" fontId="38" fillId="0" borderId="1" xfId="24" applyNumberFormat="1" applyFont="1" applyBorder="1"/>
    <xf numFmtId="39" fontId="78" fillId="0" borderId="0" xfId="24" applyNumberFormat="1" applyFont="1"/>
    <xf numFmtId="176" fontId="78" fillId="0" borderId="0" xfId="24" applyNumberFormat="1" applyFont="1" applyAlignment="1">
      <alignment horizontal="left"/>
    </xf>
    <xf numFmtId="39" fontId="78" fillId="0" borderId="6" xfId="24" applyNumberFormat="1" applyFont="1" applyBorder="1"/>
    <xf numFmtId="39" fontId="38" fillId="0" borderId="6" xfId="24" applyNumberFormat="1" applyFont="1" applyBorder="1"/>
    <xf numFmtId="39" fontId="38" fillId="0" borderId="18" xfId="24" applyNumberFormat="1" applyFont="1" applyBorder="1"/>
    <xf numFmtId="39" fontId="38" fillId="0" borderId="20" xfId="24" applyNumberFormat="1" applyFont="1" applyBorder="1"/>
    <xf numFmtId="39" fontId="38" fillId="0" borderId="19" xfId="24" applyNumberFormat="1" applyFont="1" applyBorder="1"/>
    <xf numFmtId="39" fontId="78" fillId="0" borderId="0" xfId="24" quotePrefix="1" applyNumberFormat="1" applyFont="1" applyAlignment="1">
      <alignment horizontal="fill"/>
    </xf>
    <xf numFmtId="39" fontId="38" fillId="0" borderId="0" xfId="24" quotePrefix="1" applyNumberFormat="1" applyFont="1" applyAlignment="1">
      <alignment horizontal="fill"/>
    </xf>
    <xf numFmtId="37" fontId="38" fillId="0" borderId="0" xfId="25" applyFont="1" applyFill="1"/>
    <xf numFmtId="39" fontId="80" fillId="0" borderId="0" xfId="24" applyNumberFormat="1" applyFont="1"/>
    <xf numFmtId="39" fontId="38" fillId="0" borderId="0" xfId="25" applyNumberFormat="1" applyFont="1" applyFill="1"/>
    <xf numFmtId="37" fontId="81" fillId="0" borderId="0" xfId="25" applyFont="1" applyFill="1"/>
    <xf numFmtId="0" fontId="38" fillId="0" borderId="0" xfId="24" applyNumberFormat="1" applyFont="1"/>
    <xf numFmtId="176" fontId="38" fillId="13" borderId="0" xfId="24" applyNumberFormat="1" applyFont="1" applyFill="1"/>
    <xf numFmtId="39" fontId="78" fillId="13" borderId="0" xfId="24" applyNumberFormat="1" applyFont="1" applyFill="1"/>
    <xf numFmtId="39" fontId="38" fillId="13" borderId="0" xfId="24" applyNumberFormat="1" applyFont="1" applyFill="1"/>
    <xf numFmtId="39" fontId="38" fillId="13" borderId="0" xfId="24" applyNumberFormat="1" applyFont="1" applyFill="1" applyAlignment="1">
      <alignment horizontal="center"/>
    </xf>
    <xf numFmtId="39" fontId="77" fillId="13" borderId="0" xfId="24" applyNumberFormat="1" applyFont="1" applyFill="1"/>
    <xf numFmtId="37" fontId="38" fillId="13" borderId="0" xfId="25" applyFont="1" applyFill="1"/>
    <xf numFmtId="176" fontId="38" fillId="13" borderId="0" xfId="24" applyNumberFormat="1" applyFont="1" applyFill="1" applyAlignment="1">
      <alignment horizontal="left"/>
    </xf>
    <xf numFmtId="176" fontId="38" fillId="0" borderId="0" xfId="24" applyNumberFormat="1" applyFont="1" applyAlignment="1">
      <alignment horizontal="left"/>
    </xf>
    <xf numFmtId="176" fontId="38" fillId="13" borderId="0" xfId="24" applyNumberFormat="1" applyFont="1" applyFill="1" applyAlignment="1">
      <alignment horizontal="center"/>
    </xf>
    <xf numFmtId="164" fontId="38" fillId="0" borderId="0" xfId="26" applyNumberFormat="1" applyFont="1" applyAlignment="1">
      <alignment horizontal="right"/>
    </xf>
    <xf numFmtId="176" fontId="38" fillId="0" borderId="0" xfId="24" quotePrefix="1" applyNumberFormat="1" applyFont="1"/>
    <xf numFmtId="39" fontId="38" fillId="13" borderId="0" xfId="25" applyNumberFormat="1" applyFont="1" applyFill="1"/>
    <xf numFmtId="39" fontId="25" fillId="13" borderId="0" xfId="24" applyNumberFormat="1" applyFont="1" applyFill="1"/>
    <xf numFmtId="39" fontId="78" fillId="0" borderId="2" xfId="24" applyNumberFormat="1" applyFont="1" applyBorder="1"/>
    <xf numFmtId="39" fontId="38" fillId="0" borderId="2" xfId="24" applyNumberFormat="1" applyFont="1" applyBorder="1"/>
    <xf numFmtId="176" fontId="38" fillId="0" borderId="0" xfId="24" quotePrefix="1" applyNumberFormat="1" applyFont="1" applyAlignment="1">
      <alignment horizontal="left"/>
    </xf>
    <xf numFmtId="176" fontId="38" fillId="13" borderId="0" xfId="24" quotePrefix="1" applyNumberFormat="1" applyFont="1" applyFill="1"/>
    <xf numFmtId="176" fontId="38" fillId="13" borderId="0" xfId="24" quotePrefix="1" applyNumberFormat="1" applyFont="1" applyFill="1" applyAlignment="1">
      <alignment horizontal="left"/>
    </xf>
    <xf numFmtId="0" fontId="38" fillId="13" borderId="0" xfId="24" applyNumberFormat="1" applyFont="1" applyFill="1"/>
    <xf numFmtId="39" fontId="38" fillId="0" borderId="0" xfId="26" applyNumberFormat="1" applyFont="1" applyAlignment="1">
      <alignment horizontal="right"/>
    </xf>
    <xf numFmtId="176" fontId="38" fillId="0" borderId="0" xfId="24" quotePrefix="1" applyNumberFormat="1" applyFont="1" applyAlignment="1">
      <alignment horizontal="center"/>
    </xf>
    <xf numFmtId="176" fontId="78" fillId="0" borderId="0" xfId="24" quotePrefix="1" applyNumberFormat="1" applyFont="1" applyAlignment="1">
      <alignment horizontal="center"/>
    </xf>
    <xf numFmtId="176" fontId="78" fillId="0" borderId="0" xfId="24" applyNumberFormat="1" applyFont="1" applyAlignment="1">
      <alignment horizontal="center"/>
    </xf>
    <xf numFmtId="37" fontId="38" fillId="0" borderId="2" xfId="24" applyFont="1" applyBorder="1" applyAlignment="1">
      <alignment horizontal="center"/>
    </xf>
    <xf numFmtId="178" fontId="78" fillId="0" borderId="2" xfId="24" applyNumberFormat="1" applyFont="1" applyBorder="1" applyAlignment="1">
      <alignment horizontal="center"/>
    </xf>
    <xf numFmtId="37" fontId="38" fillId="0" borderId="0" xfId="24" applyFont="1" applyAlignment="1">
      <alignment horizontal="center"/>
    </xf>
    <xf numFmtId="37" fontId="82" fillId="0" borderId="0" xfId="24" applyFont="1" applyAlignment="1">
      <alignment horizontal="center"/>
    </xf>
    <xf numFmtId="178" fontId="38" fillId="0" borderId="0" xfId="24" quotePrefix="1" applyNumberFormat="1" applyFont="1" applyAlignment="1">
      <alignment horizontal="left"/>
    </xf>
    <xf numFmtId="179" fontId="38" fillId="0" borderId="15" xfId="24" applyNumberFormat="1" applyFont="1" applyBorder="1" applyAlignment="1">
      <alignment horizontal="center"/>
    </xf>
    <xf numFmtId="0" fontId="38" fillId="0" borderId="16" xfId="24" applyNumberFormat="1" applyFont="1" applyBorder="1" applyAlignment="1">
      <alignment horizontal="center"/>
    </xf>
    <xf numFmtId="37" fontId="84" fillId="0" borderId="0" xfId="25" applyFont="1" applyFill="1" applyAlignment="1">
      <alignment horizontal="center"/>
    </xf>
    <xf numFmtId="37" fontId="85" fillId="0" borderId="0" xfId="25" applyFont="1" applyFill="1" applyAlignment="1">
      <alignment horizontal="center"/>
    </xf>
    <xf numFmtId="37" fontId="86" fillId="0" borderId="0" xfId="24" applyFont="1" applyAlignment="1">
      <alignment horizontal="center"/>
    </xf>
    <xf numFmtId="168" fontId="78" fillId="0" borderId="0" xfId="24" applyNumberFormat="1" applyFont="1" applyAlignment="1">
      <alignment horizontal="center"/>
    </xf>
    <xf numFmtId="0" fontId="87" fillId="0" borderId="0" xfId="27" applyFont="1">
      <alignment vertical="center"/>
    </xf>
    <xf numFmtId="176" fontId="24" fillId="0" borderId="0" xfId="24" applyNumberFormat="1" applyFont="1"/>
    <xf numFmtId="37" fontId="24" fillId="0" borderId="0" xfId="24" applyFont="1"/>
    <xf numFmtId="176" fontId="24" fillId="0" borderId="0" xfId="24" applyNumberFormat="1" applyFont="1" applyAlignment="1">
      <alignment horizontal="center"/>
    </xf>
    <xf numFmtId="176" fontId="93" fillId="0" borderId="0" xfId="24" applyNumberFormat="1" applyFont="1"/>
    <xf numFmtId="176" fontId="93" fillId="13" borderId="0" xfId="24" applyNumberFormat="1" applyFont="1" applyFill="1"/>
    <xf numFmtId="39" fontId="24" fillId="0" borderId="0" xfId="24" applyNumberFormat="1" applyFont="1"/>
    <xf numFmtId="177" fontId="24" fillId="0" borderId="0" xfId="24" applyNumberFormat="1" applyFont="1"/>
    <xf numFmtId="177" fontId="24" fillId="0" borderId="0" xfId="24" applyNumberFormat="1" applyFont="1" applyAlignment="1">
      <alignment horizontal="center"/>
    </xf>
    <xf numFmtId="176" fontId="24" fillId="0" borderId="0" xfId="24" applyNumberFormat="1" applyFont="1" applyAlignment="1">
      <alignment horizontal="right"/>
    </xf>
    <xf numFmtId="176" fontId="93" fillId="0" borderId="0" xfId="24" applyNumberFormat="1" applyFont="1" applyAlignment="1">
      <alignment horizontal="right"/>
    </xf>
    <xf numFmtId="177" fontId="24" fillId="0" borderId="0" xfId="24" applyNumberFormat="1" applyFont="1" applyAlignment="1">
      <alignment horizontal="right"/>
    </xf>
    <xf numFmtId="39" fontId="24" fillId="0" borderId="0" xfId="24" applyNumberFormat="1" applyFont="1" applyAlignment="1">
      <alignment horizontal="right"/>
    </xf>
    <xf numFmtId="39" fontId="24" fillId="0" borderId="0" xfId="24" quotePrefix="1" applyNumberFormat="1" applyFont="1" applyAlignment="1">
      <alignment horizontal="right"/>
    </xf>
    <xf numFmtId="176" fontId="93" fillId="13" borderId="0" xfId="24" applyNumberFormat="1" applyFont="1" applyFill="1" applyAlignment="1">
      <alignment horizontal="right"/>
    </xf>
    <xf numFmtId="176" fontId="24" fillId="13" borderId="0" xfId="24" applyNumberFormat="1" applyFont="1" applyFill="1"/>
    <xf numFmtId="39" fontId="24" fillId="0" borderId="0" xfId="24" applyNumberFormat="1" applyFont="1" applyAlignment="1">
      <alignment horizontal="center"/>
    </xf>
    <xf numFmtId="176" fontId="93" fillId="0" borderId="0" xfId="24" quotePrefix="1" applyNumberFormat="1" applyFont="1" applyAlignment="1">
      <alignment horizontal="left"/>
    </xf>
    <xf numFmtId="180" fontId="93" fillId="0" borderId="0" xfId="24" applyNumberFormat="1" applyFont="1"/>
    <xf numFmtId="39" fontId="93" fillId="0" borderId="1" xfId="24" applyNumberFormat="1" applyFont="1" applyBorder="1"/>
    <xf numFmtId="39" fontId="24" fillId="0" borderId="1" xfId="24" applyNumberFormat="1" applyFont="1" applyBorder="1"/>
    <xf numFmtId="39" fontId="93" fillId="13" borderId="1" xfId="24" applyNumberFormat="1" applyFont="1" applyFill="1" applyBorder="1"/>
    <xf numFmtId="39" fontId="93" fillId="0" borderId="0" xfId="24" applyNumberFormat="1" applyFont="1"/>
    <xf numFmtId="176" fontId="93" fillId="0" borderId="0" xfId="24" applyNumberFormat="1" applyFont="1" applyAlignment="1">
      <alignment horizontal="left"/>
    </xf>
    <xf numFmtId="39" fontId="93" fillId="13" borderId="0" xfId="24" applyNumberFormat="1" applyFont="1" applyFill="1"/>
    <xf numFmtId="39" fontId="93" fillId="0" borderId="6" xfId="24" applyNumberFormat="1" applyFont="1" applyBorder="1"/>
    <xf numFmtId="39" fontId="24" fillId="0" borderId="6" xfId="24" applyNumberFormat="1" applyFont="1" applyBorder="1"/>
    <xf numFmtId="39" fontId="93" fillId="13" borderId="6" xfId="24" applyNumberFormat="1" applyFont="1" applyFill="1" applyBorder="1"/>
    <xf numFmtId="39" fontId="93" fillId="0" borderId="2" xfId="24" applyNumberFormat="1" applyFont="1" applyBorder="1"/>
    <xf numFmtId="39" fontId="24" fillId="0" borderId="2" xfId="24" applyNumberFormat="1" applyFont="1" applyBorder="1"/>
    <xf numFmtId="39" fontId="93" fillId="13" borderId="2" xfId="24" applyNumberFormat="1" applyFont="1" applyFill="1" applyBorder="1"/>
    <xf numFmtId="39" fontId="24" fillId="13" borderId="0" xfId="24" applyNumberFormat="1" applyFont="1" applyFill="1"/>
    <xf numFmtId="39" fontId="24" fillId="0" borderId="18" xfId="24" applyNumberFormat="1" applyFont="1" applyBorder="1"/>
    <xf numFmtId="39" fontId="24" fillId="13" borderId="18" xfId="24" applyNumberFormat="1" applyFont="1" applyFill="1" applyBorder="1"/>
    <xf numFmtId="39" fontId="24" fillId="0" borderId="20" xfId="24" applyNumberFormat="1" applyFont="1" applyBorder="1"/>
    <xf numFmtId="39" fontId="24" fillId="13" borderId="20" xfId="24" applyNumberFormat="1" applyFont="1" applyFill="1" applyBorder="1"/>
    <xf numFmtId="39" fontId="24" fillId="0" borderId="19" xfId="24" applyNumberFormat="1" applyFont="1" applyBorder="1"/>
    <xf numFmtId="39" fontId="24" fillId="13" borderId="19" xfId="24" applyNumberFormat="1" applyFont="1" applyFill="1" applyBorder="1"/>
    <xf numFmtId="39" fontId="93" fillId="0" borderId="0" xfId="24" quotePrefix="1" applyNumberFormat="1" applyFont="1" applyAlignment="1">
      <alignment horizontal="fill"/>
    </xf>
    <xf numFmtId="39" fontId="24" fillId="0" borderId="0" xfId="24" quotePrefix="1" applyNumberFormat="1" applyFont="1" applyAlignment="1">
      <alignment horizontal="fill"/>
    </xf>
    <xf numFmtId="176" fontId="93" fillId="0" borderId="0" xfId="24" quotePrefix="1" applyNumberFormat="1" applyFont="1" applyAlignment="1">
      <alignment horizontal="fill"/>
    </xf>
    <xf numFmtId="39" fontId="93" fillId="13" borderId="0" xfId="24" quotePrefix="1" applyNumberFormat="1" applyFont="1" applyFill="1" applyAlignment="1">
      <alignment horizontal="fill"/>
    </xf>
    <xf numFmtId="39" fontId="93" fillId="0" borderId="2" xfId="24" quotePrefix="1" applyNumberFormat="1" applyFont="1" applyBorder="1" applyAlignment="1">
      <alignment horizontal="fill"/>
    </xf>
    <xf numFmtId="39" fontId="24" fillId="0" borderId="2" xfId="24" quotePrefix="1" applyNumberFormat="1" applyFont="1" applyBorder="1" applyAlignment="1">
      <alignment horizontal="fill"/>
    </xf>
    <xf numFmtId="39" fontId="93" fillId="13" borderId="2" xfId="24" quotePrefix="1" applyNumberFormat="1" applyFont="1" applyFill="1" applyBorder="1" applyAlignment="1">
      <alignment horizontal="fill"/>
    </xf>
    <xf numFmtId="37" fontId="24" fillId="0" borderId="0" xfId="25" applyFont="1" applyFill="1"/>
    <xf numFmtId="39" fontId="24" fillId="0" borderId="6" xfId="24" quotePrefix="1" applyNumberFormat="1" applyFont="1" applyBorder="1" applyAlignment="1">
      <alignment horizontal="fill"/>
    </xf>
    <xf numFmtId="39" fontId="24" fillId="0" borderId="0" xfId="25" applyNumberFormat="1" applyFont="1" applyFill="1"/>
    <xf numFmtId="0" fontId="24" fillId="0" borderId="0" xfId="24" applyNumberFormat="1" applyFont="1"/>
    <xf numFmtId="39" fontId="24" fillId="0" borderId="2" xfId="24" applyNumberFormat="1" applyFont="1" applyBorder="1" applyAlignment="1">
      <alignment horizontal="center"/>
    </xf>
    <xf numFmtId="176" fontId="24" fillId="0" borderId="0" xfId="24" quotePrefix="1" applyNumberFormat="1" applyFont="1" applyAlignment="1">
      <alignment horizontal="left"/>
    </xf>
    <xf numFmtId="176" fontId="24" fillId="0" borderId="0" xfId="24" applyNumberFormat="1" applyFont="1" applyAlignment="1">
      <alignment horizontal="left"/>
    </xf>
    <xf numFmtId="164" fontId="24" fillId="0" borderId="0" xfId="26" applyNumberFormat="1" applyFont="1" applyAlignment="1">
      <alignment horizontal="right"/>
    </xf>
    <xf numFmtId="176" fontId="24" fillId="0" borderId="0" xfId="24" quotePrefix="1" applyNumberFormat="1" applyFont="1"/>
    <xf numFmtId="39" fontId="96" fillId="0" borderId="0" xfId="24" applyNumberFormat="1" applyFont="1"/>
    <xf numFmtId="39" fontId="96" fillId="0" borderId="0" xfId="25" applyNumberFormat="1" applyFont="1" applyFill="1"/>
    <xf numFmtId="37" fontId="97" fillId="0" borderId="0" xfId="25" applyFont="1" applyFill="1"/>
    <xf numFmtId="176" fontId="96" fillId="0" borderId="0" xfId="24" applyNumberFormat="1" applyFont="1"/>
    <xf numFmtId="0" fontId="96" fillId="0" borderId="0" xfId="24" applyNumberFormat="1" applyFont="1"/>
    <xf numFmtId="176" fontId="98" fillId="0" borderId="0" xfId="24" applyNumberFormat="1" applyFont="1"/>
    <xf numFmtId="39" fontId="99" fillId="0" borderId="0" xfId="24" applyNumberFormat="1" applyFont="1"/>
    <xf numFmtId="39" fontId="98" fillId="0" borderId="0" xfId="24" applyNumberFormat="1" applyFont="1"/>
    <xf numFmtId="39" fontId="98" fillId="0" borderId="0" xfId="24" applyNumberFormat="1" applyFont="1" applyAlignment="1">
      <alignment horizontal="center"/>
    </xf>
    <xf numFmtId="39" fontId="98" fillId="0" borderId="0" xfId="25" applyNumberFormat="1" applyFont="1" applyFill="1"/>
    <xf numFmtId="176" fontId="98" fillId="0" borderId="0" xfId="24" applyNumberFormat="1" applyFont="1" applyAlignment="1">
      <alignment horizontal="left"/>
    </xf>
    <xf numFmtId="0" fontId="98" fillId="0" borderId="0" xfId="24" applyNumberFormat="1" applyFont="1"/>
    <xf numFmtId="176" fontId="99" fillId="0" borderId="0" xfId="24" applyNumberFormat="1" applyFont="1"/>
    <xf numFmtId="39" fontId="99" fillId="13" borderId="0" xfId="24" applyNumberFormat="1" applyFont="1" applyFill="1"/>
    <xf numFmtId="39" fontId="24" fillId="0" borderId="0" xfId="26" applyNumberFormat="1" applyFont="1" applyAlignment="1">
      <alignment horizontal="right"/>
    </xf>
    <xf numFmtId="176" fontId="24" fillId="0" borderId="0" xfId="24" quotePrefix="1" applyNumberFormat="1" applyFont="1" applyAlignment="1">
      <alignment horizontal="center"/>
    </xf>
    <xf numFmtId="176" fontId="93" fillId="0" borderId="0" xfId="24" quotePrefix="1" applyNumberFormat="1" applyFont="1" applyAlignment="1">
      <alignment horizontal="center"/>
    </xf>
    <xf numFmtId="176" fontId="93" fillId="13" borderId="0" xfId="24" quotePrefix="1" applyNumberFormat="1" applyFont="1" applyFill="1" applyAlignment="1">
      <alignment horizontal="center"/>
    </xf>
    <xf numFmtId="176" fontId="93" fillId="0" borderId="0" xfId="24" applyNumberFormat="1" applyFont="1" applyAlignment="1">
      <alignment horizontal="center"/>
    </xf>
    <xf numFmtId="167" fontId="93" fillId="0" borderId="0" xfId="28" applyNumberFormat="1" applyFont="1" applyFill="1" applyAlignment="1">
      <alignment horizontal="center"/>
    </xf>
    <xf numFmtId="37" fontId="24" fillId="0" borderId="2" xfId="24" applyFont="1" applyBorder="1" applyAlignment="1">
      <alignment horizontal="center"/>
    </xf>
    <xf numFmtId="176" fontId="93" fillId="13" borderId="0" xfId="24" applyNumberFormat="1" applyFont="1" applyFill="1" applyAlignment="1">
      <alignment horizontal="center"/>
    </xf>
    <xf numFmtId="178" fontId="93" fillId="0" borderId="2" xfId="24" applyNumberFormat="1" applyFont="1" applyBorder="1" applyAlignment="1">
      <alignment horizontal="center"/>
    </xf>
    <xf numFmtId="37" fontId="24" fillId="0" borderId="0" xfId="24" applyFont="1" applyAlignment="1">
      <alignment horizontal="center"/>
    </xf>
    <xf numFmtId="178" fontId="93" fillId="0" borderId="0" xfId="24" applyNumberFormat="1" applyFont="1" applyAlignment="1">
      <alignment horizontal="center"/>
    </xf>
    <xf numFmtId="178" fontId="93" fillId="13" borderId="2" xfId="24" applyNumberFormat="1" applyFont="1" applyFill="1" applyBorder="1" applyAlignment="1">
      <alignment horizontal="center"/>
    </xf>
    <xf numFmtId="178" fontId="24" fillId="0" borderId="0" xfId="24" quotePrefix="1" applyNumberFormat="1" applyFont="1" applyAlignment="1">
      <alignment horizontal="left"/>
    </xf>
    <xf numFmtId="179" fontId="24" fillId="0" borderId="15" xfId="24" applyNumberFormat="1" applyFont="1" applyBorder="1" applyAlignment="1">
      <alignment horizontal="center"/>
    </xf>
    <xf numFmtId="0" fontId="24" fillId="0" borderId="16" xfId="24" applyNumberFormat="1" applyFont="1" applyBorder="1" applyAlignment="1">
      <alignment horizontal="center"/>
    </xf>
    <xf numFmtId="37" fontId="93" fillId="0" borderId="0" xfId="25" applyFont="1" applyFill="1" applyAlignment="1">
      <alignment horizontal="center"/>
    </xf>
    <xf numFmtId="37" fontId="93" fillId="0" borderId="0" xfId="24" applyFont="1" applyAlignment="1">
      <alignment horizontal="center"/>
    </xf>
    <xf numFmtId="168" fontId="93" fillId="0" borderId="0" xfId="24" applyNumberFormat="1" applyFont="1" applyAlignment="1">
      <alignment horizontal="center"/>
    </xf>
    <xf numFmtId="0" fontId="101" fillId="0" borderId="0" xfId="27" applyFont="1">
      <alignment vertical="center"/>
    </xf>
    <xf numFmtId="0" fontId="102" fillId="0" borderId="0" xfId="0" applyFont="1"/>
    <xf numFmtId="37" fontId="102" fillId="0" borderId="0" xfId="25" applyFont="1" applyFill="1"/>
    <xf numFmtId="168" fontId="102" fillId="0" borderId="0" xfId="0" applyNumberFormat="1" applyFont="1"/>
    <xf numFmtId="0" fontId="102" fillId="0" borderId="0" xfId="0" applyFont="1" applyAlignment="1">
      <alignment horizontal="center"/>
    </xf>
    <xf numFmtId="9" fontId="102" fillId="0" borderId="0" xfId="29" applyFont="1" applyFill="1"/>
    <xf numFmtId="0" fontId="102" fillId="0" borderId="0" xfId="0" quotePrefix="1" applyFont="1" applyAlignment="1">
      <alignment horizontal="left"/>
    </xf>
    <xf numFmtId="37" fontId="103" fillId="0" borderId="0" xfId="25" applyFont="1" applyFill="1" applyAlignment="1">
      <alignment horizontal="center"/>
    </xf>
    <xf numFmtId="9" fontId="103" fillId="0" borderId="0" xfId="29" applyFont="1" applyFill="1" applyAlignment="1">
      <alignment horizontal="center"/>
    </xf>
    <xf numFmtId="0" fontId="102" fillId="0" borderId="0" xfId="0" applyFont="1" applyAlignment="1">
      <alignment horizontal="right"/>
    </xf>
    <xf numFmtId="168" fontId="102" fillId="0" borderId="0" xfId="0" applyNumberFormat="1" applyFont="1" applyAlignment="1">
      <alignment horizontal="right"/>
    </xf>
    <xf numFmtId="0" fontId="104" fillId="0" borderId="0" xfId="0" quotePrefix="1" applyFont="1" applyAlignment="1">
      <alignment horizontal="left"/>
    </xf>
    <xf numFmtId="37" fontId="102" fillId="0" borderId="1" xfId="25" applyFont="1" applyFill="1" applyBorder="1"/>
    <xf numFmtId="176" fontId="102" fillId="0" borderId="0" xfId="0" applyNumberFormat="1" applyFont="1"/>
    <xf numFmtId="0" fontId="104" fillId="0" borderId="0" xfId="0" applyFont="1" applyAlignment="1">
      <alignment horizontal="left"/>
    </xf>
    <xf numFmtId="0" fontId="104" fillId="0" borderId="0" xfId="0" applyFont="1"/>
    <xf numFmtId="176" fontId="102" fillId="0" borderId="0" xfId="25" applyNumberFormat="1" applyFont="1" applyFill="1" applyBorder="1"/>
    <xf numFmtId="37" fontId="102" fillId="0" borderId="6" xfId="25" applyFont="1" applyFill="1" applyBorder="1"/>
    <xf numFmtId="176" fontId="102" fillId="0" borderId="0" xfId="25" applyNumberFormat="1" applyFont="1" applyFill="1"/>
    <xf numFmtId="167" fontId="0" fillId="0" borderId="0" xfId="0" applyNumberFormat="1"/>
    <xf numFmtId="37" fontId="102" fillId="0" borderId="0" xfId="25" applyFont="1" applyFill="1" applyBorder="1"/>
    <xf numFmtId="37" fontId="102" fillId="0" borderId="2" xfId="25" quotePrefix="1" applyFont="1" applyFill="1" applyBorder="1" applyAlignment="1">
      <alignment horizontal="fill"/>
    </xf>
    <xf numFmtId="176" fontId="102" fillId="0" borderId="6" xfId="25" applyNumberFormat="1" applyFont="1" applyFill="1" applyBorder="1"/>
    <xf numFmtId="37" fontId="102" fillId="0" borderId="0" xfId="25" applyFont="1" applyFill="1" applyAlignment="1">
      <alignment horizontal="center"/>
    </xf>
    <xf numFmtId="0" fontId="102" fillId="0" borderId="0" xfId="0" applyFont="1" applyAlignment="1">
      <alignment horizontal="left"/>
    </xf>
    <xf numFmtId="37" fontId="102" fillId="0" borderId="0" xfId="25" quotePrefix="1" applyFont="1" applyFill="1" applyAlignment="1">
      <alignment horizontal="fill"/>
    </xf>
    <xf numFmtId="176" fontId="102" fillId="0" borderId="0" xfId="0" quotePrefix="1" applyNumberFormat="1" applyFont="1" applyAlignment="1">
      <alignment horizontal="fill"/>
    </xf>
    <xf numFmtId="177" fontId="104" fillId="0" borderId="0" xfId="0" applyNumberFormat="1" applyFont="1" applyAlignment="1">
      <alignment horizontal="center"/>
    </xf>
    <xf numFmtId="177" fontId="102" fillId="0" borderId="0" xfId="0" applyNumberFormat="1" applyFont="1" applyAlignment="1">
      <alignment horizontal="center"/>
    </xf>
    <xf numFmtId="37" fontId="102" fillId="0" borderId="2" xfId="25" applyFont="1" applyFill="1" applyBorder="1"/>
    <xf numFmtId="176" fontId="102" fillId="0" borderId="2" xfId="0" applyNumberFormat="1" applyFont="1" applyBorder="1"/>
    <xf numFmtId="181" fontId="102" fillId="0" borderId="0" xfId="0" applyNumberFormat="1" applyFont="1" applyAlignment="1">
      <alignment horizontal="center"/>
    </xf>
    <xf numFmtId="177" fontId="102" fillId="0" borderId="0" xfId="0" quotePrefix="1" applyNumberFormat="1" applyFont="1" applyAlignment="1">
      <alignment horizontal="center"/>
    </xf>
    <xf numFmtId="176" fontId="105" fillId="0" borderId="0" xfId="0" applyNumberFormat="1" applyFont="1"/>
    <xf numFmtId="182" fontId="102" fillId="0" borderId="0" xfId="0" applyNumberFormat="1" applyFont="1" applyAlignment="1">
      <alignment horizontal="center"/>
    </xf>
    <xf numFmtId="0" fontId="102" fillId="0" borderId="0" xfId="0" quotePrefix="1" applyFont="1" applyAlignment="1">
      <alignment horizontal="center"/>
    </xf>
    <xf numFmtId="182" fontId="102" fillId="0" borderId="0" xfId="0" quotePrefix="1" applyNumberFormat="1" applyFont="1" applyAlignment="1">
      <alignment horizontal="center"/>
    </xf>
    <xf numFmtId="182" fontId="106" fillId="0" borderId="0" xfId="0" applyNumberFormat="1" applyFont="1" applyAlignment="1">
      <alignment horizontal="center"/>
    </xf>
    <xf numFmtId="37" fontId="102" fillId="0" borderId="0" xfId="25" applyFont="1" applyFill="1" applyBorder="1" applyAlignment="1">
      <alignment horizontal="center"/>
    </xf>
    <xf numFmtId="176" fontId="102" fillId="0" borderId="2" xfId="25" applyNumberFormat="1" applyFont="1" applyFill="1" applyBorder="1"/>
    <xf numFmtId="0" fontId="38" fillId="0" borderId="0" xfId="0" applyFont="1"/>
    <xf numFmtId="176" fontId="38" fillId="0" borderId="0" xfId="0" applyNumberFormat="1" applyFont="1"/>
    <xf numFmtId="176" fontId="38" fillId="0" borderId="0" xfId="25" applyNumberFormat="1" applyFont="1" applyFill="1"/>
    <xf numFmtId="37" fontId="38" fillId="0" borderId="0" xfId="25" applyFont="1" applyFill="1" applyAlignment="1">
      <alignment horizontal="center"/>
    </xf>
    <xf numFmtId="0" fontId="38" fillId="0" borderId="0" xfId="0" quotePrefix="1" applyFont="1" applyAlignment="1">
      <alignment horizontal="left"/>
    </xf>
    <xf numFmtId="182" fontId="38" fillId="0" borderId="0" xfId="0" applyNumberFormat="1" applyFont="1" applyAlignment="1">
      <alignment horizontal="center"/>
    </xf>
    <xf numFmtId="39" fontId="102" fillId="0" borderId="0" xfId="25" applyNumberFormat="1" applyFont="1" applyFill="1"/>
    <xf numFmtId="9" fontId="102" fillId="0" borderId="0" xfId="29" applyFont="1" applyFill="1" applyBorder="1"/>
    <xf numFmtId="165" fontId="102" fillId="0" borderId="0" xfId="29" applyNumberFormat="1" applyFont="1" applyFill="1" applyBorder="1"/>
    <xf numFmtId="176" fontId="102" fillId="0" borderId="2" xfId="25" quotePrefix="1" applyNumberFormat="1" applyFont="1" applyFill="1" applyBorder="1" applyAlignment="1">
      <alignment horizontal="fill"/>
    </xf>
    <xf numFmtId="0" fontId="104" fillId="0" borderId="0" xfId="0" applyFont="1" applyAlignment="1">
      <alignment horizontal="center"/>
    </xf>
    <xf numFmtId="176" fontId="102" fillId="0" borderId="0" xfId="25" quotePrefix="1" applyNumberFormat="1" applyFont="1" applyFill="1" applyAlignment="1">
      <alignment horizontal="fill"/>
    </xf>
    <xf numFmtId="37" fontId="102" fillId="13" borderId="0" xfId="25" quotePrefix="1" applyFont="1" applyFill="1" applyAlignment="1">
      <alignment horizontal="fill"/>
    </xf>
    <xf numFmtId="167" fontId="102" fillId="13" borderId="0" xfId="2" applyNumberFormat="1" applyFont="1" applyFill="1"/>
    <xf numFmtId="37" fontId="102" fillId="13" borderId="0" xfId="25" applyFont="1" applyFill="1"/>
    <xf numFmtId="37" fontId="102" fillId="13" borderId="2" xfId="25" applyFont="1" applyFill="1" applyBorder="1"/>
    <xf numFmtId="39" fontId="102" fillId="0" borderId="2" xfId="25" applyNumberFormat="1" applyFont="1" applyFill="1" applyBorder="1"/>
    <xf numFmtId="9" fontId="102" fillId="13" borderId="0" xfId="29" applyFont="1" applyFill="1"/>
    <xf numFmtId="167" fontId="102" fillId="13" borderId="0" xfId="2" quotePrefix="1" applyNumberFormat="1" applyFont="1" applyFill="1" applyAlignment="1">
      <alignment horizontal="center"/>
    </xf>
    <xf numFmtId="37" fontId="102" fillId="13" borderId="0" xfId="25" quotePrefix="1" applyFont="1" applyFill="1" applyAlignment="1">
      <alignment horizontal="center"/>
    </xf>
    <xf numFmtId="0" fontId="102" fillId="0" borderId="6" xfId="0" quotePrefix="1" applyFont="1" applyBorder="1" applyAlignment="1">
      <alignment horizontal="center"/>
    </xf>
    <xf numFmtId="168" fontId="102" fillId="0" borderId="0" xfId="0" quotePrefix="1" applyNumberFormat="1" applyFont="1" applyAlignment="1">
      <alignment horizontal="center"/>
    </xf>
    <xf numFmtId="37" fontId="102" fillId="0" borderId="2" xfId="25" applyFont="1" applyFill="1" applyBorder="1" applyAlignment="1">
      <alignment horizontal="center"/>
    </xf>
    <xf numFmtId="182" fontId="107" fillId="0" borderId="0" xfId="25" applyNumberFormat="1" applyFont="1" applyFill="1" applyAlignment="1">
      <alignment horizontal="center" vertical="center"/>
    </xf>
    <xf numFmtId="0" fontId="108" fillId="0" borderId="0" xfId="0" applyFont="1" applyAlignment="1">
      <alignment horizontal="center"/>
    </xf>
    <xf numFmtId="168" fontId="102" fillId="0" borderId="0" xfId="0" applyNumberFormat="1" applyFont="1" applyAlignment="1">
      <alignment horizontal="center"/>
    </xf>
    <xf numFmtId="168" fontId="104" fillId="0" borderId="0" xfId="0" applyNumberFormat="1" applyFont="1" applyAlignment="1">
      <alignment horizontal="center"/>
    </xf>
    <xf numFmtId="178" fontId="102" fillId="0" borderId="0" xfId="0" quotePrefix="1" applyNumberFormat="1" applyFont="1" applyAlignment="1">
      <alignment horizontal="left"/>
    </xf>
    <xf numFmtId="37" fontId="104" fillId="0" borderId="0" xfId="25" applyFont="1" applyFill="1" applyAlignment="1"/>
    <xf numFmtId="37" fontId="104" fillId="0" borderId="0" xfId="25" applyFont="1" applyFill="1" applyAlignment="1">
      <alignment horizontal="center"/>
    </xf>
    <xf numFmtId="0" fontId="107" fillId="0" borderId="0" xfId="27" applyFont="1">
      <alignment vertical="center"/>
    </xf>
    <xf numFmtId="0" fontId="25" fillId="0" borderId="0" xfId="30" applyFont="1"/>
    <xf numFmtId="166" fontId="25" fillId="0" borderId="0" xfId="31" applyFont="1"/>
    <xf numFmtId="164" fontId="25" fillId="0" borderId="0" xfId="30" applyNumberFormat="1" applyFont="1"/>
    <xf numFmtId="164" fontId="25" fillId="0" borderId="5" xfId="30" applyNumberFormat="1" applyFont="1" applyBorder="1"/>
    <xf numFmtId="164" fontId="25" fillId="0" borderId="2" xfId="31" applyNumberFormat="1" applyFont="1" applyBorder="1"/>
    <xf numFmtId="166" fontId="25" fillId="0" borderId="2" xfId="31" applyFont="1" applyBorder="1"/>
    <xf numFmtId="166" fontId="25" fillId="0" borderId="0" xfId="31" applyFont="1" applyBorder="1"/>
    <xf numFmtId="166" fontId="25" fillId="0" borderId="0" xfId="31" applyFont="1" applyFill="1"/>
    <xf numFmtId="164" fontId="25" fillId="0" borderId="0" xfId="31" applyNumberFormat="1" applyFont="1" applyBorder="1"/>
    <xf numFmtId="164" fontId="25" fillId="0" borderId="0" xfId="30" applyNumberFormat="1" applyFont="1" applyAlignment="1">
      <alignment horizontal="center"/>
    </xf>
    <xf numFmtId="164" fontId="25" fillId="0" borderId="0" xfId="31" applyNumberFormat="1" applyFont="1"/>
    <xf numFmtId="164" fontId="25" fillId="0" borderId="0" xfId="30" quotePrefix="1" applyNumberFormat="1" applyFont="1" applyAlignment="1">
      <alignment horizontal="center" vertical="center"/>
    </xf>
    <xf numFmtId="10" fontId="25" fillId="0" borderId="0" xfId="29" applyNumberFormat="1" applyFont="1"/>
    <xf numFmtId="10" fontId="25" fillId="0" borderId="0" xfId="30" applyNumberFormat="1" applyFont="1"/>
    <xf numFmtId="167" fontId="25" fillId="0" borderId="0" xfId="31" applyNumberFormat="1" applyFont="1" applyBorder="1"/>
    <xf numFmtId="0" fontId="25" fillId="0" borderId="0" xfId="30" applyFont="1" applyAlignment="1">
      <alignment horizontal="center"/>
    </xf>
    <xf numFmtId="167" fontId="25" fillId="0" borderId="2" xfId="31" applyNumberFormat="1" applyFont="1" applyBorder="1"/>
    <xf numFmtId="167" fontId="25" fillId="0" borderId="0" xfId="31" applyNumberFormat="1" applyFont="1"/>
    <xf numFmtId="167" fontId="25" fillId="0" borderId="0" xfId="30" applyNumberFormat="1" applyFont="1"/>
    <xf numFmtId="0" fontId="25" fillId="0" borderId="6" xfId="30" applyFont="1" applyBorder="1" applyAlignment="1">
      <alignment horizontal="center"/>
    </xf>
    <xf numFmtId="0" fontId="110" fillId="0" borderId="0" xfId="30" applyFont="1" applyAlignment="1">
      <alignment horizontal="center"/>
    </xf>
    <xf numFmtId="0" fontId="25" fillId="0" borderId="2" xfId="30" quotePrefix="1" applyFont="1" applyBorder="1" applyAlignment="1">
      <alignment horizontal="center"/>
    </xf>
    <xf numFmtId="0" fontId="26" fillId="0" borderId="0" xfId="30" applyFont="1"/>
    <xf numFmtId="0" fontId="111" fillId="0" borderId="0" xfId="30" applyFont="1"/>
    <xf numFmtId="15" fontId="111" fillId="0" borderId="0" xfId="30" applyNumberFormat="1" applyFont="1"/>
    <xf numFmtId="0" fontId="25" fillId="0" borderId="0" xfId="30" applyFont="1" applyAlignment="1">
      <alignment horizontal="right"/>
    </xf>
    <xf numFmtId="167" fontId="25" fillId="0" borderId="0" xfId="31" applyNumberFormat="1" applyFont="1" applyFill="1"/>
    <xf numFmtId="164" fontId="25" fillId="0" borderId="0" xfId="31" applyNumberFormat="1" applyFont="1" applyFill="1" applyBorder="1"/>
    <xf numFmtId="164" fontId="25" fillId="0" borderId="5" xfId="31" applyNumberFormat="1" applyFont="1" applyFill="1" applyBorder="1"/>
    <xf numFmtId="164" fontId="25" fillId="0" borderId="2" xfId="31" applyNumberFormat="1" applyFont="1" applyFill="1" applyBorder="1"/>
    <xf numFmtId="164" fontId="25" fillId="0" borderId="0" xfId="31" applyNumberFormat="1" applyFont="1" applyFill="1"/>
    <xf numFmtId="164" fontId="25" fillId="0" borderId="3" xfId="31" applyNumberFormat="1" applyFont="1" applyFill="1" applyBorder="1"/>
    <xf numFmtId="0" fontId="26" fillId="0" borderId="0" xfId="30" applyFont="1" applyAlignment="1">
      <alignment horizontal="left"/>
    </xf>
    <xf numFmtId="0" fontId="27" fillId="0" borderId="0" xfId="30" applyFont="1" applyAlignment="1">
      <alignment horizontal="center"/>
    </xf>
    <xf numFmtId="0" fontId="27" fillId="0" borderId="0" xfId="30" applyFont="1"/>
    <xf numFmtId="0" fontId="25" fillId="13" borderId="0" xfId="30" applyFont="1" applyFill="1"/>
    <xf numFmtId="164" fontId="25" fillId="13" borderId="0" xfId="31" applyNumberFormat="1" applyFont="1" applyFill="1" applyBorder="1"/>
    <xf numFmtId="0" fontId="25" fillId="13" borderId="0" xfId="30" applyFont="1" applyFill="1" applyAlignment="1">
      <alignment horizontal="center"/>
    </xf>
    <xf numFmtId="0" fontId="112" fillId="0" borderId="0" xfId="32" applyFont="1">
      <alignment vertical="center"/>
    </xf>
    <xf numFmtId="37" fontId="112" fillId="0" borderId="0" xfId="32" applyNumberFormat="1" applyFont="1">
      <alignment vertical="center"/>
    </xf>
    <xf numFmtId="37" fontId="112" fillId="0" borderId="6" xfId="32" applyNumberFormat="1" applyFont="1" applyBorder="1">
      <alignment vertical="center"/>
    </xf>
    <xf numFmtId="37" fontId="113" fillId="0" borderId="0" xfId="32" applyNumberFormat="1" applyFont="1">
      <alignment vertical="center"/>
    </xf>
    <xf numFmtId="0" fontId="113" fillId="0" borderId="0" xfId="32" applyFont="1">
      <alignment vertical="center"/>
    </xf>
    <xf numFmtId="37" fontId="112" fillId="0" borderId="1" xfId="32" applyNumberFormat="1" applyFont="1" applyBorder="1">
      <alignment vertical="center"/>
    </xf>
    <xf numFmtId="37" fontId="112" fillId="0" borderId="0" xfId="33" applyNumberFormat="1" applyFont="1">
      <alignment vertical="center"/>
    </xf>
    <xf numFmtId="37" fontId="114" fillId="0" borderId="0" xfId="32" applyNumberFormat="1" applyFont="1">
      <alignment vertical="center"/>
    </xf>
    <xf numFmtId="37" fontId="112" fillId="18" borderId="0" xfId="32" applyNumberFormat="1" applyFont="1" applyFill="1">
      <alignment vertical="center"/>
    </xf>
    <xf numFmtId="37" fontId="112" fillId="19" borderId="0" xfId="32" applyNumberFormat="1" applyFont="1" applyFill="1">
      <alignment vertical="center"/>
    </xf>
    <xf numFmtId="0" fontId="115" fillId="0" borderId="0" xfId="32" applyFont="1">
      <alignment vertical="center"/>
    </xf>
    <xf numFmtId="0" fontId="116" fillId="0" borderId="0" xfId="32" applyFont="1">
      <alignment vertical="center"/>
    </xf>
    <xf numFmtId="37" fontId="116" fillId="0" borderId="0" xfId="32" applyNumberFormat="1" applyFont="1">
      <alignment vertical="center"/>
    </xf>
    <xf numFmtId="37" fontId="116" fillId="18" borderId="0" xfId="32" applyNumberFormat="1" applyFont="1" applyFill="1">
      <alignment vertical="center"/>
    </xf>
    <xf numFmtId="37" fontId="116" fillId="19" borderId="0" xfId="32" applyNumberFormat="1" applyFont="1" applyFill="1">
      <alignment vertical="center"/>
    </xf>
    <xf numFmtId="37" fontId="116" fillId="0" borderId="1" xfId="32" applyNumberFormat="1" applyFont="1" applyBorder="1">
      <alignment vertical="center"/>
    </xf>
    <xf numFmtId="37" fontId="112" fillId="18" borderId="6" xfId="32" applyNumberFormat="1" applyFont="1" applyFill="1" applyBorder="1">
      <alignment vertical="center"/>
    </xf>
    <xf numFmtId="37" fontId="112" fillId="19" borderId="6" xfId="32" applyNumberFormat="1" applyFont="1" applyFill="1" applyBorder="1">
      <alignment vertical="center"/>
    </xf>
    <xf numFmtId="165" fontId="112" fillId="18" borderId="0" xfId="34" applyNumberFormat="1" applyFont="1" applyFill="1">
      <alignment vertical="center"/>
    </xf>
    <xf numFmtId="37" fontId="116" fillId="0" borderId="3" xfId="32" applyNumberFormat="1" applyFont="1" applyBorder="1">
      <alignment vertical="center"/>
    </xf>
    <xf numFmtId="165" fontId="112" fillId="18" borderId="0" xfId="34" applyNumberFormat="1" applyFont="1" applyFill="1" applyAlignment="1">
      <alignment horizontal="right" vertical="center"/>
    </xf>
    <xf numFmtId="37" fontId="116" fillId="0" borderId="6" xfId="32" applyNumberFormat="1" applyFont="1" applyBorder="1">
      <alignment vertical="center"/>
    </xf>
    <xf numFmtId="0" fontId="112" fillId="0" borderId="0" xfId="32" applyFont="1" applyAlignment="1">
      <alignment vertical="center" shrinkToFit="1"/>
    </xf>
    <xf numFmtId="37" fontId="112" fillId="19" borderId="7" xfId="32" applyNumberFormat="1" applyFont="1" applyFill="1" applyBorder="1">
      <alignment vertical="center"/>
    </xf>
    <xf numFmtId="37" fontId="112" fillId="19" borderId="8" xfId="32" applyNumberFormat="1" applyFont="1" applyFill="1" applyBorder="1">
      <alignment vertical="center"/>
    </xf>
    <xf numFmtId="0" fontId="112" fillId="19" borderId="8" xfId="32" applyFont="1" applyFill="1" applyBorder="1">
      <alignment vertical="center"/>
    </xf>
    <xf numFmtId="0" fontId="112" fillId="19" borderId="9" xfId="32" applyFont="1" applyFill="1" applyBorder="1">
      <alignment vertical="center"/>
    </xf>
    <xf numFmtId="37" fontId="112" fillId="19" borderId="10" xfId="32" applyNumberFormat="1" applyFont="1" applyFill="1" applyBorder="1">
      <alignment vertical="center"/>
    </xf>
    <xf numFmtId="0" fontId="112" fillId="19" borderId="0" xfId="32" applyFont="1" applyFill="1" applyAlignment="1">
      <alignment vertical="center" shrinkToFit="1"/>
    </xf>
    <xf numFmtId="0" fontId="112" fillId="19" borderId="0" xfId="32" applyFont="1" applyFill="1">
      <alignment vertical="center"/>
    </xf>
    <xf numFmtId="0" fontId="112" fillId="19" borderId="11" xfId="32" applyFont="1" applyFill="1" applyBorder="1">
      <alignment vertical="center"/>
    </xf>
    <xf numFmtId="37" fontId="112" fillId="19" borderId="12" xfId="32" applyNumberFormat="1" applyFont="1" applyFill="1" applyBorder="1">
      <alignment vertical="center"/>
    </xf>
    <xf numFmtId="37" fontId="112" fillId="19" borderId="13" xfId="32" applyNumberFormat="1" applyFont="1" applyFill="1" applyBorder="1">
      <alignment vertical="center"/>
    </xf>
    <xf numFmtId="0" fontId="112" fillId="19" borderId="13" xfId="32" applyFont="1" applyFill="1" applyBorder="1">
      <alignment vertical="center"/>
    </xf>
    <xf numFmtId="0" fontId="115" fillId="19" borderId="13" xfId="32" applyFont="1" applyFill="1" applyBorder="1">
      <alignment vertical="center"/>
    </xf>
    <xf numFmtId="0" fontId="112" fillId="19" borderId="14" xfId="32" applyFont="1" applyFill="1" applyBorder="1">
      <alignment vertical="center"/>
    </xf>
    <xf numFmtId="0" fontId="112" fillId="13" borderId="0" xfId="32" applyFont="1" applyFill="1">
      <alignment vertical="center"/>
    </xf>
    <xf numFmtId="37" fontId="112" fillId="13" borderId="0" xfId="32" applyNumberFormat="1" applyFont="1" applyFill="1">
      <alignment vertical="center"/>
    </xf>
    <xf numFmtId="165" fontId="112" fillId="13" borderId="0" xfId="34" applyNumberFormat="1" applyFont="1" applyFill="1" applyAlignment="1">
      <alignment horizontal="right" vertical="center"/>
    </xf>
    <xf numFmtId="37" fontId="112" fillId="17" borderId="0" xfId="32" applyNumberFormat="1" applyFont="1" applyFill="1">
      <alignment vertical="center"/>
    </xf>
    <xf numFmtId="0" fontId="112" fillId="18" borderId="0" xfId="32" applyFont="1" applyFill="1" applyAlignment="1">
      <alignment horizontal="center" vertical="center"/>
    </xf>
    <xf numFmtId="0" fontId="112" fillId="18" borderId="0" xfId="32" applyFont="1" applyFill="1">
      <alignment vertical="center"/>
    </xf>
    <xf numFmtId="0" fontId="112" fillId="18" borderId="0" xfId="32" applyFont="1" applyFill="1" applyAlignment="1">
      <alignment horizontal="center" vertical="center" shrinkToFit="1"/>
    </xf>
    <xf numFmtId="0" fontId="112" fillId="0" borderId="0" xfId="32" applyFont="1" applyAlignment="1">
      <alignment horizontal="center" vertical="center"/>
    </xf>
    <xf numFmtId="0" fontId="112" fillId="18" borderId="0" xfId="32" quotePrefix="1" applyFont="1" applyFill="1" applyAlignment="1">
      <alignment horizontal="center" vertical="center"/>
    </xf>
    <xf numFmtId="0" fontId="112" fillId="19" borderId="0" xfId="32" applyFont="1" applyFill="1" applyAlignment="1">
      <alignment horizontal="center" vertical="center"/>
    </xf>
    <xf numFmtId="0" fontId="117" fillId="18" borderId="0" xfId="32" quotePrefix="1" applyFont="1" applyFill="1" applyAlignment="1">
      <alignment horizontal="center" vertical="center"/>
    </xf>
    <xf numFmtId="0" fontId="117" fillId="18" borderId="0" xfId="32" applyFont="1" applyFill="1" applyAlignment="1">
      <alignment horizontal="center" vertical="center"/>
    </xf>
    <xf numFmtId="0" fontId="16" fillId="0" borderId="0" xfId="32" applyFont="1" applyAlignment="1">
      <alignment horizontal="center" vertical="center"/>
    </xf>
    <xf numFmtId="0" fontId="118" fillId="0" borderId="0" xfId="32" applyFont="1" applyAlignment="1">
      <alignment horizontal="right" vertical="center"/>
    </xf>
    <xf numFmtId="0" fontId="19" fillId="10" borderId="0" xfId="0" applyFont="1" applyFill="1" applyAlignment="1">
      <alignment horizontal="center" vertical="center"/>
    </xf>
    <xf numFmtId="0" fontId="73" fillId="0" borderId="0" xfId="22" applyNumberFormat="1" applyFont="1" applyFill="1" applyBorder="1" applyAlignment="1" applyProtection="1">
      <alignment horizontal="center" vertical="center"/>
    </xf>
    <xf numFmtId="14" fontId="71" fillId="0" borderId="0" xfId="22" applyNumberFormat="1" applyFont="1" applyFill="1" applyBorder="1" applyAlignment="1" applyProtection="1">
      <alignment horizontal="center" vertical="center"/>
    </xf>
    <xf numFmtId="0" fontId="71" fillId="0" borderId="0" xfId="22" applyNumberFormat="1" applyFont="1" applyFill="1" applyBorder="1" applyAlignment="1" applyProtection="1">
      <alignment horizontal="center" vertical="center"/>
    </xf>
    <xf numFmtId="37" fontId="85" fillId="0" borderId="0" xfId="25" applyFont="1" applyFill="1" applyAlignment="1">
      <alignment horizontal="center"/>
    </xf>
    <xf numFmtId="37" fontId="93" fillId="0" borderId="0" xfId="25" applyFont="1" applyFill="1" applyAlignment="1">
      <alignment horizontal="center"/>
    </xf>
    <xf numFmtId="0" fontId="73" fillId="0" borderId="0" xfId="22" applyFont="1" applyFill="1" applyAlignment="1">
      <alignment horizontal="center" vertical="top"/>
    </xf>
    <xf numFmtId="49" fontId="72" fillId="0" borderId="0" xfId="22" applyNumberFormat="1" applyFont="1" applyFill="1" applyAlignment="1">
      <alignment horizontal="center" vertical="center"/>
    </xf>
    <xf numFmtId="0" fontId="72" fillId="0" borderId="2" xfId="22" applyFont="1" applyFill="1" applyBorder="1" applyAlignment="1">
      <alignment horizontal="left" vertical="center"/>
    </xf>
  </cellXfs>
  <cellStyles count="35">
    <cellStyle name="0,0_x000d__x000a_NA_x000d__x000a_" xfId="4" xr:uid="{979FF12F-9034-45E8-AFD6-03BBFCD8A1F7}"/>
    <cellStyle name="0,0_x000d__x000a_NA_x000d__x000a_ 2 14 2" xfId="5" xr:uid="{AE8B6ACB-6285-4E14-A9B0-9B5406DCE3A8}"/>
    <cellStyle name="0,0_x000d__x000a_NA_x000d__x000a_ 2 2" xfId="10" xr:uid="{D6594963-BA85-4784-9D32-AAFA079336A5}"/>
    <cellStyle name="blp_column_header" xfId="3" xr:uid="{E7127EC2-6AA3-447B-8585-5002CF63F6E1}"/>
    <cellStyle name="Comma 2" xfId="2" xr:uid="{0658BA9D-E8E5-4304-A145-E78B0FBA29D3}"/>
    <cellStyle name="Comma 2 2" xfId="11" xr:uid="{91FF88D4-B807-404E-BE53-C320F8379D14}"/>
    <cellStyle name="Comma 3" xfId="23" xr:uid="{3BA4A085-3A6D-4A7B-899D-9D26AD44D1D5}"/>
    <cellStyle name="Comma 3 2" xfId="33" xr:uid="{0B627611-942C-4A6A-9A51-75D2D877AC18}"/>
    <cellStyle name="Comma 3 5" xfId="25" xr:uid="{ED9281B6-F540-494E-894E-5AAA40166C82}"/>
    <cellStyle name="Comma 4" xfId="16" xr:uid="{033F9422-4CC3-4AFA-96D5-0245DC91EBA7}"/>
    <cellStyle name="Comma 7" xfId="19" xr:uid="{121D066C-927E-4EB2-B66A-B0167357087A}"/>
    <cellStyle name="Hyperlink 2" xfId="17" xr:uid="{4A4695F5-0C6F-4031-9468-0A805734F040}"/>
    <cellStyle name="Hyperlink 3" xfId="14" xr:uid="{8B834917-02D9-436C-9B8A-1E5CEE24B942}"/>
    <cellStyle name="Normal" xfId="0" builtinId="0"/>
    <cellStyle name="Normal 2 21 2 2 2" xfId="9" xr:uid="{EEC9E5BF-B760-4274-865B-27A0F5A277A5}"/>
    <cellStyle name="Normal 3" xfId="8" xr:uid="{9BDD16A8-208A-4415-A522-D03FB511D5DE}"/>
    <cellStyle name="Normal 3 2" xfId="32" xr:uid="{B99E5AF1-9DE7-4BCA-944C-4C76EFB8F6FD}"/>
    <cellStyle name="Normal 3 7" xfId="24" xr:uid="{603915DC-31FA-4FD7-957E-62B1B40F5531}"/>
    <cellStyle name="Normal 4" xfId="15" xr:uid="{47B43003-82C5-4E92-AE0A-603837B97D06}"/>
    <cellStyle name="Normal 5" xfId="13" xr:uid="{405EC309-274D-4AB8-880C-3CC0D18C320D}"/>
    <cellStyle name="Normal 5 2" xfId="22" xr:uid="{50098279-D4F5-495F-9BEE-3B220051F547}"/>
    <cellStyle name="Normal 7" xfId="18" xr:uid="{59427B40-EFED-4E0F-A612-B5ACD621520B}"/>
    <cellStyle name="Percent" xfId="1" builtinId="5"/>
    <cellStyle name="Percent 3 2" xfId="12" xr:uid="{DD3EBA58-EFEB-4ABA-9640-02325C812854}"/>
    <cellStyle name="Percent 3 4" xfId="29" xr:uid="{828C8748-82ED-48F2-9FE5-5590C98FB875}"/>
    <cellStyle name="Percent 4" xfId="34" xr:uid="{CC05D2FC-7181-4414-9E61-10853083759A}"/>
    <cellStyle name="Percent 5" xfId="21" xr:uid="{904537ED-2E71-4D79-A232-0626CB30B4FC}"/>
    <cellStyle name="一般 2 2" xfId="26" xr:uid="{7248E808-D7C2-496C-9379-03920F7E61F1}"/>
    <cellStyle name="一般 3 2" xfId="27" xr:uid="{D32B6B0E-B46A-4794-A631-506A9550AC49}"/>
    <cellStyle name="一般 66" xfId="30" xr:uid="{F3891DAC-E082-4F27-9D37-FC098F245381}"/>
    <cellStyle name="千位分隔 10 4" xfId="6" xr:uid="{44DD480C-B006-4095-A284-C9E0B85BABB2}"/>
    <cellStyle name="千分位 2 4" xfId="20" xr:uid="{87478800-B846-413F-BD6D-AB87BF1D0FA6}"/>
    <cellStyle name="千分位 30" xfId="31" xr:uid="{334A8E0B-7B46-44BC-986C-E4F7E55BD378}"/>
    <cellStyle name="千分位_consolidation" xfId="28" xr:uid="{4D9C370B-DFE2-44AE-8EEE-D337BFB1E9D6}"/>
    <cellStyle name="百分比 2" xfId="7" xr:uid="{BEA73E6D-1A6A-416C-BE99-23C1C7F73604}"/>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3.xml"/><Relationship Id="rId21" Type="http://schemas.openxmlformats.org/officeDocument/2006/relationships/externalLink" Target="externalLinks/externalLink8.xml"/><Relationship Id="rId34" Type="http://schemas.openxmlformats.org/officeDocument/2006/relationships/externalLink" Target="externalLinks/externalLink21.xml"/><Relationship Id="rId42" Type="http://schemas.openxmlformats.org/officeDocument/2006/relationships/externalLink" Target="externalLinks/externalLink29.xml"/><Relationship Id="rId47" Type="http://schemas.openxmlformats.org/officeDocument/2006/relationships/externalLink" Target="externalLinks/externalLink34.xml"/><Relationship Id="rId50" Type="http://schemas.openxmlformats.org/officeDocument/2006/relationships/externalLink" Target="externalLinks/externalLink37.xml"/><Relationship Id="rId55" Type="http://schemas.openxmlformats.org/officeDocument/2006/relationships/externalLink" Target="externalLinks/externalLink42.xml"/><Relationship Id="rId63" Type="http://schemas.openxmlformats.org/officeDocument/2006/relationships/externalLink" Target="externalLinks/externalLink50.xml"/><Relationship Id="rId68" Type="http://schemas.openxmlformats.org/officeDocument/2006/relationships/externalLink" Target="externalLinks/externalLink55.xml"/><Relationship Id="rId76" Type="http://schemas.openxmlformats.org/officeDocument/2006/relationships/externalLink" Target="externalLinks/externalLink63.xml"/><Relationship Id="rId84" Type="http://schemas.openxmlformats.org/officeDocument/2006/relationships/externalLink" Target="externalLinks/externalLink71.xml"/><Relationship Id="rId89" Type="http://schemas.openxmlformats.org/officeDocument/2006/relationships/externalLink" Target="externalLinks/externalLink76.xml"/><Relationship Id="rId97"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externalLink" Target="externalLinks/externalLink58.xml"/><Relationship Id="rId92" Type="http://schemas.openxmlformats.org/officeDocument/2006/relationships/externalLink" Target="externalLinks/externalLink79.xml"/><Relationship Id="rId2" Type="http://schemas.openxmlformats.org/officeDocument/2006/relationships/worksheet" Target="worksheets/sheet2.xml"/><Relationship Id="rId16" Type="http://schemas.openxmlformats.org/officeDocument/2006/relationships/externalLink" Target="externalLinks/externalLink3.xml"/><Relationship Id="rId29" Type="http://schemas.openxmlformats.org/officeDocument/2006/relationships/externalLink" Target="externalLinks/externalLink1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externalLink" Target="externalLinks/externalLink19.xml"/><Relationship Id="rId37" Type="http://schemas.openxmlformats.org/officeDocument/2006/relationships/externalLink" Target="externalLinks/externalLink24.xml"/><Relationship Id="rId40" Type="http://schemas.openxmlformats.org/officeDocument/2006/relationships/externalLink" Target="externalLinks/externalLink27.xml"/><Relationship Id="rId45" Type="http://schemas.openxmlformats.org/officeDocument/2006/relationships/externalLink" Target="externalLinks/externalLink32.xml"/><Relationship Id="rId53" Type="http://schemas.openxmlformats.org/officeDocument/2006/relationships/externalLink" Target="externalLinks/externalLink40.xml"/><Relationship Id="rId58" Type="http://schemas.openxmlformats.org/officeDocument/2006/relationships/externalLink" Target="externalLinks/externalLink45.xml"/><Relationship Id="rId66" Type="http://schemas.openxmlformats.org/officeDocument/2006/relationships/externalLink" Target="externalLinks/externalLink53.xml"/><Relationship Id="rId74" Type="http://schemas.openxmlformats.org/officeDocument/2006/relationships/externalLink" Target="externalLinks/externalLink61.xml"/><Relationship Id="rId79" Type="http://schemas.openxmlformats.org/officeDocument/2006/relationships/externalLink" Target="externalLinks/externalLink66.xml"/><Relationship Id="rId87" Type="http://schemas.openxmlformats.org/officeDocument/2006/relationships/externalLink" Target="externalLinks/externalLink74.xml"/><Relationship Id="rId5" Type="http://schemas.openxmlformats.org/officeDocument/2006/relationships/worksheet" Target="worksheets/sheet5.xml"/><Relationship Id="rId61" Type="http://schemas.openxmlformats.org/officeDocument/2006/relationships/externalLink" Target="externalLinks/externalLink48.xml"/><Relationship Id="rId82" Type="http://schemas.openxmlformats.org/officeDocument/2006/relationships/externalLink" Target="externalLinks/externalLink69.xml"/><Relationship Id="rId90" Type="http://schemas.openxmlformats.org/officeDocument/2006/relationships/externalLink" Target="externalLinks/externalLink77.xml"/><Relationship Id="rId95" Type="http://schemas.openxmlformats.org/officeDocument/2006/relationships/theme" Target="theme/theme1.xml"/><Relationship Id="rId19" Type="http://schemas.openxmlformats.org/officeDocument/2006/relationships/externalLink" Target="externalLinks/externalLink6.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 Id="rId35" Type="http://schemas.openxmlformats.org/officeDocument/2006/relationships/externalLink" Target="externalLinks/externalLink22.xml"/><Relationship Id="rId43" Type="http://schemas.openxmlformats.org/officeDocument/2006/relationships/externalLink" Target="externalLinks/externalLink30.xml"/><Relationship Id="rId48" Type="http://schemas.openxmlformats.org/officeDocument/2006/relationships/externalLink" Target="externalLinks/externalLink35.xml"/><Relationship Id="rId56" Type="http://schemas.openxmlformats.org/officeDocument/2006/relationships/externalLink" Target="externalLinks/externalLink43.xml"/><Relationship Id="rId64" Type="http://schemas.openxmlformats.org/officeDocument/2006/relationships/externalLink" Target="externalLinks/externalLink51.xml"/><Relationship Id="rId69" Type="http://schemas.openxmlformats.org/officeDocument/2006/relationships/externalLink" Target="externalLinks/externalLink56.xml"/><Relationship Id="rId77" Type="http://schemas.openxmlformats.org/officeDocument/2006/relationships/externalLink" Target="externalLinks/externalLink64.xml"/><Relationship Id="rId8" Type="http://schemas.openxmlformats.org/officeDocument/2006/relationships/worksheet" Target="worksheets/sheet8.xml"/><Relationship Id="rId51" Type="http://schemas.openxmlformats.org/officeDocument/2006/relationships/externalLink" Target="externalLinks/externalLink38.xml"/><Relationship Id="rId72" Type="http://schemas.openxmlformats.org/officeDocument/2006/relationships/externalLink" Target="externalLinks/externalLink59.xml"/><Relationship Id="rId80" Type="http://schemas.openxmlformats.org/officeDocument/2006/relationships/externalLink" Target="externalLinks/externalLink67.xml"/><Relationship Id="rId85" Type="http://schemas.openxmlformats.org/officeDocument/2006/relationships/externalLink" Target="externalLinks/externalLink72.xml"/><Relationship Id="rId93" Type="http://schemas.openxmlformats.org/officeDocument/2006/relationships/externalLink" Target="externalLinks/externalLink80.xml"/><Relationship Id="rId98"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externalLink" Target="externalLinks/externalLink20.xml"/><Relationship Id="rId38" Type="http://schemas.openxmlformats.org/officeDocument/2006/relationships/externalLink" Target="externalLinks/externalLink25.xml"/><Relationship Id="rId46" Type="http://schemas.openxmlformats.org/officeDocument/2006/relationships/externalLink" Target="externalLinks/externalLink33.xml"/><Relationship Id="rId59" Type="http://schemas.openxmlformats.org/officeDocument/2006/relationships/externalLink" Target="externalLinks/externalLink46.xml"/><Relationship Id="rId67" Type="http://schemas.openxmlformats.org/officeDocument/2006/relationships/externalLink" Target="externalLinks/externalLink54.xml"/><Relationship Id="rId20" Type="http://schemas.openxmlformats.org/officeDocument/2006/relationships/externalLink" Target="externalLinks/externalLink7.xml"/><Relationship Id="rId41" Type="http://schemas.openxmlformats.org/officeDocument/2006/relationships/externalLink" Target="externalLinks/externalLink28.xml"/><Relationship Id="rId54" Type="http://schemas.openxmlformats.org/officeDocument/2006/relationships/externalLink" Target="externalLinks/externalLink41.xml"/><Relationship Id="rId62" Type="http://schemas.openxmlformats.org/officeDocument/2006/relationships/externalLink" Target="externalLinks/externalLink49.xml"/><Relationship Id="rId70" Type="http://schemas.openxmlformats.org/officeDocument/2006/relationships/externalLink" Target="externalLinks/externalLink57.xml"/><Relationship Id="rId75" Type="http://schemas.openxmlformats.org/officeDocument/2006/relationships/externalLink" Target="externalLinks/externalLink62.xml"/><Relationship Id="rId83" Type="http://schemas.openxmlformats.org/officeDocument/2006/relationships/externalLink" Target="externalLinks/externalLink70.xml"/><Relationship Id="rId88" Type="http://schemas.openxmlformats.org/officeDocument/2006/relationships/externalLink" Target="externalLinks/externalLink75.xml"/><Relationship Id="rId91" Type="http://schemas.openxmlformats.org/officeDocument/2006/relationships/externalLink" Target="externalLinks/externalLink78.xml"/><Relationship Id="rId9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36" Type="http://schemas.openxmlformats.org/officeDocument/2006/relationships/externalLink" Target="externalLinks/externalLink23.xml"/><Relationship Id="rId49" Type="http://schemas.openxmlformats.org/officeDocument/2006/relationships/externalLink" Target="externalLinks/externalLink36.xml"/><Relationship Id="rId57" Type="http://schemas.openxmlformats.org/officeDocument/2006/relationships/externalLink" Target="externalLinks/externalLink44.xml"/><Relationship Id="rId10" Type="http://schemas.openxmlformats.org/officeDocument/2006/relationships/worksheet" Target="worksheets/sheet10.xml"/><Relationship Id="rId31" Type="http://schemas.openxmlformats.org/officeDocument/2006/relationships/externalLink" Target="externalLinks/externalLink18.xml"/><Relationship Id="rId44" Type="http://schemas.openxmlformats.org/officeDocument/2006/relationships/externalLink" Target="externalLinks/externalLink31.xml"/><Relationship Id="rId52" Type="http://schemas.openxmlformats.org/officeDocument/2006/relationships/externalLink" Target="externalLinks/externalLink39.xml"/><Relationship Id="rId60" Type="http://schemas.openxmlformats.org/officeDocument/2006/relationships/externalLink" Target="externalLinks/externalLink47.xml"/><Relationship Id="rId65" Type="http://schemas.openxmlformats.org/officeDocument/2006/relationships/externalLink" Target="externalLinks/externalLink52.xml"/><Relationship Id="rId73" Type="http://schemas.openxmlformats.org/officeDocument/2006/relationships/externalLink" Target="externalLinks/externalLink60.xml"/><Relationship Id="rId78" Type="http://schemas.openxmlformats.org/officeDocument/2006/relationships/externalLink" Target="externalLinks/externalLink65.xml"/><Relationship Id="rId81" Type="http://schemas.openxmlformats.org/officeDocument/2006/relationships/externalLink" Target="externalLinks/externalLink68.xml"/><Relationship Id="rId86" Type="http://schemas.openxmlformats.org/officeDocument/2006/relationships/externalLink" Target="externalLinks/externalLink73.xml"/><Relationship Id="rId94" Type="http://schemas.openxmlformats.org/officeDocument/2006/relationships/externalLink" Target="externalLinks/externalLink8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externalLink" Target="externalLinks/externalLink5.xml"/><Relationship Id="rId39" Type="http://schemas.openxmlformats.org/officeDocument/2006/relationships/externalLink" Target="externalLinks/externalLink2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WWS99-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GAABS1680\aws\Documents%20and%20Settings\wongst\Desktop\BMC\BMC%2031%20March%202002\BMC%20HK\From%20Client\FY02%20HK%20Fixed%20Asse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Documents%20and%20Settings\wongst\Desktop\Autron\Autron%20Corp%20PL\Documents%20and%20Settings\wongst\Desktop\BMC\BMC%2031%20March%202002\BMC%20HK\From%20Client\FY02%20HK%20Fixed%20Asse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JEAN-780598\aws\Business\247494A03-%20Ziehl-Abegg\Audit\WINDOWS\DESKTOP\Rexam(HK)\mgt%20acct\SZX(95)"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SEC\Tfile\T361\Audit\01t361WP(Tpl_2001)\working%20papers\Client's%20sch\Fixed%20Asset%20Depreciation%20Schedule%20200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Hkhongmeyfp04\AABS_D\SEC\Tfile\T361\Audit\01t361WP(Tpl_2001)\working%20papers\Client's%20sch\Fixed%20Asset%20Depreciation%20Schedule%202000.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R:\Users\Owner\Documents\Key\Work%20Files\Models\Mirant%20Divestiture%20Model%20v100.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G:\Documents%20and%20Settings\ymy\&#26700;&#38754;\Bonjour%20-WP%202006\barry's%20audit%20file\Audit_W.I.P\O031D04A\WIP\WIP-drafted\S073\S073m02A_loan.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NB0232\Beijing%20pico\Man%20Chung%20M8314\Audit%20working\Wing%20See\Backup%20for%20USB%20drive\CityU\cityu%20professional\2004\Working\FS%20-%20CPS-Jun%2004-r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08_wp_WSE_U%20section_ok.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G:\WIP\Wip_drafting\S073M04A\S073m02A_loa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ileserver\share\WIP\Wip_drafting\S073M04A\S073m02A_loan.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U:\ACCT\Bank%20Rec%20Forma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NB0232\Beijing%20pico\S\S8447\Year%202005\U8007\2005%20interim\Workings\2003\Tax%20comp.%202003.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Salary\9697\Lc9697.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ileserver\WIP\Wip_drafting\S073M04A\S073m02A_loan.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KENNETH\scan\My%20Documents\TPG\LBO\Bally\BFT%20Forecast%20Model.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Aud05nb07\j0106\WINDOWS\Desktop\Securities%20Samples\Shiba-Tech\Workings\Payroll%20Working.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ap\C\C\Sys\windows\TEMP\CAL-TB-MFG%202005-04"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R:\AVA\CCIH\CCIH%2020110823\AVA\Users\william\Desktop\WINDOWS\TEMP\notesEA312D\TAX\VAL\VSG\LIMITED\Engag%237(DHC%20updates)\DHC%20Updates\Expressco\Exp_Royalty_Analysis.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apghk.sharepoint.com/Annual%20Audit%2031%20Mar%202015/Group%20schedule/Documents%20and%20Settings/User/&#26700;&#38754;/Roy%20from%205%20Jan%202004/Yoshiya/Tai%20Hing/COMMON/ACCOUNT/FRRSEC07.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A:\SEC\Tfile\T361\00audit-final\00T361wp\Client's%20sch\Fixed%20Asset%20Depreciation%20Schedule%2020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erver\share\&#26032;&#24314;&#25991;&#20214;&#22841;\HK%20Keen%20Power\KPHK%20WP_200304-200403.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G:\T361\TPL_2001\011231audit-preliminary%20work\Client's%20sch\Fixed%20Asset%20Depreciation%20Schedule%202000.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APGSVR2\DTFolders\intern1\Downloads\BV_Masthead_Next%20digital_03918WY_v1.2.2_with%20supports_released.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S:\WINNT\Temporary%20Internet%20Files\OLK3\WINDOWS\Temporary%20Internet%20Files\OLK8304\DEZ.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Beaufait\Project%20Yosemite\Valuation\Yosemite%20Model%2006-30-04%20CSB.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PP\IE\&#44204;&#51201;\SGS\&#50896;&#44032;_9.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APGSVR2\DTFolders\intern1\Downloads\Model_VIU_SISL_SunIntl_03999PW_v1_released.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PGSVR2\DTFolders\intern1\Downloads\BV_BB_TownHealth_03989WY_v4.0_released.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apghk.sharepoint.com/project/hkprojects/Documents/Town%20Health%20International%20Medical%20Group%20Limited/VH1210705-04023WY%20(Bonjour)/Working%20&amp;%20Report/BV_BB_TownHealth_04023WY_v4.3_released.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Administrator/AppData/Local/Microsoft/Windows/INetCache/Content.Outlook/6UIJ3FNQ/BV_BB_TownHealth_04023WY_v1.0_released.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APGSVR2\DTFolders\intern1\Downloads\BV_HCMPS_New%20Ray_04058WY_v1.0_Release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BDLFS01\GROUPS\Market%20Research\Key%20Factors\Graph%205-13-97.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apghk-my.sharepoint.com/HK%20Projects/New%20Ray%20Medicine%20International%20Holding%20Limited/VH1160118-02071WY/Working/PPA_New%20Ray_Saike_2071WY_v1.xlsx" TargetMode="External"/></Relationships>
</file>

<file path=xl/externalLinks/_rels/externalLink4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qevtech-my.sharepoint.com/@Projects/Canpipork/Info/Plant03Canpipork.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R:\Users\manson.li\AppData\Local\Microsoft\Windows\Temporary%20Internet%20Files\Content.Outlook\SSJKRAGV\AVISTA%20Capital%20Limited%20-%2002373173%20-%20To%20SP%20Capital%20IQ%201%20(3).xlsm"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I:\WIP\J055\J055D99A_FS.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A:\HEL99-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fileserver\Share\Documents%20and%20Settings\fanny\Local%20Settings\Temporary%20Internet%20Files\Content.IE5\TII9DB48\Bonjour%20-%20Profit%20by%20shop%20up%20to%20Mar%2016.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apghk-my.sharepoint.com/KENLININ/AC1298.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Apgszc05\F2\KENLININ\AC1298.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T:\Annual%20Audit%2031%20Mar%202015\Group%20schedule\Documents%20and%20Settings\Vincent\My%20Documents\Vincent%20Ho\Yoshiya\Ease%20Joy%20Management%20Ltd\COMMON\ACCOUNT\FRRSEC0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khongmeyfp04\AABS_D\SEC\tfile\T361\00audit-final\00T361wp\Client's%20sch\Fixed%20Asset%20Depreciation%20Schedule%202000.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https://apghk.sharepoint.com/Annual%20Audit%2031%20Mar%202015/Group%20schedule/Documents%20and%20Settings/Vincent/My%20Documents/Vincent%20Ho/Yoshiya/Ease%20Joy%20Management%20Ltd/COMMON/ACCOUNT/FRRSEC07.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TFT\97&#49345;&#48152;&#44592;\9705.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R:\WINDOWS\TEMP\notesEA312D\Project%20Cure_&#32929;&#20221;_&#20998;&#38144;.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NB0232\Beijing%20pico\WINDOWS\Desktop\Securities%20Samples\Shiba-Tech\Workings\Payroll%20Working.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https://apghk.sharepoint.com/Windows/temp/notes32C5CD/PBC_20110217.xls" TargetMode="External"/></Relationships>
</file>

<file path=xl/externalLinks/_rels/externalLink55.xml.rels><?xml version="1.0" encoding="UTF-8" standalone="yes"?>
<Relationships xmlns="http://schemas.openxmlformats.org/package/2006/relationships"><Relationship Id="rId1" Type="http://schemas.microsoft.com/office/2006/relationships/xlExternalLinkPath/xlPathMissing" Target="Worksheet%20in%208140%20Sales%20--%20GP%20Analysi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R:\Users\Owner\Documents\Key\&#24503;&#21220;&#23457;&#35745;2004\&#24213;&#31295;050217\Accrued%20Expenses.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https://apghk.sharepoint.com/WINDOWS/Temp/notesEA312D/PBC_20110217.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R:\Users\Owner\Documents\Key\&#24503;&#21220;&#23457;&#35745;2004\&#24213;&#31295;\Welfare%20Payable.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R:\Users\Owner\Documents\Key\&#24503;&#21220;&#23457;&#35745;2004\&#24213;&#31295;\Tax%20Moveme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WORLDDEV\AC96.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R:\Users\Owner\Documents\Key\&#24503;&#21220;&#23457;&#35745;2004\&#24213;&#31295;\focus%208000-harry\8141%20Sales%20Tax%20Breakdown.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R:\Users\Owner\Documents\Key\&#24503;&#21220;&#23457;&#35745;2004\&#24213;&#31295;\focus%208000-harry\8240%20Cost%20of%20Sales%20Breakdown.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R:\Users\Owner\Documents\Key\Documents%20and%20Settings\ding\Local%20Settings\Temporary%20Internet%20Files\Content.IE5\MGP5BJRF\2005&#24180;&#23395;&#24230;&#25253;&#34920;&#26684;&#24335;.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X:\Finance\Monthly%20report%20-%20consolidation\2012\1209\Consolidated%20Financial%20Statements%20(Hldgs)%20-%20HK%201209.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R:\Users\Owner\Documents\Key\&#24503;&#21220;&#23457;&#35745;2004\&#24213;&#31295;\focus%208000-harry\8140%20Sales%20Breakdown.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R:\Users\Owner\Documents\Key\&#24503;&#21220;&#23457;&#35745;2004\&#24213;&#31295;\focus%208000-harry\8350%20%20G&amp;A%20Expense%20Breakdown.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R:\Users\Owner\Documents\Key\&#24503;&#21220;&#23457;&#35745;2004\TB.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hkhkgfsr35\grp1_3working$\Documents%20and%20Settings\Ryan%20Yip\My%20Documents\Prosperity\Finalized%20Audit%20Materials\Anning%20Baoshan%20GZNF.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R:\Users\Owner\Documents\Key\&#24503;&#21220;&#23457;&#35745;2004\&#24213;&#31295;\5340%20Account%20receivablejennycheck.xls" TargetMode="External"/></Relationships>
</file>

<file path=xl/externalLinks/_rels/externalLink69.xml.rels><?xml version="1.0" encoding="UTF-8" standalone="yes"?>
<Relationships xmlns="http://schemas.openxmlformats.org/package/2006/relationships"><Relationship Id="rId1" Type="http://schemas.microsoft.com/office/2006/relationships/xlExternalLinkPath/xlPathMissing" Target="Worksheet%20in%205640%20Fixed%20Assets%202006"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Audit\mC\Buildrich%20Company%20Limited\ken\job\Sino%20Talent%20Management%20Ltd\31-12-2002\ken\job\GayaCoLtd\31-03-2002\Accounts%202001-02.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https://apghk-my.sharepoint.com/My%20Documents/WANG%20SING-Tracy/5640.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hkhkgfsr35\grp1_3working$\Documents%20and%20Settings\kpak\Local%20Settings\Temporary%20Internet%20Files\OLK16B\Anning%20-%20reported%20FS%20(18062009)%20(2).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R:\Users\Owner\Documents\Key\&#24503;&#21220;&#23457;&#35745;2004\&#24213;&#31295;\5140%20Bank%20and%20Cash%20Balance.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X:\Finance\Monthly%20report%20-%20consolidation\2012\1207\Consolidated%20Financial%20Statements%201207.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R:\Users\Owner\Documents\Key\&#24503;&#21220;&#23457;&#35745;2004\&#24213;&#31295;050217\5640%20Fixed%20Assets%20Movement.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july_wang\c\Documents%20and%20Settings\WLM\My%20Documents\Focus%20Media\Financial%20Reportings\2005%20Quarters\Q1%202005\Conso%20TB\Conso%20TB%20Q105%20May%2024%20PM%20CS%20$61.46.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hkhkgfsr35\grp1_3working$\Documents%20and%20Settings\kpak\Local%20Settings\Temporary%20Internet%20Files\OLK16B\Baoshan%20-%20reported%20FS.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X:\Documents%20and%20Settings\aleyeung\Desktop\EPS.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NB0232\Beijing%20pico\windows\TEMP\HEL99-1.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H:\&#38472;&#31435;&#20852;&#21512;&#24182;&#25253;&#34920;\&#21512;&#24182;&#25253;&#34920;_200512_&#40065;&#20449;&#32622;&#1999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WINDOWS\TEMP\notesEA312D\Project%20Cure_&#32929;&#20221;_&#20998;&#38144;.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Zbs\&#23665;&#19996;&#21830;&#19994;&#38598;&#22242;\Users\thxljzh\Desktop\DOCUME~1\new\LOCALS~1\Temp\Rar$DI00.516\&#21512;&#24182;&#25253;&#34920;_200803_&#40065;&#20449;&#32622;&#1999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I:\WINNT\TEMP\Yueheng\ACCOUNT\DOOTSON\FS\NOTE3_9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NNE-406072\aws\Engagements\Ringier%20Print%20(HK)%20Limited\Ringier%20Print%202002%20Audit\Documents\Ringier%20Print%20Working%20Schedu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
      <sheetName val="Tax Com"/>
      <sheetName val="Cover"/>
      <sheetName val="BS-client"/>
      <sheetName val="M2"/>
      <sheetName val="Tax_Com"/>
      <sheetName val="Q-purchase of RM test"/>
      <sheetName val="真实性U120C"/>
      <sheetName val="PTC"/>
      <sheetName val="每月資料"/>
      <sheetName val="SA02-03"/>
      <sheetName val="A"/>
      <sheetName val="Nov,01"/>
      <sheetName val="Category"/>
      <sheetName val="Director"/>
      <sheetName val="Office Improve"/>
      <sheetName val="资产负债表"/>
      <sheetName val="p &amp; lx"/>
      <sheetName val="EXPENDITURE CYCLE"/>
      <sheetName val="FD-Int"/>
      <sheetName val="PL"/>
      <sheetName val="Globe"/>
      <sheetName val="15. bills"/>
      <sheetName val="HOTEL"/>
      <sheetName val="PA"/>
      <sheetName val="Cashbook"/>
      <sheetName val="4-5 Lead"/>
      <sheetName val="客戶清單customer list"/>
      <sheetName val="Balance Sheet"/>
      <sheetName val="Tax_Com1"/>
      <sheetName val="Q-purchase_of_RM_test"/>
      <sheetName val="AG18-1_ETB (P&amp;L)"/>
      <sheetName val="P3 (Con &amp; dis-continued) "/>
      <sheetName val="cov"/>
      <sheetName val="B1-1001"/>
      <sheetName val="Consolidated AC"/>
      <sheetName val="Quarterly Rev&amp;Costs"/>
      <sheetName val="00'미수"/>
      <sheetName val="O adj"/>
      <sheetName val="payroll "/>
      <sheetName val="ConSol"/>
      <sheetName val="38-其他应付款明细表"/>
      <sheetName val="37-应交税费"/>
      <sheetName val="51-未分配利润"/>
      <sheetName val="A3"/>
      <sheetName val="邻酮定乙酚发出测试"/>
      <sheetName val="剥离前"/>
      <sheetName val="DA-1"/>
      <sheetName val="Con adj - DTT"/>
      <sheetName val="15__bills"/>
      <sheetName val="Office_Improve"/>
      <sheetName val="p_&amp;_lx"/>
      <sheetName val="EXPENDITURE_CYCLE"/>
      <sheetName val="销售业务明细表"/>
      <sheetName val="销售业务明细表1"/>
      <sheetName val="INVDAYS"/>
      <sheetName val="BS"/>
      <sheetName val="K701"/>
      <sheetName val="4-5_Lead"/>
      <sheetName val="P3_(Con_&amp;_dis-continued)_"/>
      <sheetName val="Quarterly_Rev&amp;Costs"/>
      <sheetName val="O_adj"/>
      <sheetName val="payroll_"/>
      <sheetName val="客戶清單customer_list"/>
      <sheetName val="Balance_Sheet"/>
      <sheetName val="Control"/>
      <sheetName val="HMB"/>
      <sheetName val="Year2003-BS"/>
      <sheetName val="100"/>
      <sheetName val="试算平衡表期间"/>
      <sheetName val="2008年第10期"/>
      <sheetName val="模板"/>
      <sheetName val="D2"/>
      <sheetName val="科目余额表"/>
      <sheetName val="#REF"/>
      <sheetName val="CF working"/>
      <sheetName val="Links"/>
      <sheetName val="Logistics"/>
      <sheetName val="Assumptions"/>
      <sheetName val="1705BS"/>
      <sheetName val="1705会计分录序时簿"/>
      <sheetName val="K1 Tax computation"/>
      <sheetName val="科目余额表（PW)"/>
      <sheetName val="Balance"/>
      <sheetName val="Benchmarks"/>
      <sheetName val="M3-1"/>
      <sheetName val="M3_1"/>
      <sheetName val="1-2利润表"/>
      <sheetName val="Tax_Com2"/>
      <sheetName val="Q-purchase_of_RM_test1"/>
      <sheetName val="Consolidated_AC"/>
      <sheetName val="在建工程审定表"/>
      <sheetName val="M_1_1"/>
      <sheetName val="P1"/>
      <sheetName val="EXCHRATE"/>
      <sheetName val="PNT-QUOT-#3"/>
      <sheetName val="Code"/>
      <sheetName val="B"/>
      <sheetName val="P&amp;L"/>
      <sheetName val="FA lead"/>
      <sheetName val="Co PnL"/>
      <sheetName val="原材料"/>
      <sheetName val="C4-"/>
      <sheetName val="TB"/>
      <sheetName val="Register"/>
      <sheetName val="Ex Diff"/>
      <sheetName val="1月"/>
      <sheetName val="坏帐准备子公司"/>
      <sheetName val="乾县"/>
      <sheetName val="股份"/>
      <sheetName val="Sales for 2001"/>
      <sheetName val="Questions"/>
      <sheetName val="Client Code"/>
      <sheetName val="Project Code"/>
      <sheetName val="会计分录序时簿"/>
      <sheetName val="Table"/>
      <sheetName val="chart_acc"/>
      <sheetName val="Reserves"/>
      <sheetName val="2002_Intra-group_CA"/>
      <sheetName val="III-1-10"/>
      <sheetName val="III-1-7"/>
      <sheetName val="III-1-9"/>
      <sheetName val="III-1-6"/>
      <sheetName val="III-1-1"/>
      <sheetName val="III-1-8"/>
      <sheetName val="III-1-2-1"/>
      <sheetName val="III-1-5"/>
      <sheetName val="III-1-4"/>
      <sheetName val="USA"/>
      <sheetName val="毛利率分析表"/>
      <sheetName val="end date"/>
      <sheetName val="Input"/>
      <sheetName val="NSwk"/>
      <sheetName val="37"/>
      <sheetName val="T6.1.3(old eeri basket)"/>
      <sheetName val="Valuation&gt;&gt;"/>
      <sheetName val="Val"/>
      <sheetName val="TCAH Multiples"/>
      <sheetName val="TCAH Data"/>
      <sheetName val="Ex.rate"/>
      <sheetName val="Marketability Discount"/>
      <sheetName val="Organizational Chart"/>
      <sheetName val="Bloomberg"/>
      <sheetName val="Comparable Data &gt;&gt;"/>
      <sheetName val="Comparables"/>
      <sheetName val="Comparable - FA"/>
      <sheetName val="881 HK"/>
      <sheetName val="1268 HK"/>
      <sheetName val="1293 HK"/>
      <sheetName val="1365 HK"/>
      <sheetName val="1728 HK"/>
      <sheetName val="3669 HK"/>
      <sheetName val="FA &gt;&gt;"/>
      <sheetName val="FA"/>
      <sheetName val="BS - Jun 2017"/>
      <sheetName val="TCAH - BS -June 2017"/>
      <sheetName val="BS - Dec 2017"/>
      <sheetName val="TCAH - BS - Dec 2017"/>
      <sheetName val="BS - Jun 2018"/>
      <sheetName val="BS - Dec 2018"/>
      <sheetName val="TCAI - BS - Jun 2018"/>
      <sheetName val="TCAI - BS - Dec 2018"/>
      <sheetName val="PL - Jun 2017"/>
      <sheetName val="PL - Dec 2017"/>
      <sheetName val="TCAH - PL(Jun 17)"/>
      <sheetName val="TCAH - PL(Dec 17)"/>
      <sheetName val="PL - Jun 2018"/>
      <sheetName val="PL - Dec 2018"/>
      <sheetName val="TCAH - PL(Dec 18)"/>
      <sheetName val="TCAH - PL(Jun 18)"/>
      <sheetName val="P&amp;L TCAI"/>
      <sheetName val="BS TCAI"/>
      <sheetName val="Loan"/>
      <sheetName val="TCAH CB"/>
      <sheetName val="TCAH share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r-02"/>
      <sheetName val="Feb-02"/>
      <sheetName val="Jan-02"/>
      <sheetName val="Dec-01"/>
      <sheetName val="Nov-01"/>
      <sheetName val="Oct-01"/>
      <sheetName val="Sep-01"/>
      <sheetName val="Aug-01"/>
      <sheetName val="Jul-01"/>
      <sheetName val="Jun-01"/>
      <sheetName val="May-01"/>
      <sheetName val="Apr-01"/>
      <sheetName val="平衡测试"/>
      <sheetName val="cov"/>
      <sheetName val="sumdepn01"/>
      <sheetName val="D"/>
      <sheetName val="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r-02"/>
      <sheetName val="Feb-02"/>
      <sheetName val="Jan-02"/>
      <sheetName val="Dec-01"/>
      <sheetName val="Nov-01"/>
      <sheetName val="Oct-01"/>
      <sheetName val="Sep-01"/>
      <sheetName val="Aug-01"/>
      <sheetName val="Jul-01"/>
      <sheetName val="Jun-01"/>
      <sheetName val="May-01"/>
      <sheetName val="Apr-01"/>
      <sheetName val="Comp equip"/>
      <sheetName val="Mach &amp; equip"/>
      <sheetName val="AR forecast details (2)"/>
      <sheetName val="I300"/>
      <sheetName val="Freezers"/>
      <sheetName val="Building"/>
      <sheetName val="C101"/>
      <sheetName val="S201"/>
      <sheetName val="U1101"/>
      <sheetName val="B"/>
      <sheetName val="Data"/>
      <sheetName val="A"/>
      <sheetName val="MV"/>
      <sheetName val="InvoiceList"/>
      <sheetName val="Sales - Machinery &amp; Equipment"/>
      <sheetName val="TAX COM"/>
      <sheetName val="FF-2"/>
      <sheetName val="price"/>
      <sheetName val="P&amp;L"/>
      <sheetName val="FY02 HK Fixed Asset"/>
      <sheetName val="ARP_U501"/>
      <sheetName val="FFE"/>
      <sheetName val="Cust"/>
      <sheetName val="M_Maincomp"/>
      <sheetName val="D"/>
      <sheetName val="AA"/>
      <sheetName val="平衡测试"/>
      <sheetName val="sumdepn01"/>
      <sheetName val="BZ"/>
      <sheetName val="O1020 DT-BS"/>
      <sheetName val="Jan"/>
      <sheetName val="CAN"/>
      <sheetName val="Calculations"/>
      <sheetName val="03_Norman WOFE_A300"/>
      <sheetName val="04_Jinuolangke_A300"/>
      <sheetName val="05_Haochen Shidai_A300"/>
      <sheetName val="06_Haochen Domain_A300"/>
      <sheetName val="07_Lianheshangqing BJ_A300"/>
      <sheetName val="08_Lainheshangqing SH_A300"/>
      <sheetName val="09_Lianheshangqing GZ_A300"/>
      <sheetName val="02_Union Tough_A300"/>
      <sheetName val="01_Norman_A300"/>
      <sheetName val="CCTL"/>
      <sheetName val="WIP"/>
      <sheetName val="土建表三乙"/>
      <sheetName val="资产表"/>
      <sheetName val="Sheet2"/>
      <sheetName val="Sheet3"/>
      <sheetName val="Recov"/>
      <sheetName val="Collateral"/>
      <sheetName val="选择报表"/>
      <sheetName val="A810-ASM"/>
      <sheetName val="AFEMAI"/>
      <sheetName val="KEY"/>
      <sheetName val="4040"/>
      <sheetName val="263106 (2)"/>
      <sheetName val="T  B"/>
      <sheetName val="cover"/>
      <sheetName val="China B.S."/>
      <sheetName val="T  B (2)"/>
      <sheetName val="B.S."/>
      <sheetName val="Schedule A"/>
      <sheetName val="Schedule B"/>
      <sheetName val="Schedule C"/>
      <sheetName val="Schedule D"/>
      <sheetName val="Schedule E"/>
      <sheetName val="Yr_2002"/>
      <sheetName val="Fund Flow"/>
      <sheetName val="China P&amp;L"/>
      <sheetName val="Input"/>
      <sheetName val="Sch11"/>
      <sheetName val="新科目余额"/>
      <sheetName val="VCC 11110-461"/>
      <sheetName val="U1.6"/>
      <sheetName val="U1.2"/>
      <sheetName val="U1.5"/>
      <sheetName val="U1.1"/>
      <sheetName val="U1.3"/>
      <sheetName val="M101"/>
      <sheetName val="O2-CA"/>
      <sheetName val="NAF"/>
      <sheetName val="1_sum_05"/>
      <sheetName val="Prelim Cost"/>
      <sheetName val="CamKum Prod"/>
      <sheetName val="Comp_equip"/>
      <sheetName val="Mach_&amp;_equip"/>
      <sheetName val="AR_forecast_details_(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Ã«ÀûÂÊ·ÖÎö±í"/>
      <sheetName val="¿ƒÐ§™zÓ‘±í"/>
      <sheetName val="ÙY®aØ“‚ù±í"/>
      <sheetName val="“pÒæ±í"/>
      <sheetName val="äNØ›³É±¾±í"/>
      <sheetName val="ÑuÔìÙMÓÃÃ÷¼š±í"/>
      <sheetName val="´æ»õ"/>
      <sheetName val="¬F½ðÁ÷Á¿±íÖ®Ò»"/>
      <sheetName val="äNÊÛÙMÓÃÃ÷¼š±í"/>
      <sheetName val="¹ÜÀíÙMÓÃÃ÷¼š±í"/>
      <sheetName val="Ø”„ÕÙMÓÃÃ÷¼š±í"/>
      <sheetName val="³É±¾·ÖÎö±í"/>
      <sheetName val="禱瞳薹煦昴桶"/>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iners"/>
      <sheetName val="Chassis"/>
      <sheetName val="Motor Vehicle"/>
      <sheetName val="VESSEL"/>
      <sheetName val="Office Equipment"/>
      <sheetName val="Furniture &amp; Fix"/>
      <sheetName val="Office Improve"/>
      <sheetName val="Global"/>
      <sheetName val="Summary"/>
      <sheetName val="中电应付预付"/>
      <sheetName val="中电其他应付款"/>
      <sheetName val="中电其他应收款"/>
      <sheetName val="A4-2"/>
      <sheetName val="A"/>
      <sheetName val="M_1_1"/>
      <sheetName val="Ã«ÀûÂÊ·ÖÎö±í"/>
      <sheetName val="Motor_Vehicle"/>
      <sheetName val="Office_Equipment"/>
      <sheetName val="Furniture_&amp;_Fix"/>
      <sheetName val="Office_Improve"/>
      <sheetName val="PTC"/>
      <sheetName val="P1"/>
      <sheetName val="Ex Diff"/>
      <sheetName val="Questions"/>
      <sheetName val="R2"/>
      <sheetName val="Cashbook"/>
      <sheetName val="Trial Balance"/>
      <sheetName val="cov"/>
      <sheetName val="Year2003-BS"/>
      <sheetName val="Test on Value (Nov)"/>
      <sheetName val="pro forma tax comp"/>
      <sheetName val="TB98"/>
      <sheetName val="BUDGET"/>
      <sheetName val="G&amp;A"/>
      <sheetName val="DEPREC"/>
      <sheetName val="COGS"/>
      <sheetName val="SALES"/>
      <sheetName val="Control"/>
      <sheetName val="TB-PMG (Total)"/>
      <sheetName val="PTC - Sch 1"/>
      <sheetName val="p &amp; lx"/>
      <sheetName val="0"/>
      <sheetName val="Purchase Listing"/>
      <sheetName val="企业表一"/>
      <sheetName val="M-5A"/>
      <sheetName val="M-5C"/>
      <sheetName val="TB-DEC"/>
      <sheetName val="ProductDetails"/>
      <sheetName val="Sheet1"/>
      <sheetName val="Cover"/>
      <sheetName val="Share capital - joyce"/>
      <sheetName val="_x0000__x0000_SSEL"/>
      <sheetName val="_x005f_x0000__x005f_x0000_SSEL"/>
      <sheetName val="SA02-03"/>
      <sheetName val="Monthly"/>
      <sheetName val="Fixed Asset Depreciation Schedu"/>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iners"/>
      <sheetName val="Chassis"/>
      <sheetName val="Motor Vehicle"/>
      <sheetName val="VESSEL"/>
      <sheetName val="Office Equipment"/>
      <sheetName val="Furniture &amp; Fix"/>
      <sheetName val="Office Improve"/>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EAL"/>
      <sheetName val="New_Control"/>
      <sheetName val="LBO_Schedule"/>
      <sheetName val="Outputs"/>
      <sheetName val="Valuation"/>
      <sheetName val="Consol_Fin"/>
      <sheetName val="RemainCo_PF"/>
      <sheetName val="RemainderCo_DCF"/>
      <sheetName val="DCF_Control"/>
      <sheetName val="General_DCF"/>
      <sheetName val="Phil_DCF"/>
      <sheetName val="NOL"/>
      <sheetName val="Capacity_Expansion"/>
      <sheetName val="Options"/>
      <sheetName val="For Discussion"/>
      <sheetName val="Co-Model---&gt;"/>
      <sheetName val="MAPL_Fin"/>
      <sheetName val="SualPag_Fin"/>
      <sheetName val="Mirant_Consol_IS"/>
      <sheetName val="Mirant_Consol_CF"/>
      <sheetName val="Canal_IS"/>
      <sheetName val="Canal_CF"/>
      <sheetName val="California_IS"/>
      <sheetName val="California_CF"/>
      <sheetName val="Delta_IS"/>
      <sheetName val="Delta_CF"/>
      <sheetName val="Kendall_CF"/>
      <sheetName val="Kendall_IS"/>
      <sheetName val="Potrero_IS"/>
      <sheetName val="Potrero_CF"/>
      <sheetName val="MIRMA_IS"/>
      <sheetName val="MIRMA_CF"/>
      <sheetName val="Florida_IS"/>
      <sheetName val="Florida_CF"/>
      <sheetName val="Indiana_IS"/>
      <sheetName val="Indiana_CF"/>
      <sheetName val="Nevada_IS"/>
      <sheetName val="Nevada_CF"/>
      <sheetName val="Georgia_IS"/>
      <sheetName val="Georgia_CF"/>
      <sheetName val="Texas_IS"/>
      <sheetName val="Texas_CF"/>
      <sheetName val="Zeeland_IS"/>
      <sheetName val="Zeeland_CF"/>
      <sheetName val="Philippines_IS"/>
      <sheetName val="Philippines_CF"/>
      <sheetName val="Caribbean_IS"/>
      <sheetName val="Caribbean_CF"/>
      <sheetName val="NY_IS"/>
      <sheetName val="NY_C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tgaged Loan"/>
      <sheetName val="WHBank"/>
      <sheetName val="S073m02A_loan"/>
      <sheetName val="#REF"/>
    </sheetNames>
    <sheetDataSet>
      <sheetData sheetId="0"/>
      <sheetData sheetId="1"/>
      <sheetData sheetId="2" refreshError="1"/>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I&amp;E"/>
      <sheetName val="Notes on acc"/>
      <sheetName val="FD Summary"/>
    </sheetNames>
    <sheetDataSet>
      <sheetData sheetId="0" refreshError="1"/>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01"/>
      <sheetName val="U201"/>
      <sheetName val="U202"/>
      <sheetName val="U203"/>
      <sheetName val="U301"/>
      <sheetName val="U302"/>
      <sheetName val="U310"/>
      <sheetName val="U401"/>
      <sheetName val="U501"/>
      <sheetName val="U502"/>
      <sheetName val="U601"/>
      <sheetName val="U701"/>
    </sheetNames>
    <sheetDataSet>
      <sheetData sheetId="0"/>
      <sheetData sheetId="1">
        <row r="11">
          <cell r="B11" t="str">
            <v>Purchase</v>
          </cell>
        </row>
      </sheetData>
      <sheetData sheetId="2"/>
      <sheetData sheetId="3"/>
      <sheetData sheetId="4"/>
      <sheetData sheetId="5"/>
      <sheetData sheetId="6"/>
      <sheetData sheetId="7"/>
      <sheetData sheetId="8"/>
      <sheetData sheetId="9"/>
      <sheetData sheetId="10"/>
      <sheetData sheetId="1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tgaged Loan"/>
      <sheetName val="WHBank"/>
      <sheetName val="S073m02A_loan"/>
      <sheetName val="#REF"/>
      <sheetName val="_REF"/>
      <sheetName val="Mortgaged_Loan"/>
      <sheetName val="TB1_WORKING"/>
      <sheetName val="TB2_WORKING"/>
      <sheetName val="Ex Diff"/>
      <sheetName val="BS"/>
    </sheetNames>
    <sheetDataSet>
      <sheetData sheetId="0"/>
      <sheetData sheetId="1"/>
      <sheetData sheetId="2" refreshError="1"/>
      <sheetData sheetId="3" refreshError="1"/>
      <sheetData sheetId="4"/>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tgaged Loan"/>
      <sheetName val="WHBank"/>
      <sheetName val="S073m02A_loan"/>
      <sheetName val="#REF"/>
      <sheetName val="_REF"/>
    </sheetNames>
    <sheetDataSet>
      <sheetData sheetId="0"/>
      <sheetData sheetId="1"/>
      <sheetData sheetId="2" refreshError="1"/>
      <sheetData sheetId="3" refreshError="1"/>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NB HKD CA"/>
      <sheetName val="Dynamic Export"/>
      <sheetName val="SC HKD CA"/>
      <sheetName val="CITI USD SA"/>
      <sheetName val="HSBC  HKD CA"/>
      <sheetName val="D2"/>
      <sheetName val="A"/>
      <sheetName val="I&amp;E"/>
      <sheetName val="PL"/>
      <sheetName val="Year2003-BS"/>
      <sheetName val="RND1299v1"/>
      <sheetName val="2002"/>
      <sheetName val="p &amp; lx"/>
      <sheetName val="Cash at Bank"/>
      <sheetName val="FNB_HKD_CA"/>
      <sheetName val="Dynamic_Export"/>
      <sheetName val="SC_HKD_CA"/>
      <sheetName val="CITI_USD_SA"/>
      <sheetName val="HSBC__HKD_CA"/>
      <sheetName val="PTC"/>
      <sheetName val="TB"/>
      <sheetName val="BUDGET"/>
      <sheetName val="FS"/>
      <sheetName val="other revenue"/>
      <sheetName val="Cash_at_Bank"/>
      <sheetName val="p_&amp;_lx"/>
      <sheetName val="Trial Balance"/>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1"/>
      <sheetName val="M2"/>
      <sheetName val="M2-2"/>
      <sheetName val="Deferred tax"/>
      <sheetName val="Sheet3"/>
      <sheetName val="SC HKD CA"/>
      <sheetName val="D2"/>
      <sheetName val="BS"/>
      <sheetName val="PL"/>
    </sheetNames>
    <sheetDataSet>
      <sheetData sheetId="0"/>
      <sheetData sheetId="1"/>
      <sheetData sheetId="2"/>
      <sheetData sheetId="3"/>
      <sheetData sheetId="4"/>
      <sheetData sheetId="5" refreshError="1"/>
      <sheetData sheetId="6" refreshError="1"/>
      <sheetData sheetId="7" refreshError="1"/>
      <sheetData sheetId="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roll "/>
      <sheetName val="Audit96"/>
      <sheetName val="離職員工"/>
      <sheetName val="Manager"/>
      <sheetName val="Dividend"/>
      <sheetName val="特賞"/>
      <sheetName val="年終賞金"/>
      <sheetName val="利是"/>
      <sheetName val="纸张"/>
      <sheetName val="备件"/>
      <sheetName val="Projection"/>
      <sheetName val="FD-Int"/>
      <sheetName val="Office Improve"/>
      <sheetName val="p &amp; lx"/>
      <sheetName val="Unredeemed"/>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tgaged Loan"/>
      <sheetName val="WHBank"/>
      <sheetName val="S073m02A_loan"/>
      <sheetName val="#REF"/>
      <sheetName val="_REF"/>
    </sheetNames>
    <sheetDataSet>
      <sheetData sheetId="0"/>
      <sheetData sheetId="1"/>
      <sheetData sheetId="2" refreshError="1"/>
      <sheetData sheetId="3" refreshError="1"/>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attrition"/>
      <sheetName val="Sheet1"/>
      <sheetName val="IncStmt"/>
      <sheetName val="CashFlow"/>
      <sheetName val="BalSht"/>
      <sheetName val="Allowance"/>
      <sheetName val="CashEBITDA"/>
      <sheetName val="FxdChg"/>
      <sheetName val="Ratio"/>
      <sheetName val="Module1"/>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02-03"/>
      <sheetName val="Salary"/>
    </sheetNames>
    <sheetDataSet>
      <sheetData sheetId="0"/>
      <sheetData sheetId="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ary"/>
      <sheetName val="Dep"/>
      <sheetName val="PDD"/>
      <sheetName val="Deferred Expenditure Movement"/>
      <sheetName val="COS"/>
      <sheetName val="Ex.Diff"/>
      <sheetName val="Sundry Income"/>
      <sheetName val="CAL-TB-MFG"/>
      <sheetName val="detail P&amp;L"/>
      <sheetName val="Balance Sheet"/>
      <sheetName val="CAL-TB2K-Grouped"/>
      <sheetName val="BS for consol"/>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ummary-96"/>
      <sheetName val="Print Buttons"/>
      <sheetName val="IS Summary-98"/>
      <sheetName val="IS Hist"/>
      <sheetName val="IS-Hist v. Proj"/>
      <sheetName val="IS Proj-96"/>
      <sheetName val="IS Proj-98"/>
      <sheetName val="BS Summary"/>
      <sheetName val="BS-Hist. v Proj."/>
      <sheetName val="summary"/>
      <sheetName val="Overall Summary"/>
      <sheetName val="PwC reports"/>
      <sheetName val="franchise"/>
      <sheetName val="Sheet1"/>
      <sheetName val="EOP (EBIT)"/>
      <sheetName val="ROA 96 "/>
      <sheetName val="Proj ROA 97"/>
      <sheetName val="royalty savings (midpoint)"/>
      <sheetName val="dcf"/>
      <sheetName val="Mkt Mult"/>
      <sheetName val="dcf '98"/>
      <sheetName val="ROA 97"/>
      <sheetName val="projected ROA"/>
      <sheetName val="royalty savings (low)"/>
      <sheetName val="royalty savings (high)"/>
      <sheetName val="ROA 98"/>
      <sheetName val="ProjROA 99"/>
      <sheetName val="macros"/>
    </sheetNames>
    <sheetDataSet>
      <sheetData sheetId="0" refreshError="1">
        <row r="13">
          <cell r="B13" t="str">
            <v>Net Sales - Per Client's Projections</v>
          </cell>
          <cell r="C13">
            <v>230777.13500000001</v>
          </cell>
          <cell r="E13">
            <v>230777.13500000001</v>
          </cell>
          <cell r="G13">
            <v>1838030</v>
          </cell>
          <cell r="I13">
            <v>1947220</v>
          </cell>
          <cell r="K13">
            <v>1420911</v>
          </cell>
          <cell r="M13">
            <v>1387414</v>
          </cell>
          <cell r="O13">
            <v>1444993</v>
          </cell>
          <cell r="Q13">
            <v>1568620</v>
          </cell>
          <cell r="S13">
            <v>1679471</v>
          </cell>
          <cell r="U13">
            <v>1796493</v>
          </cell>
          <cell r="W13">
            <v>1916522</v>
          </cell>
          <cell r="Y13">
            <v>2030377</v>
          </cell>
          <cell r="AA13">
            <v>2140052</v>
          </cell>
          <cell r="AC13">
            <v>2257147</v>
          </cell>
          <cell r="AE13">
            <v>2370312</v>
          </cell>
          <cell r="AG13">
            <v>2479854</v>
          </cell>
          <cell r="AI13">
            <v>2596010</v>
          </cell>
        </row>
        <row r="15">
          <cell r="B15" t="str">
            <v>Annual Sales Growth Rate - Per Client's Projections</v>
          </cell>
          <cell r="C15" t="str">
            <v>n/a</v>
          </cell>
          <cell r="E15">
            <v>0</v>
          </cell>
          <cell r="G15" t="str">
            <v>n/a</v>
          </cell>
          <cell r="I15">
            <v>5.9405994461461553E-2</v>
          </cell>
          <cell r="M15">
            <v>-2.3574312536112418E-2</v>
          </cell>
          <cell r="O15">
            <v>4.1500950689556282E-2</v>
          </cell>
          <cell r="Q15">
            <v>8.5555431756416889E-2</v>
          </cell>
          <cell r="S15">
            <v>7.0667848172278891E-2</v>
          </cell>
          <cell r="U15">
            <v>6.967789262214108E-2</v>
          </cell>
          <cell r="W15">
            <v>6.6812951678631549E-2</v>
          </cell>
          <cell r="Y15">
            <v>5.9407092639687908E-2</v>
          </cell>
          <cell r="AA15">
            <v>5.4017061856000081E-2</v>
          </cell>
          <cell r="AC15">
            <v>5.4715960172930345E-2</v>
          </cell>
          <cell r="AE15">
            <v>5.0136300382739751E-2</v>
          </cell>
          <cell r="AG15">
            <v>4.6214169273918415E-2</v>
          </cell>
          <cell r="AI15">
            <v>4.6839854281744087E-2</v>
          </cell>
        </row>
        <row r="16">
          <cell r="B16" t="str">
            <v>Compound Annual Sales Growth Rate from 1993</v>
          </cell>
          <cell r="C16" t="str">
            <v>n/a</v>
          </cell>
          <cell r="E16">
            <v>0</v>
          </cell>
          <cell r="G16" t="str">
            <v>n/a</v>
          </cell>
          <cell r="I16">
            <v>5.9405994461461553E-2</v>
          </cell>
          <cell r="M16">
            <v>-2.3574312536112418E-2</v>
          </cell>
          <cell r="O16">
            <v>8.4385364370713756E-3</v>
          </cell>
          <cell r="Q16">
            <v>3.351541177544437E-2</v>
          </cell>
          <cell r="S16">
            <v>4.2680876124043587E-2</v>
          </cell>
          <cell r="U16">
            <v>4.8025212332724498E-2</v>
          </cell>
          <cell r="W16">
            <v>5.113336607765695E-2</v>
          </cell>
          <cell r="Y16">
            <v>5.2311359119681766E-2</v>
          </cell>
          <cell r="AA16">
            <v>5.2524420915166958E-2</v>
          </cell>
          <cell r="AC16">
            <v>5.2767700230557546E-2</v>
          </cell>
          <cell r="AE16">
            <v>5.2504263802330309E-2</v>
          </cell>
          <cell r="AG16">
            <v>5.1930877722867086E-2</v>
          </cell>
          <cell r="AI16">
            <v>5.1505681776583323E-2</v>
          </cell>
        </row>
        <row r="18">
          <cell r="B18" t="str">
            <v>PW Adjusted Net Sales (1)</v>
          </cell>
          <cell r="Q18">
            <v>1568620</v>
          </cell>
          <cell r="S18">
            <v>1679471</v>
          </cell>
          <cell r="U18">
            <v>1796493</v>
          </cell>
          <cell r="W18">
            <v>1916522</v>
          </cell>
          <cell r="Y18">
            <v>2030377</v>
          </cell>
          <cell r="AA18">
            <v>2140052</v>
          </cell>
          <cell r="AC18">
            <v>2257147</v>
          </cell>
          <cell r="AE18">
            <v>2370312</v>
          </cell>
          <cell r="AG18">
            <v>2479854</v>
          </cell>
          <cell r="AI18">
            <v>2596010</v>
          </cell>
        </row>
        <row r="20">
          <cell r="B20" t="str">
            <v>PW Adjusted Sales Growth Rate</v>
          </cell>
          <cell r="Q20">
            <v>8.5555431756416889E-2</v>
          </cell>
          <cell r="S20">
            <v>7.0667848172278891E-2</v>
          </cell>
          <cell r="U20">
            <v>6.967789262214108E-2</v>
          </cell>
          <cell r="W20">
            <v>6.6812951678631549E-2</v>
          </cell>
          <cell r="Y20">
            <v>5.9407092639687908E-2</v>
          </cell>
          <cell r="AA20">
            <v>5.4017061856000081E-2</v>
          </cell>
          <cell r="AC20">
            <v>5.4715960172930345E-2</v>
          </cell>
          <cell r="AE20">
            <v>5.0136300382739751E-2</v>
          </cell>
          <cell r="AG20">
            <v>4.6214169273918415E-2</v>
          </cell>
          <cell r="AI20">
            <v>4.6839854281744087E-2</v>
          </cell>
        </row>
        <row r="22">
          <cell r="B22" t="str">
            <v>Operating Margin (EBIT/Adjusted Sales)</v>
          </cell>
        </row>
        <row r="23">
          <cell r="B23" t="str">
            <v xml:space="preserve">   - Per Client's Projections (before OH)</v>
          </cell>
          <cell r="K23">
            <v>0.11358698750308781</v>
          </cell>
          <cell r="M23">
            <v>0.13223522322825054</v>
          </cell>
          <cell r="O23">
            <v>0.11749999999999999</v>
          </cell>
          <cell r="Q23">
            <v>0.14199999999999999</v>
          </cell>
          <cell r="S23">
            <v>0.14000000000000001</v>
          </cell>
          <cell r="U23">
            <v>0.13800000000000001</v>
          </cell>
          <cell r="W23">
            <v>0.13600000000000001</v>
          </cell>
          <cell r="Y23">
            <v>0.14099999999999999</v>
          </cell>
          <cell r="AA23">
            <v>0.14199999999999999</v>
          </cell>
          <cell r="AC23">
            <v>0.14099999999999999</v>
          </cell>
          <cell r="AE23">
            <v>0.14099999999999999</v>
          </cell>
          <cell r="AG23">
            <v>0.14000000000000001</v>
          </cell>
          <cell r="AI23">
            <v>0.14000000000000001</v>
          </cell>
        </row>
        <row r="25">
          <cell r="B25" t="str">
            <v>PW Adjusted EBIT/Adjusted Sales</v>
          </cell>
          <cell r="Q25">
            <v>0.14199999999999999</v>
          </cell>
          <cell r="S25">
            <v>0.14000000000000001</v>
          </cell>
          <cell r="U25">
            <v>0.13800000000000001</v>
          </cell>
          <cell r="W25">
            <v>0.13600000000000001</v>
          </cell>
          <cell r="Y25">
            <v>0.14099999999999999</v>
          </cell>
          <cell r="AA25">
            <v>0.14099999999999999</v>
          </cell>
          <cell r="AC25">
            <v>0.14099999999999999</v>
          </cell>
        </row>
        <row r="26">
          <cell r="K26" t="str">
            <v xml:space="preserve"> </v>
          </cell>
        </row>
        <row r="27">
          <cell r="B27" t="str">
            <v>Operating Income (EBIT)</v>
          </cell>
          <cell r="C27" t="e">
            <v>#REF!</v>
          </cell>
          <cell r="E27" t="e">
            <v>#REF!</v>
          </cell>
          <cell r="G27">
            <v>386780</v>
          </cell>
          <cell r="I27">
            <v>421550</v>
          </cell>
          <cell r="K27">
            <v>161397</v>
          </cell>
          <cell r="M27">
            <v>183465</v>
          </cell>
          <cell r="O27">
            <v>169747</v>
          </cell>
          <cell r="Q27">
            <v>223098</v>
          </cell>
          <cell r="S27">
            <v>235027</v>
          </cell>
          <cell r="U27">
            <v>247821</v>
          </cell>
          <cell r="W27">
            <v>260981</v>
          </cell>
          <cell r="Y27">
            <v>285404</v>
          </cell>
          <cell r="AA27">
            <v>304268</v>
          </cell>
          <cell r="AC27">
            <v>318055</v>
          </cell>
          <cell r="AE27">
            <v>333106</v>
          </cell>
          <cell r="AG27">
            <v>348093</v>
          </cell>
          <cell r="AI27">
            <v>364364</v>
          </cell>
        </row>
        <row r="28">
          <cell r="B28" t="str">
            <v>less:  Corporate Overhead (2)</v>
          </cell>
          <cell r="K28">
            <v>-14209.11</v>
          </cell>
          <cell r="M28">
            <v>-15261.553999999998</v>
          </cell>
          <cell r="O28">
            <v>-24564.881000000001</v>
          </cell>
          <cell r="Q28">
            <v>-28235</v>
          </cell>
          <cell r="S28">
            <v>-50384</v>
          </cell>
          <cell r="U28">
            <v>-53895</v>
          </cell>
          <cell r="W28">
            <v>-57496</v>
          </cell>
          <cell r="Y28">
            <v>-60911</v>
          </cell>
          <cell r="AA28">
            <v>-64202</v>
          </cell>
          <cell r="AC28">
            <v>-67714</v>
          </cell>
          <cell r="AE28">
            <v>-71109</v>
          </cell>
          <cell r="AG28">
            <v>-74396</v>
          </cell>
          <cell r="AI28">
            <v>-77880</v>
          </cell>
        </row>
        <row r="29">
          <cell r="B29" t="str">
            <v>Adjusted EBIT - After Corporate Overhead Expense</v>
          </cell>
          <cell r="K29">
            <v>147187.89000000001</v>
          </cell>
          <cell r="M29">
            <v>168203.446</v>
          </cell>
          <cell r="O29">
            <v>145182.11900000001</v>
          </cell>
          <cell r="Q29">
            <v>194863</v>
          </cell>
          <cell r="S29">
            <v>184643</v>
          </cell>
          <cell r="U29">
            <v>193926</v>
          </cell>
          <cell r="W29">
            <v>203485</v>
          </cell>
          <cell r="Y29">
            <v>224493</v>
          </cell>
          <cell r="AA29">
            <v>240066</v>
          </cell>
          <cell r="AC29">
            <v>250341</v>
          </cell>
          <cell r="AE29">
            <v>261997</v>
          </cell>
          <cell r="AG29">
            <v>273697</v>
          </cell>
          <cell r="AI29">
            <v>286484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sset"/>
      <sheetName val="liabilities1"/>
      <sheetName val="liabilites2"/>
      <sheetName val="schedule8 (credit facility)"/>
      <sheetName val="schedule 9 (table 1)"/>
      <sheetName val="schedule 9 (table 2)"/>
      <sheetName val="schedule10"/>
      <sheetName val="schedule11"/>
      <sheetName val="schedule 12(table1)"/>
      <sheetName val="schedule 12 (table2)"/>
      <sheetName val="schedule13 (table1)"/>
      <sheetName val="schedule13 (table2)"/>
      <sheetName val="STANDARD TB"/>
      <sheetName val="TB"/>
      <sheetName val="PL07"/>
      <sheetName val="PL06"/>
      <sheetName val="PL05"/>
      <sheetName val="PLYEAR"/>
      <sheetName val="recon P&amp;L"/>
      <sheetName val="recon ccass "/>
      <sheetName val="reconcil AR_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17">
          <cell r="D217">
            <v>-23400</v>
          </cell>
        </row>
        <row r="220">
          <cell r="D220">
            <v>0</v>
          </cell>
        </row>
        <row r="221">
          <cell r="D221">
            <v>-42442.46</v>
          </cell>
        </row>
        <row r="222">
          <cell r="D222">
            <v>-2334291.4300000002</v>
          </cell>
        </row>
        <row r="223">
          <cell r="D223">
            <v>-310457.02</v>
          </cell>
        </row>
        <row r="224">
          <cell r="D224">
            <v>1362.9</v>
          </cell>
        </row>
        <row r="225">
          <cell r="D225">
            <v>0</v>
          </cell>
        </row>
        <row r="226">
          <cell r="D226">
            <v>0</v>
          </cell>
        </row>
        <row r="227">
          <cell r="D227">
            <v>-77534.06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iners"/>
      <sheetName val="Chassis"/>
      <sheetName val="Motor Vehicle"/>
      <sheetName val="VESSEL"/>
      <sheetName val="Office Equipment"/>
      <sheetName val="Furniture &amp; Fix"/>
      <sheetName val="Office Improve"/>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P"/>
      <sheetName val="RP1"/>
      <sheetName val="L"/>
      <sheetName val="M"/>
      <sheetName val="P"/>
      <sheetName val="S"/>
      <sheetName val="Handling income"/>
      <sheetName val="TB1"/>
      <sheetName val="TB"/>
    </sheetNames>
    <sheetDataSet>
      <sheetData sheetId="0"/>
      <sheetData sheetId="1"/>
      <sheetData sheetId="2"/>
      <sheetData sheetId="3"/>
      <sheetData sheetId="4"/>
      <sheetData sheetId="5"/>
      <sheetData sheetId="6"/>
      <sheetData sheetId="7"/>
      <sheetData sheetId="8">
        <row r="1">
          <cell r="A1" t="str">
            <v>科目编码</v>
          </cell>
          <cell r="B1" t="str">
            <v>科目名称</v>
          </cell>
          <cell r="C1" t="str">
            <v>外币名称</v>
          </cell>
          <cell r="D1" t="str">
            <v>本期发生借方</v>
          </cell>
          <cell r="E1" t="str">
            <v>本期发生贷方</v>
          </cell>
          <cell r="F1" t="str">
            <v>31.3.2004</v>
          </cell>
          <cell r="G1" t="str">
            <v>期末借方</v>
          </cell>
          <cell r="H1" t="str">
            <v>期末贷方</v>
          </cell>
        </row>
        <row r="2">
          <cell r="F2" t="str">
            <v>Dr./ (Cr.)</v>
          </cell>
        </row>
        <row r="3">
          <cell r="A3" t="str">
            <v>1001</v>
          </cell>
          <cell r="B3" t="str">
            <v>现金</v>
          </cell>
          <cell r="D3">
            <v>50000</v>
          </cell>
          <cell r="E3">
            <v>0</v>
          </cell>
          <cell r="F3">
            <v>50000</v>
          </cell>
          <cell r="G3">
            <v>50000</v>
          </cell>
          <cell r="H3">
            <v>0</v>
          </cell>
        </row>
        <row r="4">
          <cell r="A4" t="str">
            <v>1002</v>
          </cell>
          <cell r="B4" t="str">
            <v>银行存款</v>
          </cell>
        </row>
        <row r="5">
          <cell r="A5" t="str">
            <v>100201</v>
          </cell>
          <cell r="B5" t="str">
            <v xml:space="preserve">  266-509595-883美元</v>
          </cell>
          <cell r="C5" t="str">
            <v>美元</v>
          </cell>
          <cell r="D5">
            <v>31037196.859999999</v>
          </cell>
          <cell r="E5">
            <v>28597500</v>
          </cell>
          <cell r="F5">
            <v>2439696.8599999994</v>
          </cell>
          <cell r="G5">
            <v>2439696.86</v>
          </cell>
          <cell r="H5">
            <v>0</v>
          </cell>
        </row>
        <row r="6">
          <cell r="A6" t="str">
            <v>100202</v>
          </cell>
          <cell r="B6" t="str">
            <v xml:space="preserve">  266-509595-883港币</v>
          </cell>
          <cell r="D6">
            <v>10462302.42</v>
          </cell>
          <cell r="E6">
            <v>9873231.4100000001</v>
          </cell>
          <cell r="F6">
            <v>589071.00999999978</v>
          </cell>
          <cell r="G6">
            <v>589071.01</v>
          </cell>
          <cell r="H6">
            <v>0</v>
          </cell>
        </row>
        <row r="7">
          <cell r="A7" t="str">
            <v>100203</v>
          </cell>
          <cell r="B7" t="str">
            <v xml:space="preserve">  266-509595-001</v>
          </cell>
          <cell r="D7">
            <v>9505500.1099999994</v>
          </cell>
          <cell r="E7">
            <v>9504851.3699999992</v>
          </cell>
          <cell r="F7">
            <v>648.74000000022352</v>
          </cell>
          <cell r="G7">
            <v>648.74</v>
          </cell>
          <cell r="H7">
            <v>0</v>
          </cell>
        </row>
        <row r="8">
          <cell r="A8" t="str">
            <v>100204</v>
          </cell>
          <cell r="B8" t="str">
            <v xml:space="preserve">  545722-222</v>
          </cell>
          <cell r="C8" t="str">
            <v>美元</v>
          </cell>
          <cell r="D8">
            <v>17051620.219999999</v>
          </cell>
          <cell r="E8">
            <v>16422166.23</v>
          </cell>
          <cell r="F8">
            <v>629453.98999999836</v>
          </cell>
          <cell r="G8">
            <v>629453.99</v>
          </cell>
          <cell r="H8">
            <v>0</v>
          </cell>
        </row>
        <row r="9">
          <cell r="A9" t="str">
            <v>1009</v>
          </cell>
          <cell r="B9" t="str">
            <v>其他货币资金</v>
          </cell>
        </row>
        <row r="10">
          <cell r="A10" t="str">
            <v>100907</v>
          </cell>
          <cell r="B10" t="str">
            <v xml:space="preserve">  266-509595-883定期存款</v>
          </cell>
          <cell r="D10">
            <v>300002.78999999998</v>
          </cell>
          <cell r="E10">
            <v>300002.78999999998</v>
          </cell>
          <cell r="F10">
            <v>0</v>
          </cell>
          <cell r="G10">
            <v>0</v>
          </cell>
          <cell r="H10">
            <v>0</v>
          </cell>
        </row>
        <row r="11">
          <cell r="A11" t="str">
            <v>1101</v>
          </cell>
          <cell r="B11" t="str">
            <v>短期投资</v>
          </cell>
        </row>
        <row r="12">
          <cell r="A12" t="str">
            <v>110103</v>
          </cell>
          <cell r="B12" t="str">
            <v xml:space="preserve">  基金</v>
          </cell>
          <cell r="C12" t="str">
            <v>美元</v>
          </cell>
          <cell r="D12">
            <v>310800</v>
          </cell>
          <cell r="E12">
            <v>0</v>
          </cell>
          <cell r="F12">
            <v>310800</v>
          </cell>
          <cell r="G12">
            <v>310800</v>
          </cell>
          <cell r="H12">
            <v>0</v>
          </cell>
        </row>
        <row r="13">
          <cell r="A13" t="str">
            <v>1131</v>
          </cell>
          <cell r="B13" t="str">
            <v>应收账款</v>
          </cell>
        </row>
        <row r="14">
          <cell r="A14" t="str">
            <v>113101</v>
          </cell>
          <cell r="B14" t="str">
            <v xml:space="preserve">  KEENPOWER-BVI</v>
          </cell>
          <cell r="D14">
            <v>60000</v>
          </cell>
          <cell r="E14">
            <v>0</v>
          </cell>
          <cell r="F14">
            <v>60000</v>
          </cell>
          <cell r="G14">
            <v>60000</v>
          </cell>
          <cell r="H14">
            <v>0</v>
          </cell>
        </row>
        <row r="15">
          <cell r="A15" t="str">
            <v>1133</v>
          </cell>
          <cell r="B15" t="str">
            <v>其他应收款</v>
          </cell>
        </row>
        <row r="16">
          <cell r="A16" t="str">
            <v>113301</v>
          </cell>
          <cell r="B16" t="str">
            <v xml:space="preserve">  VPL</v>
          </cell>
        </row>
        <row r="17">
          <cell r="A17" t="str">
            <v>11330101</v>
          </cell>
          <cell r="B17" t="str">
            <v xml:space="preserve">    VPL</v>
          </cell>
          <cell r="C17" t="str">
            <v>美元</v>
          </cell>
          <cell r="D17">
            <v>2325000</v>
          </cell>
          <cell r="E17">
            <v>0</v>
          </cell>
          <cell r="F17">
            <v>2325000</v>
          </cell>
          <cell r="G17">
            <v>2325000</v>
          </cell>
          <cell r="H17">
            <v>0</v>
          </cell>
        </row>
        <row r="18">
          <cell r="A18" t="str">
            <v>113302</v>
          </cell>
          <cell r="B18" t="str">
            <v xml:space="preserve">  KEENPOWER-BVI</v>
          </cell>
        </row>
        <row r="19">
          <cell r="A19" t="str">
            <v>11330201</v>
          </cell>
          <cell r="B19" t="str">
            <v xml:space="preserve">    USD</v>
          </cell>
          <cell r="C19" t="str">
            <v>美元</v>
          </cell>
          <cell r="D19">
            <v>16415585</v>
          </cell>
          <cell r="E19">
            <v>0</v>
          </cell>
          <cell r="F19">
            <v>16415585</v>
          </cell>
          <cell r="G19">
            <v>16415585</v>
          </cell>
          <cell r="H19">
            <v>0</v>
          </cell>
        </row>
        <row r="20">
          <cell r="A20" t="str">
            <v>11330202</v>
          </cell>
          <cell r="B20" t="str">
            <v xml:space="preserve">    HKD</v>
          </cell>
          <cell r="D20">
            <v>9520177.6999999993</v>
          </cell>
          <cell r="E20">
            <v>0</v>
          </cell>
          <cell r="F20">
            <v>9520177.6999999993</v>
          </cell>
          <cell r="G20">
            <v>9520177.6999999993</v>
          </cell>
          <cell r="H20">
            <v>0</v>
          </cell>
        </row>
        <row r="21">
          <cell r="A21" t="str">
            <v>2152</v>
          </cell>
          <cell r="B21" t="str">
            <v>董事往来户</v>
          </cell>
          <cell r="D21">
            <v>2</v>
          </cell>
          <cell r="E21">
            <v>0</v>
          </cell>
          <cell r="F21">
            <v>2</v>
          </cell>
          <cell r="G21">
            <v>2</v>
          </cell>
          <cell r="H21">
            <v>0</v>
          </cell>
        </row>
        <row r="22">
          <cell r="A22" t="str">
            <v>2181</v>
          </cell>
          <cell r="B22" t="str">
            <v>其他应付款</v>
          </cell>
        </row>
        <row r="23">
          <cell r="A23" t="str">
            <v>218101</v>
          </cell>
          <cell r="B23" t="str">
            <v xml:space="preserve">  KEENPOWER-BVI</v>
          </cell>
        </row>
        <row r="24">
          <cell r="A24" t="str">
            <v>21810101</v>
          </cell>
          <cell r="B24" t="str">
            <v xml:space="preserve">    USD</v>
          </cell>
          <cell r="C24" t="str">
            <v>美元</v>
          </cell>
          <cell r="D24">
            <v>0</v>
          </cell>
          <cell r="E24">
            <v>31030909.68</v>
          </cell>
          <cell r="F24">
            <v>-31030909.68</v>
          </cell>
          <cell r="G24">
            <v>0</v>
          </cell>
          <cell r="H24">
            <v>31030909.68</v>
          </cell>
        </row>
        <row r="25">
          <cell r="A25" t="str">
            <v>21810102</v>
          </cell>
          <cell r="B25" t="str">
            <v xml:space="preserve">    HKD</v>
          </cell>
          <cell r="D25">
            <v>0</v>
          </cell>
          <cell r="E25">
            <v>1158936.0900000001</v>
          </cell>
          <cell r="F25">
            <v>-1158936.0900000001</v>
          </cell>
          <cell r="G25">
            <v>0</v>
          </cell>
          <cell r="H25">
            <v>1158936.0900000001</v>
          </cell>
        </row>
        <row r="26">
          <cell r="A26" t="str">
            <v>218102</v>
          </cell>
          <cell r="B26" t="str">
            <v xml:space="preserve">  VPL</v>
          </cell>
        </row>
        <row r="27">
          <cell r="A27" t="str">
            <v>21810201</v>
          </cell>
          <cell r="B27" t="str">
            <v xml:space="preserve">    HKD</v>
          </cell>
          <cell r="D27">
            <v>0</v>
          </cell>
          <cell r="E27">
            <v>84109.4</v>
          </cell>
          <cell r="F27">
            <v>-84109.4</v>
          </cell>
          <cell r="G27">
            <v>0</v>
          </cell>
          <cell r="H27">
            <v>84109.4</v>
          </cell>
        </row>
        <row r="28">
          <cell r="A28" t="str">
            <v>3101</v>
          </cell>
          <cell r="B28" t="str">
            <v>实收资本（或股本）</v>
          </cell>
          <cell r="D28">
            <v>0</v>
          </cell>
          <cell r="E28">
            <v>2</v>
          </cell>
          <cell r="F28">
            <v>-2</v>
          </cell>
          <cell r="G28">
            <v>0</v>
          </cell>
          <cell r="H28">
            <v>2</v>
          </cell>
        </row>
        <row r="29">
          <cell r="A29" t="str">
            <v>5101</v>
          </cell>
          <cell r="B29" t="str">
            <v>主营业务收入</v>
          </cell>
          <cell r="D29">
            <v>0</v>
          </cell>
          <cell r="E29">
            <v>60000</v>
          </cell>
          <cell r="F29">
            <v>-60000</v>
          </cell>
          <cell r="G29">
            <v>0</v>
          </cell>
          <cell r="H29">
            <v>60000</v>
          </cell>
        </row>
        <row r="30">
          <cell r="A30" t="str">
            <v>5502</v>
          </cell>
          <cell r="B30" t="str">
            <v>管理费用</v>
          </cell>
        </row>
        <row r="31">
          <cell r="A31" t="str">
            <v>550201</v>
          </cell>
          <cell r="B31" t="str">
            <v xml:space="preserve">  秘书服务费</v>
          </cell>
          <cell r="D31">
            <v>18575</v>
          </cell>
          <cell r="E31">
            <v>0</v>
          </cell>
          <cell r="F31">
            <v>18575</v>
          </cell>
          <cell r="G31">
            <v>18575</v>
          </cell>
          <cell r="H31">
            <v>0</v>
          </cell>
        </row>
        <row r="32">
          <cell r="A32" t="str">
            <v>5503</v>
          </cell>
          <cell r="B32" t="str">
            <v>财务费用</v>
          </cell>
        </row>
        <row r="33">
          <cell r="A33" t="str">
            <v>550301</v>
          </cell>
          <cell r="B33" t="str">
            <v xml:space="preserve">  银行费用</v>
          </cell>
        </row>
        <row r="34">
          <cell r="A34" t="str">
            <v>55030101</v>
          </cell>
          <cell r="B34" t="str">
            <v xml:space="preserve">    银行费用</v>
          </cell>
          <cell r="D34">
            <v>2403.71</v>
          </cell>
          <cell r="E34">
            <v>0</v>
          </cell>
          <cell r="F34">
            <v>2403.71</v>
          </cell>
          <cell r="G34">
            <v>2403.71</v>
          </cell>
          <cell r="H34">
            <v>0</v>
          </cell>
        </row>
        <row r="35">
          <cell r="A35" t="str">
            <v>55030102</v>
          </cell>
          <cell r="B35" t="str">
            <v xml:space="preserve">    银行费用-USD</v>
          </cell>
          <cell r="C35" t="str">
            <v>美元</v>
          </cell>
          <cell r="D35">
            <v>99.98</v>
          </cell>
          <cell r="E35">
            <v>0</v>
          </cell>
          <cell r="F35">
            <v>99.98</v>
          </cell>
          <cell r="G35">
            <v>99.98</v>
          </cell>
          <cell r="H35">
            <v>0</v>
          </cell>
        </row>
        <row r="36">
          <cell r="A36" t="str">
            <v>550302</v>
          </cell>
          <cell r="B36" t="str">
            <v xml:space="preserve">  利息收入</v>
          </cell>
          <cell r="C36" t="str">
            <v>美元</v>
          </cell>
          <cell r="D36">
            <v>-27.56</v>
          </cell>
          <cell r="E36">
            <v>11.81</v>
          </cell>
          <cell r="F36">
            <v>-39.369999999999997</v>
          </cell>
          <cell r="G36">
            <v>0</v>
          </cell>
          <cell r="H36">
            <v>39.369999999999997</v>
          </cell>
        </row>
        <row r="37">
          <cell r="A37" t="str">
            <v>550303</v>
          </cell>
          <cell r="B37" t="str">
            <v xml:space="preserve">  利息支出</v>
          </cell>
          <cell r="D37">
            <v>6482.51</v>
          </cell>
          <cell r="E37">
            <v>0</v>
          </cell>
          <cell r="F37">
            <v>6482.51</v>
          </cell>
          <cell r="G37">
            <v>6482.51</v>
          </cell>
          <cell r="H37">
            <v>0</v>
          </cell>
        </row>
        <row r="38">
          <cell r="A38" t="str">
            <v>550304</v>
          </cell>
          <cell r="B38" t="str">
            <v xml:space="preserve">  汇兑损益</v>
          </cell>
          <cell r="D38">
            <v>-33999.96</v>
          </cell>
          <cell r="E38">
            <v>0</v>
          </cell>
          <cell r="F38">
            <v>-33999.96</v>
          </cell>
          <cell r="G38">
            <v>0</v>
          </cell>
          <cell r="H38">
            <v>33999.96</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iners"/>
      <sheetName val="Chassis"/>
      <sheetName val="Motor Vehicle"/>
      <sheetName val="VESSEL"/>
      <sheetName val="Office Equipment"/>
      <sheetName val="Furniture &amp; Fix"/>
      <sheetName val="Office Improve"/>
      <sheetName val="中电应付预付"/>
      <sheetName val="中电其他应付款"/>
      <sheetName val="中电其他应收款"/>
      <sheetName val="Global"/>
      <sheetName val="Summary"/>
      <sheetName val="Monthly"/>
      <sheetName val="Fixed Asset Depreciation Schedu"/>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Masthead and P Rights"/>
      <sheetName val="WACC"/>
      <sheetName val="Rate"/>
      <sheetName val="Supporting Screenshots"/>
      <sheetName val="HKAD"/>
      <sheetName val="HKMO"/>
      <sheetName val="HKSU"/>
      <sheetName val="Combined "/>
      <sheetName val="Equity Premium(HK 2020)"/>
      <sheetName val="Com search"/>
      <sheetName val="Company 1"/>
    </sheetNames>
    <sheetDataSet>
      <sheetData sheetId="0" refreshError="1">
        <row r="1">
          <cell r="B1" t="str">
            <v>Next Digital Holdings Limited</v>
          </cell>
        </row>
        <row r="2">
          <cell r="B2" t="str">
            <v>Publishing right and Masthead</v>
          </cell>
        </row>
        <row r="3">
          <cell r="B3" t="str">
            <v>VH1210414-03960WY</v>
          </cell>
        </row>
        <row r="8">
          <cell r="B8" t="str">
            <v>Summary of Valuation</v>
          </cell>
          <cell r="D8" t="str">
            <v>VIU Valuation (for financial reporting purpose)</v>
          </cell>
        </row>
        <row r="9">
          <cell r="B9" t="str">
            <v>Valuation  Subject</v>
          </cell>
          <cell r="C9" t="str">
            <v>:</v>
          </cell>
          <cell r="D9" t="str">
            <v>Publishing right and Masthead</v>
          </cell>
        </row>
        <row r="10">
          <cell r="B10" t="str">
            <v>Valuation Date</v>
          </cell>
          <cell r="C10" t="str">
            <v>:</v>
          </cell>
          <cell r="D10">
            <v>44286</v>
          </cell>
        </row>
        <row r="11">
          <cell r="B11" t="str">
            <v>Target Business</v>
          </cell>
          <cell r="C11" t="str">
            <v>:</v>
          </cell>
          <cell r="D11" t="str">
            <v>Publishing</v>
          </cell>
        </row>
        <row r="12">
          <cell r="B12" t="str">
            <v>Domicile</v>
          </cell>
          <cell r="C12" t="str">
            <v>:</v>
          </cell>
          <cell r="D12" t="str">
            <v>Hong Kong</v>
          </cell>
        </row>
        <row r="13">
          <cell r="B13" t="str">
            <v>Fair Value</v>
          </cell>
          <cell r="C13" t="str">
            <v>:</v>
          </cell>
          <cell r="D13">
            <v>558600000</v>
          </cell>
        </row>
        <row r="14">
          <cell r="B14" t="str">
            <v>Functional Currency</v>
          </cell>
          <cell r="C14" t="str">
            <v>:</v>
          </cell>
          <cell r="D14" t="str">
            <v>HKD</v>
          </cell>
        </row>
        <row r="15">
          <cell r="B15" t="str">
            <v>Presentation Currency</v>
          </cell>
          <cell r="C15" t="str">
            <v>:</v>
          </cell>
          <cell r="D15" t="str">
            <v>HKD</v>
          </cell>
          <cell r="E15" t="str">
            <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 Ovw"/>
      <sheetName val="Stock Chart"/>
      <sheetName val="DATA"/>
      <sheetName val="Instructions"/>
      <sheetName val="LTM"/>
      <sheetName val="Base Case CM Version"/>
      <sheetName val="BS"/>
      <sheetName val="IS"/>
      <sheetName val="CF"/>
      <sheetName val="Misc Info"/>
      <sheetName val="Blank"/>
      <sheetName val="10Yr IS"/>
      <sheetName val="10Yr BS"/>
      <sheetName val="10Yr CF"/>
      <sheetName val="Addl Info"/>
      <sheetName val="FX"/>
      <sheetName val="0000000"/>
      <sheetName val="IDR Output"/>
      <sheetName val="IDR Scenarios"/>
      <sheetName val="IDR Synergies"/>
    </sheetNames>
    <sheetDataSet>
      <sheetData sheetId="0" refreshError="1"/>
      <sheetData sheetId="1" refreshError="1">
        <row r="5">
          <cell r="B5">
            <v>35993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
      <sheetName val="Instructions"/>
      <sheetName val="Summary Output"/>
      <sheetName val="Summary"/>
      <sheetName val="OM Walk"/>
      <sheetName val="Base Model"/>
      <sheetName val="Financials"/>
      <sheetName val="Financials Balance Sheet"/>
      <sheetName val="Financials Synergies"/>
      <sheetName val="Financials PA Costs"/>
      <sheetName val="Financials Non-PA Costs"/>
      <sheetName val="Stock Analysis"/>
      <sheetName val="One Pager"/>
      <sheetName val="Stock"/>
      <sheetName val="Volu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609추"/>
      <sheetName val="8월실적"/>
      <sheetName val="A"/>
      <sheetName val="Stock Analysis"/>
      <sheetName val="P&amp;L by prod"/>
      <sheetName val="序列"/>
      <sheetName val="base数据库"/>
      <sheetName val="Table"/>
      <sheetName val="3900"/>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over"/>
      <sheetName val="WACC"/>
      <sheetName val="DCF-VIU"/>
      <sheetName val="DCF-VIU (pre-tax)"/>
      <sheetName val="WC Days"/>
      <sheetName val="Rate"/>
      <sheetName val="Equity Premium"/>
      <sheetName val="Com Search"/>
      <sheetName val="Info from Client"/>
      <sheetName val="SISL-Forecast(Mar 21)"/>
      <sheetName val="BS(Mar 21）"/>
      <sheetName val="P&amp;L(Mar 21)"/>
      <sheetName val="Tax Rate"/>
      <sheetName val="Coms 1"/>
      <sheetName val="Coms 2"/>
      <sheetName val="Coms 3"/>
      <sheetName val="Coms 4"/>
      <sheetName val="Coms 5"/>
      <sheetName val="Coms 6"/>
      <sheetName val="Coms 7"/>
      <sheetName val="Coms 8"/>
      <sheetName val="Coms 9"/>
    </sheetNames>
    <sheetDataSet>
      <sheetData sheetId="0">
        <row r="1">
          <cell r="B1" t="str">
            <v>Sun International Group Limited</v>
          </cell>
        </row>
        <row r="2">
          <cell r="B2" t="str">
            <v>Value in Use of Sun International Securities Limited</v>
          </cell>
        </row>
        <row r="3">
          <cell r="B3" t="str">
            <v>VH1210526-03999PW</v>
          </cell>
        </row>
        <row r="7">
          <cell r="B7">
            <v>44286</v>
          </cell>
        </row>
        <row r="9">
          <cell r="B9" t="str">
            <v>Hong Kong</v>
          </cell>
        </row>
        <row r="10">
          <cell r="B10" t="str">
            <v>HKD</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WACC"/>
      <sheetName val="DCF"/>
      <sheetName val="Rev Grow"/>
      <sheetName val="Com Analysis"/>
      <sheetName val="WC Days"/>
      <sheetName val="Rate"/>
      <sheetName val="Equity Premium"/>
      <sheetName val="Com Search"/>
      <sheetName val="Scenario---&gt;"/>
      <sheetName val="DCF (Prudent)"/>
      <sheetName val="Detailed PL Forecast  (Prudent)"/>
      <sheetName val="DCF (Prud 2)"/>
      <sheetName val="Detailed PL Forecast  (Prud 2)"/>
      <sheetName val="Info from Client"/>
      <sheetName val="Detailed PL Forecast "/>
      <sheetName val="by month PL"/>
      <sheetName val="2020 Detailed PL"/>
      <sheetName val="2020 Detailed BS"/>
      <sheetName val="2019 Detailed PL "/>
      <sheetName val="2019 Detailed BS"/>
    </sheetNames>
    <sheetDataSet>
      <sheetData sheetId="0">
        <row r="1">
          <cell r="B1" t="str">
            <v>Bonjour Beauty International Limited</v>
          </cell>
        </row>
        <row r="2">
          <cell r="B2" t="str">
            <v>100% Equity Interest in Bonjour Beauty International Limited</v>
          </cell>
        </row>
        <row r="3">
          <cell r="B3" t="str">
            <v>VH1210202-03898WY</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WACC"/>
      <sheetName val="DCF "/>
      <sheetName val="WC Days"/>
      <sheetName val="Rate"/>
      <sheetName val="Equity Premium"/>
      <sheetName val="Com Search"/>
      <sheetName val="Scenario---&gt;"/>
      <sheetName val="Info from Client"/>
      <sheetName val="Detailed BS March 21 "/>
      <sheetName val="Detailed PL Forecast  (21)"/>
      <sheetName val="Sales of 2021-2023"/>
      <sheetName val="2020 PL"/>
      <sheetName val="2020 BS"/>
      <sheetName val="2020 by month PL"/>
      <sheetName val="2020 Detailed PL"/>
      <sheetName val="2020 Detailed BS"/>
      <sheetName val="2019 Detailed PL "/>
      <sheetName val="2019 Detailed BS"/>
    </sheetNames>
    <sheetDataSet>
      <sheetData sheetId="0">
        <row r="1">
          <cell r="B1" t="str">
            <v>Bonjour Beauty International Limited</v>
          </cell>
        </row>
        <row r="2">
          <cell r="B2" t="str">
            <v>100% Equity Interest in Bonjour Beauty International Limited</v>
          </cell>
        </row>
        <row r="3">
          <cell r="B3" t="str">
            <v>VH1210705-04023WY</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WACC"/>
      <sheetName val="DCF "/>
      <sheetName val="WC Days"/>
      <sheetName val="Rate"/>
      <sheetName val="Equity Premium"/>
      <sheetName val="Com Search"/>
      <sheetName val="Scenario---&gt;"/>
      <sheetName val="Info from Client"/>
      <sheetName val="Detailed PL Forecast  (21)"/>
      <sheetName val="Detailed BS March 21 "/>
      <sheetName val="Sales of 2021-2023"/>
      <sheetName val="2020 PL"/>
      <sheetName val="2020 BS"/>
      <sheetName val="2020 by month PL"/>
      <sheetName val="2020 Detailed PL"/>
      <sheetName val="2020 Detailed BS"/>
      <sheetName val="2019 Detailed PL "/>
      <sheetName val="2019 Detailed BS"/>
    </sheetNames>
    <sheetDataSet>
      <sheetData sheetId="0">
        <row r="1">
          <cell r="B1" t="str">
            <v>Bonjour Beauty International Limited</v>
          </cell>
        </row>
        <row r="2">
          <cell r="B2" t="str">
            <v>100% Equity Interest in Bonjour Beauty International Limited</v>
          </cell>
        </row>
        <row r="3">
          <cell r="B3" t="str">
            <v>VH1210705-04023WY</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WACC"/>
      <sheetName val="DCF (with DLOC)"/>
      <sheetName val="DCF"/>
      <sheetName val="WC Days"/>
      <sheetName val="Rate"/>
      <sheetName val="Equity Premium"/>
      <sheetName val="Com Search"/>
      <sheetName val="Info from Client"/>
      <sheetName val="SG&amp;A (2021)"/>
      <sheetName val="Depreciation (2021)"/>
      <sheetName val="article (2021)"/>
      <sheetName val="Consol (2021.04)"/>
      <sheetName val="Associate (Universal)(2021.04)"/>
    </sheetNames>
    <sheetDataSet>
      <sheetData sheetId="0">
        <row r="1">
          <cell r="B1" t="str">
            <v>New Ray Medicine International Holding Limited</v>
          </cell>
        </row>
        <row r="2">
          <cell r="B2" t="str">
            <v>100% Equity Interest in HCMPS Healthcare Holdings Limited</v>
          </cell>
        </row>
        <row r="3">
          <cell r="B3" t="str">
            <v>VH1210818-04058WY  (HCMPS)</v>
          </cell>
        </row>
        <row r="12">
          <cell r="D12">
            <v>44377</v>
          </cell>
        </row>
        <row r="13">
          <cell r="D13" t="str">
            <v>Hong Kong</v>
          </cell>
        </row>
        <row r="18">
          <cell r="D18" t="str">
            <v>HKD</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9">
          <cell r="C19">
            <v>0.02</v>
          </cell>
        </row>
      </sheetData>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1"/>
      <sheetName val="Graph 2"/>
      <sheetName val="Formula"/>
      <sheetName val="Macro"/>
      <sheetName val="List"/>
      <sheetName val="Master List"/>
      <sheetName val="Data Sheet"/>
      <sheetName val="DropZone"/>
      <sheetName val="LTM"/>
      <sheetName val="Store Inputs"/>
      <sheetName val="Store Outputs"/>
      <sheetName val="Store Inputs Calc"/>
      <sheetName val="Trading"/>
      <sheetName val="A"/>
      <sheetName val="model"/>
      <sheetName val="Control"/>
      <sheetName val="Cover"/>
      <sheetName val="Transaction comps"/>
      <sheetName val="pe ratio"/>
      <sheetName val="synthgraph"/>
      <sheetName val="Contribution Debate"/>
      <sheetName val="AcqIS"/>
      <sheetName val="AcqBSCF"/>
      <sheetName val="Graph 5-13-97"/>
      <sheetName val="DATA"/>
      <sheetName val="DCF"/>
      <sheetName val="DMC-DCF"/>
      <sheetName val="Menu"/>
      <sheetName val="Credit"/>
      <sheetName val="2000 EXTERNAL"/>
      <sheetName val="Lists"/>
      <sheetName val="P"/>
      <sheetName val="Choices"/>
      <sheetName val="ctrl"/>
      <sheetName val="Moody's Lease Assumptions"/>
      <sheetName val="CSCCincSKR"/>
      <sheetName val="CREDIT STATS"/>
      <sheetName val="Finland"/>
      <sheetName val="Israel"/>
      <sheetName val="Thailand"/>
      <sheetName val="France"/>
      <sheetName val="Taiwan"/>
      <sheetName val="Chile"/>
      <sheetName val="Egypt"/>
      <sheetName val="El Salvador"/>
      <sheetName val="Morocco"/>
      <sheetName val="Nigeria"/>
      <sheetName val="TIP 1A FX Information"/>
      <sheetName val="RECAP RETURNS"/>
      <sheetName val="Data Arrangement"/>
      <sheetName val="SUMMARY"/>
      <sheetName val="Ownership"/>
      <sheetName val="Lists and Policies"/>
      <sheetName val="Options"/>
      <sheetName val="GT_Ref_Libr"/>
      <sheetName val="95TAXPROV-HEC"/>
      <sheetName val="B"/>
      <sheetName val="Print"/>
      <sheetName val="Acq | Feeder"/>
      <sheetName val="LT-Plan-Upside (2)"/>
      <sheetName val="FX-Table"/>
      <sheetName val="graph"/>
      <sheetName val="Setting"/>
      <sheetName val="DFA"/>
    </sheetNames>
    <sheetDataSet>
      <sheetData sheetId="0" refreshError="1">
        <row r="2">
          <cell r="K2">
            <v>1997</v>
          </cell>
        </row>
        <row r="9">
          <cell r="C9">
            <v>26344.394967386725</v>
          </cell>
        </row>
        <row r="10">
          <cell r="C10">
            <v>22365.859989182951</v>
          </cell>
        </row>
        <row r="11">
          <cell r="C11">
            <v>23171.554985127448</v>
          </cell>
        </row>
        <row r="12">
          <cell r="C12">
            <v>19479.079989858867</v>
          </cell>
        </row>
        <row r="13">
          <cell r="C13">
            <v>22411.979995121954</v>
          </cell>
        </row>
        <row r="14">
          <cell r="C14">
            <v>20224.124991381166</v>
          </cell>
        </row>
        <row r="15">
          <cell r="C15">
            <v>21520.059980168342</v>
          </cell>
        </row>
        <row r="16">
          <cell r="C16">
            <v>20657.329984300137</v>
          </cell>
        </row>
        <row r="17">
          <cell r="C17">
            <v>20720.174998031853</v>
          </cell>
        </row>
        <row r="18">
          <cell r="C18">
            <v>21644.029975624082</v>
          </cell>
        </row>
        <row r="19">
          <cell r="C19">
            <v>20215.08999965906</v>
          </cell>
        </row>
        <row r="20">
          <cell r="C20">
            <v>21598.174982165096</v>
          </cell>
        </row>
        <row r="21">
          <cell r="C21">
            <v>22377.360013301368</v>
          </cell>
        </row>
        <row r="22">
          <cell r="C22">
            <v>21526.509986703393</v>
          </cell>
        </row>
        <row r="23">
          <cell r="C23">
            <v>21764.149964598415</v>
          </cell>
        </row>
        <row r="24">
          <cell r="C24">
            <v>20309.51997116804</v>
          </cell>
        </row>
        <row r="25">
          <cell r="C25">
            <v>19645.339991716144</v>
          </cell>
        </row>
        <row r="26">
          <cell r="C26">
            <v>17660.784992952344</v>
          </cell>
        </row>
        <row r="27">
          <cell r="C27">
            <v>17689.904990791081</v>
          </cell>
        </row>
        <row r="28">
          <cell r="C28">
            <v>16439.52496437907</v>
          </cell>
        </row>
        <row r="29">
          <cell r="C29">
            <v>21778.659991772176</v>
          </cell>
        </row>
        <row r="30">
          <cell r="C30">
            <v>23145.189988147016</v>
          </cell>
        </row>
        <row r="31">
          <cell r="C31">
            <v>19333.83500527143</v>
          </cell>
        </row>
        <row r="32">
          <cell r="C32">
            <v>16406.374985482689</v>
          </cell>
        </row>
        <row r="33">
          <cell r="C33">
            <v>21600.449962140319</v>
          </cell>
        </row>
        <row r="34">
          <cell r="C34">
            <v>19462.659989793297</v>
          </cell>
        </row>
        <row r="35">
          <cell r="C35">
            <v>21876.819993493555</v>
          </cell>
        </row>
        <row r="36">
          <cell r="C36">
            <v>21867.990013672112</v>
          </cell>
        </row>
        <row r="37">
          <cell r="C37">
            <v>21299.950005255938</v>
          </cell>
        </row>
        <row r="38">
          <cell r="C38">
            <v>18384.874985098835</v>
          </cell>
        </row>
        <row r="39">
          <cell r="C39">
            <v>18486.599980800151</v>
          </cell>
        </row>
        <row r="40">
          <cell r="C40">
            <v>19592.169994802476</v>
          </cell>
        </row>
        <row r="41">
          <cell r="C41">
            <v>21206.359999659064</v>
          </cell>
        </row>
        <row r="42">
          <cell r="C42">
            <v>20618.869975423811</v>
          </cell>
        </row>
        <row r="43">
          <cell r="C43">
            <v>20279.81497385502</v>
          </cell>
        </row>
        <row r="44">
          <cell r="C44">
            <v>19842.064997088906</v>
          </cell>
        </row>
        <row r="45">
          <cell r="C45">
            <v>19768.029969241616</v>
          </cell>
        </row>
        <row r="46">
          <cell r="C46">
            <v>18221.804981541634</v>
          </cell>
        </row>
        <row r="47">
          <cell r="C47">
            <v>19354.359970677866</v>
          </cell>
        </row>
        <row r="48">
          <cell r="C48">
            <v>18047.674972094297</v>
          </cell>
        </row>
        <row r="49">
          <cell r="C49">
            <v>19149.914974321124</v>
          </cell>
        </row>
        <row r="50">
          <cell r="C50">
            <v>19412.909968721866</v>
          </cell>
        </row>
        <row r="51">
          <cell r="C51">
            <v>19046.244970703123</v>
          </cell>
        </row>
        <row r="52">
          <cell r="C52">
            <v>21685.064962434772</v>
          </cell>
        </row>
        <row r="53">
          <cell r="C53">
            <v>20663.924982063767</v>
          </cell>
        </row>
        <row r="54">
          <cell r="C54">
            <v>22739.664981752634</v>
          </cell>
        </row>
        <row r="55">
          <cell r="C55">
            <v>22018.404994561672</v>
          </cell>
        </row>
        <row r="56">
          <cell r="C56">
            <v>27499.730005521771</v>
          </cell>
        </row>
        <row r="57">
          <cell r="C57">
            <v>22431.554982881549</v>
          </cell>
        </row>
        <row r="58">
          <cell r="C58">
            <v>21702.624967036245</v>
          </cell>
        </row>
        <row r="59">
          <cell r="C59">
            <v>26510.519958909746</v>
          </cell>
        </row>
        <row r="60">
          <cell r="C60">
            <v>28414.649989031554</v>
          </cell>
        </row>
        <row r="61">
          <cell r="A61">
            <v>5</v>
          </cell>
          <cell r="C61">
            <v>31839.599979014398</v>
          </cell>
        </row>
        <row r="62">
          <cell r="A62">
            <v>12</v>
          </cell>
          <cell r="C62">
            <v>26435.09002474308</v>
          </cell>
        </row>
        <row r="63">
          <cell r="A63">
            <v>19</v>
          </cell>
          <cell r="C63">
            <v>27537.16999511719</v>
          </cell>
        </row>
        <row r="64">
          <cell r="A64">
            <v>26</v>
          </cell>
          <cell r="C64">
            <v>23624.480016543865</v>
          </cell>
        </row>
        <row r="65">
          <cell r="A65">
            <v>2</v>
          </cell>
          <cell r="C65">
            <v>27048.760003490446</v>
          </cell>
        </row>
        <row r="66">
          <cell r="A66">
            <v>9</v>
          </cell>
          <cell r="C66">
            <v>23822.130015377996</v>
          </cell>
        </row>
        <row r="67">
          <cell r="A67">
            <v>16</v>
          </cell>
          <cell r="C67">
            <v>24883.450004692073</v>
          </cell>
        </row>
        <row r="68">
          <cell r="A68">
            <v>23</v>
          </cell>
          <cell r="C68">
            <v>24230.159990854259</v>
          </cell>
        </row>
        <row r="69">
          <cell r="A69">
            <v>2</v>
          </cell>
          <cell r="C69">
            <v>25106.690012123581</v>
          </cell>
        </row>
        <row r="70">
          <cell r="A70">
            <v>9</v>
          </cell>
          <cell r="C70">
            <v>25804.8800021553</v>
          </cell>
        </row>
        <row r="71">
          <cell r="A71">
            <v>16</v>
          </cell>
          <cell r="C71">
            <v>24000.629993252751</v>
          </cell>
        </row>
        <row r="72">
          <cell r="A72">
            <v>23</v>
          </cell>
          <cell r="C72">
            <v>25688.039980630871</v>
          </cell>
        </row>
        <row r="73">
          <cell r="A73">
            <v>30</v>
          </cell>
          <cell r="C73">
            <v>25928.410035533903</v>
          </cell>
        </row>
        <row r="74">
          <cell r="A74">
            <v>6</v>
          </cell>
          <cell r="C74">
            <v>26078.289972438812</v>
          </cell>
        </row>
        <row r="75">
          <cell r="A75">
            <v>13</v>
          </cell>
          <cell r="C75">
            <v>26163.70998511076</v>
          </cell>
        </row>
        <row r="76">
          <cell r="A76">
            <v>20</v>
          </cell>
          <cell r="C76">
            <v>24008.589958119395</v>
          </cell>
        </row>
        <row r="77">
          <cell r="A77">
            <v>27</v>
          </cell>
          <cell r="C77">
            <v>24117.29998165846</v>
          </cell>
        </row>
        <row r="78">
          <cell r="A78">
            <v>4</v>
          </cell>
          <cell r="C78">
            <v>21409.949995498657</v>
          </cell>
        </row>
        <row r="79">
          <cell r="A79">
            <v>11</v>
          </cell>
          <cell r="C79">
            <v>21817.309989960191</v>
          </cell>
        </row>
        <row r="80">
          <cell r="A80">
            <v>18</v>
          </cell>
          <cell r="C80">
            <v>19901.21996842384</v>
          </cell>
        </row>
        <row r="81">
          <cell r="A81">
            <v>25</v>
          </cell>
          <cell r="C81">
            <v>26323.579968924521</v>
          </cell>
        </row>
        <row r="82">
          <cell r="A82">
            <v>1</v>
          </cell>
          <cell r="C82">
            <v>28739.789975397583</v>
          </cell>
        </row>
        <row r="83">
          <cell r="A83">
            <v>8</v>
          </cell>
          <cell r="C83">
            <v>23301.900025010105</v>
          </cell>
        </row>
        <row r="84">
          <cell r="A84">
            <v>15</v>
          </cell>
          <cell r="C84">
            <v>20201.960006723402</v>
          </cell>
        </row>
        <row r="85">
          <cell r="A85">
            <v>22</v>
          </cell>
          <cell r="C85">
            <v>26758.339940185546</v>
          </cell>
        </row>
        <row r="86">
          <cell r="A86">
            <v>29</v>
          </cell>
          <cell r="C86">
            <v>23084.029953570363</v>
          </cell>
        </row>
        <row r="87">
          <cell r="A87">
            <v>6</v>
          </cell>
          <cell r="C87">
            <v>26316.720004725452</v>
          </cell>
        </row>
        <row r="88">
          <cell r="A88">
            <v>13</v>
          </cell>
          <cell r="C88">
            <v>26196.840002751353</v>
          </cell>
        </row>
        <row r="89">
          <cell r="A89">
            <v>20</v>
          </cell>
          <cell r="C89">
            <v>25417.430008358955</v>
          </cell>
        </row>
        <row r="90">
          <cell r="A90">
            <v>27</v>
          </cell>
          <cell r="C90">
            <v>22273.389976377479</v>
          </cell>
        </row>
        <row r="91">
          <cell r="A91">
            <v>3</v>
          </cell>
          <cell r="C91">
            <v>21504.680011963843</v>
          </cell>
        </row>
        <row r="92">
          <cell r="A92">
            <v>10</v>
          </cell>
          <cell r="C92">
            <v>22739.859998531341</v>
          </cell>
        </row>
        <row r="93">
          <cell r="A93">
            <v>17</v>
          </cell>
          <cell r="C93">
            <v>25157.600011930466</v>
          </cell>
        </row>
        <row r="94">
          <cell r="A94">
            <v>24</v>
          </cell>
          <cell r="C94">
            <v>25011.469979896545</v>
          </cell>
        </row>
        <row r="95">
          <cell r="A95">
            <v>31</v>
          </cell>
          <cell r="C95">
            <v>23801.52999715805</v>
          </cell>
        </row>
        <row r="96">
          <cell r="A96">
            <v>7</v>
          </cell>
          <cell r="C96">
            <v>23353.540017628668</v>
          </cell>
        </row>
        <row r="97">
          <cell r="A97">
            <v>14</v>
          </cell>
          <cell r="C97">
            <v>23215.489970817565</v>
          </cell>
        </row>
        <row r="98">
          <cell r="A98">
            <v>21</v>
          </cell>
          <cell r="C98">
            <v>22257.309988684654</v>
          </cell>
        </row>
        <row r="99">
          <cell r="A99">
            <v>28</v>
          </cell>
          <cell r="C99">
            <v>23177.209971313478</v>
          </cell>
        </row>
        <row r="100">
          <cell r="A100">
            <v>5</v>
          </cell>
          <cell r="C100">
            <v>22021.659966168405</v>
          </cell>
        </row>
        <row r="101">
          <cell r="A101">
            <v>12</v>
          </cell>
          <cell r="C101">
            <v>23239.729975681301</v>
          </cell>
        </row>
        <row r="102">
          <cell r="A102">
            <v>19</v>
          </cell>
          <cell r="C102">
            <v>23410.479977245333</v>
          </cell>
        </row>
        <row r="103">
          <cell r="A103">
            <v>26</v>
          </cell>
          <cell r="C103">
            <v>22950.689991016385</v>
          </cell>
        </row>
        <row r="104">
          <cell r="A104">
            <v>2</v>
          </cell>
          <cell r="C104">
            <v>27329.409981498724</v>
          </cell>
        </row>
        <row r="105">
          <cell r="A105">
            <v>9</v>
          </cell>
          <cell r="C105">
            <v>26419.119990305895</v>
          </cell>
        </row>
        <row r="106">
          <cell r="A106">
            <v>16</v>
          </cell>
          <cell r="C106">
            <v>29018.749972798822</v>
          </cell>
        </row>
        <row r="107">
          <cell r="A107">
            <v>23</v>
          </cell>
          <cell r="C107">
            <v>27465.73001902342</v>
          </cell>
        </row>
        <row r="108">
          <cell r="A108">
            <v>30</v>
          </cell>
          <cell r="C108">
            <v>35335.59000553131</v>
          </cell>
        </row>
        <row r="109">
          <cell r="A109">
            <v>7</v>
          </cell>
          <cell r="C109">
            <v>28420.809989347461</v>
          </cell>
        </row>
        <row r="110">
          <cell r="A110">
            <v>14</v>
          </cell>
          <cell r="C110">
            <v>27257.429960479734</v>
          </cell>
        </row>
        <row r="111">
          <cell r="A111">
            <v>21</v>
          </cell>
          <cell r="C111">
            <v>32943.479965744016</v>
          </cell>
        </row>
        <row r="112">
          <cell r="A112">
            <v>28</v>
          </cell>
          <cell r="C112">
            <v>35479.699969902038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V"/>
      <sheetName val="PPA"/>
      <sheetName val="IRR"/>
      <sheetName val="WARA"/>
      <sheetName val="Valuation Supporting&gt;&gt;"/>
      <sheetName val="WACC"/>
      <sheetName val="Input"/>
      <sheetName val="Company Description"/>
      <sheetName val="Depreciation"/>
      <sheetName val="Working Capital"/>
      <sheetName val="Growth"/>
      <sheetName val="Client Information&gt;&gt;"/>
      <sheetName val="Financial Forecast"/>
      <sheetName val="admin expenses"/>
      <sheetName val="selling expenses"/>
      <sheetName val="revenue"/>
      <sheetName val="Consol BS"/>
      <sheetName val="Consol P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attrition"/>
      <sheetName val="Sheet1"/>
      <sheetName val="IncStmt"/>
      <sheetName val="CashFlow"/>
      <sheetName val="BalSht"/>
      <sheetName val="Allowance"/>
      <sheetName val="CashEBITDA"/>
      <sheetName val="FxdChg"/>
      <sheetName val="Ratio"/>
      <sheetName val="Module1"/>
      <sheetName val="PC-053199"/>
      <sheetName val="PC-061299"/>
      <sheetName val="PC-061699"/>
      <sheetName val="PC-063099"/>
      <sheetName val="PC-071599"/>
      <sheetName val="PC-072799(1)"/>
      <sheetName val="PC-072799(2)"/>
      <sheetName val="PC-080499"/>
      <sheetName val="PC-081099"/>
      <sheetName val="PC-081999(1)"/>
      <sheetName val="PC-081999(2)"/>
      <sheetName val="PC-082599"/>
      <sheetName val="PC-083199"/>
      <sheetName val="PC-090999"/>
      <sheetName val="PC-090999 (RMB)"/>
      <sheetName val="PC-093099"/>
      <sheetName val="PC-093099 (RMB)"/>
      <sheetName val="PC-102599 (RMB)"/>
      <sheetName val="PC-102599"/>
      <sheetName val="PC-103099 (RMB)"/>
      <sheetName val="PC-111199(RMB)"/>
      <sheetName val="PC-111199"/>
      <sheetName val="PC-112699(RMB)"/>
      <sheetName val="PC-112699"/>
      <sheetName val="PC-120799"/>
      <sheetName val="PC-121599"/>
      <sheetName val="PC-121699(RMB)"/>
      <sheetName val="PC-122899"/>
      <sheetName val="PC-070100"/>
      <sheetName val="PC-150100"/>
      <sheetName val="PC-180100(RMB)"/>
      <sheetName val="PC-260100(RMB)"/>
      <sheetName val="PC-280100(RMB)"/>
      <sheetName val="PC-290100(RMB)"/>
      <sheetName val="PC-190200(RMB)"/>
      <sheetName val="PC-260200(RMB)"/>
      <sheetName val="M-PC-022900"/>
      <sheetName val="M-PC-030600"/>
      <sheetName val="M-PC-030900"/>
      <sheetName val="M-PC-032000(RMB)"/>
      <sheetName val="M-PC-033100"/>
      <sheetName val="M-PC-040800"/>
      <sheetName val="M-PC-042500"/>
      <sheetName val="M-PC-042700"/>
      <sheetName val="M-PC-043000"/>
      <sheetName val="M-PC-050400"/>
      <sheetName val="M-PC-051500"/>
      <sheetName val="M-PC-051900"/>
      <sheetName val="M-PC-052600"/>
      <sheetName val="M-PC-053100"/>
      <sheetName val="M-PC-053100(1)"/>
      <sheetName val="M-PC-060800"/>
      <sheetName val="M-PC-061300"/>
      <sheetName val="M-PC-062200"/>
      <sheetName val="M-PC-062400"/>
      <sheetName val="M-PC-063000"/>
      <sheetName val="M-PC-071000"/>
      <sheetName val="M-PC-072000"/>
      <sheetName val="M-PC-080400"/>
      <sheetName val="M-PC-080800"/>
      <sheetName val="M-PC-081800"/>
      <sheetName val="M-PC-082600"/>
      <sheetName val="M-PC-090900"/>
      <sheetName val="M-PC-091400"/>
      <sheetName val="M-PC-092500"/>
      <sheetName val="M-PC-092900"/>
      <sheetName val="M-PC-100900"/>
      <sheetName val="M-PC-101000"/>
      <sheetName val="M-PC-101600"/>
      <sheetName val="M-PC-101800"/>
      <sheetName val="M-PC-102600"/>
      <sheetName val="M-PC-103100"/>
      <sheetName val="M-PC-111000"/>
      <sheetName val="M-PC-112000"/>
      <sheetName val="M-PC-112700"/>
      <sheetName val="M-PC-113000"/>
      <sheetName val="M-PC-121100"/>
      <sheetName val="M-PC-121400"/>
      <sheetName val="M-PC-122700"/>
      <sheetName val="M-PC-123000"/>
      <sheetName val="M-PC-123000A"/>
      <sheetName val="M-PC-010601"/>
      <sheetName val="M-PC-011501"/>
      <sheetName val="M-PC-011701"/>
      <sheetName val="M-PC-012001"/>
      <sheetName val="M-PC-013101"/>
      <sheetName val="M-PC-020201"/>
      <sheetName val="M-PC-021201"/>
      <sheetName val="M-PC-021701"/>
      <sheetName val="M-PC-022301"/>
      <sheetName val="M-PC-022801"/>
      <sheetName val="M-PC-030801"/>
      <sheetName val="M-PC-031701"/>
      <sheetName val="M-PC-032301"/>
      <sheetName val="M-PC-033001"/>
      <sheetName val="M-PC-040701"/>
      <sheetName val="M-PC-042101"/>
      <sheetName val="M-PC-042601"/>
      <sheetName val="M-PC-050501"/>
      <sheetName val="M-PC-051201"/>
      <sheetName val="M-PC-053101"/>
      <sheetName val="M-PC-063001"/>
      <sheetName val="M-PC-071301"/>
      <sheetName val="M-PC-081401"/>
      <sheetName val="M-PC-092101"/>
      <sheetName val="M-PC-101701"/>
      <sheetName val="M-PC-111401"/>
      <sheetName val="M-PC-123101"/>
      <sheetName val="COMPUTER-DEPR.2001"/>
      <sheetName val="F&amp;F-DEPR.2001"/>
      <sheetName val="LABEL"/>
      <sheetName val="BK REC 0899"/>
      <sheetName val="BK REC 0999"/>
      <sheetName val="BK REC 1099"/>
      <sheetName val="BK REC 1199"/>
      <sheetName val="BK REC 1299"/>
      <sheetName val="BK REC 0100"/>
      <sheetName val="BK REC0200"/>
      <sheetName val="BK REC0300"/>
      <sheetName val="BK REC0400"/>
      <sheetName val="BK REC0500"/>
      <sheetName val="BK REC0600"/>
      <sheetName val="BK REC0700"/>
      <sheetName val="JOE"/>
      <sheetName val="LEO"/>
      <sheetName val="ALLISON"/>
      <sheetName val="EDDY"/>
      <sheetName val="MGT FEE"/>
      <sheetName val="RENT-MM"/>
      <sheetName val="ALBERT"/>
      <sheetName val="COMPUTER-DEPR.2000"/>
      <sheetName val="COMPUTER-DEPR. 2001"/>
      <sheetName val="F&amp;F-DEPR.2000"/>
      <sheetName val="F&amp;F-DEPR. 2001"/>
      <sheetName val="COMPUTER-DEPR."/>
      <sheetName val="F&amp;F-DEPR."/>
      <sheetName val="M-PC-011500"/>
      <sheetName val="M-PETTYCASH-053199"/>
      <sheetName val="M-PETTYCASH-061299"/>
      <sheetName val="M-PETTYCASH-061699"/>
      <sheetName val="M-PETTYCASH-063099"/>
      <sheetName val="M-PETTYCASH-071599"/>
      <sheetName val="M-PETTYCASH-072799(1)"/>
      <sheetName val="M-PETTYCASH-072799(2)"/>
      <sheetName val="M-PETTYCASH-080499"/>
      <sheetName val="M-PETTYCASH-081099"/>
      <sheetName val="M-PETTYCASH-081999(1)"/>
      <sheetName val="M-PETTYCASH-081999(2)"/>
      <sheetName val="M-PETTYCASH-082599"/>
      <sheetName val="M-PETTYCASH-083199"/>
      <sheetName val="M-PETTYCASH-090999"/>
      <sheetName val="M-PETTYCASH-090999 (RMB)"/>
      <sheetName val="M-PETTYCASH-093099"/>
      <sheetName val="M-PETTYCASH-093099 (RMB)"/>
      <sheetName val="M-PETTYCASH-102599 (RMB)"/>
      <sheetName val="M-PETTYCASH-102599"/>
      <sheetName val="M-PETTYCASH-103099 (RMB)"/>
      <sheetName val="M-PETTYCASH-111199(RMB)"/>
      <sheetName val="M-PETTYCASH-111199"/>
      <sheetName val="M-PETTYCASH-112699(RMB)"/>
      <sheetName val="M-PETTYCASH-112699"/>
      <sheetName val="M-PETTYCASH-120799"/>
      <sheetName val="M-PETTYCASH-121599"/>
      <sheetName val="M-PETTYCASH-121699(RMB)"/>
      <sheetName val="M-PETTYCASH-122899"/>
      <sheetName val="M-PETTYCASH-070100"/>
      <sheetName val="M-PETTYCASH-150100"/>
      <sheetName val="M-PETTYCASH-180100(RMB)"/>
      <sheetName val="EDDY NG"/>
      <sheetName val="Sheet3"/>
      <sheetName val="M-PETTYCASH-102199(RMB)"/>
      <sheetName val="Sheet2"/>
      <sheetName val="M-PETTYCASH-260100(RMB)"/>
      <sheetName val="M-PETTYCASH-280100(RMB)"/>
      <sheetName val="M-PETTYCASH-290100(RMB)"/>
      <sheetName val="M-PETTYCASH-190200(RMB)"/>
      <sheetName val="M-PETTYCASH-260200(RMB)"/>
      <sheetName val="M-PC-033100 (2)"/>
      <sheetName val="M-PC-063000 (2)"/>
      <sheetName val="M-PC-051901"/>
      <sheetName val="P5"/>
      <sheetName val="FS"/>
      <sheetName val="F1"/>
      <sheetName val="J4"/>
      <sheetName val="J10"/>
      <sheetName val="J12"/>
      <sheetName val="N2"/>
      <sheetName val="P&amp;Lanalysis"/>
      <sheetName val="Notes to profit forcast-adm exp"/>
      <sheetName val="Notes-COS"/>
      <sheetName val="Depreciation calculation"/>
      <sheetName val="Land Use Right"/>
      <sheetName val="I101"/>
      <sheetName val="I102"/>
      <sheetName val="I103"/>
      <sheetName val="I104"/>
      <sheetName val="I105"/>
      <sheetName val="I106"/>
      <sheetName val="I107"/>
      <sheetName val="I108"/>
      <sheetName val="Index"/>
      <sheetName val="Comp"/>
      <sheetName val="DA"/>
      <sheetName val="IS"/>
      <sheetName val="OR DC"/>
      <sheetName val="AE OE"/>
      <sheetName val="L&amp;P INT EXP"/>
      <sheetName val="BD"/>
      <sheetName val="Cash flow"/>
      <sheetName val="A12 (2)"/>
      <sheetName val="A12"/>
      <sheetName val="A12-1"/>
      <sheetName val="A2a"/>
      <sheetName val="A2b"/>
      <sheetName val="A4f"/>
      <sheetName val="A4d"/>
      <sheetName val="A11(2005)"/>
      <sheetName val="B1"/>
      <sheetName val="B2"/>
      <sheetName val="B2A"/>
      <sheetName val="B5"/>
      <sheetName val="B5-1"/>
      <sheetName val="B6"/>
      <sheetName val="J2"/>
      <sheetName val="J4A(Prepayment)"/>
      <sheetName val="J4B(OR)"/>
      <sheetName val="J6 "/>
      <sheetName val="Sales through華盛 愛仕相"/>
      <sheetName val="K4"/>
      <sheetName val="K5(OP)"/>
      <sheetName val="K5-1"/>
      <sheetName val="K8"/>
      <sheetName val="K9 華盛企業"/>
      <sheetName val="K5-3(預收)"/>
      <sheetName val="L1"/>
      <sheetName val="L2"/>
      <sheetName val="Disclaimer"/>
      <sheetName val="Balance Sheet_VDF"/>
      <sheetName val="Income Statement_VDF"/>
      <sheetName val="Forecasts_VDF"/>
      <sheetName val="Summary Page_VDF"/>
      <sheetName val="Invested capital_VDF"/>
      <sheetName val="NOPAT_VDF"/>
      <sheetName val="WACC_VDF"/>
      <sheetName val="DCF_VDF"/>
      <sheetName val="Charts_VDF"/>
      <sheetName val="PV of Op Leases_VDF"/>
      <sheetName val="P&amp;L"/>
      <sheetName val="Ratios"/>
      <sheetName val="RNK_Map"/>
      <sheetName val="DATA"/>
      <sheetName val="Master"/>
      <sheetName val="RNK"/>
      <sheetName val="RNK_Master"/>
      <sheetName val="List"/>
      <sheetName val="RNK_PD"/>
      <sheetName val="User_Uni_PD"/>
      <sheetName val="User_Uni"/>
      <sheetName val="User_Uni_Val"/>
      <sheetName val="RNK_Value"/>
      <sheetName val="Style"/>
      <sheetName val="Watch_List"/>
      <sheetName val="Master_PD"/>
      <sheetName val="Sample Layout"/>
      <sheetName val="Check Sums"/>
      <sheetName val="WARNING"/>
      <sheetName val="RangeDictionary"/>
      <sheetName val="BZWTEMPLATEEV &amp; Screen"/>
      <sheetName val="Forecast"/>
      <sheetName val="Notebook"/>
      <sheetName val="WIP"/>
      <sheetName val="Kirk"/>
      <sheetName val="peband"/>
      <sheetName val="Quarterly"/>
      <sheetName val="Inputs"/>
      <sheetName val="Company Projected IS"/>
      <sheetName val="CSFB Projected Income Statement"/>
      <sheetName val="Pricing Matrix"/>
      <sheetName val="MKT-SIZE"/>
      <sheetName val="CLRN-NEW"/>
      <sheetName val="Print"/>
      <sheetName val="Revenue Mix"/>
      <sheetName val="Estimate Revisions"/>
      <sheetName val="BS"/>
      <sheetName val="Customer Base"/>
      <sheetName val="Valuation"/>
      <sheetName val="Competition"/>
      <sheetName val="DCF_Spinoff_Legend"/>
      <sheetName val="DCF_Spinoff_DC"/>
      <sheetName val="#REF"/>
      <sheetName val="BS 2005"/>
      <sheetName val="PL2005"/>
      <sheetName val="Con adj 2005"/>
      <sheetName val="Head_Quarter_TC"/>
      <sheetName val="帳齡情況表(修改)"/>
      <sheetName val="6個月以上帳齡明細表"/>
      <sheetName val="非上市投資、貸款(修改)"/>
      <sheetName val="物業情況表"/>
      <sheetName val="借款情況表(修改)"/>
      <sheetName val="人事費用明細表(修改)"/>
      <sheetName val="行政管理費用明細表(修改)"/>
      <sheetName val="減值撥備情況表(修改)"/>
      <sheetName val="內部交易情況表(修改)"/>
      <sheetName val="現金流量預計表(修改)"/>
      <sheetName val="償付能力情況表(修改)"/>
      <sheetName val="綜合損益表-合併"/>
      <sheetName val="綜合資產負債表-合併"/>
      <sheetName val="報表種類及報送時間"/>
      <sheetName val="PO預提"/>
      <sheetName val="ZHENHONG"/>
      <sheetName val="DZR"/>
      <sheetName val="AC_CODE"/>
      <sheetName val="J06044"/>
      <sheetName val="J06044附件"/>
      <sheetName val="J06046"/>
      <sheetName val="Depreciation calcul_x0002__x0000__x0000__x0000_ "/>
      <sheetName val="2013 EDI"/>
      <sheetName val="2013 Payroll"/>
      <sheetName val="2013 Bremen"/>
      <sheetName val="2012 YTD"/>
      <sheetName val="Mapping"/>
      <sheetName val="说明"/>
      <sheetName val="收入"/>
      <sheetName val="成本"/>
      <sheetName val="营业费用"/>
      <sheetName val="管理费用"/>
      <sheetName val="财务费用"/>
      <sheetName val="资本性支出"/>
      <sheetName val="_x0000__x0000__x0000__x0000__x0000__x0000__x0000__x0000_"/>
      <sheetName val="WC"/>
      <sheetName val="Capex"/>
      <sheetName val="DCF2"/>
      <sheetName val="Sale"/>
      <sheetName val="商标评估资料-填表"/>
      <sheetName val="G&amp;A"/>
      <sheetName val="XL4Poppy"/>
      <sheetName val="NL1"/>
      <sheetName val="F1-1"/>
      <sheetName val="F2"/>
      <sheetName val="F3"/>
      <sheetName val="O101"/>
      <sheetName val="J1-1"/>
      <sheetName val="J43"/>
      <sheetName val="J44"/>
      <sheetName val="N1"/>
      <sheetName val="N-2"/>
      <sheetName val="G101"/>
      <sheetName val="R1"/>
      <sheetName val="R2"/>
      <sheetName val="R4"/>
      <sheetName val="S1"/>
      <sheetName val="S2"/>
      <sheetName val="S3"/>
      <sheetName val="T1"/>
      <sheetName val="W1"/>
      <sheetName val="W2"/>
      <sheetName val="W3"/>
      <sheetName val="Y1"/>
      <sheetName val="Y2"/>
      <sheetName val="Y3"/>
      <sheetName val="Y4"/>
      <sheetName val="Y5"/>
      <sheetName val="Y6"/>
      <sheetName val="Y6-1"/>
      <sheetName val="Y7"/>
      <sheetName val="Y8"/>
      <sheetName val="固定资产"/>
      <sheetName val="应收贸易账项"/>
      <sheetName val="应付贸易账项"/>
      <sheetName val="租约承担"/>
      <sheetName val="營運虧損"/>
      <sheetName val="Cover"/>
      <sheetName val="PL"/>
      <sheetName val="GPS"/>
      <sheetName val="Exp"/>
      <sheetName val="AA (2000)"/>
      <sheetName val="AA (2001)"/>
      <sheetName val="AA (2002)"/>
      <sheetName val="RJ (2000)"/>
      <sheetName val="RJ (2001)"/>
      <sheetName val="RJ (2002)"/>
      <sheetName val="E221"/>
      <sheetName val="ARP-U301"/>
      <sheetName val="ARP_U301"/>
      <sheetName val="U411"/>
      <sheetName val="KC Motors 2001"/>
      <sheetName val="ARP-U501"/>
      <sheetName val="ARP_U501"/>
      <sheetName val="notes"/>
      <sheetName val="summary (in $'000)"/>
      <sheetName val="summary"/>
      <sheetName val="C02"/>
      <sheetName val="C03"/>
      <sheetName val="R01"/>
      <sheetName val="C01"/>
      <sheetName val="G11"/>
      <sheetName val="G03"/>
      <sheetName val="G05"/>
      <sheetName val="G04"/>
      <sheetName val="G08"/>
      <sheetName val="G01"/>
      <sheetName val="G10"/>
      <sheetName val="G13"/>
      <sheetName val="G07"/>
      <sheetName val="GHFP"/>
      <sheetName val="G19"/>
      <sheetName val="G21"/>
      <sheetName val="G20"/>
      <sheetName val="H01"/>
      <sheetName val="I01"/>
      <sheetName val="P01"/>
      <sheetName val="S01"/>
      <sheetName val="S02"/>
      <sheetName val="U01"/>
      <sheetName val="Chart of account "/>
      <sheetName val="Voucher "/>
      <sheetName val="Analysis"/>
      <sheetName val="Budget "/>
      <sheetName val="總物料(RMB) "/>
      <sheetName val="靶材分配比例"/>
      <sheetName val="半成品"/>
      <sheetName val="總成品"/>
      <sheetName val="1-IS"/>
      <sheetName val="21-IS"/>
      <sheetName val="22-IS"/>
      <sheetName val="23-IS"/>
      <sheetName val="24-IS"/>
      <sheetName val="25-IS"/>
      <sheetName val="26-IS"/>
      <sheetName val="27-IS"/>
      <sheetName val="28-IS"/>
      <sheetName val="29-IS"/>
      <sheetName val="31-IS"/>
      <sheetName val="32-IS"/>
      <sheetName val="33-IS"/>
      <sheetName val="34-IS"/>
      <sheetName val="35-IS"/>
      <sheetName val="36-IS"/>
      <sheetName val="41-IS"/>
      <sheetName val="42-IS"/>
      <sheetName val="43-IS"/>
      <sheetName val="44-IS"/>
      <sheetName val="45-IS"/>
      <sheetName val="46-IS"/>
      <sheetName val="46-IS-2"/>
      <sheetName val="Consol IS"/>
      <sheetName val="48-IS"/>
      <sheetName val="圉傖"/>
      <sheetName val="PL02"/>
      <sheetName val="PL02-1"/>
      <sheetName val="PL02-1-1"/>
      <sheetName val="PL02-1-2"/>
      <sheetName val="PL02-1-3"/>
      <sheetName val="PL02-2"/>
      <sheetName val="PL02-2-1"/>
      <sheetName val="PL02-2-2"/>
      <sheetName val="PL02-3"/>
      <sheetName val="PL02-4"/>
      <sheetName val="PL02-5"/>
      <sheetName val="PL02-6"/>
      <sheetName val="PL02-7"/>
      <sheetName val="PL02-8"/>
      <sheetName val="PL02-9"/>
      <sheetName val="PL02-10"/>
      <sheetName val="购进"/>
      <sheetName val="领用"/>
      <sheetName val="明细"/>
      <sheetName val="各部门领用表"/>
      <sheetName val="供应商"/>
      <sheetName val="Text"/>
      <sheetName val="1.MS"/>
      <sheetName val="2.Orders"/>
      <sheetName val="3.Sales"/>
      <sheetName val="4.backlog"/>
      <sheetName val="5.PL"/>
      <sheetName val="6.Contribution"/>
      <sheetName val="7.Raw Material"/>
      <sheetName val="8-1.Expenses_Manufac"/>
      <sheetName val="8-2.Expenses_Install"/>
      <sheetName val="8-3.Expenses_SG&amp;A"/>
      <sheetName val="9.Non-operating"/>
      <sheetName val="10.BS"/>
      <sheetName val="10-1.BS(Summary)"/>
      <sheetName val="11.CashFlow"/>
      <sheetName val="12.CAPEX"/>
      <sheetName val="13.Working capital"/>
      <sheetName val="14.Portfolio"/>
      <sheetName val="15.Productive Hour"/>
      <sheetName val="16.Headcount"/>
      <sheetName val="2001plan_Form_subs"/>
      <sheetName val="int capital"/>
      <sheetName val="比率"/>
      <sheetName val="vshkadj"/>
      <sheetName val="vsigadj"/>
      <sheetName val="Checklist"/>
      <sheetName val="fa"/>
      <sheetName val="notesbs"/>
      <sheetName val="note"/>
      <sheetName val="saleinj01"/>
      <sheetName val="saleass01"/>
      <sheetName val="saleinjqty01"/>
      <sheetName val="saleassqty01"/>
      <sheetName val="notepl"/>
      <sheetName val="top10suppl"/>
      <sheetName val="top10cust"/>
      <sheetName val="salelead"/>
      <sheetName val="geoglead"/>
      <sheetName val="indlead"/>
      <sheetName val="seghk01"/>
      <sheetName val="seghk02"/>
      <sheetName val="laboh"/>
      <sheetName val="distrib"/>
      <sheetName val="admin"/>
      <sheetName val="fin"/>
      <sheetName val="opleasecomm"/>
      <sheetName val="movt"/>
      <sheetName val="interco"/>
      <sheetName val="perm"/>
      <sheetName val="00000000"/>
      <sheetName val="Trial balance"/>
      <sheetName val="Analytical review"/>
      <sheetName val="E15"/>
      <sheetName val="E15 os"/>
      <sheetName val="E45-1"/>
      <sheetName val="E120"/>
      <sheetName val="Spot"/>
      <sheetName val="Future"/>
      <sheetName val="from1989"/>
      <sheetName val="WTI future"/>
      <sheetName val="price vs. volume"/>
      <sheetName val="vs. HSI"/>
      <sheetName val="price vs. volume (2)"/>
      <sheetName val="图表1"/>
      <sheetName val="Explanatory"/>
      <sheetName val="Monthly Hightlights"/>
      <sheetName val="Expenses Details"/>
      <sheetName val="Consolidation FS"/>
      <sheetName val="Income Statements"/>
      <sheetName val="Statistic"/>
      <sheetName val="Inv. Reserve"/>
      <sheetName val="Gross Margin"/>
      <sheetName val="Selling Expense"/>
      <sheetName val="Client inf"/>
      <sheetName val="Agenda"/>
      <sheetName val="B8"/>
      <sheetName val="Income statement"/>
      <sheetName val="Income statement (2)"/>
      <sheetName val="Detailed P&amp;L"/>
      <sheetName val="Detailed P&amp;L (2)"/>
      <sheetName val="B8-1"/>
      <sheetName val="B8-2"/>
      <sheetName val="B13"/>
      <sheetName val="D2"/>
      <sheetName val="D2-1"/>
      <sheetName val="D3"/>
      <sheetName val="D5"/>
      <sheetName val="D5-1"/>
      <sheetName val="E25"/>
      <sheetName val="E25-1"/>
      <sheetName val="E25-2"/>
      <sheetName val="E25-3"/>
      <sheetName val="E25-4"/>
      <sheetName val="E25-5"/>
      <sheetName val="E30"/>
      <sheetName val="E35"/>
      <sheetName val="E35-1"/>
      <sheetName val="E35-2"/>
      <sheetName val="E35-3"/>
      <sheetName val="E35-4"/>
      <sheetName val="E45"/>
      <sheetName val="E45-9"/>
      <sheetName val="E45-9-1"/>
      <sheetName val="E45-9-2"/>
      <sheetName val="E45-10"/>
      <sheetName val="E45-10-1"/>
      <sheetName val="E45-11"/>
      <sheetName val="E45-11-1"/>
      <sheetName val="E55"/>
      <sheetName val="E70"/>
      <sheetName val="E70-1"/>
      <sheetName val="E70-2"/>
      <sheetName val="E70-3"/>
      <sheetName val="E85"/>
      <sheetName val="E85-1"/>
      <sheetName val="E85-2"/>
      <sheetName val="E85-3"/>
      <sheetName val="E85-4"/>
      <sheetName val="E85-6"/>
      <sheetName val="E85-8"/>
      <sheetName val="E85-10 unrec lia"/>
      <sheetName val="E90"/>
      <sheetName val="E100"/>
      <sheetName val="E100-1"/>
      <sheetName val="E100-2"/>
      <sheetName val="E100-3"/>
      <sheetName val="E115-1"/>
      <sheetName val="E115-2"/>
      <sheetName val="E115-3"/>
      <sheetName val="E115-4"/>
      <sheetName val="E115-5"/>
      <sheetName val="E130-2"/>
      <sheetName val="E130-3"/>
      <sheetName val="E130-5"/>
      <sheetName val="E140-3"/>
      <sheetName val="E140-4"/>
      <sheetName val="E140-5"/>
      <sheetName val="E140-5-1"/>
      <sheetName val="E140-6"/>
      <sheetName val="E140-7"/>
      <sheetName val="E140-8"/>
      <sheetName val="E140-9"/>
      <sheetName val="E140-10"/>
      <sheetName val="E150-1"/>
      <sheetName val="OLD--&gt;"/>
      <sheetName val="E90-3 Tax com"/>
      <sheetName val="E90-4 CBA"/>
      <sheetName val="Deferred tax"/>
      <sheetName val="E45-9old"/>
      <sheetName val="E115-6old"/>
      <sheetName val="B13old"/>
      <sheetName val="MAPS"/>
      <sheetName val="Sheet8"/>
      <sheetName val="sheets 3"/>
      <sheetName val="E35-2b"/>
      <sheetName val="E35-2A"/>
      <sheetName val="TB-old"/>
      <sheetName val="Ana rev-old"/>
      <sheetName val="E120old"/>
      <sheetName val="E130-4old"/>
      <sheetName val="E130-5old"/>
      <sheetName val="E35-5old"/>
      <sheetName val="E85-2old"/>
      <sheetName val="E45-4old"/>
      <sheetName val="E45-13"/>
      <sheetName val="E45-13-1"/>
      <sheetName val="E45-14"/>
      <sheetName val="E45-15"/>
      <sheetName val="I5-1月份销售分析"/>
      <sheetName val="I5-1-1熊猫系列"/>
      <sheetName val="I5-2 Dec Sales Amount"/>
      <sheetName val="GT_Custom"/>
      <sheetName val="MORE"/>
      <sheetName val="PTC"/>
      <sheetName val="Review notes"/>
      <sheetName val="Def-tax (2004)"/>
      <sheetName val="Tax-m'mt (2004)"/>
      <sheetName val="Tax-cal"/>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Associated Companies"/>
      <sheetName val="华普"/>
      <sheetName val="吉利"/>
      <sheetName val="Trade &amp; Otr receivable"/>
      <sheetName val="AR aging"/>
      <sheetName val="Trade &amp; otr payable"/>
      <sheetName val="AP- Aging (A19A)"/>
      <sheetName val="Tax rec"/>
      <sheetName val="Inventories"/>
      <sheetName val="Operating lease"/>
      <sheetName val="REC OF MI"/>
      <sheetName val="REC OF Profit share by MI"/>
      <sheetName val="EPS"/>
      <sheetName val="EPS Note"/>
      <sheetName val="#REF!"/>
      <sheetName val="Jobud"/>
      <sheetName val="Auditwkint"/>
      <sheetName val="e73"/>
      <sheetName val="e70-4"/>
      <sheetName val="E70-5"/>
      <sheetName val="e115"/>
      <sheetName val="e13100"/>
      <sheetName val="e13200"/>
      <sheetName val="e13300"/>
      <sheetName val="e141"/>
      <sheetName val="e142"/>
      <sheetName val="e143"/>
      <sheetName val="e150-2"/>
      <sheetName val="e150-3"/>
      <sheetName val="A4"/>
      <sheetName val="A3-100"/>
      <sheetName val="A3-300"/>
      <sheetName val="B100"/>
      <sheetName val="C100"/>
      <sheetName val="D100"/>
      <sheetName val="G100"/>
      <sheetName val="H100"/>
      <sheetName val="H110"/>
      <sheetName val="J100"/>
      <sheetName val="J200"/>
      <sheetName val="L100"/>
      <sheetName val="L200"/>
      <sheetName val="N100"/>
      <sheetName val="S100"/>
      <sheetName val="S200"/>
      <sheetName val="E120-9"/>
      <sheetName val="Breakdown of VT &amp; CDR"/>
      <sheetName val="Breakdown of FO"/>
      <sheetName val="P100"/>
      <sheetName val="P110"/>
      <sheetName val="T100"/>
      <sheetName val="T200"/>
      <sheetName val="O100"/>
      <sheetName val="S300"/>
      <sheetName val="S400"/>
      <sheetName val="2007 interim"/>
      <sheetName val="目录 (2)"/>
      <sheetName val="目录"/>
      <sheetName val="资产负债表BS-1"/>
      <sheetName val="利润及利润分配表PL-1"/>
      <sheetName val="现金及银行存款明细表A-1"/>
      <sheetName val=" 银行余额调节表A-2"/>
      <sheetName val="定期及限制存款明细表A-3"/>
      <sheetName val="应收票据明细表B-1"/>
      <sheetName val="应收票据变动表B-2"/>
      <sheetName val="应收帐款余额及帐龄分析表C-1"/>
      <sheetName val="前１0大应收帐款余额明细表C-2"/>
      <sheetName val="应收帐款变动表C-3"/>
      <sheetName val="十大客户收入统计表C-4"/>
      <sheetName val="其他应收帐款明细表 D-1"/>
      <sheetName val="备用金D-2"/>
      <sheetName val="预付帐款明细表E-1"/>
      <sheetName val="待摊费用F-1"/>
      <sheetName val="存货汇总表G-1"/>
      <sheetName val="广告费明细表F-2 "/>
      <sheetName val="原材料明细G-2"/>
      <sheetName val="在产品G-3"/>
      <sheetName val="产成品G-4"/>
      <sheetName val="生产成本分析表G-5"/>
      <sheetName val="存货帐实差异分析表G-6"/>
      <sheetName val="存货变现准备G-7"/>
      <sheetName val="存货推算表G-8"/>
      <sheetName val="存货变现准备变动表G-9"/>
      <sheetName val="采购截止性测试明细表G-10 "/>
      <sheetName val="固定资产变动表H-1"/>
      <sheetName val="在建工程变动表I-1"/>
      <sheetName val="在建工程工程变动表I-2"/>
      <sheetName val="在建工程设备变动表I-3"/>
      <sheetName val="在建工程公共成本变动表I-4"/>
      <sheetName val="在建工程转固明细表I-5"/>
      <sheetName val="长期投资明细表J-1"/>
      <sheetName val="无形资产及其他资产K-1"/>
      <sheetName val="短期及长期借款变动表AA-1"/>
      <sheetName val="应付帐款BB-1"/>
      <sheetName val="前二十大供应商统计表BB-2"/>
      <sheetName val="应付帐款余额前二十位统计表BB-3"/>
      <sheetName val="应付票据变动表CC-1"/>
      <sheetName val="预收帐款明细表DD-1"/>
      <sheetName val="其他应付款明细表EE-1"/>
      <sheetName val="转入其他应付款的应付工资及福利费变动表EE-2"/>
      <sheetName val="应付工资及福利费变动表FF-1"/>
      <sheetName val="预提费用汇总表GG-1"/>
      <sheetName val="应交税金HH-1"/>
      <sheetName val="消费税测试HH-2"/>
      <sheetName val="印花税测试HH-3"/>
      <sheetName val="房产税测试HH-4"/>
      <sheetName val="增值税测试HH-5"/>
      <sheetName val="应付股利变动表II-1"/>
      <sheetName val="股利付款明细表II-2"/>
      <sheetName val="销售毛利分析表10-1"/>
      <sheetName val="月度销售分析10-2"/>
      <sheetName val="销售成本推算表10-3"/>
      <sheetName val="销售截止性测试明细表20-1"/>
      <sheetName val="平均单位价格及平均单位成本计算表20-2"/>
      <sheetName val="管理费用30-1"/>
      <sheetName val="销售费用明细表40-1"/>
      <sheetName val="财务费用明细表50-1"/>
      <sheetName val="银行借款利息费用计算表50-2"/>
      <sheetName val="定期银行存款利息收入计算表50-4"/>
      <sheetName val="活期银行存款利息测算表50-5"/>
      <sheetName val="票据贴现利息费用明细表50－6"/>
      <sheetName val="其他业务收支60-1"/>
      <sheetName val="营业外收支明细表70-1"/>
      <sheetName val="制造费用明细表80-1"/>
      <sheetName val="大修理项目明细表90-1"/>
      <sheetName val="以前年度损益调整及期初未分配利润90-2"/>
      <sheetName val="租赁承诺100-1"/>
      <sheetName val="购买承诺100-2"/>
      <sheetName val="资本承诺100-3"/>
      <sheetName val="租赁合同汇总表100-4"/>
      <sheetName val="诉讼事项100-5"/>
      <sheetName val="除未决诉讼外或有事项100-6"/>
      <sheetName val="收入披露表100-7"/>
      <sheetName val="利息披露表100-8"/>
      <sheetName val="税前利润披露表100-９"/>
      <sheetName val="人工费用统计表100-10"/>
      <sheetName val="土地使用情况统计表100－11"/>
      <sheetName val="关联公司往来余额M-1"/>
      <sheetName val="关联公司交易明细表M-2"/>
      <sheetName val="E1"/>
      <sheetName val="E5-1"/>
      <sheetName val="E5-2"/>
      <sheetName val="E7"/>
      <sheetName val="E9"/>
      <sheetName val="E11-1 MV"/>
      <sheetName val="E11-2 LI"/>
      <sheetName val="E11-3 P&amp;M"/>
      <sheetName val="E11-4 Com"/>
      <sheetName val="E11-5 F&amp;F"/>
      <sheetName val="E11-6 Land"/>
      <sheetName val="H16"/>
      <sheetName val="I1B-1"/>
      <sheetName val="I1C-1"/>
      <sheetName val="I1C-1-1"/>
      <sheetName val="I1c-1-1a"/>
      <sheetName val="I1C-1-2"/>
      <sheetName val="I5-1 by months"/>
      <sheetName val="I5-2 by customers"/>
      <sheetName val="I5-3 by products"/>
      <sheetName val="J1A"/>
      <sheetName val="J3"/>
      <sheetName val="J3-1 Kimbager"/>
      <sheetName val="J3-2 Sound Well-long term"/>
      <sheetName val="J3-3 Fujian Taisan"/>
      <sheetName val="J3-4 Sound Well-current"/>
      <sheetName val="J3-6 Kimbager Int'l"/>
      <sheetName val="J3-7 SH loan"/>
      <sheetName val="J3-8 Tai Sun"/>
      <sheetName val="K1-1"/>
      <sheetName val="L1B-1"/>
      <sheetName val="L1B-1-1"/>
      <sheetName val="L1B-1-2"/>
      <sheetName val="L1C-1"/>
      <sheetName val="L1D"/>
      <sheetName val="L4-1"/>
      <sheetName val="L4-1-1"/>
      <sheetName val="L4-1-2"/>
      <sheetName val="L5-1"/>
      <sheetName val="P1A"/>
      <sheetName val="P1B"/>
      <sheetName val="P3"/>
      <sheetName val="X1-1"/>
      <sheetName val="X1-2"/>
      <sheetName val="U1"/>
      <sheetName val="I5-4 GP analysis OS"/>
      <sheetName val="坏账准备"/>
      <sheetName val="其他应收04"/>
      <sheetName val="其他应收05"/>
      <sheetName val="其他应付04"/>
      <sheetName val="其他应付05"/>
      <sheetName val="其他应收04 初稿"/>
      <sheetName val="其他应收05 初稿"/>
      <sheetName val="其他应付04 初稿"/>
      <sheetName val="其他应付05初稿"/>
      <sheetName val="04调整分录初稿"/>
      <sheetName val="05调整分录初稿"/>
      <sheetName val="填表说明"/>
      <sheetName val="现金"/>
      <sheetName val="银行存款明细表"/>
      <sheetName val="银行存款调整分录"/>
      <sheetName val="结算备付金明细表"/>
      <sheetName val="交易保证金"/>
      <sheetName val="拆出资金"/>
      <sheetName val="应收款项"/>
      <sheetName val="待摊费用"/>
      <sheetName val="内部存款"/>
      <sheetName val="内部存款调整分录 "/>
      <sheetName val="内部往来"/>
      <sheetName val="内部往来调整分录 (2)"/>
      <sheetName val="其他流动资产汇总表"/>
      <sheetName val="股票投资"/>
      <sheetName val="债券投资"/>
      <sheetName val="其他投资"/>
      <sheetName val="拨付所属资金"/>
      <sheetName val="固定汇总"/>
      <sheetName val="房屋建筑物"/>
      <sheetName val="机器设备"/>
      <sheetName val="运输车辆"/>
      <sheetName val="电子设备"/>
      <sheetName val="盘盈固定资产明细表(电子设备)"/>
      <sheetName val="在建工程"/>
      <sheetName val="无形资产－土地"/>
      <sheetName val="其他无形资产"/>
      <sheetName val="交易席位费"/>
      <sheetName val="长期待摊费用"/>
      <sheetName val="抵债资产汇总表"/>
      <sheetName val="抵债资产－房屋建筑物"/>
      <sheetName val="抵债资产－机器设备"/>
      <sheetName val="抵债资产－运输设备"/>
      <sheetName val="短期借款"/>
      <sheetName val="拆入资金"/>
      <sheetName val="应付利息"/>
      <sheetName val="应付款项"/>
      <sheetName val="应付工资"/>
      <sheetName val="应付福利费"/>
      <sheetName val="应付利润"/>
      <sheetName val="应交税金及附加"/>
      <sheetName val="应交税金调整分录 "/>
      <sheetName val="预提费用"/>
      <sheetName val="代买卖证券款"/>
      <sheetName val="代兑付债券款"/>
      <sheetName val="一年内到期的长期负债"/>
      <sheetName val="其他流动负债"/>
      <sheetName val="长负汇总"/>
      <sheetName val="长期借款"/>
      <sheetName val="应付债券"/>
      <sheetName val="长期应付"/>
      <sheetName val="4其他长期"/>
      <sheetName val="股本(实收资本)"/>
      <sheetName val="资本公积"/>
      <sheetName val="盈余公积明细检查表"/>
      <sheetName val="未分配利润明细检查表"/>
      <sheetName val="DWMC"/>
      <sheetName val="000000"/>
      <sheetName val="资产负债表"/>
      <sheetName val="利润表"/>
      <sheetName val="HZ02-1"/>
      <sheetName val="利润分配表"/>
      <sheetName val="HZZL17"/>
      <sheetName val="A19 财务报表"/>
      <sheetName val="A20-1 OAJE 期初调整分录"/>
      <sheetName val="A20-2 AJE 审计调整分录"/>
      <sheetName val="A20-3 PAJE 建议的审计调整分录"/>
      <sheetName val="A20-4 HKGAAP adjustment"/>
      <sheetName val="PPE"/>
      <sheetName val="IA"/>
      <sheetName val="報告"/>
      <sheetName val="少數股東權益"/>
      <sheetName val="綜合現金流量表 (2)"/>
      <sheetName val="綜合現金流量表"/>
      <sheetName val="聯營公司 2"/>
      <sheetName val="聯營公司 1"/>
      <sheetName val="調整"/>
      <sheetName val="綜合賬"/>
      <sheetName val="綜合賬(1)"/>
      <sheetName val="綜合賬 (2)"/>
      <sheetName val="業務劃分報告甲"/>
      <sheetName val="貿易業務甲"/>
      <sheetName val="貿易業務乙"/>
      <sheetName val="製造業務甲"/>
      <sheetName val="物業發展及銷售甲"/>
      <sheetName val="業務劃分報告"/>
      <sheetName val="貿易業務"/>
      <sheetName val="製造業務"/>
      <sheetName val="物業發展及銷售"/>
      <sheetName val="華大集團"/>
      <sheetName val="比較"/>
      <sheetName val="貿易業務比較甲"/>
      <sheetName val="貿易業務比較乙"/>
      <sheetName val="製造業務比較"/>
      <sheetName val="物業發展及銷售比較"/>
      <sheetName val="東莞大同"/>
      <sheetName val="科目余额表"/>
      <sheetName val="生产及銷售"/>
      <sheetName val="税金"/>
      <sheetName val="资产负债表汇总"/>
      <sheetName val="损益表汇总"/>
      <sheetName val="资产负债表 "/>
      <sheetName val="损益表"/>
      <sheetName val="费用明细表"/>
      <sheetName val="往来帐"/>
      <sheetName val="往来汇总"/>
      <sheetName val="应收帐款"/>
      <sheetName val="应付帐款"/>
      <sheetName val="存货"/>
      <sheetName val="整车库存明细"/>
      <sheetName val="库存调节表（销售公司填写）"/>
      <sheetName val="固定资产及再建"/>
      <sheetName val="无形资产分类"/>
      <sheetName val="其他业务收入等明细"/>
      <sheetName val="总表01 (3)"/>
      <sheetName val="新产品"/>
      <sheetName val="一般管理费用基础表01"/>
      <sheetName val="基础表02"/>
      <sheetName val="信息处"/>
      <sheetName val="其他部门"/>
      <sheetName val="制造部门"/>
      <sheetName val="规划部"/>
      <sheetName val="人力资源部"/>
      <sheetName val="产品工程部"/>
      <sheetName val="财务控制部"/>
      <sheetName val="总经理办"/>
      <sheetName val="基础表03"/>
      <sheetName val="总表01"/>
      <sheetName val="0302"/>
      <sheetName val="总表01 (2)"/>
      <sheetName val="M1D"/>
      <sheetName val="I1C 营业外收入"/>
      <sheetName val="UFPrn20110210101829"/>
      <sheetName val="breakdown at interim"/>
      <sheetName val="Cross reference"/>
      <sheetName val="2004"/>
      <sheetName val="breakdown by project"/>
      <sheetName val="CK-1"/>
      <sheetName val="M203"/>
      <sheetName val="M303"/>
      <sheetName val="跑车"/>
      <sheetName val="MR203-303"/>
      <sheetName val="cut off"/>
      <sheetName val="XREF"/>
      <sheetName val="Breakdown"/>
      <sheetName val="Tickmarks"/>
      <sheetName val="封面"/>
      <sheetName val="往来明细"/>
      <sheetName val="FA list at hardclose"/>
      <sheetName val="现金流量表"/>
      <sheetName val="发生额"/>
      <sheetName val="余额"/>
      <sheetName val="E5-1-1"/>
      <sheetName val="E12"/>
      <sheetName val="expenses"/>
      <sheetName val="C200"/>
      <sheetName val="blank"/>
      <sheetName val="TB"/>
      <sheetName val="Q"/>
      <sheetName val="A2"/>
      <sheetName val="A3_300"/>
      <sheetName val="A3_400"/>
      <sheetName val="A5_100"/>
      <sheetName val="A5_121"/>
      <sheetName val="A5-300"/>
      <sheetName val="A5-310"/>
      <sheetName val="A8_100"/>
      <sheetName val="A8_200"/>
      <sheetName val="CW"/>
      <sheetName val="D200"/>
      <sheetName val="XD200"/>
      <sheetName val="D201"/>
      <sheetName val="D210"/>
      <sheetName val="D300"/>
      <sheetName val="D310"/>
      <sheetName val="D401"/>
      <sheetName val="XF100"/>
      <sheetName val="XF200"/>
      <sheetName val="XF300"/>
      <sheetName val="XF400"/>
      <sheetName val="D500"/>
      <sheetName val="D600"/>
      <sheetName val="F100"/>
      <sheetName val="F110"/>
      <sheetName val="F200"/>
      <sheetName val="F210"/>
      <sheetName val="F300"/>
      <sheetName val="C400"/>
      <sheetName val="F310"/>
      <sheetName val="F400"/>
      <sheetName val="I100"/>
      <sheetName val="I110"/>
      <sheetName val="I200"/>
      <sheetName val="XI110"/>
      <sheetName val="P &amp; M"/>
      <sheetName val="F &amp; F"/>
      <sheetName val=" OFFEQU"/>
      <sheetName val="MV"/>
      <sheetName val="WRITE OFF"/>
      <sheetName val="I300"/>
      <sheetName val="J300"/>
      <sheetName val="J400"/>
      <sheetName val="J500"/>
      <sheetName val="J600"/>
      <sheetName val="J700"/>
      <sheetName val="M100"/>
      <sheetName val="M110"/>
      <sheetName val="XN100"/>
      <sheetName val="N110"/>
      <sheetName val="R100"/>
      <sheetName val="R110"/>
      <sheetName val="R210"/>
      <sheetName val="R200"/>
      <sheetName val="S110"/>
      <sheetName val="T310"/>
      <sheetName val="XO200"/>
      <sheetName val="XO300"/>
      <sheetName val="XP200"/>
      <sheetName val="XP300"/>
      <sheetName val="XR200"/>
      <sheetName val="D400"/>
      <sheetName val="D402"/>
      <sheetName val="L3-2012"/>
      <sheetName val="美嘉峰_L3-1 合并報表"/>
      <sheetName val="美嘉峰_L3-2-1_Selling expense"/>
      <sheetName val="美嘉峰_L3-2-2_美嘉峰-销售费用明细表"/>
      <sheetName val="Geely M_L3-3-1_Selling expense"/>
      <sheetName val="L3-2011"/>
      <sheetName val="L3-1控銷(本部)-2011"/>
      <sheetName val="L3-2吉銷-2011"/>
      <sheetName val="L3-3美嘉峰-销售费用明细表"/>
      <sheetName val="Sales (2)"/>
      <sheetName val="Sales"/>
      <sheetName val="Customer"/>
      <sheetName val="LEDGER"/>
      <sheetName val="Exchg diff"/>
      <sheetName val="Julius Baer"/>
      <sheetName val="程序"/>
      <sheetName val="主表"/>
      <sheetName val="管理费用明细表"/>
      <sheetName val="管理费用分析表"/>
      <sheetName val="合并数"/>
      <sheetName val="研究开发费"/>
      <sheetName val="管理抽"/>
      <sheetName val="程序 (2)"/>
      <sheetName val="营业费用主表"/>
      <sheetName val="营业费用明细表 "/>
      <sheetName val="营业费用分析表"/>
      <sheetName val="营业费合并合并"/>
      <sheetName val="房租测算"/>
      <sheetName val="营业费抽"/>
      <sheetName val="财务费用主表"/>
      <sheetName val="财务费用明细"/>
      <sheetName val="财务费用明细 "/>
      <sheetName val="财务费用分析表"/>
      <sheetName val="财务费用附注"/>
      <sheetName val="98526671_021F_4EAC_8BED_186C35F"/>
      <sheetName val="Print Sheet"/>
      <sheetName val="Collateral"/>
      <sheetName val="Loan Info"/>
      <sheetName val="Comparable"/>
      <sheetName val="Residual(Condo)"/>
      <sheetName val="Residual(SF)"/>
      <sheetName val="Residual(Income)"/>
      <sheetName val="Income"/>
      <sheetName val="Disposition"/>
      <sheetName val="CF Projection"/>
      <sheetName val="Scenario A"/>
      <sheetName val="Scenario B"/>
      <sheetName val="Tax"/>
      <sheetName val="Download"/>
      <sheetName val="Upload"/>
      <sheetName val="Print Macro"/>
      <sheetName val="资产负债表项目与会计科目对照表"/>
      <sheetName val="会计帐与传输总数调节表"/>
      <sheetName val="1.0 现金"/>
      <sheetName val="1.1 运送中现金"/>
      <sheetName val="1.2 银行存款"/>
      <sheetName val="2.0 贵金属"/>
      <sheetName val="3.0 存放中央银行款项"/>
      <sheetName val="4.0 存放拆放同业和金融性公司款项"/>
      <sheetName val="5.0 贷款分析(按性质)"/>
      <sheetName val="5.1 按客户性质分类"/>
      <sheetName val="5.2 非应计贷款与后三类贷款调节表"/>
      <sheetName val="5.3-贷款分析(按原发放日期分析)"/>
      <sheetName val="5.4- 贷款分析(按逾期日分析)"/>
      <sheetName val="6.0 贴现分析(按汇票性质,风险分析)"/>
      <sheetName val="6.1 再贴现资金"/>
      <sheetName val="7.0 呆账准备金"/>
      <sheetName val="8.0 投资分类表"/>
      <sheetName val="8.1 增减变动情况"/>
      <sheetName val="8.2 短期债券投资明细表"/>
      <sheetName val="8.3 长期债券投资明细表"/>
      <sheetName val="8.4 股权投资明细表"/>
      <sheetName val="8.5 短期债券投资销售"/>
      <sheetName val="8.6 长期债券投资销售"/>
      <sheetName val="8.7 股权投资销售"/>
      <sheetName val="9.0 代理证券"/>
      <sheetName val="10.0 买入返售证券款"/>
      <sheetName val="10.1 买入返售证券款明细表"/>
      <sheetName val="11.0 应收账款增减变动情况和帐龄分析"/>
      <sheetName val="12.0 其它应收款帐龄分析"/>
      <sheetName val="12.1 其它应收款明细表"/>
      <sheetName val="13.0 待处理流动资产损益明细表"/>
      <sheetName val="14.0 固定资产和在建工程"/>
      <sheetName val="14.1 固定资产内部转入"/>
      <sheetName val="14.2 固定资产内部转出"/>
      <sheetName val="14.3 由第三方保管的固定资产"/>
      <sheetName val="14.4 持有作经营租赁用途的固定资产"/>
      <sheetName val="14.5 闲置的固定资产"/>
      <sheetName val="14.6 以银行以外名义持有的固定资产"/>
      <sheetName val="14.7 作抵押用途的固定资产"/>
      <sheetName val="14.8 其他所有权,使用权带有限制的固定资产"/>
      <sheetName val="14.9 以重估值记帐的固定资产"/>
      <sheetName val="14.10 在建工程"/>
      <sheetName val="14.11 融资租入固定资产"/>
      <sheetName val="14.12 帐外资产"/>
      <sheetName val="14.13 资本承担"/>
      <sheetName val="14.14 土地"/>
      <sheetName val="14.15 提足折旧的固定资产"/>
      <sheetName val="15.0 固定资产清理明细表"/>
      <sheetName val="16.0 待处理固定资产损益明细表"/>
      <sheetName val="17.0 无形资产"/>
      <sheetName val="17.1 土地使用权"/>
      <sheetName val="17.2 其它无形资产"/>
      <sheetName val="18.0 长期待摊费用增减变动情况"/>
      <sheetName val="18.1 长期待摊费用明细表"/>
      <sheetName val="19.0 系统内往来"/>
      <sheetName val="20.0 待处理抵债资产"/>
      <sheetName val="21.0 待处理资产明细表"/>
      <sheetName val="22.0 向中央银行借款明细表"/>
      <sheetName val="23.0 同业存放拆入和金融性公司拆入款项"/>
      <sheetName val="24.0 应解汇款"/>
      <sheetName val="25.0 汇出汇款"/>
      <sheetName val="26.0 应付帐款增减变动情况和帐龄分析"/>
      <sheetName val="27.0 其他应付款帐龄分析"/>
      <sheetName val="27.1 其他应付款明细表"/>
      <sheetName val="27.2 应付工资"/>
      <sheetName val="27.3 应付福利费"/>
      <sheetName val="27.4 预提费用增减变动情况"/>
      <sheetName val="27.5 应付利润增减变动情况"/>
      <sheetName val="28.0 应交税金"/>
      <sheetName val="29.0 保证金明细表"/>
      <sheetName val="30.0 发行长期债券"/>
      <sheetName val="31.0 长期借款"/>
      <sheetName val="32.0 员工之房改情况调查表"/>
      <sheetName val="33.0 委托贷款,委托贷款基金"/>
      <sheetName val="34.0 股权投资收益分类表"/>
      <sheetName val="35.0 专项其它收入"/>
      <sheetName val="36.0 专项其它支出"/>
      <sheetName val="37.0 以前年度损益调整"/>
      <sheetName val="38.0 - 开出保函"/>
      <sheetName val="38.1-开出信用证"/>
      <sheetName val="38.2 应收各项托收款项"/>
      <sheetName val="38.3 表外未履约期权合同"/>
      <sheetName val="38.4 表外未履约掉期合同"/>
      <sheetName val="38.5 表外未履约外汇合同"/>
      <sheetName val="38.6 或有负债明细表"/>
      <sheetName val="38.6.1 未决诉讼"/>
      <sheetName val="38.6.2 已决未记帐诉讼"/>
      <sheetName val="38.7 经营性租赁支出及承诺"/>
      <sheetName val="39.0 资产流动性情况"/>
      <sheetName val="39.1分币种列示资产负债"/>
      <sheetName val="39.2 收益率差异"/>
      <sheetName val="40.0 利息收支变动原因"/>
      <sheetName val="40.1 按业务类型披露"/>
      <sheetName val="40.2 贷款结构分析"/>
      <sheetName val="40.2.1 业务与相关会计科目对照表"/>
      <sheetName val="40.2.2 业务与相关会计科目对照表 (外币)"/>
      <sheetName val="40.3 核销和年內回收款项分类"/>
      <sheetName val="41.0 对外实体投资"/>
      <sheetName val="41.1 自办经济实体"/>
      <sheetName val="42.0-关联方交易"/>
      <sheetName val="填表项目"/>
      <sheetName val="索引"/>
      <sheetName val="A 资产负债表"/>
      <sheetName val="固定资产汇总"/>
      <sheetName val="房屋建筑物 "/>
      <sheetName val="构筑物 "/>
      <sheetName val="井巷"/>
      <sheetName val="管道沟槽"/>
      <sheetName val="车辆"/>
      <sheetName val="工程物资"/>
      <sheetName val="在建（土建）"/>
      <sheetName val="在建（设备）"/>
      <sheetName val="固定资产清理"/>
      <sheetName val="待处理固定净损失"/>
      <sheetName val="土地"/>
      <sheetName val="无形（其他）"/>
      <sheetName val="表2  宗地状况调查表"/>
      <sheetName val="表3   待估宗地现状照片"/>
      <sheetName val="表4-1租赁物业-承租第三方 "/>
      <sheetName val="表4-2租赁物业-出租第三方"/>
      <sheetName val="固体矿产储量核实表"/>
      <sheetName val="技术经济指标分析"/>
      <sheetName val="A-19-1 固定资产-2002"/>
      <sheetName val="A-19-1 固定资产-2003"/>
      <sheetName val="A-19-1 固定资产-2004"/>
      <sheetName val="A-19-2 融资租入固定资产"/>
      <sheetName val="A-20 在建工程 2002"/>
      <sheetName val="A-20 在建工程 2003"/>
      <sheetName val="A-20 在建工程 2004"/>
      <sheetName val="A-21 固定资产清理 2001"/>
      <sheetName val="A-21 固定资产清理 2002"/>
      <sheetName val="A-21 固定资产清理 2003"/>
      <sheetName val="A-21 固定资产清理 2004"/>
      <sheetName val="A-22 待处理固定资产净损失"/>
      <sheetName val="A-23 无形资产及其他长期资产"/>
      <sheetName val="A-24 递延资产"/>
      <sheetName val="房地产调查评价表"/>
      <sheetName val="照片"/>
      <sheetName val="重点管道沟槽勘察表"/>
      <sheetName val="重点构筑物勘察表"/>
      <sheetName val="单层厂房勘察表"/>
      <sheetName val="重点房屋勘察表"/>
      <sheetName val="反应器调查表C42-2-15-16"/>
      <sheetName val="换热器调查表C42-2-15-18"/>
      <sheetName val="油罐调查表C42-2-15-19"/>
      <sheetName val="球罐调查表C24-2-15-20"/>
      <sheetName val="大型机泵调查表C42-2-10"/>
      <sheetName val="船舶调查表C42-2-15-22"/>
      <sheetName val="船舶成新率表C42-3-15-15"/>
      <sheetName val="火电配置情况调查表C42-2-15-3"/>
      <sheetName val="火电汽轮发电机组调查表C42-2-15-4"/>
      <sheetName val="火电锅炉调查表C42-2-15-5"/>
      <sheetName val="火电汽轮机调查表C24-2-15-6"/>
      <sheetName val="火电变压器调查表C42-2-15-7"/>
      <sheetName val="火电汽轮发电机调查表C24-2-15-11"/>
      <sheetName val="火电机组调查表C42-2-15-8"/>
      <sheetName val="火电机组调查表C24-2-15-9"/>
      <sheetName val="火电机组调查表C42-2-15-10"/>
      <sheetName val="塔类调查表C42-2-15-14"/>
      <sheetName val="工业锅炉调查表C42-2-7"/>
      <sheetName val="电梯、起重设备调查表C24-2-8"/>
      <sheetName val="压力容器状况调查表C42-2-9"/>
      <sheetName val="进口设备调查表C42-2-11"/>
      <sheetName val="通用设备调查表C42-2-4"/>
      <sheetName val="大型电子设备调查表C42-2-5"/>
      <sheetName val="特种运输车辆调查表C24-2-6"/>
      <sheetName val="企业备用码"/>
      <sheetName val="Sheet4"/>
      <sheetName val="laroux"/>
      <sheetName val="评估结果汇总表"/>
      <sheetName val="评估分类汇总表"/>
      <sheetName val="流动资产汇总表"/>
      <sheetName val="4货币现金"/>
      <sheetName val="5银行存款"/>
      <sheetName val="11应收帐款"/>
      <sheetName val="14预付帐"/>
      <sheetName val="16其他应收"/>
      <sheetName val="存货汇总"/>
      <sheetName val="23产成品 "/>
      <sheetName val="长期投资汇总表"/>
      <sheetName val="固定资产汇总表"/>
      <sheetName val="38房屋建筑"/>
      <sheetName val="41机器设备"/>
      <sheetName val="42车辆"/>
      <sheetName val="流动负债汇总表"/>
      <sheetName val="58应付帐"/>
      <sheetName val="61其他应付"/>
      <sheetName val="62应付工资"/>
      <sheetName val="63应付福利费"/>
      <sheetName val="64应交税金"/>
      <sheetName val="其他应交款"/>
      <sheetName val="长期负债汇总表"/>
      <sheetName val="在建"/>
      <sheetName val="      "/>
      <sheetName val="评估结果分类汇总表"/>
      <sheetName val="流动资产--货币"/>
      <sheetName val="流动资产--货币 (2)"/>
      <sheetName val="流动资产--货币 (3)"/>
      <sheetName val="短投汇总表"/>
      <sheetName val="短投"/>
      <sheetName val="短投 (2)"/>
      <sheetName val="流动资产--票据"/>
      <sheetName val="流动资产--应收"/>
      <sheetName val="流动资产--利润"/>
      <sheetName val="流动资产--利息"/>
      <sheetName val="流动资产--预付"/>
      <sheetName val="流动资产--补贴"/>
      <sheetName val="流动资产--其他应收"/>
      <sheetName val="流动资产--存货"/>
      <sheetName val="流动资产-原材料"/>
      <sheetName val="流动资产-材料采购"/>
      <sheetName val="流动资产-在库低值"/>
      <sheetName val="流动资产-产成品"/>
      <sheetName val="流动资产-在用低值"/>
      <sheetName val="流动资产--待摊"/>
      <sheetName val="流动资产--待处理"/>
      <sheetName val="一年到期长期债券"/>
      <sheetName val="其他流动资产"/>
      <sheetName val="长期投资--股票"/>
      <sheetName val="长期投资--债券"/>
      <sheetName val="长期投资--其他投资"/>
      <sheetName val="构筑物"/>
      <sheetName val="码头"/>
      <sheetName val="船舶设备"/>
      <sheetName val="通导设备"/>
      <sheetName val="集装箱设备"/>
      <sheetName val="固定-土地"/>
      <sheetName val="土建工程"/>
      <sheetName val="设备安装"/>
      <sheetName val="待处理固定资产"/>
      <sheetName val="土地使用权"/>
      <sheetName val="开办费"/>
      <sheetName val="其他长期资产"/>
      <sheetName val="递延税款"/>
      <sheetName val="应付票据"/>
      <sheetName val="预收帐款"/>
      <sheetName val="代销商品款"/>
      <sheetName val="其他应付款"/>
      <sheetName val="应交税金"/>
      <sheetName val="一年内到期长期负债"/>
      <sheetName val="长期应付款"/>
      <sheetName val="住房周转金"/>
      <sheetName val="其他长期负债"/>
      <sheetName val="递延税款贷款"/>
      <sheetName val="10000000"/>
      <sheetName val="1货币资金"/>
      <sheetName val="成本费用调整表"/>
      <sheetName val="8月人数调整"/>
      <sheetName val="IP卡收入分解"/>
      <sheetName val="服务收入加其他业利润"/>
      <sheetName val="平均资产总额"/>
      <sheetName val="分公司EBITDA率"/>
      <sheetName val="收支差额"/>
      <sheetName val="上年收入"/>
      <sheetName val="本年长数互收"/>
      <sheetName val="收支系数数据"/>
      <sheetName val="收支系数"/>
      <sheetName val="资产报酬率"/>
      <sheetName val="劳动生产率"/>
      <sheetName val="百元工资产出率"/>
      <sheetName val="收入增长贡献率"/>
      <sheetName val="收支差额贡献率"/>
      <sheetName val="全年"/>
      <sheetName val="比较"/>
      <sheetName val="1-11月"/>
      <sheetName val="34土地使用权"/>
      <sheetName val="甘肃省电信机械历年价格系数表"/>
      <sheetName val="5运输设备"/>
      <sheetName val="表1 货币资金"/>
      <sheetName val="表1-1 银行存款明细表"/>
      <sheetName val="表2 短期投资"/>
      <sheetName val="表3 应收帐款"/>
      <sheetName val="表4 应收票据"/>
      <sheetName val="表5 存货"/>
      <sheetName val="表5-1 存货跌价损失准备计算表"/>
      <sheetName val="表5-2 存货倒推表"/>
      <sheetName val="表6 预付帐款"/>
      <sheetName val="表6-1 其他应收款"/>
      <sheetName val="表6-2 待摊费用"/>
      <sheetName val="表6-3 预付及其他流动资产 "/>
      <sheetName val="表7 固定资产变动表"/>
      <sheetName val="表7-1 固定资产折旧表（上市） "/>
      <sheetName val="表7-1-1 固定资产折旧表  (非上市)"/>
      <sheetName val="表7-2 待处理财产损溢"/>
      <sheetName val="表7-3 固定资产有关资料"/>
      <sheetName val="表8-1 移动"/>
      <sheetName val="表8-2-1 数据"/>
      <sheetName val="表8-2-2 互联网"/>
      <sheetName val="表8-3 长途"/>
      <sheetName val="表8-4 寻呼"/>
      <sheetName val="表8-5 市话"/>
      <sheetName val="表8-6 在建工程明细表"/>
      <sheetName val="表8-7 工程合同汇总表(移动) NEW"/>
      <sheetName val="表8-7 工程合同汇总表(移动) (2)"/>
      <sheetName val="表8-8 在建工程有关资料"/>
      <sheetName val="表9 长期待摊费用"/>
      <sheetName val="表9-1 租赁合同汇总表"/>
      <sheetName val="表10 无形资产变动表"/>
      <sheetName val="表11 长期投资"/>
      <sheetName val="表11-1 长期股票投资"/>
      <sheetName val="表11-2 长期股权投资－未合并子公司"/>
      <sheetName val="表11-3 长期股权投资 － 合营公司"/>
      <sheetName val="表11-4 长期股权投资－联营公司"/>
      <sheetName val="表11-5 长期股权投资－参股公司"/>
      <sheetName val="表11-6 长期债权投资"/>
      <sheetName val="表11-7 其他债权投资"/>
      <sheetName val="表12 关联公司交易"/>
      <sheetName val="表12-1 与总部对帐"/>
      <sheetName val="表8-7 工程合同汇总表(移动) (5)"/>
      <sheetName val="公  "/>
      <sheetName val="共同"/>
      <sheetName val="共同 (2)"/>
      <sheetName val="BSC  BTS"/>
      <sheetName val="西门子 "/>
      <sheetName val="Sheet1 (2)"/>
      <sheetName val="光端机"/>
      <sheetName val="二次分配    "/>
      <sheetName val="二次分配     (2)"/>
      <sheetName val="二次分配     (3)"/>
      <sheetName val="二次分配     (4)"/>
      <sheetName val="表8-7 工程合同汇总表(移动) (3)"/>
      <sheetName val="表8-7 工程合同汇总表 (上市) (2)"/>
      <sheetName val="1固定资产汇总表"/>
      <sheetName val="4通用设备"/>
      <sheetName val="6线路设备"/>
      <sheetName val="7电信机械设备"/>
      <sheetName val="8电源设备 "/>
      <sheetName val="9固定_土地"/>
      <sheetName val="10工程物资"/>
      <sheetName val="12设备安装 (暂估入账余额)"/>
      <sheetName val="13设备安装（其他）"/>
      <sheetName val="14固定资产清理"/>
      <sheetName val="15待处理固定资产"/>
      <sheetName val="ADJ"/>
      <sheetName val="ADJ-Example"/>
      <sheetName val="WB"/>
      <sheetName val="Adj.No"/>
      <sheetName val="FS-W"/>
      <sheetName val="FS-N"/>
      <sheetName val="FS-O"/>
      <sheetName val="NA"/>
      <sheetName val="S00"/>
      <sheetName val="S03"/>
      <sheetName val="S03_3"/>
      <sheetName val="S04_3"/>
      <sheetName val="b00w"/>
      <sheetName val="b00n"/>
      <sheetName val="p00w"/>
      <sheetName val="p00n"/>
      <sheetName val="h00w"/>
      <sheetName val="h00n"/>
      <sheetName val="b01w"/>
      <sheetName val="b01n"/>
      <sheetName val="p01w"/>
      <sheetName val="p01n"/>
      <sheetName val="h01w"/>
      <sheetName val="h01n"/>
      <sheetName val="b02w"/>
      <sheetName val="b02n"/>
      <sheetName val="p02w"/>
      <sheetName val="p02n"/>
      <sheetName val="h02w"/>
      <sheetName val="h02n"/>
      <sheetName val="b03w"/>
      <sheetName val="b03n"/>
      <sheetName val="p03w"/>
      <sheetName val="p03n"/>
      <sheetName val="h03w"/>
      <sheetName val="h03n"/>
      <sheetName val="b03_3w"/>
      <sheetName val="b03_3n"/>
      <sheetName val="p03_3w"/>
      <sheetName val="p03_3n"/>
      <sheetName val="h03_3w"/>
      <sheetName val="h03_3n"/>
      <sheetName val="b04_3w"/>
      <sheetName val="b04_3n"/>
      <sheetName val="p04_3w"/>
      <sheetName val="p04_3n"/>
      <sheetName val="h04_3w"/>
      <sheetName val="h04_3n"/>
      <sheetName val="Journal list"/>
      <sheetName val="Log"/>
      <sheetName val="Journal list (2)"/>
      <sheetName val="Journal list (3)"/>
      <sheetName val="Journal list (4)"/>
      <sheetName val="Journal list (5)"/>
      <sheetName val="P1 损益表"/>
      <sheetName val="P2 主营业务收入"/>
      <sheetName val="P3 跨期间工程设计收入"/>
      <sheetName val="P4 跨期间工程施工收入"/>
      <sheetName val="P5 器材供应收入 "/>
      <sheetName val="P6主营业务成本"/>
      <sheetName val="P7营业税金及附加"/>
      <sheetName val="P8营业费用"/>
      <sheetName val="P9管理费用"/>
      <sheetName val="P10利息费用"/>
      <sheetName val="P11其它业务利润(亏损)"/>
      <sheetName val="P12 投资收益汇总表"/>
      <sheetName val="P12-1 投资收益明细表"/>
      <sheetName val="P13营业外收支"/>
      <sheetName val="P14以前年度损益调整"/>
      <sheetName val="P15 所得税-企业所得税纳税调节表"/>
      <sheetName val="P16 所得税-递延税项"/>
      <sheetName val="绥棱（车）"/>
      <sheetName val="绥棱"/>
      <sheetName val="其俖应交款"/>
      <sheetName val="应侤税金"/>
      <sheetName val="上报"/>
      <sheetName val="1&amp;其他应收"/>
      <sheetName val="P!6 所得税-递延税项"/>
      <sheetName val="长期投资汇总衬"/>
      <sheetName val="01"/>
      <sheetName val="02"/>
      <sheetName val="03"/>
      <sheetName val="04"/>
      <sheetName val="05"/>
      <sheetName val="税金计提"/>
      <sheetName val="税金计提 (2)"/>
      <sheetName val="税金计提 (3)"/>
      <sheetName val="6月合并"/>
      <sheetName val="税金计提07"/>
      <sheetName val="样品 "/>
      <sheetName val="样品  (2)"/>
      <sheetName val="[13 铁路配件.xlsῘ长期投资--其他投资"/>
      <sheetName val="新中大资产负债表"/>
      <sheetName val="新中大损益表"/>
      <sheetName val="内部损益表"/>
      <sheetName val="含税损益表附表（本月)"/>
      <sheetName val="含税损益表附表（本年累计)"/>
      <sheetName val="费用汇总表"/>
      <sheetName val="经营费用明细表（本月）"/>
      <sheetName val="经营费用明细表（本年）"/>
      <sheetName val="管理费用明细表（本月)"/>
      <sheetName val="管理费用明细表（本年）"/>
      <sheetName val="销售收入明细表"/>
      <sheetName val="商品库存周转天数表"/>
      <sheetName val="资产对帐表"/>
      <sheetName val="其他应收"/>
      <sheetName val="其他应付"/>
      <sheetName val="含税损益表附表（本月）"/>
      <sheetName val="含税损益表附表（本年累计）"/>
      <sheetName val="管理费用明细表（本月）"/>
      <sheetName val="资产对帐清单 "/>
      <sheetName val="汇总表"/>
      <sheetName val="税"/>
      <sheetName val="工资表"/>
      <sheetName val="基本情况"/>
      <sheetName val="流动资产--其他应收 坏帐(2)"/>
      <sheetName val="流动资产-库存材料"/>
      <sheetName val="流动资产-库存商品"/>
      <sheetName val="流动资产-出租商品"/>
      <sheetName val="流动资产-委托代销商品"/>
      <sheetName val="流动资产-受托代销商品"/>
      <sheetName val="固定_土地"/>
      <sheetName val="设备安装 (已)"/>
      <sheetName val="设备安装（未）"/>
      <sheetName val="其它应交款"/>
      <sheetName val="企业表一"/>
      <sheetName val="M-5C"/>
      <sheetName val="M-5A"/>
      <sheetName val="营业汇总-旬报"/>
      <sheetName val="营业汇总-月报"/>
      <sheetName val="移动销售汇总-旬报"/>
      <sheetName val="移动销售汇总-月报"/>
      <sheetName val="数据固定销售汇总-旬报"/>
      <sheetName val="数据固定销售汇总-月报"/>
      <sheetName val="附表1（营业厅）-下旬"/>
      <sheetName val="附表1（营业厅）-下旬 (2)"/>
      <sheetName val="附表1（营业厅）-下旬 (3)"/>
      <sheetName val="附表1（营业厅）-下旬 (4)"/>
      <sheetName val="附表1（营业厅）-下旬 (5)"/>
      <sheetName val="附表1（营业厅）-下旬 (6)"/>
      <sheetName val="附表1（营业厅）-下旬 (7)"/>
      <sheetName val="附表1（营业厅）-下旬 (8)"/>
      <sheetName val="附表1（营业厅）-下旬 (9)"/>
      <sheetName val="附表1（营业厅）-下旬 (10)"/>
      <sheetName val="附表1（营业厅）-下旬 (11)"/>
      <sheetName val="附表1（营业厅）-月报"/>
      <sheetName val="附表1（大客户） (2)-下旬"/>
      <sheetName val="附表1（大客户） (2)-下旬 (2)"/>
      <sheetName val="附表1（大客户） (2)-下旬 (3)"/>
      <sheetName val="附表1（大客户） (2)-下旬 (4)"/>
      <sheetName val="附表1（大客户） (2)-下旬 (5)"/>
      <sheetName val="附表1（大客户） (2)-下旬 (6)"/>
      <sheetName val="附表1（大客户） (2)-下旬 (7)"/>
      <sheetName val="附表1（大客户） (2)-下旬 (8)"/>
      <sheetName val="附表1（大客户） (2)-下旬 (9)"/>
      <sheetName val="附表1（大客户） (2)-下旬 (10)"/>
      <sheetName val="附表1（大客户） (2)-下旬 (11)"/>
      <sheetName val="附表1（大客户） (2)-月报"/>
      <sheetName val="附表1（经销商） (3)-下旬"/>
      <sheetName val="附表1（经销商） (3)-下旬 (2)"/>
      <sheetName val="附表1（经销商） (3)-下旬 (3)"/>
      <sheetName val="附表1（经销商） (3)-下旬 (4)"/>
      <sheetName val="附表1（经销商） (3)-下旬 (5)"/>
      <sheetName val="附表1（经销商） (3)-下旬 (6)"/>
      <sheetName val="附表1（经销商） (3)-下旬 (7)"/>
      <sheetName val="附表1（经销商） (3)-下旬 (8)"/>
      <sheetName val="附表1（经销商） (3)-下旬 (9)"/>
      <sheetName val="附表1（经销商） (3)-下旬 (10)"/>
      <sheetName val="附表1（经销商） (3)-下旬 (11)"/>
      <sheetName val="附表1（经销商） (3)-月报"/>
      <sheetName val="附表1（合作厅） (4)-下旬"/>
      <sheetName val="附表1（合作厅） (4)-下旬 (2)"/>
      <sheetName val="附表1（合作厅） (4)-下旬 (3)"/>
      <sheetName val="附表1（合作厅） (4)-下旬 (4)"/>
      <sheetName val="附表1（合作厅） (4)-下旬 (5)"/>
      <sheetName val="附表1（合作厅） (4)-下旬 (6)"/>
      <sheetName val="附表1（合作厅） (4)-下旬 (7)"/>
      <sheetName val="附表1（合作厅） (4)-下旬 (8)"/>
      <sheetName val="附表1（合作厅） (4)-下旬 (9)"/>
      <sheetName val="附表1（合作厅） (4)-下旬 (10)"/>
      <sheetName val="附表1（合作厅） (4)-下旬 (11)"/>
      <sheetName val="附表1（合作厅） (4)-月报 "/>
      <sheetName val="附表2-下旬"/>
      <sheetName val="附表2-下旬 (2)"/>
      <sheetName val="附表2-下旬 (3)"/>
      <sheetName val="附表2-下旬 (4)"/>
      <sheetName val="附表2-下旬 (5)"/>
      <sheetName val="附表2-下旬 (6)"/>
      <sheetName val="附表2-下旬 (7)"/>
      <sheetName val="附表2-下旬 (8)"/>
      <sheetName val="附表2-下旬 (9)"/>
      <sheetName val="附表2-下旬 (10)"/>
      <sheetName val="附表2-下旬 (11)"/>
      <sheetName val="附表2-月报"/>
      <sheetName val="附表3-下旬"/>
      <sheetName val="附表3-下旬 (2)"/>
      <sheetName val="附表3-下旬 (3)"/>
      <sheetName val="附表3-下旬 (4)"/>
      <sheetName val="附表3-下旬 (5)"/>
      <sheetName val="附表3-下旬 (6)"/>
      <sheetName val="附表3-下旬 (7)"/>
      <sheetName val="附表3-下旬 (8)"/>
      <sheetName val="附表3-下旬 (9)"/>
      <sheetName val="附表3-下旬 (10)"/>
      <sheetName val="附表3-下旬 (11)"/>
      <sheetName val="附表3-月报"/>
      <sheetName val="XXXXXXXX"/>
      <sheetName val="XXXXXXX0"/>
      <sheetName val="XXXXXXX1"/>
      <sheetName val="XXXXXXX2"/>
      <sheetName val="XXXXXXX3"/>
      <sheetName val="XXXXXXX4"/>
      <sheetName val="XXXXXXX5"/>
      <sheetName val="XXXXXXX6"/>
      <sheetName val="中山低值"/>
      <sheetName val="XXXXXX_x0005__x0000_"/>
      <sheetName val="分公司EB_x0000_DA率"/>
      <sheetName val="分公司EB"/>
      <sheetName val="县区话务量"/>
      <sheetName val="日报表"/>
      <sheetName val="9时"/>
      <sheetName val="SDCCH"/>
      <sheetName val="11时"/>
      <sheetName val="最坏小区"/>
      <sheetName val="11时MSC"/>
      <sheetName val="NICELLREL(bsc)"/>
      <sheetName val="NBRMSCLST(msc)"/>
      <sheetName val="2001年话费 "/>
      <sheetName val="网内"/>
      <sheetName val="2000年话费"/>
      <sheetName val="员工促销"/>
      <sheetName val="欠费"/>
      <sheetName val="XX"/>
      <sheetName val="其他长期2耀"/>
      <sheetName val="P4 跨期间工程敨工收入"/>
      <sheetName val="资产对帐清"/>
      <sheetName val="资产对帐清Տ"/>
      <sheetName val="资产对帐清뼀቙"/>
      <sheetName val="资产对帐清쌀እ"/>
      <sheetName val="_x0000__x0000__x0000_-_x0000_1_x0000_ _x0000_"/>
      <sheetName val="固定_x0005__x0000__x0000_"/>
      <sheetName val="Details"/>
      <sheetName val="for memo"/>
      <sheetName val="20121031 consol"/>
      <sheetName val="短期贷款及已经还清贷款汇总表"/>
      <sheetName val="P300-4 借款合同限制性条款汇总"/>
      <sheetName val="P300-A03 卓尔投资集团"/>
      <sheetName val="loan confirmation "/>
      <sheetName val="P300-A04-2 汉口北商贸借款明细帐"/>
      <sheetName val="银行贷款基准利率"/>
      <sheetName val="P300-c利息支出合理性测试 "/>
      <sheetName val="P300-A06 汉口北物流"/>
      <sheetName val="Lead"/>
      <sheetName val="20140630 consol"/>
      <sheetName val="P300-1 截至2014.06.30借款合同清单"/>
      <sheetName val="P300-2  贷款变动情况及还款计划汇总OK"/>
      <sheetName val="P300-3  non current breakdown"/>
      <sheetName val="P300-6 剩余贷款信用额度"/>
      <sheetName val="P300-A04.汉口北商贸市场"/>
      <sheetName val="P300-A11武汉大世界"/>
      <sheetName val="P300-A16卓尔城投资发展"/>
      <sheetName val="P300-A19 湖畔豪庭"/>
      <sheetName val="P300-A24正安武汉"/>
      <sheetName val="P300-A25 卓尔发展沈阳"/>
      <sheetName val="P300-A28 卓尔发展长沙"/>
      <sheetName val="P300-A30 卓尔发展天津"/>
      <sheetName val="内部单位"/>
      <sheetName val="关联方"/>
      <sheetName val="001.01 资产负债表"/>
      <sheetName val="001.02 利润表"/>
      <sheetName val="002.01 货币资金"/>
      <sheetName val="002.02 应收账款"/>
      <sheetName val="002.03 预付账款"/>
      <sheetName val="002.04 其他应收款"/>
      <sheetName val="002.05 存货-汇总"/>
      <sheetName val="002.05.01 存货-在建"/>
      <sheetName val="002.05.02 存货-开发产品"/>
      <sheetName val="002.05.03 存货-原材料"/>
      <sheetName val="002.05.04存货-周转材料"/>
      <sheetName val="002.05.05存货-临时设施"/>
      <sheetName val="002.05.06存货-工程款开支"/>
      <sheetName val="002.06长期投资"/>
      <sheetName val="002.07 投资性物业"/>
      <sheetName val="002.08 固定资产"/>
      <sheetName val="002.09 无形资产"/>
      <sheetName val="002.10 长期待摊费用"/>
      <sheetName val="002.011 递延所得税资产"/>
      <sheetName val="003.01 应付账款"/>
      <sheetName val="003.02 预收账款"/>
      <sheetName val="003.02.01 當期合約銷售"/>
      <sheetName val="003.03 应付职工薪酬"/>
      <sheetName val="003.04 应交税费"/>
      <sheetName val="003.05 其他应付款"/>
      <sheetName val="003.06 贷款情况及变动表"/>
      <sheetName val="003.07 权益变动表"/>
      <sheetName val="004.01 营业收入、成本"/>
      <sheetName val="004.02 营业外收支"/>
      <sheetName val="004.03 销售费用"/>
      <sheetName val="004.04 管理费用"/>
      <sheetName val="004.05. 财务费用"/>
      <sheetName val="004.05.01 贷款利息支出"/>
      <sheetName val="004.06 所得税费用"/>
      <sheetName val="004.06.01 當期所得稅計算"/>
      <sheetName val="004.07 工程收入支出"/>
      <sheetName val="004.08 最高薪酬人士"/>
      <sheetName val="005.01 承担及或有事项"/>
      <sheetName val="valin premium (scratch)"/>
      <sheetName val="Liquidity"/>
      <sheetName val="AR"/>
      <sheetName val="AR lead"/>
      <sheetName val="ARnb1"/>
      <sheetName val="ARnb2"/>
      <sheetName val="ARbr06"/>
      <sheetName val="L1-2"/>
      <sheetName val="应收预收对冲明细"/>
      <sheetName val="BDnb"/>
      <sheetName val="L3"/>
      <sheetName val="L3-1"/>
      <sheetName val="L3-1-1"/>
      <sheetName val="L4"/>
      <sheetName val="L5"/>
      <sheetName val="L6"/>
      <sheetName val="其他重要资料"/>
      <sheetName val="利润表及利润分配表"/>
      <sheetName val="试算平衡表"/>
      <sheetName val="所需科目明细帐"/>
      <sheetName val="营业收入(表1)"/>
      <sheetName val="产品销售收入(表1.1)"/>
      <sheetName val="国内关联方销售收入(表1.1.1)"/>
      <sheetName val="国外关联方销售收入(表1.1.2)"/>
      <sheetName val="国内第三方销售收入(表1.1.3)"/>
      <sheetName val="国外第三方销售收入(表1.1.4)"/>
      <sheetName val="销售收入 －按产品(表1.1.5)"/>
      <sheetName val="服务收入(表1.2)"/>
      <sheetName val="营业成本(表2)"/>
      <sheetName val="产品销售和服务成本(表2.1)"/>
      <sheetName val="产品销售成本结算表(表2.2)"/>
      <sheetName val="海外分区产品销售收入(表1.3)"/>
      <sheetName val="借货合同(表1.4)"/>
      <sheetName val="年末尚未交付的培训合同清单(表1.5)"/>
      <sheetName val="长期大型建设工程完工进度表(表1.6)"/>
      <sheetName val="销售税金(表3)"/>
      <sheetName val="制造费用(表4)"/>
      <sheetName val="营业费用(表5)"/>
      <sheetName val="用服费用(表5.1)"/>
      <sheetName val="管理费用(表6)"/>
      <sheetName val="研究开发费(表6.1)"/>
      <sheetName val="人员数(表6.2)"/>
      <sheetName val="工资费用分月汇总表(表6.3）"/>
      <sheetName val="财务费用(表7)"/>
      <sheetName val="其它业务收入(表8)"/>
      <sheetName val="材料销售(表8.1)"/>
      <sheetName val="其它业务支出(表9)"/>
      <sheetName val="营业外收入(表10)"/>
      <sheetName val="营业外支出(表11)"/>
      <sheetName val="补贴收入(表12)"/>
      <sheetName val="投资收益(表13)"/>
      <sheetName val="以前年度损益调整(表14)"/>
      <sheetName val="货币资金(表15)"/>
      <sheetName val="办事处银行存款明细"/>
      <sheetName val="应收票据(表16) "/>
      <sheetName val="应收帐款(表17)"/>
      <sheetName val="应收信用证（表17.1)"/>
      <sheetName val="应收建造合同款项（表17.2)"/>
      <sheetName val="预付帐款(表18)"/>
      <sheetName val="其它应收款(表19)"/>
      <sheetName val="备用金(表19.1)"/>
      <sheetName val="备用金费用化计算表(表19.2)"/>
      <sheetName val="存货(表20)"/>
      <sheetName val="存货帐龄分析(表20.1)"/>
      <sheetName val="待处理流动资产净损失(表21)"/>
      <sheetName val="短期借款(表29)"/>
      <sheetName val="应付票据(表30)"/>
      <sheetName val="应付帐款(表31)"/>
      <sheetName val="应付款2080104"/>
      <sheetName val="应计暂估2515"/>
      <sheetName val="预收帐款(表32)"/>
      <sheetName val="预收建造合同款项(表32.1)"/>
      <sheetName val="应付福利费(表33)"/>
      <sheetName val="应付利润(表34)"/>
      <sheetName val="未交税金(表35)"/>
      <sheetName val="增值税(表35.1)"/>
      <sheetName val="其它应交款(表36)"/>
      <sheetName val="其它应付款(表37)"/>
      <sheetName val="员工福利(表37.1)"/>
      <sheetName val="预提费用(表38)"/>
      <sheetName val="预计负债(表39)"/>
      <sheetName val="长期借款(表40)"/>
      <sheetName val="实收资本(表41)"/>
      <sheetName val="盈余公积(表42)"/>
      <sheetName val="关联方余额及交易（表43）"/>
      <sheetName val="经营租赁-承租方(表45)"/>
      <sheetName val="经营租赁-出租方(表46)"/>
      <sheetName val="或有负债(表47)"/>
      <sheetName val="利息资本化计算表（表48）"/>
      <sheetName val="短期投资(表49)"/>
      <sheetName val="销售返点明细(表50)"/>
      <sheetName val="IFRS reconciliation（表51）"/>
      <sheetName val="应收票据(表16)"/>
      <sheetName val="长期投资(表22)"/>
      <sheetName val="长期股权投资成本(表22.1)"/>
      <sheetName val="长期股权投资损益调整(表22.2)"/>
      <sheetName val="长期股权投资差异(表22.3)"/>
      <sheetName val="长期股权投资准备(表22.4)"/>
      <sheetName val="固定资产(表23)"/>
      <sheetName val="累计折旧(表24)"/>
      <sheetName val="在建工程(表25)"/>
      <sheetName val="无形资产(表26)"/>
      <sheetName val="长期待摊费用(表27)"/>
      <sheetName val="递延税项(表28)"/>
      <sheetName val="资本承担(表44)"/>
      <sheetName val="股票期权（表49）"/>
      <sheetName val="短期投资(表50)"/>
      <sheetName val="销售返点明细(表51)"/>
      <sheetName val="IFRS reconciliation（表52）"/>
      <sheetName val="Outstanding confirmation List"/>
      <sheetName val="Contents"/>
      <sheetName val="Profit and loss(A)"/>
      <sheetName val="Balance sheet(B)"/>
      <sheetName val="PL notes(D)"/>
      <sheetName val="BS notes(E)"/>
      <sheetName val="Cash flows(G)"/>
      <sheetName val="BS Fixed assets(H)"/>
      <sheetName val="Taxation(I1)"/>
      <sheetName val="Deferred tax calculation(I2)"/>
      <sheetName val="Inter-co(J)"/>
      <sheetName val="consolidation button"/>
      <sheetName val="BS-JV1"/>
      <sheetName val="BS-JV2"/>
      <sheetName val="STATEMENT OF INV.-JV1"/>
      <sheetName val="STATEMENT OF INV.-JV2"/>
      <sheetName val="FA&amp;AD-JV1"/>
      <sheetName val="FA&amp;AD-JV2"/>
      <sheetName val="CIP_JV1"/>
      <sheetName val="CIP_JV2"/>
      <sheetName val="INTA&amp;OA_JV1"/>
      <sheetName val="INTA&amp;OA_JV2"/>
      <sheetName val="ForeignCur-JV1"/>
      <sheetName val="ForeignCur-JV2"/>
      <sheetName val="VAT_JV1"/>
      <sheetName val="VAT_JV2"/>
      <sheetName val="PNL_JV1"/>
      <sheetName val="PNL_JV2"/>
      <sheetName val="PROFIT APP&amp;DISTRI_JV1"/>
      <sheetName val="PROFIT APP&amp;DISTRI_JV2"/>
      <sheetName val="COGM&amp;COGS_JV1"/>
      <sheetName val="COGM&amp;COGS_JV2"/>
      <sheetName val="COP&amp;SALES&amp;COS_JV1"/>
      <sheetName val="COP&amp;SALES&amp;COS_JV2"/>
      <sheetName val="OVHD_JV1"/>
      <sheetName val="OVHD_JV2"/>
      <sheetName val="SELLING EXP._JV1"/>
      <sheetName val="SELLING EXP._JV2"/>
      <sheetName val="G&amp;A_JV1"/>
      <sheetName val="G&amp;A_JV2"/>
      <sheetName val="NON_OP I&amp;E_JV1"/>
      <sheetName val="NON_OP I&amp;E_JV2"/>
      <sheetName val="CASH FLOW_JV1"/>
      <sheetName val="CASH FLOW_JV2"/>
      <sheetName val="FFE SUPPLEMENT-JV1 GTSS"/>
      <sheetName val="FFE SUPPLEMENT-JV1 PCS"/>
      <sheetName val="FFE SUPPLEMENT-JV2"/>
      <sheetName val="BS_JV1"/>
      <sheetName val="BS_JV2"/>
      <sheetName val="PNL_JV1."/>
      <sheetName val="CASH FLOW_kilo_AFI-03 "/>
      <sheetName val="Sell JV2 final (2)"/>
      <sheetName val="GNAJV2 final (2)"/>
      <sheetName val="Fin JV2 (f) (2)"/>
      <sheetName val="ForeignCur-JV12001"/>
      <sheetName val="公积金计算"/>
      <sheetName val="结帐"/>
      <sheetName val="产成品"/>
      <sheetName val="生产成本"/>
      <sheetName val="201301-12"/>
      <sheetName val="未验税金"/>
      <sheetName val="产 成品"/>
      <sheetName val="ARAP"/>
      <sheetName val="余额表"/>
      <sheetName val="2013FA"/>
      <sheetName val="06BS"/>
      <sheetName val="06IS"/>
      <sheetName val="07IS (2)"/>
      <sheetName val="YS01-01"/>
      <sheetName val="YS02-02"/>
      <sheetName val="YYY"/>
      <sheetName val="TTT"/>
      <sheetName val="汇总"/>
      <sheetName val="支付计划一期"/>
      <sheetName val="支付计划2-4期"/>
      <sheetName val="公检法司编制"/>
      <sheetName val="行政编制"/>
      <sheetName val="Open"/>
      <sheetName val="损益及资金快报"/>
      <sheetName val="Toolbox"/>
      <sheetName val="月报-项目结转预测表"/>
      <sheetName val="3-2固定资产"/>
      <sheetName val="经济指标总表"/>
      <sheetName val="付款计划"/>
      <sheetName val="日期编号"/>
      <sheetName val="盈利测算"/>
      <sheetName val="销售计划"/>
      <sheetName val="1期现金流表"/>
      <sheetName val="盈利测算 (报表口径)"/>
      <sheetName val="输入条件"/>
      <sheetName val="一般预算收入"/>
      <sheetName val="P1012001"/>
      <sheetName val="~_file.xls (2)"/>
      <sheetName val="GDP"/>
      <sheetName val="本年收入合计"/>
      <sheetName val="工商税收"/>
      <sheetName val="detail"/>
      <sheetName val="农业用地"/>
      <sheetName val="CBUGL"/>
      <sheetName val="目录索引"/>
      <sheetName val="6-4盈利测算"/>
      <sheetName val="五家公司损益计算"/>
      <sheetName val="资产清单"/>
      <sheetName val="债权"/>
      <sheetName val="Sch PR-2"/>
      <sheetName val="Sch PR-3"/>
      <sheetName val="G.1R-Shou COP Gf"/>
      <sheetName val="基础编码"/>
      <sheetName val="2002年一般预算收入"/>
      <sheetName val="明细分类账"/>
      <sheetName val="表3.5成本目标汇总表"/>
      <sheetName val="总人口"/>
      <sheetName val="SW-TEO"/>
      <sheetName val="ROI"/>
      <sheetName val="8-1酒店公寓收入"/>
      <sheetName val="1111111"/>
      <sheetName val="KKKKKKKK"/>
      <sheetName val="预算封面"/>
      <sheetName val="6-3基建投资（汇总表）"/>
      <sheetName val="6-4盈利测算(土增税分期清算)"/>
      <sheetName val="6-4盈利测算(土增税分产品清算)"/>
      <sheetName val="伍兹公寓"/>
      <sheetName val="6-2项目建筑规划指标"/>
      <sheetName val="表3.5成本汇总表"/>
      <sheetName val="Setting"/>
      <sheetName val="成本测算"/>
      <sheetName val="事业发展"/>
      <sheetName val="中小学生"/>
      <sheetName val="季度分析取数"/>
      <sheetName val="工程月现金支出"/>
      <sheetName val="编表说明"/>
      <sheetName val="封面HB"/>
      <sheetName val="封面CM"/>
      <sheetName val="资产负债表HB"/>
      <sheetName val="资产负债表CM"/>
      <sheetName val="资产负债表HL"/>
      <sheetName val="利润表HB"/>
      <sheetName val="利润表CM"/>
      <sheetName val="利润表HL"/>
      <sheetName val="现金流量表HB"/>
      <sheetName val="现金流量表CM"/>
      <sheetName val="现金流量表HL"/>
      <sheetName val="现金流量补充表HB"/>
      <sheetName val="现金流量补充表CM"/>
      <sheetName val="现金流量附表HL"/>
      <sheetName val="所有者权益表HB"/>
      <sheetName val="所有者权益表CM"/>
      <sheetName val="所有者权益变动HL"/>
      <sheetName val="应收帐款HB"/>
      <sheetName val="预付帐款HB"/>
      <sheetName val="其他应收帐款HB"/>
      <sheetName val="应付款项HB"/>
      <sheetName val="存货明细HB"/>
      <sheetName val="固定资产HB"/>
      <sheetName val="投资性房地产HB"/>
      <sheetName val="无形资产及长期待摊HB"/>
      <sheetName val="应付薪酬HB"/>
      <sheetName val="应交税费HB"/>
      <sheetName val="销售费用HB"/>
      <sheetName val="管理费用HB"/>
      <sheetName val="财务费用HB"/>
      <sheetName val="营业外收支HB"/>
      <sheetName val="应收帐款CM"/>
      <sheetName val="预付帐款CM"/>
      <sheetName val="其他应收帐款CM"/>
      <sheetName val="应付款项CM"/>
      <sheetName val="存货明细CM"/>
      <sheetName val="投资性房地产CM"/>
      <sheetName val="固定资产CM"/>
      <sheetName val="无形资产及长期待摊CM"/>
      <sheetName val="应付薪酬CM"/>
      <sheetName val="应交税费CM"/>
      <sheetName val="销售费用CM"/>
      <sheetName val="管理费用CM"/>
      <sheetName val="财务费用CM"/>
      <sheetName val="营业外收支CM"/>
      <sheetName val="封面HL"/>
      <sheetName val="应收款项明细表HL"/>
      <sheetName val="存货明细表HL"/>
      <sheetName val="固定资产明细表HL"/>
      <sheetName val="无形资产及长期待摊HL"/>
      <sheetName val="应付款项HL"/>
      <sheetName val="应付职工薪酬明细表HL"/>
      <sheetName val="应交税费明细表HL"/>
      <sheetName val="管理费用明细表HL"/>
      <sheetName val="财务费用明细表HL"/>
      <sheetName val="营业外收支HL"/>
      <sheetName val="B"/>
      <sheetName val="Financ. Overview"/>
      <sheetName val="财政供养人员增幅"/>
      <sheetName val="村级支出"/>
      <sheetName val="2002-CMHK"/>
      <sheetName val="基础资料（B）"/>
      <sheetName val="星城"/>
      <sheetName val="雍华府"/>
      <sheetName val="依云郡"/>
      <sheetName val="贝肯山"/>
      <sheetName val="按揭担保余额表"/>
      <sheetName val="二期"/>
      <sheetName val="12-16农行取绿卡"/>
      <sheetName val="CFworking_07"/>
      <sheetName val="CFworking_05"/>
      <sheetName val="CFworking_06 (2)"/>
      <sheetName val="A200_2006"/>
      <sheetName val="A210_Tax FX calculaton_2005"/>
      <sheetName val="CONS306_190606"/>
      <sheetName val="BSxx"/>
      <sheetName val="PLxx"/>
      <sheetName val="CFworkingxxx"/>
      <sheetName val="Minutes Index"/>
      <sheetName val="Cut Off Test Proce"/>
      <sheetName val="Cut Off Test"/>
      <sheetName val="Vouch S &amp; P Proce"/>
      <sheetName val="Vouch S &amp; P"/>
      <sheetName val="Retest-Off Rent"/>
      <sheetName val="Retest-Staff Rent"/>
      <sheetName val="GE1"/>
      <sheetName val="GE1-2"/>
      <sheetName val="GE2"/>
      <sheetName val="GH1"/>
      <sheetName val="GI1"/>
      <sheetName val="GI2"/>
      <sheetName val="GI3"/>
      <sheetName val="GL1"/>
      <sheetName val="GL1-1"/>
      <sheetName val="GM1"/>
      <sheetName val="GM2"/>
      <sheetName val="GN2"/>
      <sheetName val="GG1"/>
      <sheetName val="GG2"/>
      <sheetName val="GG2-3 2005 bills"/>
      <sheetName val="GG2-1 2004 bills"/>
      <sheetName val="GG2-2 2003 bills"/>
      <sheetName val="(X) GG3"/>
      <sheetName val="2005.10 bills (client)"/>
      <sheetName val="GG3 (adjusted)"/>
      <sheetName val="应收帐款 (2002)"/>
      <sheetName val="bad debt prov adj (2003-05)"/>
      <sheetName val="应收帐款表(2005)"/>
      <sheetName val="Sales cut off adj 2004"/>
      <sheetName val="Client AR 2005.10"/>
      <sheetName val="GG3-2 (2004)"/>
      <sheetName val="GG3-3 (2003)"/>
      <sheetName val="GG3-1 (2005.10)"/>
      <sheetName val="GG3-4 (2005)"/>
      <sheetName val="应收帐款表(2005 ageing)"/>
      <sheetName val="AR ageing 2005.10"/>
      <sheetName val="GG3-1 (2003)"/>
      <sheetName val="GG3-1-1 03 AR SS"/>
      <sheetName val="2003 AR SS vouching"/>
      <sheetName val="CLJ AR Adj"/>
      <sheetName val="04 AR ageing ledger"/>
      <sheetName val="2004 AR not yet ss"/>
      <sheetName val="AR 2004 ageing (client)"/>
      <sheetName val="GG3-2-1 04 AR SS"/>
      <sheetName val="2004 AR SS vouching 1"/>
      <sheetName val="2004 AR SS vouching 2"/>
      <sheetName val="2004 AR Inv &amp; GDN vouching"/>
      <sheetName val="Sales vouch list"/>
      <sheetName val="Sales vouch list (I)"/>
      <sheetName val="GG4"/>
      <sheetName val="GG4-1"/>
      <sheetName val="OR (client 2005.10)"/>
      <sheetName val="GG4-1-1 (RP)"/>
      <sheetName val="RP vouching"/>
      <sheetName val="其他应收款 (2005)"/>
      <sheetName val="staff loan breakdown"/>
      <sheetName val="其他应收款 (2002)"/>
      <sheetName val="GG4-2"/>
      <sheetName val="Prepayment (client 05.10)"/>
      <sheetName val="预付帐款表 (2005)"/>
      <sheetName val="预付帐款 (2002)"/>
      <sheetName val="GG4-3"/>
      <sheetName val="VAT Def exp by client"/>
      <sheetName val="GG5"/>
      <sheetName val="Def exp (client 05.10)"/>
      <sheetName val="GG3 (SS)"/>
      <sheetName val="Sales system + AR 04 bal vouch"/>
      <sheetName val="List conf to client"/>
      <sheetName val="AR 2003&amp;04"/>
      <sheetName val="GE5-1 list of Disposal"/>
      <sheetName val="GE4 lead (for reference only)"/>
      <sheetName val="GG8 Prepaid exp"/>
      <sheetName val="S1600"/>
      <sheetName val="S1600 ss"/>
      <sheetName val="S1610"/>
      <sheetName val="S1620"/>
      <sheetName val="S1700"/>
      <sheetName val="S1710"/>
      <sheetName val="H600"/>
      <sheetName val="净值与清理差异表"/>
      <sheetName val="CTSY"/>
      <sheetName val="Minguang"/>
      <sheetName val="CTCU"/>
      <sheetName val="L200NB"/>
      <sheetName val="L210"/>
      <sheetName val="L300"/>
      <sheetName val="L400"/>
      <sheetName val="L500"/>
      <sheetName val="L600"/>
      <sheetName val="REFERENCE"/>
      <sheetName val="Trade debtors"/>
      <sheetName val="S-DATABASE"/>
      <sheetName val="TIT SP Z o.o."/>
      <sheetName val="Britax Teutonia"/>
      <sheetName val="Britax Child care"/>
      <sheetName val="Britax Excelsior "/>
      <sheetName val="Britax Child Safety"/>
      <sheetName val="Trade creditors"/>
      <sheetName val="1st Quarter 2002 (AC RECORD)"/>
      <sheetName val="1st Quarter 2002 (SUMMARY)"/>
      <sheetName val="Amt due to Lloyds (2)"/>
      <sheetName val="정산표"/>
      <sheetName val="GF1"/>
      <sheetName val="GF2"/>
      <sheetName val="GF3"/>
      <sheetName val="GF4"/>
      <sheetName val="GF4-1"/>
      <sheetName val="GF4-2"/>
      <sheetName val="GF4-1-3a"/>
      <sheetName val="OS"/>
      <sheetName val="GD1"/>
      <sheetName val="GD2"/>
      <sheetName val="GJ1"/>
      <sheetName val="GJ2"/>
      <sheetName val="GJ3"/>
      <sheetName val="GK1"/>
      <sheetName val="GK2"/>
      <sheetName val="GK2&lt;2&gt;CBA"/>
      <sheetName val="GK2-1"/>
      <sheetName val="GK3"/>
      <sheetName val="D1"/>
      <sheetName val="D2-2"/>
      <sheetName val="D2-3"/>
      <sheetName val="D2-7"/>
      <sheetName val="D2-5"/>
      <sheetName val="D2-6"/>
      <sheetName val="D2-4"/>
      <sheetName val="sheet"/>
      <sheetName val="D3-1"/>
      <sheetName val="D3-2"/>
      <sheetName val="D3-3"/>
      <sheetName val="D3-4"/>
      <sheetName val="D3-5"/>
      <sheetName val="D4"/>
      <sheetName val="D6"/>
      <sheetName val="D7"/>
      <sheetName val="D7-1"/>
      <sheetName val="D8"/>
      <sheetName val="A8 (Code 3)"/>
      <sheetName val="A7"/>
      <sheetName val="A7-1"/>
      <sheetName val="A7-1 (Code3)"/>
      <sheetName val="Info"/>
      <sheetName val="Def-tax (old)"/>
      <sheetName val="Def-tax (new)"/>
      <sheetName val="Tax-m'mt"/>
      <sheetName val="现金流预测(千元)"/>
      <sheetName val="现金流预测"/>
      <sheetName val="武汉公交（管理）损益表订(千元)"/>
      <sheetName val="营业额附注1"/>
      <sheetName val="经营成本附注2"/>
      <sheetName val="其他收入附注3"/>
      <sheetName val="销售费用附注4"/>
      <sheetName val="管理费用附注5"/>
      <sheetName val="固定资产及折旧附注6"/>
      <sheetName val="scoresheet"/>
      <sheetName val="A1"/>
      <sheetName val="B10"/>
      <sheetName val="B20"/>
      <sheetName val="D10"/>
      <sheetName val="D20"/>
      <sheetName val="H1"/>
      <sheetName val="H10"/>
      <sheetName val="H11"/>
      <sheetName val="I1"/>
      <sheetName val="L10"/>
      <sheetName val="L20"/>
      <sheetName val="M1"/>
      <sheetName val="M10"/>
      <sheetName val="M20"/>
      <sheetName val="預收賬款"/>
      <sheetName val="GB"/>
      <sheetName val="TM"/>
      <sheetName val="WJ"/>
      <sheetName val="唯思"/>
      <sheetName val="No Concept"/>
      <sheetName val="Best Top"/>
      <sheetName val="優雅"/>
      <sheetName val="Suntoyo"/>
      <sheetName val="P1"/>
      <sheetName val="P1-1"/>
      <sheetName val="Ratio analysis-P1-2"/>
      <sheetName val="Lead - PL-P1-3"/>
      <sheetName val="PL-04-P1-4"/>
      <sheetName val="PL-03-P1-5"/>
      <sheetName val="P2"/>
      <sheetName val="P3-1"/>
      <sheetName val="P4"/>
      <sheetName val="P6"/>
      <sheetName val="P10"/>
      <sheetName val="PA10"/>
      <sheetName val="PA11"/>
      <sheetName val="PA12"/>
      <sheetName val="PA13"/>
      <sheetName val="PA14"/>
      <sheetName val="PA20"/>
      <sheetName val="PA21"/>
      <sheetName val="PA22"/>
      <sheetName val="PA30"/>
      <sheetName val="PA40"/>
      <sheetName val="PA50"/>
      <sheetName val="PA60"/>
      <sheetName val="PA61"/>
      <sheetName val="PA62"/>
      <sheetName val="F4"/>
      <sheetName val="PA64"/>
      <sheetName val="PA65"/>
      <sheetName val="PB10"/>
      <sheetName val="PB20"/>
      <sheetName val="PB30"/>
      <sheetName val="PB40"/>
      <sheetName val="PC1"/>
      <sheetName val="PC1-1"/>
      <sheetName val="PC3"/>
      <sheetName val="PC5-1"/>
      <sheetName val="PD1"/>
      <sheetName val="PD2"/>
      <sheetName val="PD3"/>
      <sheetName val="PD4"/>
      <sheetName val="Q1"/>
      <sheetName val="Q2"/>
      <sheetName val="PA1"/>
      <sheetName val="PA1-1"/>
      <sheetName val="PA2"/>
      <sheetName val="PA3"/>
      <sheetName val="PA4"/>
      <sheetName val="PA5"/>
      <sheetName val="PA63"/>
      <sheetName val="Questions"/>
      <sheetName val="IA2"/>
      <sheetName val="C101"/>
      <sheetName val="C201"/>
      <sheetName val="K101"/>
      <sheetName val="K701"/>
      <sheetName val="P501"/>
      <sheetName val="P502"/>
      <sheetName val="P511"/>
      <sheetName val="P521"/>
      <sheetName val="P531"/>
      <sheetName val="P541"/>
      <sheetName val="U101"/>
      <sheetName val="U201"/>
      <sheetName val="U301"/>
      <sheetName val="U321"/>
      <sheetName val="U401"/>
      <sheetName val="U331"/>
      <sheetName val="U501"/>
      <sheetName val="U601"/>
      <sheetName val="U701"/>
      <sheetName val="0"/>
      <sheetName val="1"/>
      <sheetName val="5-"/>
      <sheetName val="6"/>
      <sheetName val="7"/>
      <sheetName val="14-1"/>
      <sheetName val="14-2"/>
      <sheetName val="15"/>
      <sheetName val="A"/>
      <sheetName val="AP1"/>
      <sheetName val="AP2"/>
      <sheetName val="BP1"/>
      <sheetName val="C"/>
      <sheetName val="CP1"/>
      <sheetName val="CP2"/>
      <sheetName val="C1"/>
      <sheetName val="C1-1"/>
      <sheetName val="C2-"/>
      <sheetName val="C3-"/>
      <sheetName val="C4-"/>
      <sheetName val="F"/>
      <sheetName val="G"/>
      <sheetName val="G1"/>
      <sheetName val="G2"/>
      <sheetName val="G2-3"/>
      <sheetName val="G200"/>
      <sheetName val="G2-4"/>
      <sheetName val="G2-5"/>
      <sheetName val="G2-6"/>
      <sheetName val="G201"/>
      <sheetName val="G2-3(1)"/>
      <sheetName val="G2-4(1)"/>
      <sheetName val="G2-5(1)"/>
      <sheetName val="G2-6(1)"/>
      <sheetName val="G3"/>
      <sheetName val="J"/>
      <sheetName val="J1"/>
      <sheetName val="J2-1"/>
      <sheetName val="J5"/>
      <sheetName val="X1"/>
      <sheetName val="R"/>
      <sheetName val="Z"/>
      <sheetName val="C4_"/>
      <sheetName val="I066TB02"/>
      <sheetName val="HK-HKD"/>
      <sheetName val="原表"/>
      <sheetName val="_444444444444444"/>
      <sheetName val="Cash Position (Y.T.D.)"/>
      <sheetName val="register"/>
      <sheetName val="总分类账"/>
      <sheetName val="Vendor"/>
      <sheetName val="销售"/>
      <sheetName val="DCF"/>
      <sheetName val="E"/>
      <sheetName val="Fix Ass(2)"/>
      <sheetName val="Financial Statement"/>
      <sheetName val="Statement"/>
      <sheetName val="Ex Diff"/>
      <sheetName val="盛联余"/>
      <sheetName val="SALES RECEIPTS"/>
      <sheetName val="Main"/>
      <sheetName val="MIT"/>
      <sheetName val="Tax Rates"/>
      <sheetName val="Cashbook"/>
      <sheetName val="summary of conso adj"/>
      <sheetName val="X1-3"/>
      <sheetName val="Table"/>
      <sheetName val="sapactivexlhiddensheet"/>
      <sheetName val="05库存"/>
      <sheetName val="06库存"/>
      <sheetName val="Ã«ÀûÂÊ·ÖÎö±í"/>
      <sheetName val="唯一合同编号"/>
      <sheetName val="2004.12"/>
      <sheetName val="Rules"/>
      <sheetName val="01 RM and PM"/>
      <sheetName val="TAXCOM96"/>
      <sheetName val="山东渤海沥青"/>
      <sheetName val="短期借款审定表"/>
      <sheetName val="E1020"/>
      <sheetName val="FHMX0001"/>
      <sheetName val="Cash_Position_(Y_T_D_)"/>
      <sheetName val="Fix_Ass(2)"/>
      <sheetName val="Financial_Statement"/>
      <sheetName val="Ex_Diff"/>
      <sheetName val="SALES_RECEIPTS"/>
      <sheetName val="Tax_Rates"/>
      <sheetName val="summary_of_conso_adj"/>
      <sheetName val="G_1R-Shou_COP_Gf"/>
      <sheetName val="2004_12"/>
      <sheetName val="U 510"/>
      <sheetName val="Report"/>
      <sheetName val="Bank"/>
      <sheetName val="駿達-FASTCOME"/>
      <sheetName val="安裕-ONTOP"/>
      <sheetName val="金源-GR"/>
      <sheetName val="亞洲殺蟲"/>
      <sheetName val="OTHER"/>
      <sheetName val="Sheet9"/>
      <sheetName val="Sheet10"/>
      <sheetName val="Sheet11"/>
      <sheetName val="Sheet12"/>
      <sheetName val="Sheet13"/>
      <sheetName val="Sheet14"/>
      <sheetName val="Sheet15"/>
      <sheetName val="Sheet16"/>
      <sheetName val="Transportation"/>
      <sheetName val="CF"/>
      <sheetName val="CF-NOTES"/>
      <sheetName val="BS-固定资产"/>
      <sheetName val="BS-长期待摊"/>
      <sheetName val="BS-库存商品明细"/>
      <sheetName val="BS-NOTES"/>
      <sheetName val="PL-毛利"/>
      <sheetName val="PL-管理费用"/>
      <sheetName val="PL-销售费用"/>
      <sheetName val="损益类-财务费用"/>
      <sheetName val="费用与预算比对"/>
      <sheetName val="兴业银行余额调节表"/>
      <sheetName val="工商银行余额调节表"/>
      <sheetName val="招商银行余额调节表"/>
      <sheetName val="版本说明"/>
      <sheetName val="调整13薪计提"/>
      <sheetName val="TT YTD"/>
      <sheetName val="TT"/>
      <sheetName val="TT -YTD"/>
      <sheetName val="retained earning"/>
      <sheetName val="合并前调整"/>
      <sheetName val="201303预付比较"/>
      <sheetName val="EC"/>
      <sheetName val="Group"/>
      <sheetName val="花开"/>
      <sheetName val="北京"/>
      <sheetName val="Geekdigg"/>
      <sheetName val="UK"/>
      <sheetName val="GeekdiggUK"/>
      <sheetName val="GS"/>
      <sheetName val="CG"/>
      <sheetName val="DC"/>
      <sheetName val="WL"/>
      <sheetName val="财民"/>
      <sheetName val="Esilkroad"/>
      <sheetName val="prepayment and deposit rec"/>
      <sheetName val="accrual and other payable"/>
      <sheetName val="aging"/>
      <sheetName val="调整分录"/>
      <sheetName val="L1-1"/>
      <sheetName val="银行余额调节表"/>
      <sheetName val="管理费用预算与实际差异"/>
      <sheetName val="工商银行社保户 余额调节表"/>
      <sheetName val="招商银行一般户 余额调节表"/>
      <sheetName val="招商银行-体育专户 银行余额调节表"/>
      <sheetName val="招商银行-资本金账户 银行余额调节表"/>
      <sheetName val="中信银行-一般户 银行余额调节表"/>
      <sheetName val="现金流-科技BU"/>
      <sheetName val="利润表-科技BU"/>
      <sheetName val="PanvaDeal"/>
      <sheetName val="BS (2)"/>
      <sheetName val="07COAmappingupdate"/>
      <sheetName val="Log_Changes"/>
      <sheetName val="MI"/>
      <sheetName val="070227"/>
      <sheetName val="Variables"/>
      <sheetName val="Sch list"/>
      <sheetName val="TXT"/>
      <sheetName val="Control"/>
      <sheetName val="Sch1.1"/>
      <sheetName val="Sch1.2"/>
      <sheetName val="Sch1.3G"/>
      <sheetName val="Sch1.3W"/>
      <sheetName val="Sch1.4"/>
      <sheetName val="Sch1.5"/>
      <sheetName val="Sch2"/>
      <sheetName val="Sch3G"/>
      <sheetName val="Sch3W1"/>
      <sheetName val="Sch3W2"/>
      <sheetName val="Sch3.1G"/>
      <sheetName val="Sch4"/>
      <sheetName val="Sch5"/>
      <sheetName val="Sch6"/>
      <sheetName val="Sch7"/>
      <sheetName val="Sch8"/>
      <sheetName val="Sch9G"/>
      <sheetName val="Sch9W"/>
      <sheetName val="Sch10"/>
      <sheetName val="Sch11"/>
      <sheetName val="Sch12"/>
      <sheetName val="Sch13"/>
      <sheetName val="Sch14"/>
      <sheetName val="Sch15"/>
      <sheetName val="Sch16"/>
      <sheetName val="Sch17"/>
      <sheetName val="Sch18"/>
      <sheetName val="Sch19"/>
      <sheetName val="Run Sheet"/>
      <sheetName val="ASSY Long"/>
      <sheetName val="ASSY Short"/>
      <sheetName val="Long"/>
      <sheetName val="Short"/>
      <sheetName val="Gaslift"/>
      <sheetName val="资金日报"/>
      <sheetName val="本日收付款明细"/>
      <sheetName val="银行融资明细"/>
      <sheetName val="承兑汇票贴现明细"/>
      <sheetName val="国内公司周内资金计划"/>
      <sheetName val="Ai"/>
      <sheetName val="A1.2"/>
      <sheetName val="Aapp1"/>
      <sheetName val="Bi"/>
      <sheetName val="B3"/>
      <sheetName val="B4"/>
      <sheetName val="B5app1"/>
      <sheetName val="B7"/>
      <sheetName val="Ci"/>
      <sheetName val="C2"/>
      <sheetName val="C2.1"/>
      <sheetName val="C2.2"/>
      <sheetName val="C3.1"/>
      <sheetName val="C3.2"/>
      <sheetName val="C4"/>
      <sheetName val="C5"/>
      <sheetName val="C5.1"/>
      <sheetName val="C5.2"/>
      <sheetName val="C6"/>
      <sheetName val="C7"/>
      <sheetName val="C7.1"/>
      <sheetName val="C7.2"/>
      <sheetName val="C8"/>
      <sheetName val="C8.1"/>
      <sheetName val="C8.2"/>
      <sheetName val="C8.3"/>
      <sheetName val="C8.4"/>
      <sheetName val="C9"/>
      <sheetName val="C9.1"/>
      <sheetName val="C10"/>
      <sheetName val="C11"/>
      <sheetName val="C12"/>
      <sheetName val="C13.1"/>
      <sheetName val="C13.2"/>
      <sheetName val="C13.3"/>
      <sheetName val="C13.4"/>
      <sheetName val="C13.5"/>
      <sheetName val="Capp01"/>
      <sheetName val="Capp02"/>
      <sheetName val="Di"/>
      <sheetName val="D21"/>
      <sheetName val="Ei"/>
      <sheetName val="Es"/>
      <sheetName val="E2"/>
      <sheetName val="Eapp01"/>
      <sheetName val="Fi"/>
      <sheetName val="Fssb1"/>
      <sheetName val="Fapp01"/>
      <sheetName val="Gi"/>
      <sheetName val="Hi"/>
      <sheetName val="Hs"/>
      <sheetName val="H2"/>
      <sheetName val="Ii"/>
      <sheetName val="I2"/>
      <sheetName val="I4"/>
      <sheetName val="Issb"/>
      <sheetName val="Ji"/>
      <sheetName val="Js"/>
      <sheetName val="Japp01"/>
      <sheetName val="Japp02"/>
      <sheetName val="Jssb"/>
      <sheetName val="Japp03"/>
      <sheetName val="Ki"/>
      <sheetName val="Ks"/>
      <sheetName val="K2"/>
      <sheetName val="Kapp01"/>
      <sheetName val="Li"/>
      <sheetName val="Ls"/>
      <sheetName val="Lapp01"/>
      <sheetName val="Lapp02"/>
      <sheetName val="Lssb"/>
      <sheetName val="Lapp03"/>
      <sheetName val="Ms"/>
      <sheetName val="M2"/>
      <sheetName val="Mapp01"/>
      <sheetName val="Ni"/>
      <sheetName val="Ns"/>
      <sheetName val="Napp01"/>
      <sheetName val="Napp02"/>
      <sheetName val="Oi"/>
      <sheetName val="O2"/>
      <sheetName val="Oapp01"/>
      <sheetName val="Pi"/>
      <sheetName val="Ps"/>
      <sheetName val="Papp01"/>
      <sheetName val="Qi"/>
      <sheetName val="Ri"/>
      <sheetName val="Rs"/>
      <sheetName val="Rapp01"/>
      <sheetName val="Rapp02"/>
      <sheetName val="Rapp03"/>
      <sheetName val="Rapp04"/>
      <sheetName val="Rsspl"/>
      <sheetName val="Si"/>
      <sheetName val="Ss"/>
      <sheetName val="Ti"/>
      <sheetName val="Ts"/>
      <sheetName val="T2"/>
      <sheetName val="T3"/>
      <sheetName val="T3.1"/>
      <sheetName val="T4"/>
      <sheetName val="Vi"/>
      <sheetName val="Vs"/>
      <sheetName val="V2"/>
      <sheetName val="Wi"/>
      <sheetName val="Ws"/>
      <sheetName val="W4"/>
      <sheetName val="W5"/>
      <sheetName val="Xi"/>
      <sheetName val="YZi"/>
      <sheetName val="App1.1"/>
      <sheetName val="App1.2"/>
      <sheetName val="App1.3"/>
      <sheetName val="App2.1"/>
      <sheetName val="App2.2"/>
      <sheetName val="App2.3"/>
      <sheetName val="App2.4"/>
      <sheetName val="App3.1"/>
      <sheetName val="App3.2"/>
      <sheetName val="App3.3"/>
      <sheetName val="App4.1"/>
      <sheetName val="App4.2"/>
      <sheetName val="App4.3"/>
      <sheetName val="App4.4"/>
      <sheetName val="PAF01"/>
      <sheetName val="PAF02"/>
      <sheetName val="PAF03"/>
      <sheetName val="PAF04"/>
      <sheetName val="PAF05"/>
      <sheetName val="PAF06"/>
      <sheetName val="PAF07"/>
      <sheetName val="PAF08"/>
      <sheetName val="PAF09"/>
      <sheetName val="PAF10"/>
      <sheetName val="PAF11"/>
      <sheetName val="PAF13"/>
      <sheetName val="Matter os"/>
      <sheetName val="Time"/>
      <sheetName val="SE"/>
      <sheetName val="CC"/>
      <sheetName val="CL"/>
      <sheetName val="CL1"/>
      <sheetName val="RP"/>
      <sheetName val="C3"/>
      <sheetName val="D"/>
      <sheetName val="D1a"/>
      <sheetName val="D2a"/>
      <sheetName val="D2b"/>
      <sheetName val="D2c"/>
      <sheetName val="F1a"/>
      <sheetName val="F2a"/>
      <sheetName val="F2b"/>
      <sheetName val="G1-1"/>
      <sheetName val="G4"/>
      <sheetName val="G5"/>
      <sheetName val="G6"/>
      <sheetName val="J6"/>
      <sheetName val="L1-3"/>
      <sheetName val="L2-1"/>
      <sheetName val="L2-2 "/>
      <sheetName val="L2-3 "/>
      <sheetName val="M"/>
      <sheetName val="M-1"/>
      <sheetName val="M-2"/>
      <sheetName val="M-3"/>
      <sheetName val="M-4"/>
      <sheetName val="N"/>
      <sheetName val="O"/>
      <sheetName val="O1"/>
      <sheetName val="O1-1"/>
      <sheetName val="O3"/>
      <sheetName val="O4"/>
      <sheetName val="O5"/>
      <sheetName val="P"/>
      <sheetName val="S"/>
      <sheetName val="S2a"/>
      <sheetName val="T"/>
      <sheetName val="T2a"/>
      <sheetName val="U"/>
      <sheetName val="V"/>
      <sheetName val="Review"/>
      <sheetName val="WP"/>
      <sheetName val="WP (2)"/>
      <sheetName val="WP (3)"/>
      <sheetName val="WP (4)"/>
      <sheetName val="0000000"/>
      <sheetName val="content"/>
      <sheetName val="dir"/>
      <sheetName val="aud"/>
      <sheetName val="mgt"/>
      <sheetName val="tax "/>
      <sheetName val="tax  (2)"/>
      <sheetName val="Taxproforma"/>
      <sheetName val="Covering-L"/>
      <sheetName val="Contracts"/>
      <sheetName val="Cover-spot"/>
      <sheetName val="Forec.mp"/>
      <sheetName val="XXXXXX"/>
      <sheetName val="Capex (summary)"/>
      <sheetName val="Revolv.credit"/>
      <sheetName val="IRS Exm.Sh."/>
      <sheetName val="Res.div.FC-Mids"/>
      <sheetName val="Tour.-Br.Venture"/>
      <sheetName val="B.Ekuator-Antw."/>
      <sheetName val="BUD'2008"/>
      <sheetName val="total LPG"/>
      <sheetName val="exmm"/>
      <sheetName val="exms"/>
      <sheetName val="exl"/>
      <sheetName val="exh"/>
      <sheetName val="black"/>
      <sheetName val="splen"/>
      <sheetName val="exmhk"/>
      <sheetName val="exgas"/>
      <sheetName val="Good"/>
      <sheetName val="Farnwick"/>
      <sheetName val="Laurels"/>
      <sheetName val="Universal"/>
      <sheetName val="Crownford"/>
      <sheetName val="Fertility"/>
      <sheetName val="Glory"/>
      <sheetName val="Hallsworth"/>
      <sheetName val="Vine"/>
      <sheetName val="Talmadge"/>
      <sheetName val="B.Progress"/>
      <sheetName val="interco's"/>
      <sheetName val="E3"/>
      <sheetName val="附件 I"/>
      <sheetName val="附件 II"/>
      <sheetName val="附件 III -目录"/>
      <sheetName val="货币资金1"/>
      <sheetName val="现金确认书1-A"/>
      <sheetName val="短期投资2"/>
      <sheetName val="应收票据3"/>
      <sheetName val="应收股利4"/>
      <sheetName val="应收利息5"/>
      <sheetName val="应收帐款6"/>
      <sheetName val="主要应收帐户往来分析表6-A"/>
      <sheetName val="其他應收款7"/>
      <sheetName val="主要其他应收帐户往来分析表7-A"/>
      <sheetName val="預付款项8"/>
      <sheetName val="应收补贴款9"/>
      <sheetName val="存货汇总表10"/>
      <sheetName val="原材料10-1"/>
      <sheetName val="包装物10-2"/>
      <sheetName val="在制品10-3"/>
      <sheetName val="产成品10-4"/>
      <sheetName val="外购商品10-5"/>
      <sheetName val="库存商品10-6"/>
      <sheetName val="委托加工10-7"/>
      <sheetName val="低值易耗品10-8"/>
      <sheetName val="发出商品10-9"/>
      <sheetName val="其他 (1)10-10"/>
      <sheetName val="其他 (2)10-11"/>
      <sheetName val="原材料变动状况10-1A"/>
      <sheetName val="包装物变动状况10-2A"/>
      <sheetName val="主要在产品分析10-3A"/>
      <sheetName val="产成品变动状况10-4A"/>
      <sheetName val="外购商品变动状况10-5A "/>
      <sheetName val="库存商品变动状况10-6A"/>
      <sheetName val="委托加工变动状况10-7A"/>
      <sheetName val="低值易耗品变动状况10-8A"/>
      <sheetName val="发出商品变动状况10-9A"/>
      <sheetName val=" 其他 (1)变动状况10-10A"/>
      <sheetName val=" 其他 (2)变动状况10-11A "/>
      <sheetName val="待摊费用11"/>
      <sheetName val="长期债权投资12"/>
      <sheetName val="长期股权投资13"/>
      <sheetName val="固定资产14"/>
      <sheetName val="在建工程15"/>
      <sheetName val="无形资产16"/>
      <sheetName val="开办费17"/>
      <sheetName val="长期待摊费用18"/>
      <sheetName val="递延税款19"/>
      <sheetName val="短期借款20"/>
      <sheetName val="应付票据21"/>
      <sheetName val="应付款项22"/>
      <sheetName val="預收帐款23"/>
      <sheetName val="应付工资24"/>
      <sheetName val=" 应付福利费25"/>
      <sheetName val="应付股利26"/>
      <sheetName val="应交税金27"/>
      <sheetName val="其他应付款28"/>
      <sheetName val="预提费用29"/>
      <sheetName val="长期借款30"/>
      <sheetName val="少数股东权益31"/>
      <sheetName val="股本32"/>
      <sheetName val="资本公积33"/>
      <sheetName val="盈余公积34"/>
      <sheetName val="未分配利润35"/>
      <sheetName val="銷售收入、成本36"/>
      <sheetName val="销售成本37"/>
      <sheetName val="其他业务利润38"/>
      <sheetName val="销售费用39"/>
      <sheetName val="管理费用40"/>
      <sheetName val="财务费用41"/>
      <sheetName val="投资收益42"/>
      <sheetName val="营业外收支43"/>
      <sheetName val="租赁44"/>
      <sheetName val="关联交易45"/>
      <sheetName val="或有事项46"/>
      <sheetName val="资本项目投资47"/>
      <sheetName val="期後事项48"/>
      <sheetName val="补充资料49"/>
      <sheetName val="Appendix C"/>
      <sheetName val="C5prog"/>
      <sheetName val="C5-1RMCosting"/>
      <sheetName val="WAJE_A231"/>
      <sheetName val="A501_AJE"/>
      <sheetName val="A511_RJE"/>
      <sheetName val="A521_PTB"/>
      <sheetName val="A801"/>
      <sheetName val="B101"/>
      <sheetName val="Audited PL"/>
      <sheetName val="Audited BS"/>
      <sheetName val="Final AJE"/>
      <sheetName val="附注"/>
      <sheetName val="现金流量"/>
      <sheetName val="Not in use"/>
      <sheetName val="General Ledger"/>
      <sheetName val="Containers"/>
      <sheetName val="Chassis"/>
      <sheetName val="Motor Vehicle"/>
      <sheetName val="VESSEL"/>
      <sheetName val="Office Equipment"/>
      <sheetName val="Furniture &amp; Fix"/>
      <sheetName val="Office Improve"/>
      <sheetName val="Combined account"/>
      <sheetName val="Owner"/>
      <sheetName val="Mexan Harbour Hotel"/>
      <sheetName val="TB Aug 07"/>
      <sheetName val="最终(公式原) (新) (无公式)"/>
      <sheetName val="预收账款预交税额"/>
      <sheetName val="预交税留抵表"/>
      <sheetName val="Global"/>
      <sheetName val="4"/>
      <sheetName val="5"/>
      <sheetName val="8"/>
      <sheetName val="9"/>
      <sheetName val="10"/>
      <sheetName val="98 FG breakdown"/>
      <sheetName val="99 FG breakdown"/>
      <sheetName val="00 FG breakdown"/>
      <sheetName val="01 FG breakdown (2)"/>
      <sheetName val="98 RM, PM and LC"/>
      <sheetName val="99 RM, PM and LC"/>
      <sheetName val="00 RM, PM and LC"/>
      <sheetName val="01 RM and PM (2)"/>
      <sheetName val="Qty to find in 01"/>
      <sheetName val="Cr side adj"/>
      <sheetName val="Cr. side analysis"/>
      <sheetName val="01 FG breakdown"/>
      <sheetName val="Adj to FG"/>
      <sheetName val="Adj to FG (2)"/>
      <sheetName val="Analysis of Neck 15ml"/>
      <sheetName val="R1000"/>
      <sheetName val="R1100"/>
      <sheetName val="R1200"/>
      <sheetName val="R1300"/>
      <sheetName val="R2000"/>
      <sheetName val="R2100"/>
      <sheetName val="R2200"/>
      <sheetName val="R2300"/>
      <sheetName val="R2400"/>
      <sheetName val="E1100"/>
      <sheetName val="E1200"/>
      <sheetName val="E1300"/>
      <sheetName val="E1400"/>
      <sheetName val="E1500"/>
      <sheetName val="E2000"/>
      <sheetName val="E2100"/>
      <sheetName val="E2200"/>
      <sheetName val="E2300"/>
      <sheetName val="ZW HW-stock"/>
      <sheetName val="ZY Marketing-stock"/>
      <sheetName val="C210"/>
      <sheetName val="C220"/>
      <sheetName val="C230"/>
      <sheetName val="aging analysis"/>
      <sheetName val="ZQHW-FA"/>
      <sheetName val="ZQ Marketing-FA"/>
      <sheetName val="E1110"/>
      <sheetName val="E1210"/>
      <sheetName val="C200 - lead"/>
      <sheetName val="C200Finished goods (final)"/>
      <sheetName val="NRV TEST LIST"/>
      <sheetName val="STOCKTAKE AMOUNT"/>
      <sheetName val="C250_87 汇总表vs Ledger"/>
      <sheetName val="品质部板卡盘点表 VS Stock count list "/>
      <sheetName val="C290_Fin goods"/>
      <sheetName val="Finished goods(b4 adjXXXX)"/>
      <sheetName val="qryEXXLOIAgeing"/>
      <sheetName val="BR outstanding (modified)"/>
      <sheetName val="UB-61"/>
      <sheetName val="UB-62"/>
      <sheetName val="UB-63"/>
      <sheetName val="UB-64"/>
      <sheetName val="UB-65"/>
      <sheetName val="UB-66"/>
      <sheetName val="F-1"/>
      <sheetName val="F-2"/>
      <sheetName val="F-3"/>
      <sheetName val="F-6"/>
      <sheetName val="AA-10"/>
      <sheetName val="L"/>
      <sheetName val="MM"/>
      <sheetName val="10-1"/>
      <sheetName val="20-1"/>
      <sheetName val="Valuation test-5% glucose 250ml"/>
      <sheetName val="2001 NRV&amp;Val test"/>
      <sheetName val="C100 amend again on Dec 2"/>
      <sheetName val="C1300"/>
      <sheetName val="Program-qty test"/>
      <sheetName val="Program-qty test (2)"/>
      <sheetName val="Rollback for 3 years"/>
      <sheetName val="Rollback for 3 years (amended)"/>
      <sheetName val="Remarks on rollback"/>
      <sheetName val="Comparison "/>
      <sheetName val="Comparison amend"/>
      <sheetName val="Comparison amend again"/>
      <sheetName val="Notes on qty test"/>
      <sheetName val="Program on correct of stock-in"/>
      <sheetName val="Test on correctness of stock-in"/>
      <sheetName val="Program-valuation test"/>
      <sheetName val="Program-valuation test (2)"/>
      <sheetName val="1999 NRV&amp;Val test"/>
      <sheetName val="2000 NRV&amp;Val test"/>
      <sheetName val="Stock list for WIP"/>
      <sheetName val="Adjustment for WIP -98"/>
      <sheetName val="Adjustment for WIP - 99"/>
      <sheetName val="Adjustment for WIP - 00"/>
      <sheetName val="Adjustment for WIP - 01"/>
      <sheetName val="Major RM-C4800"/>
      <sheetName val="Stock take list"/>
      <sheetName val="Location of stock"/>
      <sheetName val="Review of obsolete stock"/>
      <sheetName val="C9000"/>
      <sheetName val="Rollback for stock take"/>
      <sheetName val="Stock list for 輸液"/>
      <sheetName val="C100 amend"/>
      <sheetName val="1999 Qty test"/>
      <sheetName val="2000 Qty test"/>
      <sheetName val="2001 Qty test"/>
      <sheetName val="Adj of 01 RM"/>
      <sheetName val="Revised adj on-after Dec 1 (2)"/>
      <sheetName val="Revised adj on-after Dec 1"/>
      <sheetName val="1-Lead"/>
      <sheetName val="100-loans rec'b (2)"/>
      <sheetName val="100-loans rec'b"/>
      <sheetName val="L101"/>
      <sheetName val="200-interest rec'b (2)"/>
      <sheetName val="200-interest rec'b"/>
      <sheetName val="1000-Doc review"/>
      <sheetName val="2000-Test on loans &amp; int rec'b"/>
      <sheetName val="3000-Review on SP"/>
      <sheetName val="L3100-Loan OS"/>
      <sheetName val="L4000"/>
      <sheetName val="L110"/>
      <sheetName val="L120"/>
      <sheetName val="L130"/>
      <sheetName val="L140"/>
      <sheetName val="L150"/>
      <sheetName val="L160"/>
      <sheetName val="F410"/>
      <sheetName val="F420"/>
      <sheetName val="F430"/>
      <sheetName val="F440"/>
      <sheetName val="F450"/>
      <sheetName val="F460"/>
      <sheetName val="Loan analysis(X)"/>
      <sheetName val="Review on new customers(X)"/>
      <sheetName val="5000-Flow of loan(x)"/>
      <sheetName val="stock take 5th warehouse"/>
      <sheetName val="stock take 6th warehouse"/>
      <sheetName val="stock take 12th warehouse"/>
      <sheetName val="stock take 2 other"/>
      <sheetName val="Procedures"/>
      <sheetName val="Control Sheet"/>
      <sheetName val="Count Sheet - RM"/>
      <sheetName val="Count Sheet - Packing"/>
      <sheetName val="Count Sheet - FG"/>
      <sheetName val="Intercompany"/>
      <sheetName val="Fixed assets register"/>
      <sheetName val="Bk rec"/>
      <sheetName val="Accruals"/>
      <sheetName val="Deposit"/>
      <sheetName val="Shanghai office expense"/>
      <sheetName val="Exp - breakdown"/>
      <sheetName val="R-1"/>
      <sheetName val="R-3"/>
      <sheetName val="R-4"/>
      <sheetName val="R-5"/>
      <sheetName val="R-6"/>
      <sheetName val="R-7-1"/>
      <sheetName val="R-100"/>
      <sheetName val="R-110"/>
      <sheetName val="R-160"/>
      <sheetName val="R-200"/>
      <sheetName val="R-300"/>
      <sheetName val="R-310"/>
      <sheetName val="R-320"/>
      <sheetName val="R-312"/>
      <sheetName val="L-400"/>
      <sheetName val="disclosure"/>
      <sheetName val="Tax-1"/>
      <sheetName val="Tax-2"/>
      <sheetName val="Tax-3"/>
      <sheetName val="Tax-4"/>
      <sheetName val="Tax-5"/>
      <sheetName val="balance"/>
      <sheetName val="1101-1111"/>
      <sheetName val="1171"/>
      <sheetName val="1191"/>
      <sheetName val="1191-1"/>
      <sheetName val="Dr.yin"/>
      <sheetName val="1501"/>
      <sheetName val="Sep04"/>
      <sheetName val="Sep04 (2)"/>
      <sheetName val="Aug04 Rev (Final)"/>
      <sheetName val="Aug04 Rev (5-Oct)"/>
      <sheetName val="Aug04"/>
      <sheetName val="Jul04"/>
      <sheetName val="Jun04"/>
      <sheetName val="May04"/>
      <sheetName val="Apr04"/>
      <sheetName val="Mar04"/>
      <sheetName val="Feb04"/>
      <sheetName val="Jan04"/>
      <sheetName val="Dec03"/>
      <sheetName val="Nov03"/>
      <sheetName val="working"/>
      <sheetName val="AsiaCons"/>
      <sheetName val="C&amp;WAsia"/>
      <sheetName val="HongKong"/>
      <sheetName val="China"/>
      <sheetName val="Singapore"/>
      <sheetName val="India"/>
      <sheetName val="Korea"/>
      <sheetName val="Thailand"/>
      <sheetName val="BS&amp;PL 07"/>
      <sheetName val="0.8 Journals 2007"/>
      <sheetName val="pz"/>
      <sheetName val="blc0103"/>
      <sheetName val="Mode"/>
      <sheetName val="收入变动"/>
      <sheetName val="成本变动"/>
      <sheetName val="税金变动"/>
      <sheetName val="营费变动"/>
      <sheetName val="他入变动"/>
      <sheetName val="他支变动"/>
      <sheetName val="管理变动"/>
      <sheetName val="财务变动"/>
      <sheetName val="税金明细"/>
      <sheetName val="营费明细"/>
      <sheetName val="他入明细"/>
      <sheetName val="外收"/>
      <sheetName val="他出明细"/>
      <sheetName val="外支"/>
      <sheetName val="管理明细"/>
      <sheetName val="财务明细"/>
      <sheetName val="投资明细"/>
      <sheetName val="主营收入明细"/>
      <sheetName val="主营成本明细"/>
      <sheetName val="主营业务成本审定"/>
      <sheetName val="主营业务收入审定"/>
      <sheetName val="营费审定"/>
      <sheetName val="管费审定"/>
      <sheetName val="营业外收入审定"/>
      <sheetName val="营业外支出审定"/>
      <sheetName val="业务及附加审定"/>
      <sheetName val="其他业务审定"/>
      <sheetName val="期初余额审定"/>
      <sheetName val="销售截止"/>
      <sheetName val="主品率"/>
      <sheetName val="抽查表"/>
      <sheetName val="成本结转"/>
      <sheetName val="倒轧"/>
      <sheetName val="制汇"/>
      <sheetName val="控制"/>
      <sheetName val="信息"/>
      <sheetName val="报表说明"/>
      <sheetName val="主要指标趋势图"/>
      <sheetName val="主要指标表"/>
      <sheetName val="数据"/>
      <sheetName val="冰空销售利润明细表"/>
      <sheetName val="电视销售利润明细表"/>
      <sheetName val="经营费用表"/>
      <sheetName val="欠付费用表"/>
      <sheetName val="账款帐龄表"/>
      <sheetName val="其他业务收支明细表"/>
      <sheetName val="营销合并报表资料"/>
      <sheetName val="股份合并报表资料"/>
      <sheetName val="资产打印"/>
      <sheetName val="利润打印"/>
      <sheetName val="现金打印"/>
      <sheetName val="冰空打印"/>
      <sheetName val="电视打印"/>
      <sheetName val="经营打印"/>
      <sheetName val="欠付打印"/>
      <sheetName val="预提打印"/>
      <sheetName val="帐龄打印"/>
      <sheetName val="其他业务打印"/>
      <sheetName val="营销合并打印"/>
      <sheetName val="股份合并打印"/>
      <sheetName val="填表说明（报表前请仔细阅读）"/>
      <sheetName val="商家往来情况分析表"/>
      <sheetName val="自定义（勿删）"/>
      <sheetName val="股份分公司清理表格"/>
      <sheetName val="营销分公司清理表格 "/>
      <sheetName val="报表说明（请分公司务必仔细阅读）-200508"/>
      <sheetName val="分公司铺借分析表200508"/>
      <sheetName val="自定义"/>
      <sheetName val="模版"/>
      <sheetName val="0.5"/>
      <sheetName val="0.6"/>
      <sheetName val="FF"/>
      <sheetName val="T1-A"/>
      <sheetName val="&lt;-&gt;"/>
      <sheetName val="F18"/>
      <sheetName val="F19"/>
      <sheetName val="F20"/>
      <sheetName val="F21"/>
      <sheetName val="F22"/>
      <sheetName val="F23"/>
      <sheetName val="F24"/>
      <sheetName val="F25"/>
      <sheetName val="F25A"/>
      <sheetName val="F26"/>
      <sheetName val="F27"/>
      <sheetName val="F28"/>
      <sheetName val="F29"/>
      <sheetName val="F30"/>
      <sheetName val="F31"/>
      <sheetName val="F32"/>
      <sheetName val="F33"/>
      <sheetName val="F34"/>
      <sheetName val="S11 (2)"/>
      <sheetName val="0060"/>
      <sheetName val="Price List"/>
      <sheetName val="Aug &amp; Sep &amp; Oct Sales"/>
      <sheetName val="Sales in advance"/>
      <sheetName val="T-3_Selling expenses"/>
      <sheetName val="T-3_CC (PBC)"/>
      <sheetName val="T-3-1 Rea. test on 安裝費 "/>
      <sheetName val="T-4_G&amp;A expenses"/>
      <sheetName val="R&amp;D v admin"/>
      <sheetName val="&lt;T-4&gt; Inquiries"/>
      <sheetName val="T-4_CD (PBC)"/>
      <sheetName val="T-6 Other oper. income &amp; exp."/>
      <sheetName val="T-6 SAc (PBC)"/>
      <sheetName val="T-6 CAc (PBC)"/>
      <sheetName val="T-6-1 transaction test Program"/>
      <sheetName val="T-6-2 transaction test"/>
      <sheetName val="T-7 Non-operating"/>
      <sheetName val="&lt;T-7&gt; Inquires"/>
      <sheetName val="T-7 SC (PBC)"/>
      <sheetName val="T-7 CF (PBC)"/>
      <sheetName val="T-8 Subsidy income"/>
      <sheetName val="T-9 Asset Impairment loss"/>
      <sheetName val="&lt;T-9&gt; Inquires"/>
      <sheetName val="T-9 SD (PBC)"/>
      <sheetName val="Q-3"/>
      <sheetName val="Q-3 SAa-1 (PBC)"/>
      <sheetName val="Q-3 内部公司与关联公司名单 (REF)"/>
      <sheetName val="Q-3 SAa-2 (PBC)"/>
      <sheetName val="Q-3-A"/>
      <sheetName val="Q-3-1"/>
      <sheetName val="Q-3-2"/>
      <sheetName val="Q-4"/>
      <sheetName val="Q-5"/>
      <sheetName val="Q5-1"/>
      <sheetName val="Q5-2"/>
      <sheetName val="Q6"/>
      <sheetName val="Q6-1"/>
      <sheetName val="Q6-2"/>
      <sheetName val="Q7"/>
      <sheetName val="Q7-1"/>
      <sheetName val="Q7-2"/>
      <sheetName val="Q-1 Lead"/>
      <sheetName val="Q-2 by products"/>
      <sheetName val="Q-3 by geographical"/>
      <sheetName val="Q-4 by customers"/>
      <sheetName val="Q-5 top 5 customers"/>
      <sheetName val="Q-6 existence_program"/>
      <sheetName val="Q6-1 existence_excution"/>
      <sheetName val="Q-7 completeness_program"/>
      <sheetName val="Q7-2 completeness_execution"/>
      <sheetName val="Q-8 2011 cutoff_ program"/>
      <sheetName val="Q-8-1 2011 cutoff_execution"/>
      <sheetName val="T-1 Distribution"/>
      <sheetName val="T-1-1 Commission"/>
      <sheetName val="T-2 Admin"/>
      <sheetName val="T-2-1 Legal&amp;Professional"/>
      <sheetName val="T-3 Finance"/>
      <sheetName val="Disclosure note"/>
      <sheetName val="PERFORMANCE SUMMARY "/>
      <sheetName val="NOV MTD"/>
      <sheetName val="NOV (YTD)"/>
      <sheetName val="负债表06年11月 BS"/>
      <sheetName val="利润表06年11月P&amp;L"/>
      <sheetName val="负债报表说明 06年11月Notes BS"/>
      <sheetName val="利润报表说明 06年11月Notes P&amp;L"/>
      <sheetName val="制造费用明细表Mfg"/>
      <sheetName val="差异分析表Var"/>
      <sheetName val="库存商品生产销售明细表Stocks"/>
      <sheetName val="固定资产折旧明细表FA"/>
      <sheetName val="模具使用表Mould"/>
      <sheetName val="应收帐款明细表AR"/>
      <sheetName val="现金流量分析"/>
      <sheetName val="利润平衡点测算"/>
      <sheetName val="PERFORMANCE SUMMARY"/>
      <sheetName val="Uninvoiced"/>
      <sheetName val="P&amp;LNOV （YTD）"/>
      <sheetName val="P&amp;LJAN MTD"/>
      <sheetName val="Income Statement 利润表07年4月"/>
      <sheetName val="P&amp;L Details利润表说明"/>
      <sheetName val="2007年4月资产负债表"/>
      <sheetName val="资产负债表说明表07年4月"/>
      <sheetName val="主要原材料领用明细表"/>
      <sheetName val="07年4月人民币帐户明细表"/>
      <sheetName val="现金表"/>
      <sheetName val="固定资产明细表"/>
      <sheetName val="R-3-2Rawmat consumption_0305"/>
      <sheetName val="R-3 COS analysis"/>
      <sheetName val="R-3-1 Analysis by suppliers"/>
      <sheetName val="R-4_Purchase (E) program "/>
      <sheetName val="R-4-1_Purchase (E) test"/>
      <sheetName val="R-5 Cutoff-Prgm"/>
      <sheetName val="R-5-1 Cutoff test-HK"/>
      <sheetName val="R-5-2 Cutoff test-PRC"/>
      <sheetName val="Petroleum Price"/>
      <sheetName val="Binomial Tree"/>
      <sheetName val="Amortisation"/>
      <sheetName val="Risk free rate"/>
      <sheetName val="Dividend"/>
      <sheetName val="Volatility"/>
      <sheetName val="Spot Price"/>
      <sheetName val="mfg"/>
      <sheetName val="Exchange reserve"/>
      <sheetName val="os list"/>
      <sheetName val="BS(RMB)AUG"/>
      <sheetName val="KarioDG_TB"/>
      <sheetName val="Kario"/>
      <sheetName val="200604"/>
      <sheetName val="200603"/>
      <sheetName val="200602"/>
      <sheetName val="200601"/>
      <sheetName val="BS(RMB)DEC"/>
      <sheetName val="200512"/>
      <sheetName val="200511"/>
      <sheetName val="200510"/>
      <sheetName val="200509"/>
      <sheetName val="200508"/>
      <sheetName val="200507"/>
      <sheetName val="200506"/>
      <sheetName val="200505"/>
      <sheetName val="200504"/>
      <sheetName val="income statement 2003"/>
      <sheetName val="Provision"/>
      <sheetName val="Worksheet"/>
      <sheetName val="Tax losses"/>
      <sheetName val="H1C-2_2009"/>
      <sheetName val="H1C-2-1_2009"/>
      <sheetName val=""/>
      <sheetName val="Balance Sheet"/>
      <sheetName val="Profit &amp; Loss"/>
      <sheetName val="Reserves"/>
      <sheetName val="Consolidated Journal"/>
      <sheetName val="其他应收款"/>
      <sheetName val="应收账款"/>
      <sheetName val="货币资金"/>
      <sheetName val="应付及其他应付款"/>
      <sheetName val="与关联公司及股东往来"/>
      <sheetName val="Completed"/>
      <sheetName val="WIP &amp; RA"/>
      <sheetName val="Schedule (1)"/>
      <sheetName val="Schedule(2)"/>
      <sheetName val="FFFA"/>
      <sheetName val="Summary result by projects  (3)"/>
      <sheetName val="20 Oct 2011"/>
      <sheetName val="Allocation of Overheads"/>
      <sheetName val="Sales &amp; Cost Recognized"/>
      <sheetName val="Income Summary"/>
      <sheetName val="Adjusted BS"/>
      <sheetName val="Adjusted P&amp;L"/>
      <sheetName val="Audit adj"/>
      <sheetName val="GC Going concern"/>
      <sheetName val="A1 Plant and Equipment"/>
      <sheetName val="D1 Quota"/>
      <sheetName val="D2 Quota summary"/>
      <sheetName val="G1 Amount due from directors"/>
      <sheetName val="G2 Trade receivables"/>
      <sheetName val="G2-1 Conf summary (AR)"/>
      <sheetName val="G2-3 AR aging"/>
      <sheetName val="G3 Amt due from RP"/>
      <sheetName val="G3-1 WSH"/>
      <sheetName val="Detail WSH"/>
      <sheetName val="G3-2 WSH Textile"/>
      <sheetName val="Detail WSH Textile"/>
      <sheetName val="G3-3 Hong Kong Hightec"/>
      <sheetName val="Detail HK Hightec"/>
      <sheetName val="G3-4 Mark Good"/>
      <sheetName val="Detail Mark Good"/>
      <sheetName val="G3-5 Sun Hing Fashion"/>
      <sheetName val="Detail Sun Hing Fashion"/>
      <sheetName val="Max os   SHF"/>
      <sheetName val="G3-6 Wang Jiang"/>
      <sheetName val="Detail Wang Jiang"/>
      <sheetName val="G3-7 Nation United"/>
      <sheetName val="Details National United"/>
      <sheetName val="G3-8 Power Good"/>
      <sheetName val="Details Power Good"/>
      <sheetName val="G3-9  Wisdom Rise"/>
      <sheetName val="Details Wisdom Rise"/>
      <sheetName val="G3-10 Will Success"/>
      <sheetName val="Details Will Success"/>
      <sheetName val="G3-11  Great Season "/>
      <sheetName val="G3-11  Great Season"/>
      <sheetName val="G3-12 Rich City"/>
      <sheetName val="Details  Rich City "/>
      <sheetName val="G3-13 Leader One"/>
      <sheetName val="G3-14 Lucky Smart"/>
      <sheetName val="Details Lucky Smart"/>
      <sheetName val="H1 Cash at Bank"/>
      <sheetName val="H2 Banking Facilities"/>
      <sheetName val="I1 Trade payable"/>
      <sheetName val="I1-1 CirSummary for TP"/>
      <sheetName val="I1-2"/>
      <sheetName val="J Taxation"/>
      <sheetName val="J1 Taxation disclosure"/>
      <sheetName val="J2 Tax provision"/>
      <sheetName val="J3 Deferred taxation"/>
      <sheetName val="K1 Share Capital"/>
      <sheetName val="N  Income"/>
      <sheetName val="N1 Turnover "/>
      <sheetName val="N2 Quota income"/>
      <sheetName val="N3 Bank interest income"/>
      <sheetName val="O1 Director's remuneration"/>
      <sheetName val="P Lead"/>
      <sheetName val="P1 Bank Charges"/>
      <sheetName val="P2 Claims paid"/>
      <sheetName val="P3 Declaration"/>
      <sheetName val="P4 Inspection audit fee"/>
      <sheetName val="P5 Legal and Professional fee"/>
      <sheetName val="P6 Quality test charges"/>
      <sheetName val="P7 Quota expenses (temporary)"/>
      <sheetName val="P8 Bank Interest Paid"/>
      <sheetName val="P9 Courier expenses"/>
      <sheetName val="P10 Sample Room expense"/>
      <sheetName val="P11 Cost of Sales"/>
      <sheetName val="P11-1 Semi FG"/>
      <sheetName val="P11-2 Sub- contracting fee"/>
      <sheetName val="P11-3 Accessory chg"/>
      <sheetName val="P11-4 Packing "/>
      <sheetName val="P11-5 Transportation"/>
      <sheetName val="P11-6  Storage "/>
      <sheetName val="P12 Exchange difference"/>
      <sheetName val="P12-1 Sales amt understaed"/>
      <sheetName val="R RPT"/>
      <sheetName val="Intercom"/>
      <sheetName val="Amount due from-to related com"/>
      <sheetName val="Intercom sales pur"/>
      <sheetName val="Sales pur - related com"/>
      <sheetName val="OTHER RECEIVABLES"/>
      <sheetName val="AC PAYABLES"/>
      <sheetName val="OTHER PAYABLES"/>
      <sheetName val="finance lease - current"/>
      <sheetName val="Travelling"/>
      <sheetName val="Entertainment"/>
      <sheetName val="Property, plant and equipment"/>
      <sheetName val="RECEVALBES"/>
      <sheetName val="Reconciliation"/>
      <sheetName val="Journal Entry"/>
      <sheetName val="Year End Journal Entry 2008"/>
      <sheetName val="Year End Journal Entry"/>
      <sheetName val="July 2002"/>
      <sheetName val="August 2002"/>
      <sheetName val="September 2002"/>
      <sheetName val="October 2002"/>
      <sheetName val="November 2002"/>
      <sheetName val="December 2002"/>
      <sheetName val="January 2003"/>
      <sheetName val="February 2003"/>
      <sheetName val="March 2003"/>
      <sheetName val="April 2003"/>
      <sheetName val="May 2003"/>
      <sheetName val="June 2003"/>
      <sheetName val="July 2003 "/>
      <sheetName val="August 2003"/>
      <sheetName val="September 2003"/>
      <sheetName val="October 2003"/>
      <sheetName val="November 2003"/>
      <sheetName val="December 2003"/>
      <sheetName val="January 2004"/>
      <sheetName val="February 2004"/>
      <sheetName val="March 2004"/>
      <sheetName val="April 2004"/>
      <sheetName val="May 2004"/>
      <sheetName val="June 2004"/>
      <sheetName val="July 2004"/>
      <sheetName val="August 2004"/>
      <sheetName val="September 2004"/>
      <sheetName val="October 2004"/>
      <sheetName val="November 2004"/>
      <sheetName val="November 2004 (2)"/>
      <sheetName val="December 2004"/>
      <sheetName val="December 2004 (2)"/>
      <sheetName val="January 2005"/>
      <sheetName val="January 2005 (2)"/>
      <sheetName val="February 2005"/>
      <sheetName val="February 2005 (2)"/>
      <sheetName val="March 2005"/>
      <sheetName val="March 2005 (2)"/>
      <sheetName val="April 2005"/>
      <sheetName val="April 2005 (2)"/>
      <sheetName val="May 2005"/>
      <sheetName val="May 2005 (2)"/>
      <sheetName val="June 2005"/>
      <sheetName val="June 2005 (2)"/>
      <sheetName val="July 2005"/>
      <sheetName val="July 2005 (2)"/>
      <sheetName val="August 2005"/>
      <sheetName val="August 2005 (2)"/>
      <sheetName val="September 2005"/>
      <sheetName val="September 2005 (2)"/>
      <sheetName val="Correction Year End AJ 2007"/>
      <sheetName val="Correction Year End AJ"/>
      <sheetName val="October 2005"/>
      <sheetName val="October 2005 (2)"/>
      <sheetName val="November 2005"/>
      <sheetName val="November 2005 (2)"/>
      <sheetName val="December 2005"/>
      <sheetName val="December 2005 (2)"/>
      <sheetName val="January 2006"/>
      <sheetName val="January 2006 (2)"/>
      <sheetName val="February 2006"/>
      <sheetName val="February 2006 (2)"/>
      <sheetName val="March 2006"/>
      <sheetName val="March 2006 (2)"/>
      <sheetName val="April 2006"/>
      <sheetName val="April 2006 (2)"/>
      <sheetName val="May 2006"/>
      <sheetName val="May 2006 (2)"/>
      <sheetName val="June 2006"/>
      <sheetName val="June 2006 (2)"/>
      <sheetName val="July 2006"/>
      <sheetName val="August 2006"/>
      <sheetName val="September 2006"/>
      <sheetName val="October 2006"/>
      <sheetName val="November 2006"/>
      <sheetName val="December 2006"/>
      <sheetName val="January 2007"/>
      <sheetName val="February 2007"/>
      <sheetName val="March 2007"/>
      <sheetName val="April 2007"/>
      <sheetName val="May 2007"/>
      <sheetName val="June 2007"/>
      <sheetName val="July 2007"/>
      <sheetName val="August 2007"/>
      <sheetName val="September 2007"/>
      <sheetName val="Summary Registy Balances"/>
      <sheetName val="Summary FY04 Registry Interest"/>
      <sheetName val="Registry to Pooled Cash"/>
      <sheetName val="xfer from SBA"/>
      <sheetName val="SBA - Investment Mgmt Fee"/>
      <sheetName val="Journal Entry Investment Mgmt "/>
      <sheetName val="Year End JE Investment Mg 07"/>
      <sheetName val="Year End SBA Investment Mgmt 08"/>
      <sheetName val="Interest Only Remaining Balance"/>
      <sheetName val="Timeline SBA Disb Process"/>
      <sheetName val="Corr Journal Entry Investment"/>
      <sheetName val="Reallocation Int 04-CA-3373"/>
      <sheetName val="Reallocation Int 04-CA-3156"/>
      <sheetName val="Corr Journal Entry Investme (2)"/>
      <sheetName val="Corr Journal Entry Interest"/>
      <sheetName val="表头"/>
      <sheetName val="Vendor-code"/>
      <sheetName val="东莞龙昌-清单"/>
      <sheetName val="付款通知单"/>
      <sheetName val="汇款-清单"/>
      <sheetName val="USD"/>
      <sheetName val="TT-USD"/>
      <sheetName val="TT-HKD"/>
      <sheetName val="01A-1"/>
      <sheetName val="53A-2"/>
      <sheetName val="53A-1"/>
      <sheetName val="52A-2"/>
      <sheetName val="W52A-1"/>
      <sheetName val="W51A-2"/>
      <sheetName val="w51a-1."/>
      <sheetName val="w51a-1"/>
      <sheetName val="W50A-2"/>
      <sheetName val="W50-A"/>
      <sheetName val="W49B-1"/>
      <sheetName val="W49A-2"/>
      <sheetName val="W49A-1"/>
      <sheetName val="W48B-1"/>
      <sheetName val="W48A-1 (2)"/>
      <sheetName val="W47B-1"/>
      <sheetName val="w47A-2"/>
      <sheetName val="W46B-1"/>
      <sheetName val="W46A-3"/>
      <sheetName val="W46A-2"/>
      <sheetName val="w43B-1"/>
      <sheetName val="W43A-1"/>
      <sheetName val="W42B-1"/>
      <sheetName val="W42A-1"/>
      <sheetName val="W41B-1"/>
      <sheetName val="W41A-1"/>
      <sheetName val="W40A-2"/>
      <sheetName val="W40B-1"/>
      <sheetName val="W40A-1"/>
      <sheetName val="W39B-1"/>
      <sheetName val="W39A-1"/>
      <sheetName val="w38A-1"/>
      <sheetName val="W38B-1"/>
      <sheetName val="KG products"/>
      <sheetName val="2013年04-6月份(1)"/>
      <sheetName val="2013年04-6月份"/>
      <sheetName val="CON_0.5"/>
      <sheetName val="CON_0.5.1"/>
      <sheetName val="CON_0.7"/>
      <sheetName val="RECD-DATA"/>
      <sheetName val="RECD-DATA (2)"/>
      <sheetName val="Vendor code PTLC"/>
      <sheetName val="不能收回部分"/>
      <sheetName val="再确认及能回部分"/>
      <sheetName val="宁万中"/>
      <sheetName val="ITEM"/>
      <sheetName val="旧版科目"/>
      <sheetName val="AJE调整分录"/>
      <sheetName val="资产负债表（管理口径"/>
      <sheetName val="损益表（管理口径）"/>
      <sheetName val="余额表0430"/>
      <sheetName val="调整后余额表04.30"/>
      <sheetName val="损益调整"/>
      <sheetName val="资金收支表"/>
      <sheetName val="税金表"/>
      <sheetName val="内部往来及交易"/>
      <sheetName val="往来分类表"/>
      <sheetName val="往来明细账"/>
      <sheetName val="存货一览表"/>
      <sheetName val="收发存明细表"/>
      <sheetName val="库龄明细表"/>
      <sheetName val="发出商品明细表"/>
      <sheetName val="科目解析"/>
      <sheetName val="Consol adjustment  (2010)"/>
      <sheetName val="1.PPE"/>
      <sheetName val="2.Investment in associate"/>
      <sheetName val="4.Intangible assets (&quot;IA&quot;)"/>
      <sheetName val="5.Inventories"/>
      <sheetName val="6.Trade receivables (&quot;AR&quot;)"/>
      <sheetName val="7.Other receivables"/>
      <sheetName val="8.Cash and cash equivalents"/>
      <sheetName val="9.应收关联公司款项"/>
      <sheetName val="10.Trade payables"/>
      <sheetName val="11.Other payables and deposit"/>
      <sheetName val="12.Amount due to RP"/>
      <sheetName val="13.Intra-group current account"/>
      <sheetName val="14.Sales - related companies"/>
      <sheetName val="15.Purchases"/>
      <sheetName val="16.Expense"/>
      <sheetName val="17.Financial expenses"/>
      <sheetName val="18.COGS"/>
      <sheetName val="19.Income tax"/>
      <sheetName val="3.Deferred tax assets (&quot;DTA&quot;)"/>
      <sheetName val="20.Income tax (16.5%) "/>
      <sheetName val="Vendor Code"/>
      <sheetName val="玩具-清单"/>
      <sheetName val="东莞玩具"/>
      <sheetName val="科技-清单"/>
      <sheetName val="东莞科技"/>
      <sheetName val="2014 月结-USD"/>
      <sheetName val="出单表"/>
      <sheetName val="哲扣"/>
      <sheetName val="SETTLE"/>
      <sheetName val="Master data"/>
      <sheetName val="Cane &amp; Reed"/>
      <sheetName val="Graco"/>
      <sheetName val="Harumi"/>
      <sheetName val="Interpet"/>
      <sheetName val="Ides"/>
      <sheetName val="Nolan"/>
      <sheetName val="Poland"/>
      <sheetName val="Newell Rubbermaid Inc"/>
      <sheetName val="Radioshack"/>
      <sheetName val="Taiyo Ltd"/>
      <sheetName val="Taiyo pte"/>
      <sheetName val="Sonokong"/>
      <sheetName val="Skater"/>
      <sheetName val="Windigo"/>
      <sheetName val="xxxxT4-1"/>
      <sheetName val="xxxxxxT4-2"/>
      <sheetName val="xxxxxxT4-3"/>
      <sheetName val="153541"/>
      <sheetName val="154501"/>
      <sheetName val="154505"/>
      <sheetName val="155000"/>
      <sheetName val="155500"/>
      <sheetName val="312020"/>
      <sheetName val="312022"/>
      <sheetName val="312040"/>
      <sheetName val="313010"/>
      <sheetName val="313011"/>
      <sheetName val="313012"/>
      <sheetName val="313020"/>
      <sheetName val="361000"/>
      <sheetName val="365000"/>
      <sheetName val="负债表"/>
      <sheetName val="2005.12帐面资产(合资可研)"/>
      <sheetName val="2005.12在建工程账面价值(合资可研)"/>
      <sheetName val="2005.12资产台帐(报集团台帐)"/>
      <sheetName val="2006.03固定资产台帐"/>
      <sheetName val="设备类-机械"/>
      <sheetName val="设备类-动力"/>
      <sheetName val="设备类-传导"/>
      <sheetName val="设备类-检测"/>
      <sheetName val="设备类-运输"/>
      <sheetName val="设备类-管理用具"/>
      <sheetName val="设备类-计算机"/>
      <sheetName val="设备类-教学"/>
      <sheetName val="设备类-炊事"/>
      <sheetName val="设备类-医疗"/>
      <sheetName val="2005.12资产台帐"/>
      <sheetName val="建筑类固定资产"/>
      <sheetName val="土地清点"/>
      <sheetName val="在建工程设备"/>
      <sheetName val="在建土建"/>
      <sheetName val="长期股权投资"/>
      <sheetName val="无形资产"/>
      <sheetName val="会计科目"/>
      <sheetName val="会计科目及编码"/>
      <sheetName val="科目统计"/>
      <sheetName val="增减对比"/>
      <sheetName val="主要业务处理"/>
      <sheetName val="DBF转换"/>
      <sheetName val="old"/>
      <sheetName val="小闭环会计科目"/>
      <sheetName val="总账2000"/>
      <sheetName val="GDZC结构年度比较"/>
      <sheetName val="GDZC结构年度比较-1"/>
      <sheetName val="GDZC结构同业比较-1"/>
      <sheetName val="LDZC结构年度比较"/>
      <sheetName val="LDZC结构同业比较"/>
      <sheetName val="ZC构成比较"/>
      <sheetName val="固定资产变动"/>
      <sheetName val="应收帐款占用"/>
      <sheetName val="存货周转次数"/>
      <sheetName val="固定资产使用效益"/>
      <sheetName val="E4a"/>
      <sheetName val="E4b"/>
      <sheetName val="E5a"/>
      <sheetName val="E5b"/>
      <sheetName val="E6a"/>
      <sheetName val="E6b"/>
      <sheetName val="E7a"/>
      <sheetName val="E7b"/>
      <sheetName val="E8a"/>
      <sheetName val="E8b"/>
      <sheetName val="E10"/>
      <sheetName val="Addition to fixed assets (Tax)"/>
      <sheetName val="J11"/>
      <sheetName val="K5-1a"/>
      <sheetName val="K5-2"/>
      <sheetName val="N9-1"/>
      <sheetName val="O3-1"/>
      <sheetName val="NT (HK) K5-1a"/>
      <sheetName val="Statement of expenses"/>
      <sheetName val="HKD CA"/>
      <sheetName val="USD SA"/>
      <sheetName val="CA - director"/>
      <sheetName val="FA - additions (property)"/>
      <sheetName val="FA - addition (others)"/>
      <sheetName val="Fixed Assets - cost &amp; depn"/>
      <sheetName val="Fixed Assets - lead sch."/>
      <sheetName val="Journal"/>
      <sheetName val="Due from Hldgs Co"/>
      <sheetName val="Due from Sub Co"/>
      <sheetName val="Due from Dir"/>
      <sheetName val="Accounts receivable"/>
      <sheetName val="Cash at bank"/>
      <sheetName val="Accrued charges"/>
      <sheetName val="Provision for taxation"/>
      <sheetName val="Share capital"/>
      <sheetName val="blank sheet - BS"/>
      <sheetName val="blank sheet - PL"/>
      <sheetName val="Outstanding"/>
      <sheetName val="Tax computation"/>
      <sheetName val="Tax computation-1"/>
      <sheetName val="Tax computation-2"/>
      <sheetName val="Difference between interco"/>
      <sheetName val="A-4f"/>
      <sheetName val="A11"/>
      <sheetName val="A11-1"/>
      <sheetName val="A12b"/>
      <sheetName val="A16"/>
      <sheetName val="J5-4"/>
      <sheetName val="J5-5"/>
      <sheetName val="J10 "/>
      <sheetName val="J13"/>
      <sheetName val="K2-1"/>
      <sheetName val="K5"/>
      <sheetName val="K11"/>
      <sheetName val="K11-1"/>
      <sheetName val="N4"/>
      <sheetName val="N5"/>
      <sheetName val="N9"/>
      <sheetName val="N9-2"/>
      <sheetName val="N9-3"/>
      <sheetName val="N10"/>
      <sheetName val="O2-1"/>
      <sheetName val="O4-1"/>
      <sheetName val="No use"/>
      <sheetName val="原值折旧公司与审计调整对照"/>
      <sheetName val="原值折旧公司与审计调整对照00-01 "/>
      <sheetName val="五六七应提与实提折旧对照1"/>
      <sheetName val="五期-房1"/>
      <sheetName val="五期-机 (2)1"/>
      <sheetName val="五期-机1"/>
      <sheetName val="六期-房1"/>
      <sheetName val="六期-机1"/>
      <sheetName val="七期-房1"/>
      <sheetName val="七期-机1"/>
      <sheetName val="固定资产清单200212"/>
      <sheetName val="工程物资-"/>
      <sheetName val="GB-2003 Invoice"/>
      <sheetName val="GE2003-Invoice"/>
      <sheetName val="Client Code"/>
      <sheetName val="Project Code"/>
      <sheetName val="AdjstedTB (2)"/>
      <sheetName val="AdjstedTB"/>
      <sheetName val="Client Adj"/>
      <sheetName val="C1-2"/>
      <sheetName val="C1-3"/>
      <sheetName val="C1-4"/>
      <sheetName val="F1-2"/>
      <sheetName val="K1"/>
      <sheetName val="M1-1"/>
      <sheetName val="M1-2"/>
      <sheetName val="M1-3"/>
      <sheetName val="M1-4"/>
      <sheetName val="股本"/>
      <sheetName val="盈余公积"/>
      <sheetName val="在建工程 (2)"/>
      <sheetName val="异动表"/>
      <sheetName val="应付帐款帐龄"/>
      <sheetName val="动力往来抵消"/>
      <sheetName val="建造合同与重要性水平"/>
      <sheetName val="其他业务利润"/>
      <sheetName val="现金附注"/>
      <sheetName val="0506合并TB"/>
      <sheetName val="0506合并抵销AJE"/>
      <sheetName val="其他财务资料"/>
      <sheetName val="坏账抵消"/>
      <sheetName val="0506合并附注"/>
      <sheetName val="FR1母公司"/>
      <sheetName val="2动力设备"/>
      <sheetName val="3控制设备"/>
      <sheetName val="4工模具"/>
      <sheetName val="5设备工程"/>
      <sheetName val="END13"/>
      <sheetName val="审定报表分析"/>
      <sheetName val="合资"/>
      <sheetName val="合资（续）"/>
      <sheetName val="合利"/>
      <sheetName val="母资"/>
      <sheetName val="母资（续)"/>
      <sheetName val="母利"/>
      <sheetName val="固定资产主控表"/>
      <sheetName val="在建工程主控表"/>
      <sheetName val="待处理固定资产净损失主控表"/>
      <sheetName val="固定资产清理vouching"/>
      <sheetName val="在建工程明细"/>
      <sheetName val="在建工程vouching"/>
      <sheetName val="数量对比"/>
      <sheetName val="机关财务处1-11月应付福利费"/>
      <sheetName val="机关财务处12月应付福利费"/>
      <sheetName val="机关财务应付工资"/>
      <sheetName val="华东空运注释"/>
      <sheetName val="华东空运补充注释"/>
      <sheetName val="江苏空运注释补充"/>
      <sheetName val="江苏空运注释"/>
      <sheetName val="浙江空运注释"/>
      <sheetName val="浙江空运注释补充"/>
      <sheetName val="西北空运注释"/>
      <sheetName val="西北空运注释补充"/>
      <sheetName val="山东空运注释"/>
      <sheetName val="山东空运注释补充"/>
      <sheetName val="华北空运注释补充"/>
      <sheetName val="华北空运注释"/>
      <sheetName val="东北空运注释"/>
      <sheetName val="东北空运注释补充"/>
      <sheetName val="西南空运注释"/>
      <sheetName val="西南空运注释补充"/>
      <sheetName val="华南空运注释"/>
      <sheetName val="华南空运注释补充"/>
      <sheetName val="深圳空运注释补充"/>
      <sheetName val="深圳空运注释"/>
      <sheetName val="云南空运注释补充"/>
      <sheetName val="云南空运注释"/>
      <sheetName val="河北空运注释补充"/>
      <sheetName val="河北空运注释"/>
      <sheetName val="河南空运注释补充"/>
      <sheetName val="河南空运注释"/>
      <sheetName val="吉林空运注释补充"/>
      <sheetName val="吉林空运注释"/>
      <sheetName val="贵州空运注释补充"/>
      <sheetName val="贵州空运注释"/>
      <sheetName val="宁夏空运注释"/>
      <sheetName val="宁夏空运注释补充"/>
      <sheetName val="青海空运注释"/>
      <sheetName val="青海空运注释补充"/>
      <sheetName val="甘肃空运注释"/>
      <sheetName val="甘肃空运注释补充"/>
      <sheetName val="江西空运注释补充"/>
      <sheetName val="江西空运注释"/>
      <sheetName val="黑龙江空运注释"/>
      <sheetName val="黑龙江空运注释补充"/>
      <sheetName val="内蒙古空运注释"/>
      <sheetName val="内蒙古空运注释补充"/>
      <sheetName val="湖北空运注释"/>
      <sheetName val="湖北空运注释补充"/>
      <sheetName val="湖南空运注释"/>
      <sheetName val="湖南空运注释补充"/>
      <sheetName val="重庆空运注释"/>
      <sheetName val="重庆空运注释补充"/>
      <sheetName val="厦门空运注释"/>
      <sheetName val="厦门空运注释补充"/>
      <sheetName val="福州空运注释"/>
      <sheetName val="福州空运注释补充"/>
      <sheetName val="沈阳空运注释"/>
      <sheetName val="沈阳空运注释补充"/>
      <sheetName val="山西空运注释"/>
      <sheetName val="山西空运注释补充"/>
      <sheetName val="广西空运注释"/>
      <sheetName val="广西空运注释补充"/>
      <sheetName val="新疆空运注释"/>
      <sheetName val="新疆空运注释补充"/>
      <sheetName val="秦皇岛空运注释"/>
      <sheetName val="秦皇岛空运注释补充"/>
      <sheetName val="安徽空运注释补充"/>
      <sheetName val="安徽空运注释"/>
      <sheetName val="天津空运注释"/>
      <sheetName val="天津空运注释补充"/>
      <sheetName val="海南空运注释"/>
      <sheetName val="海南空运注释补充"/>
      <sheetName val="宁波空运注释"/>
      <sheetName val="宁波空运注释补充"/>
      <sheetName val="Billion Group-2007"/>
      <sheetName val="B2 SuperSino"/>
      <sheetName val="Consol Adj"/>
      <sheetName val="CJE #2"/>
      <sheetName val="Elmination of current account"/>
      <sheetName val="B1 Billion"/>
      <sheetName val="B3 DangShan"/>
      <sheetName val="B4 Onfar Group"/>
      <sheetName val="CJE#8"/>
      <sheetName val="Lead - bank"/>
      <sheetName val="Bank rec statement 1"/>
      <sheetName val="Bank rec statement 2"/>
      <sheetName val="Lead - cash"/>
      <sheetName val="Translation test"/>
      <sheetName val="Reconciliation of cash count"/>
      <sheetName val="Cash count sheet"/>
      <sheetName val="Bank confirmation control"/>
      <sheetName val="Ex Rate"/>
      <sheetName val="A5-2000"/>
      <sheetName val="B1-1000"/>
      <sheetName val="B1-1001"/>
      <sheetName val="B3-1000"/>
      <sheetName val="B2-5001"/>
      <sheetName val="B2-5002"/>
      <sheetName val="E1-1001"/>
      <sheetName val="E1-2000"/>
      <sheetName val="E1-6000"/>
      <sheetName val="E2-3002"/>
      <sheetName val="E3-4001"/>
      <sheetName val="E5-2001"/>
      <sheetName val="E5-2001a"/>
      <sheetName val="E6-1001"/>
      <sheetName val="E6-2000"/>
      <sheetName val="E6-4004"/>
      <sheetName val="F1-1001"/>
      <sheetName val="F2-2000"/>
      <sheetName val="G1-1001"/>
      <sheetName val="J1-1001"/>
      <sheetName val="J1-2001"/>
      <sheetName val="J1-2002"/>
      <sheetName val="J1-2003"/>
      <sheetName val="J1-3001"/>
      <sheetName val="J1-3002"/>
      <sheetName val="K1-1001"/>
      <sheetName val="E2-3001"/>
      <sheetName val="E2-3001a"/>
      <sheetName val="E2-3003"/>
      <sheetName val="E2-3004"/>
      <sheetName val="E2-3004a"/>
      <sheetName val="E2-3005"/>
      <sheetName val="E2-3006"/>
      <sheetName val="E2-4000"/>
      <sheetName val="E2-5000"/>
      <sheetName val="E2-5000a"/>
      <sheetName val="数字视频并帐"/>
      <sheetName val="Summary of misstatement"/>
      <sheetName val="2004 RP Txn and Bal"/>
      <sheetName val="2002 Intra-group CA  - test"/>
      <sheetName val="ICAbake"/>
      <sheetName val="2002 Related CA "/>
      <sheetName val="Intra-group transaction"/>
      <sheetName val="2002Intra Tran"/>
      <sheetName val="2002 RP Tran "/>
      <sheetName val="2002 Intra-group CA"/>
      <sheetName val="2002Intra-group txn"/>
      <sheetName val="2002 RP Txn and Bal "/>
      <sheetName val="RPT BS"/>
      <sheetName val="RPT PL"/>
      <sheetName val="董事名單"/>
      <sheetName val="Amt due to fel sub (2)"/>
      <sheetName val="BOD"/>
      <sheetName val="B1-4000 HK TB"/>
      <sheetName val="Detailed"/>
      <sheetName val="Equity"/>
      <sheetName val="AJE"/>
      <sheetName val="RJE"/>
      <sheetName val="OJE"/>
      <sheetName val="Client TB"/>
      <sheetName val="Profit for the year"/>
      <sheetName val="Directors"/>
      <sheetName val="Bank lead"/>
      <sheetName val="Lead (2)"/>
      <sheetName val="OR"/>
      <sheetName val="Intergroup"/>
      <sheetName val="Lead (3)"/>
      <sheetName val="Dep from client"/>
      <sheetName val="Disposals"/>
      <sheetName val="Disposals (2)"/>
      <sheetName val="Disposal(3)"/>
      <sheetName val="RT straight line"/>
      <sheetName val="Lead (4)"/>
      <sheetName val="Summary of inv in sub"/>
      <sheetName val="Details of subs"/>
      <sheetName val="Lead (5)"/>
      <sheetName val="Personal tax payables"/>
      <sheetName val="Income tax payables"/>
      <sheetName val="Amt due to sub"/>
      <sheetName val="Unrecorded liabilities"/>
      <sheetName val="Lead (6)"/>
      <sheetName val="Bank loans"/>
      <sheetName val="Short term loan 1"/>
      <sheetName val="Short term loan 2 "/>
      <sheetName val="Capital"/>
      <sheetName val="Expense"/>
      <sheetName val="expense-sample"/>
      <sheetName val="Professional exp"/>
      <sheetName val="Consulting fees"/>
      <sheetName val="Other income"/>
      <sheetName val="compensation paid"/>
      <sheetName val="fin cost from ledger"/>
      <sheetName val="finance cost"/>
      <sheetName val="Payroll-sample"/>
      <sheetName val="OS on payroll - Control"/>
      <sheetName val="OS on payroll"/>
      <sheetName val="Z2-1006"/>
      <sheetName val="Z2-1006a"/>
      <sheetName val="Z1-5000 (2)"/>
      <sheetName val="Lead - OR"/>
      <sheetName val="Sample design"/>
      <sheetName val="OS on expenses - Control"/>
      <sheetName val="OS test"/>
      <sheetName val="Cutoff test on exp - Control"/>
      <sheetName val="Rental expenses"/>
      <sheetName val="Sample design-Payroll"/>
      <sheetName val="L&amp;P"/>
      <sheetName val="Sample design-finance"/>
      <sheetName val="OS on expenses -finance"/>
      <sheetName val="应付账款"/>
      <sheetName val="1501 FA"/>
      <sheetName val="1501 FA (2)"/>
      <sheetName val="1502 Acc dep"/>
      <sheetName val="1603 CIP"/>
      <sheetName val="190101"/>
      <sheetName val="190102"/>
      <sheetName val="21710101进项税额"/>
      <sheetName val="21710107进项税额转出"/>
      <sheetName val="應交個人所得稅"/>
      <sheetName val="1301 Deferred exp."/>
      <sheetName val="Alternative test"/>
      <sheetName val="Adm."/>
      <sheetName val="应收帐款主表"/>
      <sheetName val="应收帐款2001"/>
      <sheetName val="测试2001-2002总部到达运费"/>
      <sheetName val="应收帐款2002"/>
      <sheetName val="应收帐款2003"/>
      <sheetName val="应收帐款2004"/>
      <sheetName val="抽凭"/>
      <sheetName val="往来涵证控制表-有限"/>
      <sheetName val="其他应收主表"/>
      <sheetName val="其他应收款2001"/>
      <sheetName val="其他应收款2002"/>
      <sheetName val="其他应收款2003"/>
      <sheetName val="其他应收款2004"/>
      <sheetName val="预付帐款主表"/>
      <sheetName val="预付帐款2001"/>
      <sheetName val="预付帐款2002"/>
      <sheetName val="预付帐款2003"/>
      <sheetName val="预付帐款2004"/>
      <sheetName val="固定资产主表"/>
      <sheetName val="固定资产政策"/>
      <sheetName val="减少明细"/>
      <sheetName val="固定资产2001"/>
      <sheetName val="固定资产2002"/>
      <sheetName val="固定资产2003"/>
      <sheetName val="固定资产2004"/>
      <sheetName val="折旧测算-乌鲁木齐有限"/>
      <sheetName val="车辆-核对车证"/>
      <sheetName val="应付帐款主表"/>
      <sheetName val="应付帐款2001"/>
      <sheetName val="应付帐款2002"/>
      <sheetName val="应付帐款2003"/>
      <sheetName val="应付帐款2004"/>
      <sheetName val="预收帐款主表"/>
      <sheetName val="预收帐款2001"/>
      <sheetName val="预收帐款2002"/>
      <sheetName val="预收帐款2003"/>
      <sheetName val="预收帐款2004"/>
      <sheetName val="其它应付款主表"/>
      <sheetName val="其它应付款2001"/>
      <sheetName val="其它应付款2002"/>
      <sheetName val="其它应付款2003"/>
      <sheetName val="其它应付款2004"/>
      <sheetName val="实收资本主表"/>
      <sheetName val="Ap"/>
      <sheetName val="Aop1"/>
      <sheetName val="SME_FRS"/>
      <sheetName val="Chklst"/>
      <sheetName val="App 1"/>
      <sheetName val="App 2"/>
      <sheetName val="App 3"/>
      <sheetName val="App 4"/>
      <sheetName val="App 5"/>
      <sheetName val="App 6"/>
      <sheetName val="App 7"/>
      <sheetName val="App 8"/>
      <sheetName val="App 9"/>
      <sheetName val="App 10"/>
      <sheetName val="App 11"/>
      <sheetName val="App 12"/>
      <sheetName val="Bp"/>
      <sheetName val="B3.1"/>
      <sheetName val="B3.2"/>
      <sheetName val="B9"/>
      <sheetName val="C1.1"/>
      <sheetName val="C5.1op"/>
      <sheetName val="C6.1"/>
      <sheetName val="C6.2"/>
      <sheetName val="C6.3"/>
      <sheetName val="C6.4"/>
      <sheetName val="C9.2"/>
      <sheetName val="C9.3"/>
      <sheetName val="C9.4"/>
      <sheetName val="C9.5"/>
      <sheetName val="Cop01"/>
      <sheetName val="Cop02HK"/>
      <sheetName val="Cop02OS"/>
      <sheetName val="Cop03"/>
      <sheetName val="Cop04"/>
      <sheetName val="Cop05"/>
      <sheetName val="Cop06"/>
      <sheetName val="Cop07"/>
      <sheetName val="Cop08"/>
      <sheetName val="Ds"/>
      <sheetName val="EAs"/>
      <sheetName val="EA2"/>
      <sheetName val="EBs"/>
      <sheetName val="EB2"/>
      <sheetName val="FAs"/>
      <sheetName val="FA2"/>
      <sheetName val="FAssb"/>
      <sheetName val="FBs"/>
      <sheetName val="FB2"/>
      <sheetName val="FBssb"/>
      <sheetName val="HAs"/>
      <sheetName val="HA2"/>
      <sheetName val="HBs"/>
      <sheetName val="HB2"/>
      <sheetName val="IAs"/>
      <sheetName val="IAssb"/>
      <sheetName val="IBs"/>
      <sheetName val="IB2"/>
      <sheetName val="IBssb"/>
      <sheetName val="Jop01"/>
      <sheetName val="Jop02"/>
      <sheetName val="Lop01"/>
      <sheetName val="Lop02"/>
      <sheetName val="Rop01"/>
      <sheetName val="Rop02"/>
      <sheetName val="S4"/>
      <sheetName val="V3"/>
      <sheetName val="WXi"/>
      <sheetName val="A300"/>
      <sheetName val="2001 Adj"/>
      <sheetName val="2002 RE rec"/>
      <sheetName val="A510"/>
      <sheetName val="2001 AA"/>
      <sheetName val="A620"/>
      <sheetName val="Wines"/>
      <sheetName val="OS2004"/>
      <sheetName val="OS_2003"/>
      <sheetName val="4.1"/>
      <sheetName val="4.1.1"/>
      <sheetName val="4.1.2"/>
      <sheetName val="4.2"/>
      <sheetName val="4.3"/>
      <sheetName val="4.4"/>
      <sheetName val="A1-Lead"/>
      <sheetName val="A.2"/>
      <sheetName val="A.2.1"/>
      <sheetName val="A.3"/>
      <sheetName val="A.3.1"/>
      <sheetName val="B2.1"/>
      <sheetName val="B2.2"/>
      <sheetName val="C1 - inventory"/>
      <sheetName val="C2 - inventory"/>
      <sheetName val="F1.1"/>
      <sheetName val="F2 - investment in sub"/>
      <sheetName val="H3"/>
      <sheetName val="J1 - long term borrowing"/>
      <sheetName val="J2 - hp creditor"/>
      <sheetName val="K1 - trade payables"/>
      <sheetName val="K2 - trade payables"/>
      <sheetName val="L1 - other payables"/>
      <sheetName val="L2 - accruals"/>
      <sheetName val="L3 - royalty payable"/>
      <sheetName val="L4 - long service pay"/>
      <sheetName val="M1 - deferred tax"/>
      <sheetName val="deferred tax - old"/>
      <sheetName val="M2 - provision for tax"/>
      <sheetName val="N - statutory records"/>
      <sheetName val="P.1.1"/>
      <sheetName val="P.1.2"/>
      <sheetName val="P.1.3"/>
      <sheetName val="PA1.1"/>
      <sheetName val="PB1"/>
      <sheetName val="PB2"/>
      <sheetName val="PB2.1"/>
      <sheetName val="PD.1"/>
      <sheetName val="PD.2"/>
      <sheetName val="PD.3"/>
      <sheetName val="PD.5"/>
      <sheetName val="PD.5.2"/>
      <sheetName val="PD.5.2a"/>
      <sheetName val="PD6"/>
      <sheetName val="Q2 - contingent liabilities"/>
      <sheetName val="Q3 - related party transaction"/>
      <sheetName val="Q4 - capital commitment"/>
      <sheetName val="Q5 - banking facilities"/>
      <sheetName val="Q6 - lease commitment"/>
      <sheetName val="Q7-Provision for LS payment"/>
      <sheetName val="Dummy"/>
      <sheetName val="working tb"/>
      <sheetName val="PD.2x"/>
      <sheetName val="balance sheetx"/>
      <sheetName val="PA1X"/>
      <sheetName val="p &amp; lx"/>
      <sheetName val="PB1X"/>
      <sheetName val="PD.4x"/>
      <sheetName val="B3.3"/>
      <sheetName val="B3.4"/>
      <sheetName val="M3"/>
      <sheetName val="AA"/>
      <sheetName val="SA02-03"/>
      <sheetName val="Salary"/>
      <sheetName val="CF1"/>
      <sheetName val="TB_s"/>
      <sheetName val="P1-Analytical Review"/>
      <sheetName val="P1(round)"/>
      <sheetName val="H1(Round)"/>
      <sheetName val="DT04"/>
      <sheetName val="DT03"/>
      <sheetName val="DT02"/>
      <sheetName val="DT components"/>
      <sheetName val="PC1-staff costs"/>
      <sheetName val="Director"/>
      <sheetName val="directors' MPF"/>
      <sheetName val="P_x"/>
      <sheetName val="staff costs analysis"/>
      <sheetName val="Rent"/>
      <sheetName val="Legal fee"/>
      <sheetName val="H"/>
      <sheetName val="I "/>
      <sheetName val="PA100"/>
      <sheetName val="PA200"/>
      <sheetName val="PA300"/>
      <sheetName val="PC2"/>
      <sheetName val="B.0"/>
      <sheetName val="B.2.1"/>
      <sheetName val="B.2.2"/>
      <sheetName val="B.2.3"/>
      <sheetName val="B.2.4"/>
      <sheetName val="B.2.5"/>
      <sheetName val="B.2.6"/>
      <sheetName val="B.2.7"/>
      <sheetName val="B.2.8"/>
      <sheetName val="B.2.9"/>
      <sheetName val="B.2.10"/>
      <sheetName val="B.2.11"/>
      <sheetName val="B.2.12"/>
      <sheetName val="B.2.13"/>
      <sheetName val="B.2.14"/>
      <sheetName val="B.2.15"/>
      <sheetName val="B.2.16"/>
      <sheetName val="DRAFT"/>
      <sheetName val="CFS02"/>
      <sheetName val="01AE1"/>
      <sheetName val="RBA"/>
      <sheetName val="AF_1"/>
      <sheetName val="AF_2"/>
      <sheetName val="CA1"/>
      <sheetName val="CA2"/>
      <sheetName val="cb1"/>
      <sheetName val="db_int"/>
      <sheetName val="DA1"/>
      <sheetName val="DA2"/>
      <sheetName val="DA2_2"/>
      <sheetName val="DA3"/>
      <sheetName val="DA5"/>
      <sheetName val="DA5a"/>
      <sheetName val="DA5b"/>
      <sheetName val="DA6"/>
      <sheetName val="db1"/>
      <sheetName val="db2"/>
      <sheetName val="db3"/>
      <sheetName val="DA7"/>
      <sheetName val="DA8"/>
      <sheetName val="DA_10"/>
      <sheetName val="01E2"/>
      <sheetName val="02F1r"/>
      <sheetName val="02F1"/>
      <sheetName val="f5"/>
      <sheetName val="02_F3"/>
      <sheetName val="F_4"/>
      <sheetName val="K3_1"/>
      <sheetName val="k3_2"/>
      <sheetName val="k4a"/>
      <sheetName val="Stock cert."/>
      <sheetName val="K3"/>
      <sheetName val="K3__1"/>
      <sheetName val="K3__2"/>
      <sheetName val="K3_3"/>
      <sheetName val="K_4"/>
      <sheetName val="K_5"/>
      <sheetName val="L1_2"/>
      <sheetName val="M_1"/>
      <sheetName val="M_1_1"/>
      <sheetName val="Purchase cutoff"/>
      <sheetName val="Sales cutoff"/>
      <sheetName val="Payroll"/>
      <sheetName val="P7"/>
      <sheetName val="P8"/>
      <sheetName val="P9"/>
      <sheetName val="P11"/>
      <sheetName val="P12"/>
      <sheetName val="P13"/>
      <sheetName val="Emolument_1"/>
      <sheetName val="Emolument_2"/>
      <sheetName val="Dummies"/>
      <sheetName val="M(x)"/>
      <sheetName val="M_1_1(x)"/>
      <sheetName val="M_1(x)"/>
      <sheetName val="P2(x)"/>
      <sheetName val="Utilities expenese"/>
      <sheetName val="Expenses1"/>
      <sheetName val="Expenses2"/>
      <sheetName val="Bank Movement"/>
      <sheetName val="Summary BK Movement"/>
      <sheetName val="AA_1_1"/>
      <sheetName val="AA_1_2"/>
      <sheetName val="AA2"/>
      <sheetName val="ae1(04)"/>
      <sheetName val="ae1(03)"/>
      <sheetName val="af1"/>
      <sheetName val="af2"/>
      <sheetName val="CA_1"/>
      <sheetName val="DA_1"/>
      <sheetName val="DA_3"/>
      <sheetName val="DA_5"/>
      <sheetName val="03AE_1"/>
      <sheetName val="03E_2"/>
      <sheetName val="E1_1"/>
      <sheetName val="K_1"/>
      <sheetName val="K_2"/>
      <sheetName val="K_2_1"/>
      <sheetName val="H_1"/>
      <sheetName val="L_1"/>
      <sheetName val="P_1"/>
      <sheetName val="P_2"/>
      <sheetName val="P_3"/>
      <sheetName val="B410"/>
      <sheetName val="B420"/>
      <sheetName val="&lt;-print"/>
      <sheetName val="AB900"/>
      <sheetName val="AB1000"/>
      <sheetName val="B200"/>
      <sheetName val="B300"/>
      <sheetName val="B310"/>
      <sheetName val="B400"/>
      <sheetName val="B500"/>
      <sheetName val="C300"/>
      <sheetName val="H101"/>
      <sheetName val="H300"/>
      <sheetName val="H310"/>
      <sheetName val="H200"/>
      <sheetName val="K100"/>
      <sheetName val="K200"/>
      <sheetName val="K210"/>
      <sheetName val="K220"/>
      <sheetName val="K300"/>
      <sheetName val="K313"/>
      <sheetName val="K326"/>
      <sheetName val="K350"/>
      <sheetName val="K360"/>
      <sheetName val="K400"/>
      <sheetName val="K410"/>
      <sheetName val="K600"/>
      <sheetName val="PUB-BS"/>
      <sheetName val="PUB-PL"/>
      <sheetName val="PUB-REC"/>
      <sheetName val="Turnover"/>
      <sheetName val="Comparison"/>
      <sheetName val="MUS Ana"/>
      <sheetName val="AR Ana"/>
      <sheetName val="AP Ana"/>
      <sheetName val="Check"/>
      <sheetName val="EX"/>
      <sheetName val="FAbf"/>
      <sheetName val="Add_Dis"/>
      <sheetName val="FA Ex"/>
      <sheetName val="FAcf"/>
      <sheetName val="Reclass"/>
      <sheetName val="Asso"/>
      <sheetName val="Sub"/>
      <sheetName val="Inv"/>
      <sheetName val="CA"/>
      <sheetName val="LTL"/>
      <sheetName val="Share_Res"/>
      <sheetName val="Commit"/>
      <sheetName val="Pledge Assets"/>
      <sheetName val="CurAC"/>
      <sheetName val="CAfromMHK"/>
      <sheetName val="Goodwill"/>
      <sheetName val="Asso. cos "/>
      <sheetName val="Note to CF"/>
      <sheetName val="CF Finance"/>
      <sheetName val="PRrecon"/>
      <sheetName val="EXdiff"/>
      <sheetName val="Total InterSales"/>
      <sheetName val="InterSales_UnreProfit"/>
      <sheetName val="Sub&amp;Asso"/>
      <sheetName val="MMC CA"/>
      <sheetName val="RPT"/>
      <sheetName val="Data fm AA"/>
      <sheetName val="MIHTB"/>
      <sheetName val="From MHK Cons"/>
      <sheetName val="List (2)"/>
      <sheetName val="Pub-BS(2)"/>
      <sheetName val="Pub-PL(2)"/>
      <sheetName val="Note(2)"/>
      <sheetName val="Check (2)"/>
      <sheetName val="Adj (2)"/>
      <sheetName val="Adj(2)-MZQ"/>
      <sheetName val="PL (2)"/>
      <sheetName val="FA (2)"/>
      <sheetName val="FAbf (2)"/>
      <sheetName val="Add_Dis (2)"/>
      <sheetName val="FAcf (2)"/>
      <sheetName val="FAEx(2)"/>
      <sheetName val="Sub (2)"/>
      <sheetName val="Asso (2)"/>
      <sheetName val="Inv (2)"/>
      <sheetName val="CA (2)"/>
      <sheetName val="CL (2)"/>
      <sheetName val="LTL (2)"/>
      <sheetName val="Share_Res (2)"/>
      <sheetName val="MI (2)"/>
      <sheetName val="NotePL (2)"/>
      <sheetName val="Commit (2)"/>
      <sheetName val="Plege of Assets(2)"/>
      <sheetName val="Goodwill (2)"/>
      <sheetName val="CurAC (2)"/>
      <sheetName val="RPRecon"/>
      <sheetName val="Asso. cos  (2)"/>
      <sheetName val="CF (2)"/>
      <sheetName val="Note to CF (2)"/>
      <sheetName val="EXdiff (2)"/>
      <sheetName val="InterSales_UnreProfit (2)"/>
      <sheetName val="Sub&amp;Asso (2)"/>
      <sheetName val="CosBreakdown (2)"/>
      <sheetName val="RPT (2)"/>
      <sheetName val="Data (2)"/>
      <sheetName val="Data fm AA (2)"/>
      <sheetName val="Data fm AA - MZQ(2)"/>
      <sheetName val="A5 Journal list"/>
      <sheetName val="A7 - adj"/>
      <sheetName val="A7 - TB 2002"/>
      <sheetName val="Sheet2 (2)"/>
      <sheetName val="机器设备类（02.10--03.09）"/>
      <sheetName val="Sheet5"/>
      <sheetName val="机器设备汇总"/>
      <sheetName val="固定资产改良"/>
      <sheetName val="运输设备"/>
      <sheetName val="2003年购入"/>
      <sheetName val="2004年9月30日之前购入"/>
      <sheetName val="办公设备汇总"/>
      <sheetName val="卡片汇总"/>
      <sheetName val="2002年以前购入的固定资产"/>
      <sheetName val="UFPrn20041017090458"/>
      <sheetName val="05-03-06-01"/>
      <sheetName val="JH1"/>
      <sheetName val="长期资产索引"/>
      <sheetName val="05-03-07-01"/>
      <sheetName val="05-03-07-01-01"/>
      <sheetName val="05-03-07-01-01-01"/>
      <sheetName val="05-03-07-01-02"/>
      <sheetName val="05-03-07-01-02-01"/>
      <sheetName val="05-03-07-01-03"/>
      <sheetName val="05-03-07-01-03-01"/>
      <sheetName val="05-03-07-01-03-02"/>
      <sheetName val="05-03-07-01-03-03"/>
      <sheetName val="05-03-07-01-03-04"/>
      <sheetName val="05-03-07-01-03-05"/>
      <sheetName val="05-03-07-02"/>
      <sheetName val="05-03-07-03"/>
      <sheetName val="05-03-07-04"/>
      <sheetName val="05-03-07-05"/>
      <sheetName val="05-03-07-06"/>
      <sheetName val="05-03-07-07"/>
      <sheetName val="05-03-07-08"/>
      <sheetName val="05-03-07-09"/>
      <sheetName val="05-03-07-10"/>
      <sheetName val="05-03-07-10-01"/>
      <sheetName val="05-03-07-10-02"/>
      <sheetName val="05-03-07-10-03"/>
      <sheetName val="05-03-07-10-04"/>
      <sheetName val="05-03-07-10-05"/>
      <sheetName val="05-03-07-10-06"/>
      <sheetName val="05-03-07-10-07"/>
      <sheetName val="无形资产索引"/>
      <sheetName val="05-03-08-01"/>
      <sheetName val="05-03-08-01-01"/>
      <sheetName val="05-03-08-02"/>
      <sheetName val="05-03-08-03"/>
      <sheetName val="05-03-08-04"/>
      <sheetName val="05-03-08-05"/>
      <sheetName val="05-03-08-06"/>
      <sheetName val="中信室内装修调整分录"/>
      <sheetName val="中信房地产调整分录"/>
      <sheetName val="大连调整分录"/>
      <sheetName val="国信小结"/>
      <sheetName val="厦门小结"/>
      <sheetName val="厦门调整分录"/>
      <sheetName val="上海小结"/>
      <sheetName val="上海调整分录"/>
      <sheetName val="信房小结"/>
      <sheetName val="信房调整分录"/>
      <sheetName val="国泰调整分录"/>
      <sheetName val="烟台调帐分录"/>
      <sheetName val="合并报表-港币"/>
      <sheetName val="三季度储备变动分析表"/>
      <sheetName val="比较储备变动分析表 (正式)"/>
      <sheetName val="销售分解表"/>
      <sheetName val="9月损益表"/>
      <sheetName val="业绩报告-损益表"/>
      <sheetName val="比较业绩报告－损益表"/>
      <sheetName val="三季度业绩报告－收入分解表"/>
      <sheetName val="payroll "/>
      <sheetName val="Audit96"/>
      <sheetName val="離職員工"/>
      <sheetName val="Manager"/>
      <sheetName val="特賞"/>
      <sheetName val="年終賞金"/>
      <sheetName val="利是"/>
      <sheetName val="特津"/>
      <sheetName val="袍金"/>
      <sheetName val="特別賞金"/>
      <sheetName val="Audit99 ER9900"/>
      <sheetName val="Audit98 ER9899"/>
      <sheetName val="P400"/>
      <sheetName val="P500"/>
      <sheetName val="Q200"/>
      <sheetName val="Q300"/>
      <sheetName val="Q500"/>
      <sheetName val="S500"/>
      <sheetName val="U100"/>
      <sheetName val="V100"/>
      <sheetName val="V200"/>
      <sheetName val="V300"/>
      <sheetName val="W100"/>
      <sheetName val="W140"/>
      <sheetName val="X100"/>
      <sheetName val="X200"/>
      <sheetName val="X210"/>
      <sheetName val="X230"/>
      <sheetName val="X231"/>
      <sheetName val="X300"/>
      <sheetName val="Rop01 (2)"/>
      <sheetName val="Rop01 (3)"/>
      <sheetName val="ChartOfAccounts"/>
      <sheetName val="Summary(current)"/>
      <sheetName val="Journal(current)"/>
      <sheetName val="TB(current)"/>
      <sheetName val="Summary(current-1)"/>
      <sheetName val="Journal(current-1)"/>
      <sheetName val="TB(current-1)"/>
      <sheetName val="AA10"/>
      <sheetName val="AB600"/>
      <sheetName val="Comp Memo"/>
      <sheetName val="Sum"/>
      <sheetName val="AB1110"/>
      <sheetName val="AB1401"/>
      <sheetName val="A100"/>
      <sheetName val="A200"/>
      <sheetName val="FA Details"/>
      <sheetName val="AARL FA"/>
      <sheetName val="TEX FA"/>
      <sheetName val="TAL FA"/>
      <sheetName val="TCUI FA"/>
      <sheetName val="Gp St"/>
      <sheetName val="Cost of Inv"/>
      <sheetName val="Res. 1"/>
      <sheetName val="CF note"/>
      <sheetName val="Y100"/>
      <sheetName val="AB800"/>
      <sheetName val="AB801"/>
      <sheetName val="AB1300"/>
      <sheetName val="F120"/>
      <sheetName val="F130"/>
      <sheetName val="F140"/>
      <sheetName val="M200"/>
      <sheetName val="N200"/>
      <sheetName val="A231"/>
      <sheetName val="A251"/>
      <sheetName val="A511"/>
      <sheetName val="A521"/>
      <sheetName val="A777"/>
      <sheetName val="F101"/>
      <sheetName val="K401"/>
      <sheetName val="N101"/>
      <sheetName val="P101"/>
      <sheetName val="Q101"/>
      <sheetName val="S201"/>
      <sheetName val="S202"/>
      <sheetName val="T101"/>
      <sheetName val="U202"/>
      <sheetName val="U402_ARP"/>
      <sheetName val="E110"/>
      <sheetName val="F810"/>
      <sheetName val="R120"/>
      <sheetName val="R130"/>
      <sheetName val="附件7"/>
      <sheetName val="附件8"/>
      <sheetName val="附件9"/>
      <sheetName val="附件10"/>
      <sheetName val="F.1_Cash and Bank"/>
      <sheetName val="F.1-5 Exchange rate"/>
      <sheetName val="F.2_Bank Cut Off"/>
      <sheetName val="F.3_Inter Bank - Programme"/>
      <sheetName val="0_x000c_h_x0000__x0000__x000c_h_x0000__x0000_ PM"/>
      <sheetName val="F1资产负债表"/>
      <sheetName val="F2利润及利润分配表"/>
      <sheetName val="F3现金流量表"/>
      <sheetName val="F4货币资金明细"/>
      <sheetName val="F5短期投资明细"/>
      <sheetName val="F6应收票据汇总"/>
      <sheetName val="F7应收股利和应收利息"/>
      <sheetName val="F8应收账款明细"/>
      <sheetName val="F9其它应收款明细"/>
      <sheetName val="F10预付账款明细"/>
      <sheetName val="F11存货明细"/>
      <sheetName val="F12待摊费用明细"/>
      <sheetName val="F13长期股权投资汇总"/>
      <sheetName val="F14长期股权投资减值准备明细变动表"/>
      <sheetName val="F15长期债权投资汇总"/>
      <sheetName val="F16固定资产变动表"/>
      <sheetName val="F17在建工程变动表"/>
      <sheetName val="F18无形资产变动表"/>
      <sheetName val="F19长期待摊费用变动表"/>
      <sheetName val="F20各类借款变动表"/>
      <sheetName val="F21应付票据明细"/>
      <sheetName val="F22应付账款明细"/>
      <sheetName val="F23预收账款明细"/>
      <sheetName val="F24应付工资及福利费变动表"/>
      <sheetName val="F25应付股利明细"/>
      <sheetName val="F26应交税金变动表"/>
      <sheetName val="F27其他应交款明细"/>
      <sheetName val="F28其它应付款明细"/>
      <sheetName val="F29预提费用明细变动表"/>
      <sheetName val="F30一年内到期的长期负债明细"/>
      <sheetName val="F31应付债券明细"/>
      <sheetName val="F32长期应付款明细"/>
      <sheetName val="F33实收资本（或股本）变动表"/>
      <sheetName val="F34所有者权益变动表"/>
      <sheetName val="F35收入成本毛利汇总"/>
      <sheetName val="F36-1 关联方毛利分析"/>
      <sheetName val="F36-2 非关联方毛利分析"/>
      <sheetName val="F37主营业务税金明细"/>
      <sheetName val="F38制造费用明细"/>
      <sheetName val="F39研发费用明细"/>
      <sheetName val="F40销售费用明细"/>
      <sheetName val="F41管理费用明细"/>
      <sheetName val="F42财务费用明细"/>
      <sheetName val="F43其他业务利润明细"/>
      <sheetName val="F44营业外收支明细"/>
      <sheetName val="F45投资收益汇总"/>
      <sheetName val="F46补贴收入明细"/>
      <sheetName val="F47所得税费用明细"/>
      <sheetName val="F48资产减值准备明细"/>
      <sheetName val="F49关联交易明细"/>
      <sheetName val="F49-1关联往来明细"/>
      <sheetName val="F50租赁承诺"/>
      <sheetName val="F51资本承诺"/>
      <sheetName val="F52非经常性损益"/>
      <sheetName val="F53其他科目变动汇总"/>
      <sheetName val="A1工资分析"/>
      <sheetName val="A2银行存款及现金明细"/>
      <sheetName val="A3应收票据明细"/>
      <sheetName val="A4融资租赁以及租购固定资产明细"/>
      <sheetName val="A5新增固定资产明细"/>
      <sheetName val="A6处置固定资产明细"/>
      <sheetName val="M1往来调节表"/>
      <sheetName val="M2集团单位代码名称对照表"/>
      <sheetName val="M3企业会计差异调节表"/>
      <sheetName val="M4主要勾稽关系核查表"/>
      <sheetName val="CSV1"/>
      <sheetName val="CSV"/>
      <sheetName val="数据模板1"/>
      <sheetName val="TOP10NRP"/>
      <sheetName val="CIPDES"/>
      <sheetName val="LDASSETS"/>
      <sheetName val="违者罚款"/>
      <sheetName val="dm"/>
      <sheetName val="基本信息"/>
      <sheetName val="合并关联方清单"/>
      <sheetName val="试算表"/>
      <sheetName val="现金流量表附注"/>
      <sheetName val="现金流量表附注 (单体)"/>
      <sheetName val="其他综合收益1"/>
      <sheetName val="其他综合收益2"/>
      <sheetName val="附注校验"/>
      <sheetName val="关联交易"/>
      <sheetName val="报告批露"/>
      <sheetName val="应纳税额调节表"/>
      <sheetName val="无需调整香港分录"/>
      <sheetName val="问题"/>
      <sheetName val="56号－资产"/>
      <sheetName val="56号－负债"/>
      <sheetName val="非合并关联企业代码"/>
      <sheetName val="非合并关联方"/>
      <sheetName val="内部担保与被担保披露"/>
      <sheetName val="或有负债"/>
      <sheetName val="非经常性损益"/>
      <sheetName val="银行函证"/>
      <sheetName val="往来函证"/>
      <sheetName val="未到期已背书"/>
      <sheetName val="START HERE"/>
      <sheetName val="Definitions"/>
      <sheetName val="Co. Profile &amp; Comp Practices"/>
      <sheetName val="Grad Starting Salaries"/>
      <sheetName val="Pension Plan Details"/>
      <sheetName val="Indonesia"/>
      <sheetName val="Coding"/>
      <sheetName val="CoProfile_table"/>
      <sheetName val="Manpower"/>
      <sheetName val="Corporate Benchmark"/>
      <sheetName val="StartPay_table"/>
      <sheetName val="Graduate Starting Salaries"/>
      <sheetName val="JOB_CODE"/>
      <sheetName val="Contents (full)"/>
      <sheetName val="Contents (model only)"/>
      <sheetName val="Sensitivities"/>
      <sheetName val="Market"/>
      <sheetName val="Postpaid"/>
      <sheetName val="Prepaid"/>
      <sheetName val="Other revenues"/>
      <sheetName val="Opex"/>
      <sheetName val="FinStats"/>
      <sheetName val="FinStats (Quarterly)"/>
      <sheetName val="FinStats (Semiannual)"/>
      <sheetName val="Mkt Comps"/>
      <sheetName val="Trans Comps"/>
      <sheetName val="WACC"/>
      <sheetName val="Val"/>
      <sheetName val="EP 16 Oct 2009"/>
      <sheetName val="MAPPING CC 16OCT2009 Dir Ops"/>
      <sheetName val="MAPPING CC 16OCT2009 Dir Eks"/>
      <sheetName val="MAPPING CC 16OCT2009 Dir Keu"/>
      <sheetName val="MAPPING CC 16OCT2009 Pres Dir"/>
      <sheetName val="PC"/>
      <sheetName val="MAPPING CC 16OCT2009 All Final"/>
      <sheetName val="XXXXXXXXXXXXXXX"/>
      <sheetName val="SURIV_PJD_APKIR"/>
      <sheetName val="EPT"/>
      <sheetName val="BANG"/>
      <sheetName val="EKS"/>
      <sheetName val="AOT"/>
      <sheetName val="AOB"/>
      <sheetName val="TG"/>
      <sheetName val="PMU"/>
      <sheetName val="Jas"/>
      <sheetName val="Umum"/>
      <sheetName val="ABI-06"/>
      <sheetName val="REKAP(A)"/>
      <sheetName val="REKAP(A) (2)"/>
      <sheetName val="Rekap (B)"/>
      <sheetName val="Rekap(G)"/>
      <sheetName val="Rekap (F)"/>
      <sheetName val="Rekap(H)"/>
      <sheetName val="Rekap(H) (2)"/>
      <sheetName val="RK SMR"/>
      <sheetName val="Migas"/>
      <sheetName val="RKAP-5"/>
      <sheetName val="R-On Going"/>
      <sheetName val="On Going"/>
      <sheetName val="RKAP-7"/>
      <sheetName val="RKAP-9"/>
      <sheetName val="RKAP-10"/>
      <sheetName val="2004.VS.2003"/>
      <sheetName val="JUST.F7"/>
      <sheetName val="CTT.RPT"/>
      <sheetName val="KODE BAG"/>
      <sheetName val="PVT.TOTAL"/>
      <sheetName val="SKOP"/>
      <sheetName val="NonDept"/>
      <sheetName val="PVT-FUNGSI"/>
      <sheetName val="REKAP-F7.0"/>
      <sheetName val="F7.1"/>
      <sheetName val="F7-OPS"/>
      <sheetName val="PIVOT 3 DGT"/>
      <sheetName val="F-7.2.3 DGT "/>
      <sheetName val="F7.3th"/>
      <sheetName val="PIVOTF8.0"/>
      <sheetName val="F8.0"/>
      <sheetName val="PIVOT-F.7.4.DGT"/>
      <sheetName val="F-7.2.4DGT"/>
      <sheetName val="2004R.VS.2003"/>
      <sheetName val="KEL.9"/>
      <sheetName val="0000"/>
      <sheetName val="RESUME HARIAN"/>
      <sheetName val="EVALUASI DATA"/>
      <sheetName val="Consolidated BS"/>
      <sheetName val="Consolidated PL"/>
      <sheetName val="Adjusted Combined"/>
      <sheetName val="Combined 2001"/>
      <sheetName val="Kantor Pusat"/>
      <sheetName val="Jagorawi"/>
      <sheetName val="Cawang Tomang Cengkareng"/>
      <sheetName val="Jakarta Cikampek"/>
      <sheetName val="Jakarta Merak"/>
      <sheetName val="Padalarang Cileunyi"/>
      <sheetName val="Citarum"/>
      <sheetName val="Surabaya Gempol Mojokerto"/>
      <sheetName val="Semarang"/>
      <sheetName val="Belmera"/>
      <sheetName val="Palikanci"/>
      <sheetName val="Audit Adjustment"/>
      <sheetName val="Client's Late Adjustment"/>
      <sheetName val="Pendanaan 04"/>
      <sheetName val="Disclouse_04"/>
      <sheetName val="Draft Pendanaan Baru"/>
      <sheetName val="Piutang Denda Normal PK"/>
      <sheetName val="SKA Bunga Keterlambatan Iuran"/>
      <sheetName val="AlokBagHas"/>
      <sheetName val="lamp.2"/>
      <sheetName val="Piutang NormalPk"/>
      <sheetName val="KA-Normal Pemb.Kerja"/>
      <sheetName val="SKA Selisih Peny Aktuaria"/>
      <sheetName val="Iuran Normal PK Diterima Dim "/>
      <sheetName val="Piutang Normal Psrt"/>
      <sheetName val="KA-Normal Peserta"/>
      <sheetName val="Iuran Normal Pst Diterima Dim "/>
      <sheetName val="Piutang I. Tambahan"/>
      <sheetName val="SKA Pemberi Kerja"/>
      <sheetName val="Iuran Tambahan Diterima Dimuka"/>
      <sheetName val="KA PEMBERI KERJA"/>
      <sheetName val="Bayar Kembali-PK"/>
      <sheetName val="Bayar Kembali-Psrt"/>
      <sheetName val="SKA Percepatan Def Solv"/>
      <sheetName val="Nam_Acc "/>
      <sheetName val="Disc Audit"/>
      <sheetName val="Pemby.Manf. Pens. Dimuka"/>
      <sheetName val="BayarPensiunBulanan"/>
      <sheetName val="BayarPensiun20%"/>
      <sheetName val="BayarPensiunSekaligus"/>
      <sheetName val="Utip Manf Pensiun"/>
      <sheetName val="BBM-03"/>
      <sheetName val="BBM-03 (2)"/>
      <sheetName val="WBS-1"/>
      <sheetName val="WBS-2"/>
      <sheetName val="WPL"/>
      <sheetName val="PAJE&amp;CAJE"/>
      <sheetName val="Taxes"/>
      <sheetName val="Taxes-111"/>
      <sheetName val="Taxes (2)"/>
      <sheetName val="Cash"/>
      <sheetName val="AR-Trade"/>
      <sheetName val="AR-Employees"/>
      <sheetName val="AR-Other"/>
      <sheetName val="Claim for tax refund"/>
      <sheetName val="Prepaid-Exp"/>
      <sheetName val="Prepaid-Tax"/>
      <sheetName val="Defered Tax Assets"/>
      <sheetName val="Investment"/>
      <sheetName val="Refundable-Dep"/>
      <sheetName val="MI for Disp"/>
      <sheetName val="AP Yimm"/>
      <sheetName val="Other payable"/>
      <sheetName val="LeasePayable"/>
      <sheetName val="TaxesPayable"/>
      <sheetName val="Est.Liab.Empl.Ben"/>
      <sheetName val="Accrued Exp"/>
      <sheetName val="CS"/>
      <sheetName val="Misc Dep Rec"/>
      <sheetName val="OtherIncome"/>
      <sheetName val="Other Expense"/>
      <sheetName val="OtherIncome (Expense)-report"/>
      <sheetName val="Perhit, PPh 21 bulnan 07"/>
      <sheetName val="TB-WP"/>
      <sheetName val="Checker"/>
      <sheetName val="000000000"/>
      <sheetName val="Cross Check data Aktuari-PNP"/>
      <sheetName val="P-1.1"/>
      <sheetName val="LK 2002"/>
      <sheetName val="Movement of Hutang Leasing"/>
      <sheetName val="PAJE-CAJE-PRJE"/>
      <sheetName val="BS-PL Komersil and Fiskal"/>
      <sheetName val="Deferred Tax Calculation"/>
      <sheetName val="List of Disposal"/>
      <sheetName val="Predictive Depreciation Exp."/>
      <sheetName val="K-Mutation PNP"/>
      <sheetName val="FA Fiscal 2003"/>
      <sheetName val="AR Subsequent Collection"/>
      <sheetName val="AP Subsequent Payment"/>
      <sheetName val="DD"/>
      <sheetName val="E-3"/>
      <sheetName val="G-1"/>
      <sheetName val="G-2"/>
      <sheetName val="G-3"/>
      <sheetName val="I"/>
      <sheetName val="J.1"/>
      <sheetName val="K"/>
      <sheetName val="N-1"/>
      <sheetName val="Pred. by APBMI N -1-1"/>
      <sheetName val="P-1"/>
      <sheetName val="P-2"/>
      <sheetName val="Perhit. def tax R-1"/>
      <sheetName val="U-1"/>
      <sheetName val="U-2"/>
      <sheetName val="U-3"/>
      <sheetName val="U-4"/>
      <sheetName val="U-5"/>
      <sheetName val="Materiality and TE"/>
      <sheetName val="Fiskal"/>
      <sheetName val="CF Calculation"/>
      <sheetName val="Reclassification"/>
      <sheetName val="Hut-Piut Afiliasi"/>
      <sheetName val="NAV000"/>
      <sheetName val="pldt"/>
      <sheetName val="P-1.1 Update"/>
      <sheetName val="Uang Muka Operasi"/>
      <sheetName val="Vouching Add. FA"/>
      <sheetName val="Koreksi Uang Muka "/>
      <sheetName val="Analytical Review-MTCont"/>
      <sheetName val="Uang Muka Sewa Lahan"/>
      <sheetName val="Review Notes to DD"/>
      <sheetName val="Point to be discussed w Client"/>
      <sheetName val="FA Fiscal MTCont 2003"/>
      <sheetName val="Deferred Tax Calculation MTCont"/>
      <sheetName val="Materiality &amp; TE"/>
      <sheetName val="PRJE'03"/>
      <sheetName val="PAJE'03"/>
      <sheetName val="CAJE'03"/>
      <sheetName val="To do List for Team"/>
      <sheetName val="Pending Items"/>
      <sheetName val="Basis Reclass Uang Muka"/>
      <sheetName val="Worksheet-03"/>
      <sheetName val="Analy Rvw"/>
      <sheetName val="PAJE-02"/>
      <sheetName val="PRJE-02"/>
      <sheetName val="CAJE-02"/>
      <sheetName val="E-1"/>
      <sheetName val="Sorted by USD E-1.1"/>
      <sheetName val="Sorted by IDR E-1.2"/>
      <sheetName val="AR-Aging IDR E-2 p.1"/>
      <sheetName val="AR-Aging USD E-2 p.2 "/>
      <sheetName val="Subsequent IDR E-3 p.1"/>
      <sheetName val="Subsequent USD E-3 p.2"/>
      <sheetName val="E-4"/>
      <sheetName val="E-4.1"/>
      <sheetName val="EE"/>
      <sheetName val="Stock take result F-1.1"/>
      <sheetName val="Predictive Test Sewa Lahan"/>
      <sheetName val="Predictive sewa lahan J 5-1"/>
      <sheetName val="JJ"/>
      <sheetName val="pred. insurance"/>
      <sheetName val="Predictive of insurance"/>
      <sheetName val="Data polis"/>
      <sheetName val="Insurred Aktiva"/>
      <sheetName val="Harga perolehan"/>
      <sheetName val="Predict depre"/>
      <sheetName val="K coba"/>
      <sheetName val="trial K-3"/>
      <sheetName val="K-1"/>
      <sheetName val="NN-3"/>
      <sheetName val="N-4"/>
      <sheetName val="P-3"/>
      <sheetName val=" Q"/>
      <sheetName val="Movement of Bank Loan Q-1"/>
      <sheetName val="Movement of Leasing Q-2"/>
      <sheetName val="Interest exp Q-3"/>
      <sheetName val="QQ-3"/>
      <sheetName val="Current Leasing Q-4"/>
      <sheetName val="TT-1"/>
      <sheetName val="T-1"/>
      <sheetName val="Penjelasan Net"/>
      <sheetName val="U-4.1"/>
      <sheetName val="FISCAL 2002"/>
      <sheetName val="Table of Contents"/>
      <sheetName val="Wrap Up"/>
      <sheetName val="Labarugi fiskal"/>
      <sheetName val="Neraca fiskal"/>
      <sheetName val="fa-fiscal"/>
      <sheetName val="Penambahan FA"/>
      <sheetName val="Penj. AT_Fiskal"/>
      <sheetName val="NBV-Fiskal Sewa Lahan"/>
      <sheetName val="Daftar Karyawan yang keluar"/>
      <sheetName val="Amortisasi sewa lahan"/>
      <sheetName val="TOTAL"/>
      <sheetName val="HP Bangunan"/>
      <sheetName val="HP Inventaris"/>
      <sheetName val="HP Kendaraan"/>
      <sheetName val="Ak. Peny. Bangunan"/>
      <sheetName val="Ak. Peny. Inventaris"/>
      <sheetName val="Ak. Peny. Kendaraan"/>
      <sheetName val="Analytical"/>
      <sheetName val="RENTABILITAS"/>
      <sheetName val="CashFL"/>
      <sheetName val="PPAP"/>
      <sheetName val="KAP 4 Report"/>
      <sheetName val="Maturity ++"/>
      <sheetName val="BMPK"/>
      <sheetName val="Konsen-1"/>
      <sheetName val="Konsentrasi"/>
      <sheetName val="PDN ++"/>
      <sheetName val="PDN"/>
      <sheetName val="CAR Versi BI"/>
      <sheetName val="CAR"/>
      <sheetName val="NRC"/>
      <sheetName val="EQ"/>
      <sheetName val="DEFFERED TAX"/>
      <sheetName val="AYD"/>
      <sheetName val="KYD Terkait"/>
      <sheetName val="CAJE"/>
      <sheetName val="CCJE"/>
      <sheetName val="Passed"/>
      <sheetName val="Ratio PPAP Audited"/>
      <sheetName val="Trading Bonds (Rp) 2003"/>
      <sheetName val="Trading Bonds (USD) 2003"/>
      <sheetName val="Held to Maturity Bonds(Rp) 2003"/>
      <sheetName val="REPORT and DISCLOSURES"/>
      <sheetName val="tickmark"/>
      <sheetName val="rekap report"/>
      <sheetName val="K6"/>
      <sheetName val="K7"/>
      <sheetName val="K8.1"/>
      <sheetName val="K9"/>
      <sheetName val="K10"/>
      <sheetName val="K11.1"/>
      <sheetName val="budget per type"/>
      <sheetName val="A1_ Income Statement Projection"/>
      <sheetName val="PjkTgghn"/>
      <sheetName val="Rekap"/>
      <sheetName val="Lamp_AT"/>
      <sheetName val="AT &amp; Depr (GL)"/>
      <sheetName val="Sst02BBng&lt;95 (Dep123)"/>
      <sheetName val="Sst02Bng&lt;95"/>
      <sheetName val="Sst02&gt;=95 (Dep123)"/>
      <sheetName val="Sst02&gt;=95 (Dep456)"/>
      <sheetName val="Sst02Bng&gt;=95"/>
      <sheetName val="Car_Jkt&gt;=2003"/>
      <sheetName val="Car_Ckp&gt;=2003"/>
      <sheetName val="dbgFIRNA"/>
      <sheetName val="DBG"/>
      <sheetName val="Planning Materiality "/>
      <sheetName val="Subsequent event"/>
      <sheetName val="WBS1"/>
      <sheetName val="WBS2"/>
      <sheetName val="WPL Detail"/>
      <sheetName val="CashFlow (2)"/>
      <sheetName val="Deferred"/>
      <sheetName val="SPT 1721"/>
      <sheetName val="PAJE-PRJE-07"/>
      <sheetName val="CAJE-CRJE-07"/>
      <sheetName val="SKP"/>
      <sheetName val="transaksi Istimewa"/>
      <sheetName val="Test of detail - Purchase"/>
      <sheetName val="Jaminan"/>
      <sheetName val="ass kend."/>
      <sheetName val="ass_ stock_gdg"/>
      <sheetName val="temuan"/>
      <sheetName val="pending"/>
      <sheetName val="3"/>
      <sheetName val="11"/>
      <sheetName val="12"/>
      <sheetName val="13"/>
      <sheetName val="14"/>
      <sheetName val="14 (2)"/>
      <sheetName val="16"/>
      <sheetName val="17"/>
      <sheetName val="TB_WP"/>
      <sheetName val="Rates"/>
      <sheetName val="Engagement Memorandum"/>
      <sheetName val="FISCOM"/>
      <sheetName val="ADJ'09"/>
      <sheetName val="tb_01122009"/>
      <sheetName val="Persediaan"/>
      <sheetName val="Aset Tetap"/>
      <sheetName val="Fixed Asset"/>
      <sheetName val="Vouch Fixed Asset"/>
      <sheetName val="Penjualan"/>
      <sheetName val="Sales_2009"/>
      <sheetName val="Harga Pokok"/>
      <sheetName val="HPP!"/>
      <sheetName val="Conf. Control"/>
      <sheetName val="PPN"/>
      <sheetName val="PPH 21"/>
      <sheetName val="PPH 23"/>
      <sheetName val="PPh 4 (2) Penjualan"/>
      <sheetName val="PPh 4 (2)"/>
      <sheetName val="Petunjuk"/>
      <sheetName val="Summary-Customer"/>
      <sheetName val="LTLGroup-Trans"/>
      <sheetName val="LTLGroup-Rent"/>
      <sheetName val="LTLGroup-SD"/>
      <sheetName val="LTLGroup-Oth"/>
      <sheetName val="NONLTL-Trans"/>
      <sheetName val="NONLTL-Rent"/>
      <sheetName val="NONLTL-SD"/>
      <sheetName val="NONLTL-OTH"/>
      <sheetName val="PL monthly analysis"/>
      <sheetName val="EM"/>
      <sheetName val="NERACA"/>
      <sheetName val="LABA-RUGI"/>
      <sheetName val="RE"/>
      <sheetName val="PRJE"/>
      <sheetName val="ARUS-KAS"/>
      <sheetName val="TAX 1"/>
      <sheetName val="Kas &amp; Setara Kas"/>
      <sheetName val="Piutang Dagang"/>
      <sheetName val="Piutang Lain-lain"/>
      <sheetName val="Deposito"/>
      <sheetName val="Piutang Pemborong"/>
      <sheetName val="Pinjaman"/>
      <sheetName val="Persekot"/>
      <sheetName val="FA Komersial"/>
      <sheetName val="HGU-09 e SPT X"/>
      <sheetName val="REKAP-FIS09 HGU TERPISAH S.D'09"/>
      <sheetName val="Hutang Dagang"/>
      <sheetName val="Hutang Lain-lain"/>
      <sheetName val="Hutang Pajak"/>
      <sheetName val="Hutang Gaji"/>
      <sheetName val="Uang Muka Pelanggan."/>
      <sheetName val="Accrued"/>
      <sheetName val="Biaya"/>
      <sheetName val="Pendapatan"/>
      <sheetName val="Selisih kurs"/>
      <sheetName val="PPh 22"/>
      <sheetName val="Preapid 23"/>
      <sheetName val="PPh 21 Medan"/>
      <sheetName val="deviden"/>
      <sheetName val="Asuransi"/>
      <sheetName val="Mutasi FA"/>
      <sheetName val="Pndp Bunga"/>
      <sheetName val="Barang impor"/>
      <sheetName val="PPN (2)"/>
      <sheetName val="IF add"/>
      <sheetName val="BARANG-GUDANG"/>
      <sheetName val="DAT-1"/>
      <sheetName val="DAT-2"/>
      <sheetName val="DAT-3"/>
      <sheetName val="DAT-4"/>
      <sheetName val="DAT-5"/>
      <sheetName val="ARPs 1"/>
      <sheetName val="ARPs 2"/>
      <sheetName val="Ket"/>
      <sheetName val="AR lain"/>
      <sheetName val="Blog"/>
      <sheetName val="Land"/>
      <sheetName val="DBase"/>
      <sheetName val="PPh Final"/>
      <sheetName val="HPS"/>
      <sheetName val="Uang Muka&amp;BYDM"/>
      <sheetName val="Aktiva Tetap"/>
      <sheetName val="Garansi"/>
      <sheetName val="Proyek Kemitraan Kokar"/>
      <sheetName val="Beban Pokok Penjualan"/>
      <sheetName val="Operating Exp"/>
      <sheetName val="Beban Lain-Lain"/>
      <sheetName val="TOC - Sales"/>
      <sheetName val="TOC - Purchases"/>
      <sheetName val="TOT - operating expenses"/>
      <sheetName val="TOT - Fixed Asset Addition"/>
      <sheetName val="Rekap Deposito"/>
      <sheetName val="REKAP PENJUALAN CANGKANG DAN MI"/>
      <sheetName val="REKAP PENJUALAN INTI DAN MINYAK"/>
      <sheetName val="PPH 21 Jakarta"/>
      <sheetName val="PPH 25 Jakarta"/>
      <sheetName val="PPh 23 Jakarta"/>
      <sheetName val="PPh 23 Medan"/>
      <sheetName val="PPh 4(2) Medan"/>
      <sheetName val="REKAP'09 Siddik"/>
      <sheetName val="Jakarta"/>
      <sheetName val="Medan"/>
      <sheetName val="Telda"/>
      <sheetName val="Kalsa"/>
      <sheetName val="Kalda"/>
      <sheetName val="Kokar"/>
      <sheetName val="FD-GAP09"/>
      <sheetName val="GAP09-BD"/>
      <sheetName val="EXECUTIVE SUMMARY"/>
      <sheetName val="HARGA MINYAK &amp; KURS"/>
      <sheetName val="LABA RUGI"/>
      <sheetName val="LAPORAN MINYAK"/>
      <sheetName val="LAPORAN GAS"/>
      <sheetName val="EBITDA"/>
      <sheetName val="C5 GABUNG"/>
      <sheetName val="FINDING COST"/>
      <sheetName val="ABI"/>
      <sheetName val="ABO"/>
      <sheetName val="KONS"/>
      <sheetName val="OPSEN"/>
      <sheetName val="KONS DIT HULU"/>
      <sheetName val="KONS BID P"/>
      <sheetName val="KONS BID P&amp;N"/>
      <sheetName val=" KONS BID PKP"/>
      <sheetName val="DIT HILIR"/>
      <sheetName val="RANTAU"/>
      <sheetName val="PRABUMULIH"/>
      <sheetName val="JAMBI"/>
      <sheetName val="KR.AMPEL"/>
      <sheetName val="CEPU"/>
      <sheetName val="SORONG"/>
      <sheetName val="SANGATA-BUNYU"/>
      <sheetName val="LAHENDONG"/>
      <sheetName val="KAMOJANG"/>
      <sheetName val="SIBAYAK"/>
      <sheetName val="KP.DIT.HULU"/>
      <sheetName val="UP 1 BRANDAN"/>
      <sheetName val="UP II DUMAI"/>
      <sheetName val="UP III PLAJU"/>
      <sheetName val="UP IV CILACAP"/>
      <sheetName val="UP V BALIKPAPAN"/>
      <sheetName val="UP VI BALONGAN"/>
      <sheetName val="UP VII KASIM"/>
      <sheetName val="KPC"/>
      <sheetName val="KP.PENGOLAHAN"/>
      <sheetName val="UPMS I MEDAN"/>
      <sheetName val="UPMS II PALEMBANG"/>
      <sheetName val="UPMS III JAKARTA"/>
      <sheetName val="UPMS IV SEMARANG"/>
      <sheetName val="UPMS V SBY"/>
      <sheetName val="UPMS VI B.PAPAN"/>
      <sheetName val="UPMS 7 MAKASAR"/>
      <sheetName val="UPMS 8 JAYAPURA"/>
      <sheetName val="KP P&amp;N"/>
      <sheetName val="DOK SORONG"/>
      <sheetName val="DOK SUSU"/>
      <sheetName val="KP PERKAPALAN"/>
      <sheetName val="DIT. MPS"/>
      <sheetName val="AMERIKA"/>
      <sheetName val="TOKYO"/>
      <sheetName val="ANAK PERUSAHAAN"/>
      <sheetName val="PT. PAS"/>
      <sheetName val="ELNUSA HRP"/>
      <sheetName val="ELNUSA TBK"/>
      <sheetName val="PATRA JASA"/>
      <sheetName val="TONGKANG"/>
      <sheetName val="DOK DUMAI"/>
      <sheetName val="RSPP"/>
      <sheetName val="PERTA OIL"/>
      <sheetName val="LNG"/>
      <sheetName val="Case"/>
      <sheetName val="Merak Export"/>
      <sheetName val="Merak Import"/>
      <sheetName val="VBA Code"/>
      <sheetName val="Overall"/>
      <sheetName val="TOTAL OF LIEN ACCOUNTS"/>
      <sheetName val="6-19 PAY CALCULATION "/>
      <sheetName val="ARUN III"/>
      <sheetName val="BES MCGC"/>
      <sheetName val="BONTANG V"/>
      <sheetName val="BONTANG VI"/>
      <sheetName val="BONTANG II"/>
      <sheetName val="WEST NATUNA"/>
      <sheetName val="ARUN II"/>
      <sheetName val="BES-AQP"/>
      <sheetName val="BLPGV"/>
      <sheetName val="BLPGVII"/>
      <sheetName val="CORRIDOR"/>
      <sheetName val="BES KOREA II"/>
      <sheetName val="BES KCO"/>
      <sheetName val="BONT III"/>
      <sheetName val="BONT IV"/>
      <sheetName val="ONWJ"/>
      <sheetName val="KANGEAN"/>
      <sheetName val="KMI"/>
      <sheetName val="CILACAP"/>
      <sheetName val="Interest Calc."/>
      <sheetName val="Int. Calculation - after 6-18"/>
      <sheetName val="CIREBON"/>
      <sheetName val="Bandung"/>
      <sheetName val="BS BPKP"/>
      <sheetName val="PL BPKP"/>
      <sheetName val="ACC_CODE"/>
      <sheetName val="Saldo Awal"/>
      <sheetName val="Okt"/>
      <sheetName val="Nop"/>
      <sheetName val="Des"/>
      <sheetName val="Jurnal 2005"/>
      <sheetName val="Subtotal Akun"/>
      <sheetName val="Worksheet 2005"/>
      <sheetName val="Palopo Bermasalah"/>
      <sheetName val="Pere -Pare  Bermasalah"/>
      <sheetName val="Rekap Ptg"/>
      <sheetName val="Rincian Piutang"/>
      <sheetName val="Piutang"/>
      <sheetName val="Rekap Piutang Rincian"/>
      <sheetName val="Kode Nasabah"/>
      <sheetName val="Kumpul"/>
      <sheetName val="Data Sumber"/>
      <sheetName val="Rekap Piutang"/>
      <sheetName val="Rekap %"/>
      <sheetName val="Rekap Perwil"/>
      <sheetName val="Rkap"/>
      <sheetName val="Rekap Piutang Wil"/>
      <sheetName val="Rekap % 1"/>
      <sheetName val="% PaK Hsn"/>
      <sheetName val="Rkap (2)"/>
      <sheetName val="Rekap Piut"/>
      <sheetName val="Rekap2"/>
      <sheetName val="D Isi"/>
      <sheetName val="Targer &amp; Realisasi Penjualan"/>
      <sheetName val="Rencan &amp; Realisasi"/>
      <sheetName val="Perbandingan Penjualan"/>
      <sheetName val="Perbandinga Perbulan"/>
      <sheetName val="Realisasi Jual"/>
      <sheetName val="Ren Jual"/>
      <sheetName val="Analisa Cash &amp; Kredit"/>
      <sheetName val="Rekap posisi Piutang"/>
      <sheetName val="Transfer"/>
      <sheetName val="Rencana &amp; Realisasi Cash In"/>
      <sheetName val="STOCK DO (3)"/>
      <sheetName val="STOCK DO (2)"/>
      <sheetName val="STOCK DO"/>
      <sheetName val="REKAP PEND. NON OP &amp; BIA N AJUS"/>
      <sheetName val="REKAP BIAYA OPERASIONAL AJUST"/>
      <sheetName val="REKAP HPP AJUST"/>
      <sheetName val="REKAP LABA RUGI AJUST"/>
      <sheetName val="LABA RUGI WILAYAH AJUST"/>
      <sheetName val="LABA RUGI CETAK"/>
      <sheetName val="PERBANDINAGN 2001 2002"/>
      <sheetName val="GRAFIK PERCABANG AJUST"/>
      <sheetName val="GRAFIK PERCABANG"/>
      <sheetName val="GRAFIK PERBULAN AJUST"/>
      <sheetName val="GRAFIK PERBULAN"/>
      <sheetName val="REKAP PERBULAN AJUST"/>
      <sheetName val="REKAP PERCABANG AJUST"/>
      <sheetName val="REKAP BULAN BERJALAN AJUST"/>
      <sheetName val="REKAP BAHAN RAPAT KWARTAL I"/>
      <sheetName val="BAHAN RAPAT KWARTAL I"/>
      <sheetName val="SUL SEL KAMAL"/>
      <sheetName val="SUL SEL ARDI"/>
      <sheetName val="KOLAKA"/>
      <sheetName val="KENDARI"/>
      <sheetName val="MANADO"/>
      <sheetName val="GORONTALO"/>
      <sheetName val="SAMARINDA"/>
      <sheetName val="BALIKPAPAN"/>
      <sheetName val="BANYUWANGI"/>
      <sheetName val="SURABAYA setelah di ajust"/>
      <sheetName val="SURABAYA"/>
      <sheetName val="JAKARTA setelah di ajust"/>
      <sheetName val="DENPASAR"/>
      <sheetName val="SALES 04"/>
      <sheetName val="COGS"/>
      <sheetName val="XXXXX"/>
      <sheetName val="XXXX0"/>
      <sheetName val="XXXX1"/>
      <sheetName val="00000"/>
      <sheetName val="XXXX2"/>
      <sheetName val="XXXX3"/>
      <sheetName val="Rugi"/>
      <sheetName val="Kashplo"/>
      <sheetName val="FA 06 (2)"/>
      <sheetName val="FA 06 OKE"/>
      <sheetName val="FA 06"/>
      <sheetName val="ASSETS05"/>
      <sheetName val="asset 2005"/>
      <sheetName val="ngitung akum. toniji"/>
      <sheetName val="sort by vessel &amp; port"/>
      <sheetName val="bunker"/>
      <sheetName val="perhitungan charter rate"/>
      <sheetName val="daftar kapal"/>
      <sheetName val="all"/>
      <sheetName val="januari"/>
      <sheetName val="februari"/>
      <sheetName val="maret"/>
      <sheetName val="april"/>
      <sheetName val="mei"/>
      <sheetName val="juni"/>
      <sheetName val="juli"/>
      <sheetName val="agust"/>
      <sheetName val="september"/>
      <sheetName val="oktober"/>
      <sheetName val="november"/>
      <sheetName val="desember"/>
      <sheetName val="Compressed"/>
      <sheetName val="Depre"/>
      <sheetName val="Alocation"/>
      <sheetName val="CC BAM"/>
      <sheetName val="GL Account"/>
      <sheetName val="KAMUS"/>
      <sheetName val="USER MANUAL"/>
      <sheetName val="NERKON "/>
      <sheetName val="KB"/>
      <sheetName val="P-Kebun "/>
      <sheetName val="P-DGN"/>
      <sheetName val="PsDiPj"/>
      <sheetName val="MAT"/>
      <sheetName val="PPEGxx"/>
      <sheetName val="BYRMXX"/>
      <sheetName val="PPEMxx"/>
      <sheetName val="PLL "/>
      <sheetName val="REKAP-AT"/>
      <sheetName val="TBM"/>
      <sheetName val="Depre-TM"/>
      <sheetName val="AL-BTL KK (2)"/>
      <sheetName val="XXXX"/>
      <sheetName val="BTL  "/>
      <sheetName val="XXX"/>
      <sheetName val="BTXX"/>
      <sheetName val="Ak_pro (2)"/>
      <sheetName val="Ak_pro"/>
      <sheetName val="HUT "/>
      <sheetName val="BTH"/>
      <sheetName val="HK"/>
      <sheetName val="HR"/>
      <sheetName val="HLLXX"/>
      <sheetName val="pph "/>
      <sheetName val="HB "/>
      <sheetName val="HBJP"/>
      <sheetName val="PJR.PENJ "/>
      <sheetName val="JASAGIRO"/>
      <sheetName val="DAF.ISI"/>
      <sheetName val="COVER "/>
      <sheetName val="Ak_pro "/>
      <sheetName val="PJR.PENJ"/>
      <sheetName val="smk_rspj"/>
      <sheetName val="smk_rspb"/>
      <sheetName val="smk_rspc"/>
      <sheetName val="smk_AKPER"/>
      <sheetName val="SMK_RSPbm"/>
      <sheetName val="Journal Set - AJE"/>
      <sheetName val="2"/>
      <sheetName val="UBS-Realisasi 1999"/>
      <sheetName val="UBS-bayar"/>
      <sheetName val="UBS-bayar (2)"/>
      <sheetName val="Table1"/>
      <sheetName val="LR Satelit"/>
      <sheetName val="PAU Korporat"/>
      <sheetName val="PAU Dropping-Sweeping"/>
      <sheetName val="Sumber Pendanaan"/>
      <sheetName val="Penyusutan"/>
      <sheetName val="Investasi 2008-2013"/>
      <sheetName val="Penyusutan 2009-2013"/>
      <sheetName val="Investasi 2009-2013 (Update)"/>
      <sheetName val="Rinci Pendapatan 2009-2013"/>
      <sheetName val="Ikhtisar LR 2009-2013"/>
      <sheetName val="Neraca 2009-2013"/>
      <sheetName val="Arus Kas 2009-2013"/>
      <sheetName val="Biaya April 05"/>
      <sheetName val="Rinci Pend (01 A)"/>
      <sheetName val="Rinci Pendapatan 2007 PT (01 C)"/>
      <sheetName val="KPI 05-07"/>
      <sheetName val="master-R L Des 09"/>
      <sheetName val="master-R L Peb 2010"/>
      <sheetName val="RINCIAN RL-2 (Master)"/>
      <sheetName val="master-R L RKAP 10 oke"/>
      <sheetName val="Rinci Pendapatan"/>
      <sheetName val="Labarugi Jenis Biaya"/>
      <sheetName val="master-gaji 2010 Oke"/>
      <sheetName val="Analisa Own Use"/>
      <sheetName val="Analisa Pend. Obat &amp; Alkes"/>
      <sheetName val="Neraca 2010"/>
      <sheetName val="Arus Kas (03 A)"/>
      <sheetName val="Target Laba"/>
      <sheetName val="Grafik Trend Laba"/>
      <sheetName val="Trend Laba Rugi"/>
      <sheetName val="Labarugi Pertamina Oke (01 B)"/>
      <sheetName val="L-R Pertamedika (01 B - 1)"/>
      <sheetName val="Kontrak (01 C - 1)"/>
      <sheetName val="Material (01 C - 2)"/>
      <sheetName val="Sundries (01 C - 3)"/>
      <sheetName val="Lainnya (01 C - 4)"/>
      <sheetName val="PAU RSPP Th 2008"/>
      <sheetName val="Investasi 09 "/>
      <sheetName val="Form Investasi 09 (Komisaris)"/>
      <sheetName val="Penilaian KPI Operasional"/>
      <sheetName val="KPI (Rumus)"/>
      <sheetName val="KPI (08)"/>
      <sheetName val="KPI Th 2009"/>
      <sheetName val="KPI 08 (Nop)"/>
      <sheetName val="KPI 2010"/>
      <sheetName val="KPI 10 (Jan)"/>
      <sheetName val="KPI 10 (Peb)"/>
      <sheetName val="KPI RSPC Peb 2010"/>
      <sheetName val="Breakdown KPI RSPC Th 2010"/>
      <sheetName val="KPI RSPC"/>
      <sheetName val="KPI RSPC Th 2010 (2)"/>
      <sheetName val="Grafik BOR Total"/>
      <sheetName val="Grafik BOR Total 1"/>
      <sheetName val="Grafik BOR Super VIP1"/>
      <sheetName val="Grafik BOR VIP"/>
      <sheetName val="Grafik BOR Kelas 1"/>
      <sheetName val="Grafik BOR Kelas 2"/>
      <sheetName val="Grafik BOR Kelas 3"/>
      <sheetName val="Grafik BOR Kamar Bayi"/>
      <sheetName val="Grafik BOR ICU"/>
      <sheetName val="Grafik Kunj HD"/>
      <sheetName val="Grafik HD Eselon Kunj Th 2007"/>
      <sheetName val="Grafik HD Eselon Kunj Th 2008"/>
      <sheetName val="Grafik HD Eselon Kunj Th 2009"/>
      <sheetName val="Grafik HD Eselon Kunj Rata2"/>
      <sheetName val="Grafik HD Eselon Pop Th 2007"/>
      <sheetName val="Grafik HD Eselon Pop Th 2008"/>
      <sheetName val="Grafik HD Eselon Pop Th 2009"/>
      <sheetName val="Grafik HD Eselon Pop Rata2"/>
      <sheetName val="Grafik AvLOS"/>
      <sheetName val="Grafik BTO"/>
      <sheetName val="Grafik TOI"/>
      <sheetName val="Grafik Jml TT 05-07"/>
      <sheetName val="Grafik Komposisi TT 05-07"/>
      <sheetName val="Grafik BOR 05-07"/>
      <sheetName val="Grafik AvLOS 05-07"/>
      <sheetName val="Grafik BTO 05-07"/>
      <sheetName val="Grafik TOI 05-07"/>
      <sheetName val="Grafik Kunj. HD 05-07"/>
      <sheetName val="Grafik Kunj. RJ P3 05-07"/>
      <sheetName val="Grafik Kunj. RI P3 05-07"/>
      <sheetName val="Grafik Komposisi Laba Rugi"/>
      <sheetName val="BOR 2007"/>
      <sheetName val="BOR 07"/>
      <sheetName val="BOR 2008"/>
      <sheetName val="BOR 2009"/>
      <sheetName val="Master Kunj &amp; Biaya"/>
      <sheetName val="Master HD"/>
      <sheetName val="PETUNJUK PENGISIAN"/>
      <sheetName val="JUDUL"/>
      <sheetName val="daf isi"/>
      <sheetName val="lr_KAP"/>
      <sheetName val="arus kas"/>
      <sheetName val="Catatan umum"/>
      <sheetName val="WS Konsol"/>
      <sheetName val="BS_KORP"/>
      <sheetName val="lap keu ratio sistematis"/>
      <sheetName val="Ekuitas"/>
      <sheetName val="Cj"/>
      <sheetName val="Piutang Hutang Istimewa"/>
      <sheetName val="Hutang Usaha Detail"/>
      <sheetName val="Kapitasi"/>
      <sheetName val="TOP_SALES"/>
      <sheetName val="Investasi"/>
      <sheetName val="Ratio Ringkas"/>
      <sheetName val="KPI BTP"/>
      <sheetName val="BExRepositorySheet"/>
      <sheetName val="BS - Monetary"/>
      <sheetName val="BS - Non Monetary - LC"/>
      <sheetName val="BS - Equity - TC"/>
      <sheetName val="BS - Non Monetary - TC"/>
      <sheetName val="P&amp;L - TC"/>
      <sheetName val="P&amp;L - lc"/>
      <sheetName val="Bank Liability"/>
      <sheetName val="Cash in Bank"/>
      <sheetName val="Deposit on Call"/>
      <sheetName val="Interest Expense"/>
      <sheetName val="AR_Billed - 3rd Party"/>
      <sheetName val="Billed - Related Party"/>
      <sheetName val="UnBilled - 3rd Party"/>
      <sheetName val="Unbilled - Related Party"/>
      <sheetName val="AP_Billed - 3rd Party "/>
      <sheetName val="AR_Other - 3rd Party"/>
      <sheetName val="3rd Party - Other"/>
      <sheetName val="Piutang Usaha Pihak III"/>
      <sheetName val="Unbilled"/>
      <sheetName val="Sheet Korporat"/>
      <sheetName val="P.L"/>
      <sheetName val="AJE RJE"/>
      <sheetName val="How to Guide"/>
      <sheetName val="Summary (3)"/>
      <sheetName val="BS "/>
      <sheetName val="BS  (2)"/>
      <sheetName val="BS Equity Item"/>
      <sheetName val="P&amp;L (2)"/>
      <sheetName val="PL-Original"/>
      <sheetName val="BS-Original"/>
      <sheetName val="Compatibility Report"/>
      <sheetName val="PEND RSPC"/>
      <sheetName val="WSPIUTANG"/>
      <sheetName val="rincian"/>
      <sheetName val="WSHUTANG"/>
      <sheetName val="Periode Laporan"/>
      <sheetName val="MASTER ARUSKAS"/>
      <sheetName val="ARUSKASS"/>
      <sheetName val="3al-Balance"/>
      <sheetName val="master-gaji"/>
      <sheetName val="master-neraca"/>
      <sheetName val="master-R L   2"/>
      <sheetName val="master-R L'09"/>
      <sheetName val="Invest"/>
      <sheetName val="EMPLOYEE"/>
      <sheetName val="KPI-RSPC"/>
      <sheetName val="KPI"/>
      <sheetName val="penjelasan _old new"/>
      <sheetName val="SO-PIUTANG'09"/>
      <sheetName val="GAJI'09"/>
      <sheetName val="Labarugi 2010"/>
      <sheetName val="Neraca TH2009"/>
      <sheetName val="Labarugi TH2009"/>
      <sheetName val="AutoOpen Stub Data"/>
      <sheetName val="KEY IN"/>
      <sheetName val="Lamp 5 (1of3)"/>
      <sheetName val="Lamp-3"/>
      <sheetName val="LAMP 8"/>
      <sheetName val="FAI1"/>
      <sheetName val="FAI2"/>
      <sheetName val="FAI2L"/>
      <sheetName val="FAI4"/>
      <sheetName val="FAI5"/>
      <sheetName val="PRICE"/>
      <sheetName val="Sensiv"/>
      <sheetName val="Risk"/>
      <sheetName val="TemplateInformation"/>
      <sheetName val="arun"/>
      <sheetName val="dis_opexp_detail"/>
      <sheetName val="F.01"/>
      <sheetName val="PL MKT"/>
      <sheetName val="PL OPR"/>
      <sheetName val=" PL TOTAL"/>
      <sheetName val="MainMenu"/>
      <sheetName val="Calculation"/>
      <sheetName val="CompData"/>
      <sheetName val="EmpData"/>
      <sheetName val="SalJanJun"/>
      <sheetName val="SalJul"/>
      <sheetName val="SalAug"/>
      <sheetName val="SalSep"/>
      <sheetName val="SalOct"/>
      <sheetName val="SalNov"/>
      <sheetName val="SalDec"/>
      <sheetName val="SSP"/>
      <sheetName val="1721"/>
      <sheetName val="1721-A"/>
      <sheetName val="1721-A1"/>
      <sheetName val="1721-B"/>
      <sheetName val="1721-C"/>
      <sheetName val="Buy"/>
      <sheetName val="Memo"/>
      <sheetName val="BUT-1"/>
      <sheetName val="HEX-A"/>
      <sheetName val="HEX-E"/>
      <sheetName val="I-BUT"/>
      <sheetName val="RD I-BUT"/>
      <sheetName val="DATA DARI SAP 4.6"/>
      <sheetName val="Lampiran"/>
      <sheetName val="pivot all"/>
      <sheetName val="KOREKSI JURNAL BEGINING BALANCE"/>
      <sheetName val="pivot up 5"/>
      <sheetName val="A2100005"/>
      <sheetName val="BA DES 08"/>
      <sheetName val="HR Desember 2009"/>
      <sheetName val="DLL"/>
      <sheetName val="Present"/>
      <sheetName val="Assumption"/>
      <sheetName val="Throughput"/>
      <sheetName val="Revenue"/>
      <sheetName val="Revenue Trend (XXX)"/>
      <sheetName val="FA-PELINDO (Koja)"/>
      <sheetName val="FA-HTP (Fiskal) "/>
      <sheetName val="FA-HTP (Fiskal) (2)"/>
      <sheetName val="Total Fiskal"/>
      <sheetName val="FA-HTP (Koja)"/>
      <sheetName val="FA-HTP (Komersial)"/>
      <sheetName val="FA-HTP (Komersial) (2)"/>
      <sheetName val="Total Komersial"/>
      <sheetName val="Perbandingan FA (XXX)"/>
      <sheetName val="Depr-Int (XXX)"/>
      <sheetName val="Material @ (XXX)"/>
      <sheetName val="Material"/>
      <sheetName val="Maintenance"/>
      <sheetName val="Insurance"/>
      <sheetName val="Royalty"/>
      <sheetName val="Fin Stat"/>
      <sheetName val="Fin Pro 1 (XXX)"/>
      <sheetName val="Loan Schedule"/>
      <sheetName val="Income Tax "/>
      <sheetName val="Fin Pro - HTP"/>
      <sheetName val="Graph (XXX)"/>
      <sheetName val="Rescheduling"/>
      <sheetName val="Revenue Trend"/>
      <sheetName val="FA-PELINDO"/>
      <sheetName val="FA-HTP"/>
      <sheetName val="Ass-Fiscal"/>
      <sheetName val="FA-HTP (Fiskal)"/>
      <sheetName val="Depr - HTP (inl. cap interest)"/>
      <sheetName val="Depr Forex"/>
      <sheetName val="Material @"/>
      <sheetName val="Fin Pro 1"/>
      <sheetName val="Loan"/>
      <sheetName val="8_1 Bill_Collect Monthly"/>
      <sheetName val="Addition"/>
      <sheetName val="Introduction"/>
      <sheetName val="Operating Cycle"/>
      <sheetName val="DuPont Analysis"/>
      <sheetName val="Sources &amp; Uses"/>
      <sheetName val="Altman Z"/>
      <sheetName val="RASIO"/>
      <sheetName val="ISK 01-03"/>
      <sheetName val="ISK 01-03 (2)"/>
      <sheetName val="RATIO NEW (2)"/>
      <sheetName val="dpt 2002 Kntrk Mjn"/>
      <sheetName val="dpt Lap.UnAudited Des'02"/>
      <sheetName val="dpt 2003 Kntrk Mjn"/>
      <sheetName val="dpt 2003 RKAP"/>
      <sheetName val="Altman Z Score"/>
      <sheetName val="Finance Ratio"/>
      <sheetName val="dpt 02 kntrk man."/>
      <sheetName val="dpt 02 un-audited"/>
      <sheetName val="dpt RKAP 2003"/>
      <sheetName val="REVISI 2003 (Novetel)"/>
      <sheetName val="RASIO (2)"/>
      <sheetName val="IS Komparatif"/>
      <sheetName val="LABARUGI"/>
      <sheetName val="SB0103 (3)"/>
      <sheetName val="GAB JUL0102"/>
      <sheetName val="PLTELKOM"/>
      <sheetName val="ALL-FA"/>
      <sheetName val="Instructions"/>
      <sheetName val="Page 1"/>
      <sheetName val="Page 2"/>
      <sheetName val="Page 3"/>
      <sheetName val="Page 4"/>
      <sheetName val="Page 5"/>
      <sheetName val="Page 6"/>
      <sheetName val="Page 7"/>
      <sheetName val="Page 8"/>
      <sheetName val="Pen Ner"/>
      <sheetName val="Ak Inv"/>
      <sheetName val="Kas &amp; Bank"/>
      <sheetName val="Mutasi Aktiva"/>
      <sheetName val="By. Tanaman"/>
      <sheetName val="IS(RINGKAS)"/>
      <sheetName val="DETAIL BS"/>
      <sheetName val="DETAIL IS"/>
      <sheetName val="DETAIL ACTIVITY"/>
      <sheetName val="TBA"/>
      <sheetName val="COA"/>
      <sheetName val="JOURNAL UMUM"/>
      <sheetName val="GL Okt"/>
      <sheetName val="Kas Kebun"/>
      <sheetName val="BRI"/>
      <sheetName val="Permata"/>
      <sheetName val="Kas Perwakilan"/>
      <sheetName val="Uang Muka HO"/>
      <sheetName val="Voucher Pengeluaran Bank"/>
      <sheetName val="Voucher Penerimaan Bank"/>
      <sheetName val="Voucher Penerimaan Kas"/>
      <sheetName val="Voucher Pengeluaran Kas"/>
      <sheetName val="Jurnal Memorial"/>
      <sheetName val="NER"/>
      <sheetName val="Laru"/>
      <sheetName val="TB_GAB"/>
      <sheetName val="TB_SAP"/>
      <sheetName val="CADSED"/>
      <sheetName val="AGING1"/>
      <sheetName val="PJKINI"/>
      <sheetName val="BUSAHA"/>
      <sheetName val="AnHPP"/>
      <sheetName val="4D"/>
      <sheetName val="4E"/>
      <sheetName val="6B"/>
      <sheetName val="6J"/>
      <sheetName val="10D"/>
      <sheetName val="10I"/>
      <sheetName val="AJE_SelKurs"/>
      <sheetName val="AJECOSTSAP"/>
      <sheetName val="AJEACTCOST"/>
      <sheetName val="Rek_PAU"/>
      <sheetName val="SelKurs"/>
      <sheetName val="BPlain"/>
      <sheetName val="BBOld"/>
      <sheetName val="BJold"/>
      <sheetName val="U2_2"/>
      <sheetName val="SALE FFI 2003"/>
      <sheetName val="SALE FFI 2003 (2)"/>
      <sheetName val="SALE FFI 2003 (3)"/>
      <sheetName val="WBS 1_MBI Consol"/>
      <sheetName val="For reporting"/>
      <sheetName val="Notes for reporting"/>
      <sheetName val="WPL Fiskal_MBI Consol"/>
      <sheetName val="WBS 2_MBI Consol"/>
      <sheetName val="WPL_MBI Consol"/>
      <sheetName val="Jurnal consol_Dec 2007"/>
      <sheetName val="OPEX_MBI Consol"/>
      <sheetName val="Detail for report"/>
      <sheetName val="Cash Flow Direct_MBI"/>
      <sheetName val="Cash Flow Direct_report_MBI"/>
      <sheetName val="retirement benefit"/>
      <sheetName val="des_06"/>
      <sheetName val="9E1_3"/>
      <sheetName val="Main Menu"/>
      <sheetName val="Proj Summ"/>
      <sheetName val="Team"/>
      <sheetName val="Effort.P"/>
      <sheetName val="Effort.A"/>
      <sheetName val="Subcontracted"/>
      <sheetName val="Expense.P"/>
      <sheetName val="Expense.A"/>
      <sheetName val="Asset"/>
      <sheetName val="Invoice"/>
      <sheetName val="Tracker"/>
      <sheetName val="Time Report"/>
      <sheetName val="Help"/>
      <sheetName val="Codestable"/>
      <sheetName val="Links"/>
      <sheetName val="LTR"/>
      <sheetName val="Summary over-under accrued"/>
      <sheetName val="Aging AR FRP"/>
      <sheetName val="Expense clasiffication-FRP"/>
      <sheetName val="Insurance-FRP"/>
      <sheetName val="Accrued-FRP"/>
      <sheetName val="Mngmnt Fee-FRP"/>
      <sheetName val="PM (Dec 31, 2006)"/>
      <sheetName val="PRJE "/>
      <sheetName val="T-Account"/>
      <sheetName val="A3.1"/>
      <sheetName val="A3.2"/>
      <sheetName val="A3.3"/>
      <sheetName val="C Lead"/>
      <sheetName val="C Memo"/>
      <sheetName val="C-1"/>
      <sheetName val="C-4"/>
      <sheetName val="C-5"/>
      <sheetName val="C-5.1"/>
      <sheetName val="C-5.2"/>
      <sheetName val="C Memo (2)"/>
      <sheetName val="E Lead"/>
      <sheetName val="E Memo"/>
      <sheetName val="E-1.1"/>
      <sheetName val="E-2"/>
      <sheetName val="E-2.1 Aging-Summary"/>
      <sheetName val="E-2.2"/>
      <sheetName val="E-2.3"/>
      <sheetName val="GHB-BHH"/>
      <sheetName val="F Lead"/>
      <sheetName val="F-4"/>
      <sheetName val="F-5"/>
      <sheetName val="G Lead"/>
      <sheetName val="G-1.1"/>
      <sheetName val="G-1.2"/>
      <sheetName val="J Lead"/>
      <sheetName val="J-1"/>
      <sheetName val="Menu"/>
      <sheetName val="Cost Analysis"/>
      <sheetName val="Retail"/>
      <sheetName val="Recap Inv"/>
      <sheetName val="Purchase"/>
      <sheetName val="Consumed"/>
      <sheetName val="General"/>
      <sheetName val="Tobacco"/>
      <sheetName val="REPORT 2"/>
      <sheetName val="REPORT 3"/>
      <sheetName val="OFF"/>
      <sheetName val="2009 Allocation"/>
      <sheetName val="Commitment"/>
      <sheetName val="1973"/>
      <sheetName val="1981"/>
      <sheetName val="Badak IV"/>
      <sheetName val="MCGC"/>
      <sheetName val="Badak III"/>
      <sheetName val="Badak VI"/>
      <sheetName val="Badak V"/>
      <sheetName val="Korea II"/>
      <sheetName val="Vessel Utilization"/>
      <sheetName val="balance 2011"/>
      <sheetName val="Production"/>
      <sheetName val="73 CCF"/>
      <sheetName val="73 DQT-MG-EQ"/>
      <sheetName val="81 CCF"/>
      <sheetName val="B IV"/>
      <sheetName val="B IV CCF"/>
      <sheetName val="MCGC CCF"/>
      <sheetName val="B VI"/>
      <sheetName val="B VI CCF"/>
      <sheetName val="B V"/>
      <sheetName val="B V CCF"/>
      <sheetName val="K II"/>
      <sheetName val="K II CCF"/>
      <sheetName val="CCF EP DP"/>
      <sheetName val="AAAAA"/>
      <sheetName val="EXIST"/>
      <sheetName val="REP"/>
      <sheetName val="REOP"/>
      <sheetName val="STIM"/>
      <sheetName val="KUPL"/>
      <sheetName val="BOR"/>
      <sheetName val="Chart-1"/>
      <sheetName val="Chart-2"/>
      <sheetName val="eakTG"/>
      <sheetName val="AREA"/>
      <sheetName val="EFFI"/>
      <sheetName val="Well Plan 1"/>
      <sheetName val="actual"/>
      <sheetName val="diagram"/>
      <sheetName val="36&quot;"/>
      <sheetName val="26&quot;"/>
      <sheetName val="17 12&quot;"/>
      <sheetName val="12 14&quot;"/>
      <sheetName val="8 12&quot;"/>
      <sheetName val="compl"/>
      <sheetName val="59"/>
      <sheetName val="58"/>
      <sheetName val="57"/>
      <sheetName val="56"/>
      <sheetName val="55"/>
      <sheetName val="54"/>
      <sheetName val="53"/>
      <sheetName val="52"/>
      <sheetName val="51"/>
      <sheetName val="50"/>
      <sheetName val="49"/>
      <sheetName val="48"/>
      <sheetName val="37 rev"/>
      <sheetName val="24 rev"/>
      <sheetName val="23 rev (2)"/>
      <sheetName val="23 rev"/>
      <sheetName val="rekap rkap R2 (Rev-14Des05)"/>
      <sheetName val="rekap rkap R2 (Rev-14Des05) (2)"/>
      <sheetName val="REKAP_ABO_F7(14Des2005)"/>
      <sheetName val="REKAP_ABI_TOTAL(Revisi-14Des05)"/>
      <sheetName val="REKAP_ABI_ASET(Rev-14Des05)"/>
      <sheetName val="ABI_KMJ_NR(14Des2005)"/>
      <sheetName val="ABI_LHD_NR(14Des2005)"/>
      <sheetName val="ABI_PST(Revisi-14Des05)"/>
      <sheetName val="rekapABI2006(ktr pusat)"/>
      <sheetName val="ABI-asset2006 (ktr pst)"/>
      <sheetName val="ABI2006(LHD)"/>
      <sheetName val="ABI-JB-2006 (LHD)"/>
      <sheetName val="PROD-LHD"/>
      <sheetName val="ABI_KMJ(Revisi-14Des2005)"/>
      <sheetName val="ABI-JB-2006 (kmj)"/>
      <sheetName val="PROD-KMJ"/>
      <sheetName val="ABI_SBY(Revisi-14Des2005)"/>
      <sheetName val="ABI-JB-2006 (SBY)"/>
      <sheetName val="PROD-SBY"/>
      <sheetName val="well std 06cw lokasi ubl"/>
      <sheetName val="well std 06cw lokasi lmb"/>
      <sheetName val="well std 06"/>
      <sheetName val="ANGG &gt; 25 M"/>
      <sheetName val="lhd-nr-batal"/>
      <sheetName val="lhd r-batal"/>
      <sheetName val="ubl-lmb(pst r)-batal"/>
      <sheetName val="geoth R-batal"/>
      <sheetName val="ABI-Aset (2)-batal"/>
      <sheetName val="ABI-Aset-batal"/>
      <sheetName val="Profit Center"/>
      <sheetName val="LAP"/>
      <sheetName val="ABI.2004.SAP-bener"/>
      <sheetName val="MA.PER.CC"/>
      <sheetName val="Satuan"/>
      <sheetName val="AUC Class"/>
      <sheetName val="Service Master"/>
      <sheetName val="Plant"/>
      <sheetName val="Primary CE"/>
      <sheetName val="COST CENTER SBS"/>
      <sheetName val="ABI2004"/>
      <sheetName val="level2"/>
      <sheetName val="Form ABI.SAP "/>
      <sheetName val="BTG"/>
      <sheetName val="BTN"/>
      <sheetName val="GNK"/>
      <sheetName val="TLJ"/>
      <sheetName val="SPA"/>
      <sheetName val="Pengembangan"/>
      <sheetName val="Jasran"/>
      <sheetName val="Rekap (proyek)"/>
      <sheetName val="Rekap(Usul)"/>
      <sheetName val="Rekap(Real)"/>
      <sheetName val="03 VS 04"/>
      <sheetName val="Banding"/>
      <sheetName val="RKAP-8"/>
      <sheetName val="Lifting"/>
      <sheetName val="STRK"/>
      <sheetName val="BAR-BOR"/>
      <sheetName val="BAR-ABO"/>
      <sheetName val="DATA INDUK"/>
      <sheetName val="KONSOLIDASI"/>
      <sheetName val="KURVA"/>
      <sheetName val="FEB06"/>
      <sheetName val="TABULASI - 31.01.2006"/>
      <sheetName val="JANUARI06"/>
      <sheetName val="DESEMBER05"/>
      <sheetName val="JANUARI05"/>
      <sheetName val="GI JANUARI 05"/>
      <sheetName val="AS"/>
      <sheetName val="CAP"/>
      <sheetName val="Summ"/>
      <sheetName val="Rev"/>
      <sheetName val="Costs"/>
      <sheetName val="Vol P1"/>
      <sheetName val="Vol P1+2"/>
      <sheetName val="MatBal(Ph2)"/>
      <sheetName val="WorkCap"/>
      <sheetName val="Feedstock"/>
      <sheetName val="Capex&amp;Financing"/>
      <sheetName val="Dep"/>
      <sheetName val="Base Vol"/>
      <sheetName val="INT"/>
      <sheetName val="Audited'99"/>
      <sheetName val="Laporan"/>
      <sheetName val="REKAPITULASI REGION SUMATERA"/>
      <sheetName val="PROYEKSI"/>
      <sheetName val="tanpa PHK"/>
      <sheetName val="ALL TANPA PHK"/>
      <sheetName val="cost center (per area)"/>
      <sheetName val="TABULASI all - 31.03.2006"/>
      <sheetName val="SUMATERA"/>
      <sheetName val="proyeksi mppk"/>
      <sheetName val="GAPOK"/>
      <sheetName val="TUNDA"/>
      <sheetName val="BANK TANSFER"/>
      <sheetName val="EXT.BANK TRANSFER"/>
      <sheetName val="Sheet1 (3)"/>
      <sheetName val="INSENTIF"/>
      <sheetName val="usia"/>
      <sheetName val="TABEL"/>
      <sheetName val="Panel"/>
      <sheetName val="BasePrice"/>
      <sheetName val="MB"/>
      <sheetName val="Price&amp;Vol"/>
      <sheetName val="Sensitivity"/>
      <sheetName val="Eco-BC"/>
      <sheetName val="Eco-SA"/>
      <sheetName val="Sim"/>
      <sheetName val="Economic-Balikpapan6"/>
      <sheetName val="CO22"/>
      <sheetName val="CO23"/>
      <sheetName val="CO24"/>
      <sheetName val="CO25"/>
      <sheetName val="QTY_2005-10"/>
      <sheetName val="QTY"/>
      <sheetName val="2005"/>
      <sheetName val="2010"/>
      <sheetName val="2009"/>
      <sheetName val="2008"/>
      <sheetName val="2007"/>
      <sheetName val="2006"/>
      <sheetName val="Premises(Original)"/>
      <sheetName val="Premises"/>
      <sheetName val="Material Balance"/>
      <sheetName val="P&amp;L(ROI)"/>
      <sheetName val="P&amp;L(ROE)"/>
      <sheetName val="Fund Flow(ROI)"/>
      <sheetName val="Fund Flow(ROE)"/>
      <sheetName val="Cash Flow(ROI)"/>
      <sheetName val="Cash Flow(ROE)"/>
      <sheetName val="Balance Sheet(ROI)"/>
      <sheetName val="Balance Sheet(ROE)"/>
      <sheetName val="Capex Breakdown"/>
      <sheetName val="Loading Rate"/>
      <sheetName val=" Capex&amp;Opex Inputs"/>
      <sheetName val="Detailed OPEX by Devon"/>
      <sheetName val="TABULASI"/>
      <sheetName val="FO4-DTL "/>
      <sheetName val="PVT.FO8.DTL"/>
      <sheetName val="FO.8-DTL "/>
      <sheetName val="PVT.FO.11.DTL"/>
      <sheetName val="FO.11-DTL  "/>
      <sheetName val="PVFO4"/>
      <sheetName val="pvfo8cc"/>
      <sheetName val="pvfo8l"/>
      <sheetName val="PVFO11"/>
      <sheetName val="PVFO11CC"/>
      <sheetName val="PVFO8"/>
      <sheetName val="Sheet6"/>
      <sheetName val="PV LINE FO- 11"/>
      <sheetName val="PV CC FO-11"/>
      <sheetName val="Minyak-mitra"/>
      <sheetName val="1.85 fuel gas"/>
      <sheetName val="3.00 fuel gas"/>
      <sheetName val="FPU with 3.00 fuel"/>
      <sheetName val="Extra"/>
      <sheetName val="Work"/>
      <sheetName val="fohdepr"/>
      <sheetName val="ShareGaji"/>
      <sheetName val="Extra (2)"/>
      <sheetName val="Asli"/>
      <sheetName val="Tanker"/>
      <sheetName val="Tanker (2)"/>
      <sheetName val="dafknas"/>
      <sheetName val="dafknas-2001"/>
      <sheetName val="dafknas-2002"/>
      <sheetName val="dafknas-2002-OKE"/>
      <sheetName val="dafknas-2002-OKE-CETAK"/>
      <sheetName val="dafkasm"/>
      <sheetName val="dafkTING (2)"/>
      <sheetName val="Sew-Tahan"/>
      <sheetName val="REFFERENCE BPS"/>
      <sheetName val="List Cost center"/>
      <sheetName val="Wil2"/>
      <sheetName val="PDG"/>
      <sheetName val="PGK"/>
      <sheetName val="BKS"/>
      <sheetName val="MATERIAL MM 2006"/>
      <sheetName val="tarif"/>
      <sheetName val="Sheet3 (2)"/>
      <sheetName val="call"/>
      <sheetName val="DAFTARCOSTCENTER (2)"/>
      <sheetName val="DAFTARCOSTCENTER"/>
      <sheetName val="Rekapl"/>
      <sheetName val="Laporan C-8"/>
      <sheetName val="Jenis Cargo"/>
      <sheetName val="Port"/>
      <sheetName val="11a"/>
      <sheetName val="11b"/>
      <sheetName val="11c"/>
      <sheetName val="11d"/>
      <sheetName val="11e"/>
      <sheetName val="11f"/>
      <sheetName val="11g"/>
      <sheetName val="11h"/>
      <sheetName val="PL NBBM APRIL 2006"/>
      <sheetName val="LPG"/>
      <sheetName val="LOKASI"/>
      <sheetName val="000000000000000"/>
      <sheetName val="ABK2004.AWAL.26.08.03"/>
      <sheetName val="ABK04.AWALR + CO.13.01.04"/>
      <sheetName val="ABK.04.AWALR+CO+TAB.RUPS"/>
      <sheetName val="BPP"/>
      <sheetName val="SGT"/>
      <sheetName val="BNY"/>
      <sheetName val="ABK.OIL"/>
      <sheetName val="ABK.GAS"/>
      <sheetName val="OIL.BPP"/>
      <sheetName val="OIL.SGT"/>
      <sheetName val="OIL.BNY"/>
      <sheetName val="OIL.TM"/>
      <sheetName val="GAS.BNY"/>
      <sheetName val="UB"/>
      <sheetName val="CO"/>
      <sheetName val="EPO"/>
      <sheetName val="TA"/>
      <sheetName val="GT"/>
      <sheetName val="LAIN2"/>
      <sheetName val="ONGOING"/>
      <sheetName val="REKAP.ONGO"/>
      <sheetName val="RKPL21.1"/>
      <sheetName val="COP"/>
      <sheetName val="Exum"/>
      <sheetName val="RK"/>
      <sheetName val="BARCHT2002"/>
      <sheetName val="Prod."/>
      <sheetName val="GRP"/>
      <sheetName val="Gas"/>
      <sheetName val="Just.Prod"/>
      <sheetName val="REAL.PROY01"/>
      <sheetName val="Chart1"/>
      <sheetName val="ABO.F7&amp;F8"/>
      <sheetName val="Usul 2003"/>
      <sheetName val="BATAS"/>
      <sheetName val="Just.ABI"/>
      <sheetName val="Rev.ABI201"/>
      <sheetName val="Kendala"/>
      <sheetName val="Kur.Dana"/>
      <sheetName val="Kinerja"/>
      <sheetName val="Kin.Oil"/>
      <sheetName val="Kin.Gas"/>
      <sheetName val="Kin.Migas"/>
      <sheetName val="Comdev"/>
      <sheetName val="Fee"/>
      <sheetName val="ikh-1 (2)"/>
      <sheetName val="ikh-2 (2)"/>
      <sheetName val="ikh-3 (2)"/>
      <sheetName val="ikh-4 (2)"/>
      <sheetName val="Cover (2)"/>
      <sheetName val="2006 (01 Apr)"/>
      <sheetName val="Minyak"/>
      <sheetName val="Minyak (3th)"/>
      <sheetName val="Real Myk"/>
      <sheetName val="GRF-Oil"/>
      <sheetName val="Struktur Gas"/>
      <sheetName val="Gas (3th)"/>
      <sheetName val="ABI 06"/>
      <sheetName val="ABI 06 (1)"/>
      <sheetName val="Abi (3th)"/>
      <sheetName val="Singkat ABI"/>
      <sheetName val="Jus ABI"/>
      <sheetName val="Exsum"/>
      <sheetName val="F7-area"/>
      <sheetName val="F7 (3th)"/>
      <sheetName val="Just Abo"/>
      <sheetName val="F8.5-OWN"/>
      <sheetName val="Rugila"/>
      <sheetName val="ikh-1"/>
      <sheetName val="ikh-2"/>
      <sheetName val="ikh-3"/>
      <sheetName val="ikh-4"/>
      <sheetName val="REKAP ABO"/>
      <sheetName val="DETAIL ABO "/>
      <sheetName val="REKAP ABI"/>
      <sheetName val="LAP.ABI PEB.07"/>
      <sheetName val="OPT-LIFT"/>
      <sheetName val="Chart5"/>
      <sheetName val="GAOT"/>
      <sheetName val="GAOB"/>
      <sheetName val="GDOH"/>
      <sheetName val="Graf DOH"/>
      <sheetName val="Feecalc"/>
      <sheetName val="Tax&amp;Dep"/>
      <sheetName val="WTI v LPG Price"/>
      <sheetName val="Pricing"/>
      <sheetName val="Eco-Conso"/>
      <sheetName val="GLAC"/>
      <sheetName val="JGPC"/>
      <sheetName val="JMGPC"/>
      <sheetName val="JamGPC"/>
      <sheetName val="YGPC"/>
      <sheetName val="EconomicsVer2.1"/>
      <sheetName val="STRUKTUR"/>
      <sheetName val="OWN PTM"/>
      <sheetName val="MITRA"/>
      <sheetName val="DOH"/>
      <sheetName val="DOH+MITRA"/>
      <sheetName val="DOH+MOTRA+JUAL"/>
      <sheetName val="Chart4"/>
      <sheetName val="Chart4 (2)"/>
      <sheetName val="30A"/>
      <sheetName val="27A"/>
      <sheetName val="28A"/>
      <sheetName val="29A"/>
      <sheetName val="BLANK2"/>
      <sheetName val="BLANK3"/>
      <sheetName val="BLANK4"/>
      <sheetName val="IKHTISAR"/>
      <sheetName val="ABO(03-03-2004)"/>
      <sheetName val="FORM_02"/>
      <sheetName val="FORM_04"/>
      <sheetName val="LAMP_FORM_04"/>
      <sheetName val="FORM 6"/>
      <sheetName val="FORM_08"/>
      <sheetName val="GRAF_PEK (2)"/>
      <sheetName val="GRAF_PEK"/>
      <sheetName val="GRAF_A2B"/>
      <sheetName val="GRAF_ANGG SISA"/>
      <sheetName val="GRAF_ANG"/>
      <sheetName val="GRAF_AFKIR"/>
      <sheetName val="ABI_ABO-rev"/>
      <sheetName val="sas-tar 4-8"/>
      <sheetName val="seismik NV-DOH"/>
      <sheetName val="bor eks-upside"/>
      <sheetName val="cad"/>
      <sheetName val="bor DOH"/>
      <sheetName val="minyak hulu"/>
      <sheetName val="gas hulu"/>
      <sheetName val="prog bang us"/>
      <sheetName val="Sheet7"/>
      <sheetName val="7D395J"/>
      <sheetName val="BARCHAT"/>
      <sheetName val="R-1.1"/>
      <sheetName val="R-1.2"/>
      <sheetName val="R-1 Own"/>
      <sheetName val="R-1.1 Own"/>
      <sheetName val="R-1.2 Own"/>
      <sheetName val="R-1 Mitra"/>
      <sheetName val="R-1.1 Mitra"/>
      <sheetName val="R-1.2 Mitra"/>
      <sheetName val="R-2"/>
      <sheetName val="R-2A"/>
      <sheetName val="EXECUTIVE SMRY"/>
      <sheetName val="R-3 OWN"/>
      <sheetName val="R-3 MITRA"/>
      <sheetName val="R-4.1"/>
      <sheetName val="R-4.2"/>
      <sheetName val="R-4ATT"/>
      <sheetName val="PvtFR4811"/>
      <sheetName val="R-8"/>
      <sheetName val="R-8ATT"/>
      <sheetName val="R-11"/>
      <sheetName val="R-11ATT"/>
      <sheetName val="R-14.0"/>
      <sheetName val="HRM 3"/>
      <sheetName val="R-14.0 OWN"/>
      <sheetName val="R-14.0 MITRA"/>
      <sheetName val="R-14.1"/>
      <sheetName val="R-14.2"/>
      <sheetName val="R-15"/>
      <sheetName val="R-16.1"/>
      <sheetName val="R-16.2"/>
      <sheetName val="R-16.1 Own"/>
      <sheetName val="R-16.1 Mitra"/>
      <sheetName val="R-16.2 Own"/>
      <sheetName val="R-16.2 Mitra"/>
      <sheetName val="R-16.1ATT-1"/>
      <sheetName val="R-16.1ATT-2"/>
      <sheetName val="R-16.1ATT-3"/>
      <sheetName val="R-16.2ATT-1"/>
      <sheetName val="R-17"/>
      <sheetName val="Check List OPEX"/>
      <sheetName val="MAPP CCDA"/>
      <sheetName val="MAP GL"/>
      <sheetName val="MAPCCALL"/>
      <sheetName val="QUERY FQR"/>
      <sheetName val="NON CAPITAL"/>
      <sheetName val="MAP LOK INTANG"/>
      <sheetName val="SMR BOR"/>
      <sheetName val="DIRECT AREA"/>
      <sheetName val="REGKP8COMMARPR"/>
      <sheetName val="SUKOWATI"/>
      <sheetName val="MITRA TACJOB"/>
      <sheetName val="out"/>
      <sheetName val="KPEP11"/>
      <sheetName val="MAPP ABI"/>
      <sheetName val="REVENUE "/>
      <sheetName val="KK AREA"/>
      <sheetName val="LIFITNG"/>
      <sheetName val="EKSPOR"/>
      <sheetName val="SOLVENT"/>
      <sheetName val="GAS KONSUMEN"/>
      <sheetName val="GAS KILANG"/>
      <sheetName val="LKS VS FQR"/>
      <sheetName val="Analisa"/>
      <sheetName val="COST STRCTR"/>
      <sheetName val="Cargo"/>
      <sheetName val="Own-Ships"/>
      <sheetName val="Salaries"/>
      <sheetName val="Depreciation"/>
      <sheetName val="WSC8SAP"/>
      <sheetName val="CC List"/>
      <sheetName val="Cost Element"/>
      <sheetName val="Ref-Fuel"/>
      <sheetName val="Peg"/>
      <sheetName val="PL 2003"/>
      <sheetName val="MM "/>
      <sheetName val="MatBal"/>
      <sheetName val="Harga"/>
      <sheetName val="dt-pdn"/>
      <sheetName val="dt-pkk"/>
      <sheetName val="dt-kp"/>
      <sheetName val="RKPL"/>
      <sheetName val="PL-Kons"/>
      <sheetName val="BBM-dn"/>
      <sheetName val="Jual-NBBM"/>
      <sheetName val="Others"/>
      <sheetName val="F8-Pkp"/>
      <sheetName val="Biaya-P"/>
      <sheetName val="Biaya-PN"/>
      <sheetName val="Biaya-Pkp"/>
      <sheetName val="Bunga"/>
      <sheetName val="Susut"/>
      <sheetName val="Hapus"/>
      <sheetName val="P-Minyak"/>
      <sheetName val="Beli"/>
      <sheetName val="am43"/>
      <sheetName val="Imporcrude"/>
      <sheetName val="ImportProd"/>
      <sheetName val="lm-gas1"/>
      <sheetName val="bk1-p7"/>
      <sheetName val="Pers"/>
      <sheetName val="Gas1"/>
      <sheetName val="lm-18.3"/>
      <sheetName val="Ex1"/>
      <sheetName val="Inv-38"/>
      <sheetName val="Inv-39"/>
      <sheetName val="Inv-40"/>
      <sheetName val="Inv-41"/>
      <sheetName val="am42"/>
      <sheetName val="am44"/>
      <sheetName val="am45"/>
      <sheetName val="am46"/>
      <sheetName val="am47"/>
      <sheetName val="am48"/>
      <sheetName val="bk3-6"/>
      <sheetName val="bk3-7"/>
      <sheetName val="bk3-8"/>
      <sheetName val="bk3-9"/>
      <sheetName val="Distribusi1"/>
      <sheetName val="Ang-laut1"/>
      <sheetName val="PL1"/>
      <sheetName val="alt-2"/>
      <sheetName val="alt-3"/>
      <sheetName val="DATA2"/>
      <sheetName val="kode cargo"/>
      <sheetName val="STD_LT"/>
      <sheetName val="data1"/>
      <sheetName val="process"/>
      <sheetName val="PRESENTASI"/>
      <sheetName val="CHART"/>
      <sheetName val="LOSSES"/>
      <sheetName val="TREND"/>
      <sheetName val="trend_chart"/>
      <sheetName val="FORMB2"/>
      <sheetName val="OnshoreFab(B3)"/>
      <sheetName val="Fabr det"/>
      <sheetName val="post-mod(B4)(1)"/>
      <sheetName val="Post mdl"/>
      <sheetName val="post-mod(2)"/>
      <sheetName val="Mod inst(B5)"/>
      <sheetName val="ModInst.det"/>
      <sheetName val="Insur. det"/>
      <sheetName val="Proc-det"/>
      <sheetName val="PMT"/>
      <sheetName val="Pl&amp;Eqp"/>
      <sheetName val="Qualif."/>
      <sheetName val="ER-Batam20N0v~1Dec"/>
      <sheetName val="ER-Batam4Dec~15Dec"/>
      <sheetName val="ER-Batam17Jan~26Jan"/>
      <sheetName val="ER-Batam31Jan~9Feb"/>
      <sheetName val="ER-Batam19Feb~23Feb"/>
      <sheetName val="SPT 2006"/>
      <sheetName val="Rekap &amp; Allowance"/>
      <sheetName val="Rekap JHT &amp; PPh"/>
      <sheetName val="Detail Gaji"/>
      <sheetName val="Detail Gaji (2)"/>
      <sheetName val="Jan"/>
      <sheetName val="Feb"/>
      <sheetName val="Mar"/>
      <sheetName val="Jun"/>
      <sheetName val="Jul"/>
      <sheetName val="Aug"/>
      <sheetName val="Sep"/>
      <sheetName val="Oct"/>
      <sheetName val="Nov"/>
      <sheetName val="Dec"/>
      <sheetName val="Top FA-2004"/>
      <sheetName val="Tanah"/>
      <sheetName val="Bangunan"/>
      <sheetName val="Perlengkapan-Bangunan"/>
      <sheetName val="Perlengkapan-Bengkel"/>
      <sheetName val="Inventaris Kantor"/>
      <sheetName val="Mesin &amp; Peralatan"/>
      <sheetName val="Kendaraan Bermotor"/>
      <sheetName val="Aktiva Dlm - Penyelesaian"/>
      <sheetName val="CONVERED-PROD-PLAN"/>
      <sheetName val="CODE"/>
      <sheetName val="DAILY-PLANNING-2"/>
      <sheetName val="production requirement (NOV)"/>
      <sheetName val="WEEKLY-PRODUCTION-PROGRAMME"/>
      <sheetName val="CM-MODULE-1-3"/>
      <sheetName val="CM-MODULE-4A-4B-7"/>
      <sheetName val="CUTRAG REQUIREMENT"/>
      <sheetName val="DAILY-PLANNING-1"/>
      <sheetName val="MACH-UTL.-SUMMARY"/>
      <sheetName val="MACH-UTL.-SUMMARY-MONTHLY"/>
      <sheetName val="SOP-11-2001"/>
      <sheetName val="DAILY-PROD-PLAN(JUNE)"/>
      <sheetName val="CUT-TOBACCO-RECEIVED &amp; REQ."/>
      <sheetName val="PRIMARY-PLANNING-(1)"/>
      <sheetName val="SOP-9"/>
      <sheetName val="PACKER-CAPACITY"/>
      <sheetName val="FACTORY"/>
      <sheetName val="Q3"/>
      <sheetName val="Q4"/>
      <sheetName val="Q1-02"/>
      <sheetName val="Q2-02"/>
      <sheetName val="RESUME"/>
      <sheetName val="LEAF COST DETAIL"/>
      <sheetName val="WRAPPING_COST"/>
      <sheetName val="WM-BYBRAND-QUARTER"/>
      <sheetName val="Det_Stock"/>
      <sheetName val="Volume"/>
      <sheetName val="Stock"/>
      <sheetName val="Blend F"/>
      <sheetName val="Usage (2)"/>
      <sheetName val="cc b"/>
      <sheetName val="DOM"/>
      <sheetName val="IMP"/>
      <sheetName val="Trends CC"/>
      <sheetName val="cost per mille"/>
      <sheetName val="CC 01M"/>
      <sheetName val="CC 02"/>
      <sheetName val="CC 05"/>
      <sheetName val="CC 06"/>
      <sheetName val="CC 15"/>
      <sheetName val="CC 15A"/>
      <sheetName val="CC 21M"/>
      <sheetName val="CC 30"/>
      <sheetName val="CC 29"/>
      <sheetName val="Casing"/>
      <sheetName val="Usage by Blend"/>
      <sheetName val="Usage"/>
      <sheetName val="000"/>
      <sheetName val="BAT"/>
      <sheetName val="DP"/>
      <sheetName val="projection "/>
      <sheetName val="nppc"/>
      <sheetName val="apc"/>
      <sheetName val="mbrship "/>
      <sheetName val="amoortisation"/>
      <sheetName val="FAS-88-DP"/>
      <sheetName val="FAS-88-TPMK"/>
      <sheetName val="FAS-88-sample"/>
      <sheetName val="CF 2007"/>
      <sheetName val="TB-FINAL 2007"/>
      <sheetName val="TB-FINAL 2006"/>
      <sheetName val="Bank_2006"/>
      <sheetName val="Diff_BS"/>
      <sheetName val="Mapped 2006 P&amp;L"/>
      <sheetName val="TB_Final_2006"/>
      <sheetName val="PAJE PRJE"/>
      <sheetName val="CLR"/>
      <sheetName val="Corporate tax 2007"/>
      <sheetName val="Deferred tax 2007"/>
      <sheetName val="3000"/>
      <sheetName val="4100"/>
      <sheetName val="3700"/>
      <sheetName val="3300"/>
      <sheetName val="3400"/>
      <sheetName val="3800a"/>
      <sheetName val="3800b"/>
      <sheetName val="3800c"/>
      <sheetName val="4300a"/>
      <sheetName val="4300b"/>
      <sheetName val="4600"/>
      <sheetName val="5200a"/>
      <sheetName val="5200b"/>
      <sheetName val="5200c"/>
      <sheetName val="5200d"/>
      <sheetName val="4500"/>
      <sheetName val="3200"/>
      <sheetName val="Taxation"/>
      <sheetName val="4200"/>
      <sheetName val="5500"/>
      <sheetName val="5600"/>
      <sheetName val="5800a"/>
      <sheetName val="5800b"/>
      <sheetName val="5900"/>
      <sheetName val="tb-mar"/>
      <sheetName val="Receiv-liabil"/>
      <sheetName val="Appendix 1 receiv."/>
      <sheetName val="Appendix 2 advan.-paym."/>
      <sheetName val="Appendix 3 liabilities"/>
      <sheetName val="Appendix 4 paym.-receiv."/>
      <sheetName val="TB1"/>
      <sheetName val="TB2"/>
      <sheetName val="TB3"/>
      <sheetName val="TB4"/>
      <sheetName val="TB-Clean"/>
      <sheetName val="Settings"/>
      <sheetName val="Calculations"/>
      <sheetName val="LS_Standard"/>
      <sheetName val="DEPT  LOB FOR EY 2-10-06"/>
      <sheetName val="1771PL"/>
      <sheetName val="BDO"/>
      <sheetName val="Indexing"/>
      <sheetName val="Kurs BI"/>
      <sheetName val="Materiality"/>
      <sheetName val="Analitical"/>
      <sheetName val="WBSA (R)"/>
      <sheetName val="WBS-L (R) "/>
      <sheetName val="WPL (R)"/>
      <sheetName val="D (2)"/>
      <sheetName val="E4"/>
      <sheetName val="F.1"/>
      <sheetName val="F.1.1"/>
      <sheetName val="D.1"/>
      <sheetName val="D.1.1"/>
      <sheetName val="D.1.1.1"/>
      <sheetName val="D.1.2"/>
      <sheetName val="D.1.2.1"/>
      <sheetName val="C.1"/>
      <sheetName val="Advance"/>
      <sheetName val="Add &amp; disp FA"/>
      <sheetName val="FA Jakarta Fiscal"/>
      <sheetName val="FA Medan Fiscal"/>
      <sheetName val="E5"/>
      <sheetName val="Prepayment"/>
      <sheetName val="Deposit frm Cust"/>
      <sheetName val="L.3"/>
      <sheetName val="SKFLN"/>
      <sheetName val="List 23"/>
      <sheetName val="PSL 21 sept 08"/>
      <sheetName val="PSL 23"/>
      <sheetName val="Sales-purchase Test"/>
      <sheetName val="Spareparts"/>
      <sheetName val="DTA"/>
      <sheetName val="potongan"/>
      <sheetName val="Master Item"/>
      <sheetName val="CRA-Detail"/>
      <sheetName val="Control Risk Aspects"/>
      <sheetName val=" Work Program"/>
      <sheetName val="A6100 View"/>
      <sheetName val="FAS 60 Assumptions SM"/>
      <sheetName val="FAS 60 Assumptions TM"/>
      <sheetName val="Lapse LR GOE"/>
      <sheetName val="Lapse LR GOE new"/>
      <sheetName val="Lapse TM"/>
      <sheetName val="Lapse SM"/>
      <sheetName val="2002"/>
      <sheetName val="2003"/>
      <sheetName val="MRC1"/>
      <sheetName val="MRC2"/>
      <sheetName val="MRC3"/>
      <sheetName val="MRC4"/>
      <sheetName val="RMRC"/>
      <sheetName val="MSTR"/>
      <sheetName val="1000000"/>
      <sheetName val="2000000"/>
      <sheetName val="3000000"/>
      <sheetName val="4000000"/>
      <sheetName val="PENJ "/>
      <sheetName val="Capitalize"/>
      <sheetName val="Overhaul"/>
      <sheetName val="CIP"/>
      <sheetName val="CRITERIA1"/>
      <sheetName val="A.4.1"/>
      <sheetName val="E.1"/>
      <sheetName val="E.2"/>
      <sheetName val="G.1"/>
      <sheetName val="G.2"/>
      <sheetName val="I.1"/>
      <sheetName val="A.4.2"/>
      <sheetName val="N.1"/>
      <sheetName val="N.2"/>
      <sheetName val="M.2"/>
      <sheetName val="I.2"/>
      <sheetName val="A.4.3"/>
      <sheetName val="U.1"/>
      <sheetName val="U.2"/>
      <sheetName val="U.3"/>
      <sheetName val="U.4"/>
      <sheetName val="U.5"/>
      <sheetName val="U.6"/>
      <sheetName val="U.7"/>
      <sheetName val="Pa(r)je"/>
      <sheetName val="SAD"/>
      <sheetName val="Trf-SAP-GL"/>
      <sheetName val="Trf-SAP-PCA"/>
      <sheetName val="By Month"/>
      <sheetName val="List-Mei"/>
      <sheetName val="List-Juni"/>
      <sheetName val="115100100-SBI Juni"/>
      <sheetName val="Sept"/>
      <sheetName val="J-Blk"/>
      <sheetName val="Loan movement"/>
      <sheetName val="LEASE &amp; LOAN"/>
      <sheetName val="FA BREAKDOWN"/>
      <sheetName val="FA  (2)"/>
      <sheetName val="HEADCOUNT "/>
      <sheetName val="PL(2)"/>
      <sheetName val="hisb-rubber"/>
      <sheetName val="HISB"/>
      <sheetName val="Calendar (2)"/>
      <sheetName val="calendar"/>
      <sheetName val="Actual vs perf"/>
      <sheetName val=" LEASE &amp; LOAN"/>
      <sheetName val="INTERCO INV"/>
      <sheetName val="CAPITAL CHARGE"/>
      <sheetName val="OPLEASE"/>
      <sheetName val="EXPOSURE"/>
      <sheetName val="HEADCOUNT"/>
      <sheetName val="OPS ODJ"/>
      <sheetName val="STOCKS"/>
      <sheetName val="Calendar _2_"/>
      <sheetName val="detail FS"/>
      <sheetName val="bal FC"/>
      <sheetName val="list no"/>
      <sheetName val="K&amp;B"/>
      <sheetName val="UM"/>
      <sheetName val="Cad BD"/>
      <sheetName val="PP"/>
      <sheetName val="PHI"/>
      <sheetName val="AP-trade"/>
      <sheetName val="Accrual"/>
      <sheetName val="DIA"/>
      <sheetName val="MDN"/>
      <sheetName val="PST"/>
      <sheetName val="SBG"/>
      <sheetName val="PKU"/>
      <sheetName val="PLB"/>
      <sheetName val="ACL"/>
      <sheetName val="TGR"/>
      <sheetName val="BTR"/>
      <sheetName val="BGR"/>
      <sheetName val="PTK"/>
      <sheetName val="Var-Des'04"/>
      <sheetName val="Audit Adj'04"/>
      <sheetName val="DNR_Sep"/>
      <sheetName val="Other_Sep"/>
      <sheetName val="C Cash and Bank "/>
      <sheetName val="Cash and Bank Register"/>
      <sheetName val="Pakanbaru"/>
      <sheetName val="K.1 "/>
      <sheetName val="K-1.2 - FA Disposal"/>
      <sheetName val="K.1.3 addition"/>
      <sheetName val="K.1.4Disposal"/>
      <sheetName val="A-1"/>
      <sheetName val="A-2"/>
      <sheetName val="A-3"/>
      <sheetName val="Offset Afiliasi &amp; Write-Off"/>
      <sheetName val="Affiliation Reconcile"/>
      <sheetName val="TYT"/>
      <sheetName val="BSU"/>
      <sheetName val="Limpra"/>
      <sheetName val="Ures"/>
      <sheetName val="Muruf"/>
      <sheetName val="HTI Murni"/>
      <sheetName val="Unit IV"/>
      <sheetName val="TYSP"/>
      <sheetName val="eliminasi"/>
      <sheetName val="reklas(offset)for reporting"/>
      <sheetName val="PSAK 24 TYSP"/>
      <sheetName val="Segmen"/>
      <sheetName val="Sales Geografis"/>
      <sheetName val="Anal Review"/>
      <sheetName val="List of PAJE (to client)"/>
      <sheetName val="mutasi investasi"/>
      <sheetName val="Fin-highlights"/>
      <sheetName val="PM"/>
      <sheetName val="TMP1"/>
      <sheetName val="WORKS"/>
      <sheetName val="PAJE"/>
      <sheetName val="Elim"/>
      <sheetName val="NOT"/>
      <sheetName val="mutasiCF"/>
      <sheetName val="CF suppl."/>
      <sheetName val="Memo cash"/>
      <sheetName val="Memo AR"/>
      <sheetName val="E 1"/>
      <sheetName val="E 2"/>
      <sheetName val="Memo F"/>
      <sheetName val="Memo G"/>
      <sheetName val="G 1"/>
      <sheetName val="G 2"/>
      <sheetName val="Memo H"/>
      <sheetName val="HH"/>
      <sheetName val="Memo I"/>
      <sheetName val="I 1"/>
      <sheetName val="I 2"/>
      <sheetName val="I 3"/>
      <sheetName val="I 4"/>
      <sheetName val="Memo J"/>
      <sheetName val="J 1"/>
      <sheetName val="Memo K"/>
      <sheetName val="K Lead"/>
      <sheetName val="K 1"/>
      <sheetName val="K 2"/>
      <sheetName val="K 2.1"/>
      <sheetName val="K 2.2"/>
      <sheetName val="K 2.3"/>
      <sheetName val="K 3"/>
      <sheetName val="K 4 FA combined"/>
      <sheetName val="N Memo"/>
      <sheetName val="N Lead"/>
      <sheetName val="N 1"/>
      <sheetName val="N 2"/>
      <sheetName val="N 3"/>
      <sheetName val="O Memo"/>
      <sheetName val="O Lead"/>
      <sheetName val="O 2"/>
      <sheetName val="P Memo"/>
      <sheetName val="P 1"/>
      <sheetName val="P 2"/>
      <sheetName val="P 2.1"/>
      <sheetName val="P 3"/>
      <sheetName val="P 3.1"/>
      <sheetName val="Q Lead"/>
      <sheetName val="QQ"/>
      <sheetName val="T lead"/>
      <sheetName val="U 1"/>
      <sheetName val="U 1.1"/>
      <sheetName val="U 1.2"/>
      <sheetName val="U 1.3"/>
      <sheetName val="U 1.4"/>
      <sheetName val="U 1.5"/>
      <sheetName val="U 2"/>
      <sheetName val="U 3"/>
      <sheetName val="U 3.1"/>
      <sheetName val="U 4"/>
      <sheetName val="U 4.1"/>
      <sheetName val="U 5"/>
      <sheetName val="K 2.4"/>
      <sheetName val="Macro5"/>
      <sheetName val="PEMBELIAN"/>
      <sheetName val="M T S"/>
      <sheetName val="FP-FIKTIF"/>
      <sheetName val="KOREKSI-PM"/>
      <sheetName val="CONF-EKST"/>
      <sheetName val="CONF-INT"/>
      <sheetName val="JASA-LN"/>
      <sheetName val="Macro2"/>
      <sheetName val="Macro1"/>
      <sheetName val="Macro3"/>
      <sheetName val="Macro4"/>
      <sheetName val="CENTRAL"/>
      <sheetName val="CENTRAL-1"/>
      <sheetName val="NOT-HIT"/>
      <sheetName val="PHP"/>
      <sheetName val="SP-PET"/>
      <sheetName val="induk (2)"/>
      <sheetName val="Induk+Nothit"/>
      <sheetName val=" Penjualan "/>
      <sheetName val="Rekap Ekspor"/>
      <sheetName val="Pelunasan Piutang"/>
      <sheetName val="HPP"/>
      <sheetName val="Bahan Baku Lokal"/>
      <sheetName val="Bahan Baku Impor "/>
      <sheetName val="GAJI"/>
      <sheetName val="PPB"/>
      <sheetName val="Laba (Rugi) Kurs"/>
      <sheetName val="Hasil Lain"/>
      <sheetName val="Kredit Pajak"/>
      <sheetName val="----00000----"/>
      <sheetName val="KKP SUSUT "/>
      <sheetName val="Pendapatan Lain"/>
      <sheetName val="LHP"/>
      <sheetName val="PHP-1"/>
      <sheetName val="PHP-2"/>
      <sheetName val="PPh Ps. 22"/>
      <sheetName val="Alket"/>
      <sheetName val=" Sales "/>
      <sheetName val="Rekap Ekspor (KMK)"/>
      <sheetName val="EKSPOR (BI)"/>
      <sheetName val="Bahan Baku Impor (BI)"/>
      <sheetName val="Bahan Baku Impor (KMK) "/>
      <sheetName val="Bhn Baku-Lokal.1"/>
      <sheetName val="Bhn Baku-Lokal.2"/>
      <sheetName val="KKP SUSUT -AKHIR"/>
      <sheetName val="PP-05"/>
      <sheetName val="SD"/>
      <sheetName val="aktiva lain"/>
      <sheetName val="MTD-REPORT"/>
      <sheetName val="ALLOWANCE-FINAL"/>
      <sheetName val="WBSA"/>
      <sheetName val="WBSL"/>
      <sheetName val="F.1_Cash"/>
      <sheetName val="D.1_Trade Receivables"/>
      <sheetName val="D.2_Other Rec"/>
      <sheetName val="C.1_Inventories"/>
      <sheetName val="Advance &amp; Prepaid Exp"/>
      <sheetName val="Prepaid Taxes"/>
      <sheetName val="A2.1.a_PropertyAndEquipment"/>
      <sheetName val="A2.1.b_Mutation"/>
      <sheetName val="Def Tax Asset"/>
      <sheetName val="G.1_Trade Payables"/>
      <sheetName val="K.1_Taxes Payable"/>
      <sheetName val="H.1_Accrued Expenses"/>
      <sheetName val="J.1_Advance From Customers"/>
      <sheetName val="M.1_Employee Benefits"/>
      <sheetName val="P.1.a_Share Capital"/>
      <sheetName val="P.1.b_Tambahan Mo. Disetor"/>
      <sheetName val="Q.1_Sales"/>
      <sheetName val="R.1_COS"/>
      <sheetName val="S.1_Selling Exp"/>
      <sheetName val="T.1_G&amp;A Exp"/>
      <sheetName val="T2.1_Other Income (Charges)"/>
      <sheetName val="T3.1_Income Tax"/>
      <sheetName val="KK CF"/>
      <sheetName val="FAS 60 Assumptions NON TM"/>
      <sheetName val="Lapse Non TM"/>
      <sheetName val="General Info"/>
      <sheetName val="Control Test Documentation"/>
      <sheetName val="Detailed Control Testing (1)"/>
      <sheetName val="Drop down"/>
      <sheetName val="Detailed Control Testing (2)"/>
      <sheetName val="Cities Area and Population"/>
      <sheetName val="Link Budget"/>
      <sheetName val="Java Roads"/>
      <sheetName val="3G Jakarta"/>
      <sheetName val="InBuilding List"/>
      <sheetName val="TP_DATABASE"/>
      <sheetName val="ML_PRICELIST 2004"/>
      <sheetName val="MISSING"/>
      <sheetName val="COMPLETE (2)"/>
      <sheetName val="Balance end 2002"/>
      <sheetName val="Balance 30-06-03"/>
      <sheetName val="Ecr"/>
      <sheetName val="Selisih"/>
      <sheetName val="Grafik mesin"/>
      <sheetName val="Dapur"/>
      <sheetName val="Tiris"/>
      <sheetName val="Molen"/>
      <sheetName val="Packing"/>
      <sheetName val="mixer kanji"/>
      <sheetName val="Oven"/>
      <sheetName val="Juice bawang"/>
      <sheetName val="Bucket"/>
      <sheetName val="Roasting"/>
      <sheetName val="Mesin Ayak"/>
      <sheetName val="Lainnya"/>
      <sheetName val="Colloid mill"/>
      <sheetName val="Gotrok"/>
      <sheetName val="Grafik"/>
      <sheetName val="daftar"/>
      <sheetName val="Pack"/>
      <sheetName val="Roaster"/>
      <sheetName val="F.Drying"/>
      <sheetName val="hitung"/>
      <sheetName val="AA.6 Star Eastern"/>
      <sheetName val="AA.5.1"/>
      <sheetName val="AA.5 Artha Graha"/>
      <sheetName val="bunga Inv"/>
      <sheetName val="Bunga BKP (2)"/>
      <sheetName val="Bunga BKP"/>
      <sheetName val="AA.4.1 Bukopin"/>
      <sheetName val="AA.4 Bukopin"/>
      <sheetName val="bunga kmk"/>
      <sheetName val="AA.3.1.1"/>
      <sheetName val="AA.3.1"/>
      <sheetName val="AA.3 Bumiputera"/>
      <sheetName val="AA.2.1 Bukopin"/>
      <sheetName val="AA.2 Bukopin"/>
      <sheetName val="AA.1.1.1 BNI"/>
      <sheetName val="AA.1.1 BNI"/>
      <sheetName val="AA.1 BNI"/>
      <sheetName val="AA_1_1 BNI"/>
      <sheetName val="Exchange Rate"/>
      <sheetName val="Compta X - 2"/>
      <sheetName val="apr"/>
      <sheetName val="may"/>
      <sheetName val="8500"/>
      <sheetName val="8500.1"/>
      <sheetName val="8500.1.2"/>
      <sheetName val="BIO DIESEL"/>
      <sheetName val="JURNAL"/>
      <sheetName val="8500.2"/>
      <sheetName val="8500.3"/>
      <sheetName val="8500.2.1 TOD"/>
      <sheetName val=" ARA"/>
      <sheetName val="Perincian HPP"/>
      <sheetName val="8500.1.3 JURNAL"/>
      <sheetName val="C2.3"/>
      <sheetName val="C.tod"/>
      <sheetName val="C.ARA"/>
      <sheetName val="HARGA_BKS"/>
      <sheetName val="AKHIR BKS"/>
      <sheetName val="HPP_JULI"/>
      <sheetName val="STOCK_AWAL"/>
      <sheetName val="BELI AGST"/>
      <sheetName val="HPP_NON_OPEN"/>
      <sheetName val="HPP_CPN"/>
      <sheetName val="HPP_SRG"/>
      <sheetName val="HPP_TGR_NEW"/>
      <sheetName val="HPP_BKS_NEW"/>
      <sheetName val="REFRES"/>
      <sheetName val="HPP_0803"/>
      <sheetName val="non"/>
      <sheetName val="cpn"/>
      <sheetName val="srg"/>
      <sheetName val="HPP_JUNI"/>
      <sheetName val="BELI JULI"/>
      <sheetName val="HAP"/>
      <sheetName val="Qunion_Penjualan_PerBULAN_JULI"/>
      <sheetName val="HPP PER UNIT"/>
      <sheetName val="Stock Akhir"/>
      <sheetName val="Jual per unit"/>
      <sheetName val="Beli &amp; Retur"/>
      <sheetName val="HPP PER UNIT CPN"/>
      <sheetName val="Stock Akhir CIPINANG"/>
      <sheetName val="Beli &amp; Retur CPN"/>
      <sheetName val="HPP_0503"/>
      <sheetName val="HPP_0503 CPN"/>
      <sheetName val="M_BARANG"/>
      <sheetName val="SALGO GS"/>
      <sheetName val="SALDO_GS_CPN"/>
      <sheetName val="BELI0503"/>
      <sheetName val="SLD AWAL"/>
      <sheetName val="KD_BELI WITH NPN"/>
      <sheetName val="HG_BEL"/>
      <sheetName val="DATAIL"/>
      <sheetName val="HPP_AGUSTUS"/>
      <sheetName val="BELI _SEPTEMBER"/>
      <sheetName val="COPY"/>
      <sheetName val="Qunion_penjualan"/>
      <sheetName val="PIVOT"/>
      <sheetName val="JL_BEL"/>
      <sheetName val="DATA_JUALAN"/>
      <sheetName val="HPPNON"/>
      <sheetName val="HPPCPN"/>
      <sheetName val="HPPSRG"/>
      <sheetName val="HPPTGR"/>
      <sheetName val="HPPBKS"/>
      <sheetName val="REKAP_JUALAN"/>
      <sheetName val="PIVOT'TE"/>
      <sheetName val="HPP_0703"/>
      <sheetName val="JUALLAN"/>
      <sheetName val="MAS"/>
      <sheetName val="BALI"/>
      <sheetName val="JBR"/>
      <sheetName val="KDR"/>
      <sheetName val="MDR"/>
      <sheetName val="MLG"/>
      <sheetName val="PRB"/>
      <sheetName val="NGELOM"/>
      <sheetName val="LK"/>
      <sheetName val="S_AWAL-hpp"/>
      <sheetName val="S_AKHIR"/>
      <sheetName val="JUAL@RETUR"/>
      <sheetName val="DATA AWAL"/>
      <sheetName val="PABRIK"/>
      <sheetName val="SAMPEL"/>
      <sheetName val="BONUS"/>
      <sheetName val="BAD STOCK"/>
      <sheetName val="OPNAME GOOD STOCK"/>
      <sheetName val="OPNAME SALES"/>
      <sheetName val="OPNAME BAD STOCK"/>
      <sheetName val="SALDO GOOD STOCK"/>
      <sheetName val="SALDO BAD STOCK"/>
      <sheetName val="SheetGMP"/>
      <sheetName val="SheetGMT"/>
      <sheetName val="KKP13 50 Deb tentiv"/>
      <sheetName val="TCM"/>
      <sheetName val="Ranges"/>
      <sheetName val="Lamp 11"/>
      <sheetName val="Lamp-II.2.2.3"/>
      <sheetName val="KKP-II.2.2.1.2"/>
      <sheetName val="KKP-II.2.2.2.1"/>
      <sheetName val="KKP-II.2.2.2.2"/>
      <sheetName val="KKP-II.2.2.2.3"/>
      <sheetName val="KKP-II.2.2.2.4"/>
      <sheetName val="KKP-II.2.2.2.5"/>
      <sheetName val="KKP-II.2.2.4.1"/>
      <sheetName val="KKP-II.2.2.3.1"/>
      <sheetName val="KKP-II.2.2.5.1"/>
      <sheetName val="KKP-II.2.2.6.1"/>
      <sheetName val="KKP-II.2.2.7.1"/>
      <sheetName val="KKP-II.2.2.8.1"/>
      <sheetName val="KKP-II.2.2.9.1"/>
      <sheetName val="KKP-II.2.2.10.1"/>
      <sheetName val="KKP-II.2.2.11.1"/>
      <sheetName val="Lamp 13"/>
      <sheetName val="Tabel-LHP"/>
      <sheetName val="Type of deal --&gt;"/>
      <sheetName val="1.1 Deal characteristics"/>
      <sheetName val="High level costing --&gt;"/>
      <sheetName val="2.1 Day 1 top down"/>
      <sheetName val="2.2 Staff scen &amp; central costs"/>
      <sheetName val="2.3 To Be 2 top down"/>
      <sheetName val="Scenarios and cost ratios --&gt;"/>
      <sheetName val="3.1 Costs and key ratios"/>
      <sheetName val="3.2 Contr, lic and assets scen"/>
      <sheetName val="Bottom-up calculations --&gt;"/>
      <sheetName val="4.1 Applications"/>
      <sheetName val="4.2 MSDP"/>
      <sheetName val="4.3 Workplace and infra"/>
      <sheetName val="4.4 WAN"/>
      <sheetName val="4.5 Voice"/>
      <sheetName val="4.6 Cost summary"/>
      <sheetName val="Status"/>
      <sheetName val="Support sheet"/>
      <sheetName val="Calculations 1"/>
      <sheetName val="CODESS"/>
      <sheetName val="Term"/>
      <sheetName val="TPR-Management Summary"/>
      <sheetName val="TPR-Consolidated"/>
      <sheetName val="Contractual Terms"/>
      <sheetName val="TOTAL SUMMARY"/>
      <sheetName val="Ref. Mail"/>
      <sheetName val="SumRAN"/>
      <sheetName val="VerdiRAN"/>
      <sheetName val="Sum Minilink"/>
      <sheetName val="SoW Core"/>
      <sheetName val="Summary RNC-RXI-OSS"/>
      <sheetName val="Node B-RAN"/>
      <sheetName val="RXI"/>
      <sheetName val="LCM RAN"/>
      <sheetName val="TRANSMISSIONS"/>
      <sheetName val="LCM TRM"/>
      <sheetName val="CORE (2)"/>
      <sheetName val="DCN"/>
      <sheetName val="RNC"/>
      <sheetName val="Project Management"/>
      <sheetName val="Delivery &amp; WH RAN"/>
      <sheetName val="Input Data RAN"/>
      <sheetName val="Total Cost TRM"/>
      <sheetName val="Input Data TRM"/>
      <sheetName val="Total Cost Core"/>
      <sheetName val="Input Data Core"/>
      <sheetName val="Summary RAN &amp;TC"/>
      <sheetName val="Scope_"/>
      <sheetName val="3G Expansion 2007"/>
      <sheetName val="NPI_Improve"/>
      <sheetName val=" NPO_CNPO_TNPO MO 2007"/>
      <sheetName val="Summary TND"/>
      <sheetName val="Cost+Price ATND&amp;TND RO 2007"/>
      <sheetName val="Summary CND"/>
      <sheetName val="CND Exp2007"/>
      <sheetName val="CNPI Exp2007"/>
      <sheetName val="Summary SITAC &amp; CME rev.D 18s"/>
      <sheetName val="Manhour SITAC &amp; CME"/>
      <sheetName val="Summary SS &amp; SPMS"/>
      <sheetName val="3GSystem support"/>
      <sheetName val="SPMS"/>
      <sheetName val="Emer-site"/>
      <sheetName val="MSC"/>
      <sheetName val="MgW"/>
      <sheetName val="RNC (2)"/>
      <sheetName val="RXI (2)"/>
      <sheetName val="Node-B"/>
      <sheetName val="Trans"/>
      <sheetName val="ML-Mgr"/>
      <sheetName val="SGSNGGSN"/>
      <sheetName val="DCN (2)"/>
      <sheetName val="OSS"/>
      <sheetName val="Summary Training"/>
      <sheetName val="RAN"/>
      <sheetName val="Minilink Training"/>
      <sheetName val="CORE"/>
      <sheetName val="Summary1"/>
      <sheetName val="Scope_1"/>
      <sheetName val="3G Expansion 20071"/>
      <sheetName val="NPI_Improve1"/>
      <sheetName val=" NPO_CNPO_TNPO MO 20071"/>
      <sheetName val="Information"/>
      <sheetName val="Assumptions"/>
      <sheetName val="I_Gen&amp;Fin"/>
      <sheetName val="Assumptions List"/>
      <sheetName val="Base"/>
      <sheetName val="Outsource_Costs"/>
      <sheetName val="Remaining_org"/>
      <sheetName val="T&amp;T"/>
      <sheetName val="I_RC_Capex"/>
      <sheetName val="I_RC_Rev"/>
      <sheetName val="I_OC_FTE"/>
      <sheetName val="I_OC_OpexSummary"/>
      <sheetName val="I_OC_remaining_FTEs"/>
      <sheetName val="I_OC_Ericsson_FTEs"/>
      <sheetName val="I_OC_Ericsson_FLPC"/>
      <sheetName val="Operator_Business_Case"/>
      <sheetName val="I_OC_Capex"/>
      <sheetName val="I_OC_Rev"/>
      <sheetName val="I_OC_transition_costs"/>
      <sheetName val="I_Price_Drivers"/>
      <sheetName val="I_Pricing"/>
      <sheetName val="I&amp;O_Profitability_&amp;_Cashflow"/>
      <sheetName val="Price_simulation"/>
      <sheetName val="C_Sales_Prices"/>
      <sheetName val="O_Opex_RC_vs_OC"/>
      <sheetName val="O_RC_Financial_Statements"/>
      <sheetName val="O_OC_Financial_Statements"/>
      <sheetName val="I&amp;O_Valuation"/>
      <sheetName val="C_RC_Financials"/>
      <sheetName val="C_OC_Financials"/>
      <sheetName val="C_Valuation"/>
      <sheetName val="10000"/>
      <sheetName val="PAJE '04"/>
      <sheetName val="PRJE '04"/>
      <sheetName val="CAJE-04"/>
      <sheetName val="PYJE '04"/>
      <sheetName val="WP-PBM-04"/>
      <sheetName val="WBS2005"/>
      <sheetName val="Rincian BS"/>
      <sheetName val="CC "/>
      <sheetName val="K Movement"/>
      <sheetName val="NN "/>
      <sheetName val="O-1_PPh 21"/>
      <sheetName val="O-1.1 Rekap gaji"/>
      <sheetName val="O-2_PPh 23"/>
      <sheetName val="O-3_PPh 25"/>
      <sheetName val="O-5_PPN"/>
      <sheetName val="Q-3.1"/>
      <sheetName val="R-1 Perhitungan def. tax"/>
      <sheetName val="Kep-150"/>
      <sheetName val="Area and population data"/>
      <sheetName val="Phases"/>
      <sheetName val="HSDPA"/>
      <sheetName val="Traffic"/>
      <sheetName val="DLCodes"/>
      <sheetName val="CE"/>
      <sheetName val="Coverage"/>
      <sheetName val="Site"/>
      <sheetName val="Propagation"/>
      <sheetName val="M Tool"/>
      <sheetName val="Mpole"/>
      <sheetName val="RN Globals"/>
      <sheetName val="CommonDataTemplate"/>
      <sheetName val="Advanced"/>
      <sheetName val="Link Budgets"/>
      <sheetName val="Tables"/>
      <sheetName val="MonteCarlo"/>
      <sheetName val="RN Results"/>
      <sheetName val="Results"/>
      <sheetName val="Warnings"/>
      <sheetName val="Balancing Analysis"/>
      <sheetName val="Phase Template"/>
      <sheetName val="Defaults"/>
      <sheetName val="DL Noise Integral"/>
      <sheetName val="LNF"/>
      <sheetName val="LNF_DL"/>
      <sheetName val="LNF_DL_HHO"/>
      <sheetName val="Tools"/>
      <sheetName val="CE Tool"/>
      <sheetName val="DL CCH Power Tool"/>
      <sheetName val="Customize"/>
      <sheetName val="Rev. History"/>
      <sheetName val="Cost Contribution"/>
      <sheetName val="Celcom AS IS Capex"/>
      <sheetName val="Celcom AS IS OPEX"/>
      <sheetName val="Celcom TO BE OPEX"/>
      <sheetName val="HR OPEX Malaysia"/>
      <sheetName val="Off-Shoring OPEX India"/>
      <sheetName val="Sub-contracting"/>
      <sheetName val="MSDP Capex"/>
      <sheetName val="MSDP Opex"/>
      <sheetName val="Drive testing"/>
      <sheetName val="MO Growth 100"/>
      <sheetName val="NRO growth 100"/>
      <sheetName val="NOC India Offshoring"/>
      <sheetName val="Transition Cost Estimation "/>
      <sheetName val="Transformation Cost "/>
      <sheetName val="ISIT  Cost summary"/>
      <sheetName val="Site Maintenance"/>
      <sheetName val="Annual Business Case"/>
      <sheetName val="Parameter"/>
      <sheetName val="40 Memo"/>
      <sheetName val="40 Lead"/>
      <sheetName val="40.1Freight Expense"/>
      <sheetName val="Biaya Air (2)"/>
      <sheetName val="40.2Biaya Listrik"/>
      <sheetName val="40.3 ARP"/>
      <sheetName val="Advance "/>
      <sheetName val="UMS LT-1"/>
      <sheetName val="UMS LT-2"/>
      <sheetName val="UMS LT-3"/>
      <sheetName val="AKUM-TB (2)"/>
      <sheetName val="AKUM-TB"/>
      <sheetName val="BTL"/>
      <sheetName val="Schedule Loan"/>
      <sheetName val="5200.15 Loan"/>
      <sheetName val="NSP-ANP"/>
      <sheetName val="Report Tax"/>
      <sheetName val="TPSF"/>
      <sheetName val="RJE TPSF"/>
      <sheetName val="PAJE TPSF "/>
      <sheetName val="WS2005"/>
      <sheetName val="TB 1205&amp;1206"/>
      <sheetName val="WS Konsolidasi"/>
      <sheetName val="TPS"/>
      <sheetName val="Tax-TPS Solo"/>
      <sheetName val="CAJE TPS"/>
      <sheetName val="PAJE TPS"/>
      <sheetName val="RJE TPS"/>
      <sheetName val="5300.85 Foreign. AP"/>
      <sheetName val="WS2006 PBC"/>
      <sheetName val="LC"/>
      <sheetName val="MTN "/>
      <sheetName val="Reclass "/>
      <sheetName val="Cash Flow."/>
      <sheetName val="SKP-STP"/>
      <sheetName val="Mata Uang Asing."/>
      <sheetName val="Segment."/>
      <sheetName val="Struktur Perusahaan Anak"/>
      <sheetName val="LPE"/>
      <sheetName val="Kas&amp;Bank"/>
      <sheetName val="Inv JP"/>
      <sheetName val="Piutang Usaha"/>
      <sheetName val="Perikatan"/>
      <sheetName val="HutangBank"/>
      <sheetName val="Hut Obligasi"/>
      <sheetName val="Hut Usaha"/>
      <sheetName val="Pajak"/>
      <sheetName val="BMHD"/>
      <sheetName val="HSGU"/>
      <sheetName val="Pinj Jk Panjang"/>
      <sheetName val="Modal Saham"/>
      <sheetName val="Beban Usaha"/>
      <sheetName val="Penjualan Bersih"/>
      <sheetName val="Pokok Penjualan"/>
      <sheetName val="Imbalan KErja"/>
      <sheetName val="BebabBunga"/>
      <sheetName val="Entitas Sepengendali"/>
      <sheetName val="Rel PArties"/>
      <sheetName val="5100.00 Lead"/>
      <sheetName val="Konfirm leasing"/>
      <sheetName val="Cek Pembayaran Poko"/>
      <sheetName val="Schedule"/>
      <sheetName val="Lead 2"/>
      <sheetName val="SEP02"/>
      <sheetName val="AUG02"/>
      <sheetName val="Current"/>
      <sheetName val="OCT03"/>
      <sheetName val="SEP03"/>
      <sheetName val="AUG03"/>
      <sheetName val="MAR03"/>
      <sheetName val="DEC02"/>
      <sheetName val="NOV02"/>
      <sheetName val="OCT02"/>
      <sheetName val="2701 Lead "/>
      <sheetName val="2701.1 Lead"/>
      <sheetName val="2701.2 Lead"/>
      <sheetName val="2701.3 Lead"/>
      <sheetName val="2701.4 Lead"/>
      <sheetName val="2701.5 Lead"/>
      <sheetName val="2701.6 Lead"/>
      <sheetName val="2701.7 Lead"/>
      <sheetName val="2701.8 Lead"/>
      <sheetName val="Work Step 2700 "/>
      <sheetName val="2701-Lead "/>
      <sheetName val="Summary Asuransi (Index)"/>
      <sheetName val="2701.1 Bintaro"/>
      <sheetName val="2701.1.1 PBC"/>
      <sheetName val="2701.1.2"/>
      <sheetName val="2701.2 Graha Raya"/>
      <sheetName val="2701.3 BTC"/>
      <sheetName val="2701.3.1 PBC"/>
      <sheetName val="2701.3.2"/>
      <sheetName val="2701.3.3"/>
      <sheetName val="2701.4 Pasar Senen V"/>
      <sheetName val="2701.4.1 PBC"/>
      <sheetName val="2701.4.2 PBC"/>
      <sheetName val="2701.4.3"/>
      <sheetName val="2701.4.4"/>
      <sheetName val="2701.5 Pasar Senen Jaya"/>
      <sheetName val="2700.5.1 PBC"/>
      <sheetName val="2701.5.2 "/>
      <sheetName val="2701.5.3"/>
      <sheetName val="2701.6 Slipi Jaya"/>
      <sheetName val="2701.6.1 PBC"/>
      <sheetName val="2701.6.2 PBC"/>
      <sheetName val="2701.6.3 "/>
      <sheetName val="2701.1.6.4"/>
      <sheetName val="2701.7 PBJ"/>
      <sheetName val="2701.7.1 PBC"/>
      <sheetName val="2701.7.2 "/>
      <sheetName val="2702.7.3 TOD "/>
      <sheetName val="2701.8 PKB"/>
      <sheetName val="2701.8.1"/>
      <sheetName val="Input Jurnal"/>
      <sheetName val="Voucher - ISO"/>
      <sheetName val="Input Jurnal (2)"/>
      <sheetName val="worksheet Actual"/>
      <sheetName val="worksheet Budget"/>
      <sheetName val="1. Budget PL ASCO 2010"/>
      <sheetName val="2. Budget PL OPCO"/>
      <sheetName val="3. PL ASCO"/>
      <sheetName val="4. PL OPCO"/>
      <sheetName val="5.PL ASCO+OPCO"/>
      <sheetName val="6. PL LMIRT YTD"/>
      <sheetName val="6a.PL LMIRT-Current"/>
      <sheetName val="7a. BS"/>
      <sheetName val="7. BS LMIRT "/>
      <sheetName val="8a. Notes to BS"/>
      <sheetName val="Actual P&amp;L (Rp penuh)"/>
      <sheetName val="Actual Note to BS (Rp penuh)"/>
      <sheetName val="Actual BS  (Rp penuh)"/>
      <sheetName val="8. Notes to BS LMIRT "/>
      <sheetName val="9.Budget CF Asco+Opco"/>
      <sheetName val="9a.Budget CF Asco"/>
      <sheetName val="9b.Budget Opco"/>
      <sheetName val="10. CF Monhy"/>
      <sheetName val="11.CF YTD"/>
      <sheetName val="12. SecDep"/>
      <sheetName val="13. Interest SH"/>
      <sheetName val="Revenue Testing"/>
      <sheetName val="Menu Master"/>
      <sheetName val="Targeted Testing Master"/>
      <sheetName val="Targeted Testing-Trade"/>
      <sheetName val="Non-Statistical Sampling Master"/>
      <sheetName val="Non-Statistical Sampling-Trade"/>
      <sheetName val="Suppl Non-Stat Sample Master"/>
      <sheetName val="Two Step Revenue Testing Master"/>
      <sheetName val="Accept Reject Master"/>
      <sheetName val="AR Confirmation Log Master"/>
      <sheetName val="Fixed Asset Additions Master"/>
      <sheetName val="Fixed Asset Disposals Master"/>
      <sheetName val="Unrecord Liab - Pd Inv Master"/>
      <sheetName val="Unrecord Liab - Unpd Inv Master"/>
      <sheetName val="Testing Detail Master"/>
      <sheetName val="First Sample Results Master"/>
      <sheetName val="Global Data"/>
      <sheetName val="Targeted Testing-Servis"/>
      <sheetName val="Non-Statistical Sampling-Servis"/>
      <sheetName val="Testing Detail"/>
      <sheetName val="Sales Listing"/>
      <sheetName val="EP 21-0"/>
      <sheetName val="Jr-01-Nop"/>
      <sheetName val="Jr-02-Nop"/>
      <sheetName val="Jr-01-Nop-Revisi"/>
      <sheetName val="Jr-02-Nop-Revisi"/>
      <sheetName val="Jr-01-Des"/>
      <sheetName val="Jr-02-Des"/>
      <sheetName val="EP 21-1"/>
      <sheetName val="EP21-2"/>
      <sheetName val="EP 21-3"/>
      <sheetName val="KDC 21-0"/>
      <sheetName val="KDC21-1"/>
      <sheetName val="KDC 21-3"/>
      <sheetName val="PERSTRUKTUR"/>
      <sheetName val="REV.PERSTRUKTUR"/>
      <sheetName val="ICP2007"/>
      <sheetName val="return-04"/>
      <sheetName val="LOGO"/>
      <sheetName val="AISIN"/>
      <sheetName val="AISIN EUROPE"/>
      <sheetName val="ASE TEKNIK"/>
      <sheetName val="AUTO"/>
      <sheetName val="BARIA-VUNGTAU"/>
      <sheetName val="BASIT ASIF &amp; BROTHERS"/>
      <sheetName val="BUS &amp; TRUCK"/>
      <sheetName val="CHAIN FAR"/>
      <sheetName val="CHIYODA"/>
      <sheetName val="CYRIC"/>
      <sheetName val="DOBAC"/>
      <sheetName val="DUNOPIE"/>
      <sheetName val="EBONIS"/>
      <sheetName val="GENERAL AUTOMOBILES"/>
      <sheetName val="GENUINE MOTORS"/>
      <sheetName val="GHAFFAR"/>
      <sheetName val="HAFEEZ"/>
      <sheetName val="IKAE"/>
      <sheetName val="INDAMERICA"/>
      <sheetName val="INTIMEX"/>
      <sheetName val="ITO"/>
      <sheetName val="K.M.MOTORS"/>
      <sheetName val="KTE"/>
      <sheetName val="MECPAC"/>
      <sheetName val="MUNIR"/>
      <sheetName val="NEC"/>
      <sheetName val="NIPPON PILLAR"/>
      <sheetName val="PBR"/>
      <sheetName val="PBR(M)"/>
      <sheetName val="PREMIER"/>
      <sheetName val="PT.INDOPRIMA"/>
      <sheetName val="PT.KONAN"/>
      <sheetName val="SLS"/>
      <sheetName val="TBJ"/>
      <sheetName val="THAI CAPITAL"/>
      <sheetName val="THAI NKK"/>
      <sheetName val="THAI POLY"/>
      <sheetName val="VALFLON"/>
      <sheetName val="NIPPON"/>
      <sheetName val="ZIP INT'L"/>
      <sheetName val="PBC - Raw Material Listing"/>
      <sheetName val="PBC - Raw Material Listing (2)"/>
      <sheetName val="TBCS-BS"/>
      <sheetName val="TBCS-PL "/>
      <sheetName val="DPLA"/>
      <sheetName val="TBCS-PL"/>
      <sheetName val="Adjustments"/>
      <sheetName val="Reclassifications"/>
      <sheetName val="Part O(A1-D1)"/>
      <sheetName val="Coy Info"/>
      <sheetName val="TBIS"/>
      <sheetName val="DPLA "/>
      <sheetName val="D1 (F)"/>
      <sheetName val="E1 (F)"/>
      <sheetName val="F1 (F)"/>
      <sheetName val="G1(F)"/>
      <sheetName val="H1(F)"/>
      <sheetName val="M1(F)"/>
      <sheetName val="Adj-PIC"/>
      <sheetName val="P&amp;O(R1-R15)"/>
      <sheetName val="NN1"/>
      <sheetName val="hp disclosure note"/>
      <sheetName val="NN1(a)"/>
      <sheetName val="NN1(b)"/>
      <sheetName val="NN1-1"/>
      <sheetName val="NN2_RC"/>
      <sheetName val="NN2-1_BA"/>
      <sheetName val="NN3_TL"/>
      <sheetName val="NN3-1"/>
      <sheetName val="NN4- HP Summary"/>
      <sheetName val="Detailed schedule"/>
      <sheetName val="Input Sheet"/>
      <sheetName val="QAK 6089"/>
      <sheetName val="generator "/>
      <sheetName val="due to hol-interest"/>
      <sheetName val="interest-revolving"/>
      <sheetName val="interest -overdraft"/>
      <sheetName val="interest reasaonable"/>
      <sheetName val="Sum of Info"/>
      <sheetName val="Recon of HP Cr"/>
      <sheetName val="Tax disclosure"/>
      <sheetName val="Sum of Digit - monthly table"/>
      <sheetName val="Executive review Process Maps"/>
      <sheetName val="99 Customer Table"/>
      <sheetName val="SETUP"/>
      <sheetName val="a400000000"/>
      <sheetName val="EBIATPRE"/>
      <sheetName val="12MONTH2002"/>
      <sheetName val="Months"/>
      <sheetName val="VVVVVVVa"/>
      <sheetName val="SERVER"/>
      <sheetName val="M_Maincomp"/>
      <sheetName val="M_CT_OUT"/>
      <sheetName val=" COVER PAGE"/>
      <sheetName val="1 INDEX"/>
      <sheetName val="2 BALANCE SHEET "/>
      <sheetName val="3 INCOME STATEMENT"/>
      <sheetName val="4 AR BY CUSTOMER"/>
      <sheetName val="5 AR AGING BY CUSTOMER"/>
      <sheetName val="6 INVENTORY BY CUSTOMER"/>
      <sheetName val="7 INVENTORY CLASSIFICATION"/>
      <sheetName val="8 RESERVE ANALYSIS"/>
      <sheetName val="9 CURRENT RECEIVABLE  INTERCO"/>
      <sheetName val="10 OTHER CURRENT ASSETS  "/>
      <sheetName val="11 CAPITAL ASSETS"/>
      <sheetName val="12 EQUIPMENT CAPITAL LEASES"/>
      <sheetName val="13 INC0ME TAXES"/>
      <sheetName val="14 L-T RECEIVABLE INTERCO"/>
      <sheetName val="15 OTHER LT ASSETS"/>
      <sheetName val="16 GOODWILL &amp; IP"/>
      <sheetName val="17 AMORTIZATION"/>
      <sheetName val="18 AP, ACCRUALS AND OTHER"/>
      <sheetName val="19 CURRENT PAYABLE INTERCO"/>
      <sheetName val="20 L-T PAYABLE INTERCO "/>
      <sheetName val="21 OTHER LONG TERM  LIABILITIES"/>
      <sheetName val="22 DEBT"/>
      <sheetName val="23 OTHER LT DEBT"/>
      <sheetName val="24  CAPITAL LEASES"/>
      <sheetName val="25 INTEREST INC AND EXP INTERCO"/>
      <sheetName val="26 PCA P&amp;L"/>
      <sheetName val="27 SYSTEM BUILD P&amp;L"/>
      <sheetName val="28 MEMORY P&amp;L"/>
      <sheetName val="29 EMS DESIGN P&amp;L"/>
      <sheetName val="30 REPAIR P&amp;L"/>
      <sheetName val="31 POWER P&amp;L"/>
      <sheetName val="32 CORPORATE (OTHER)"/>
      <sheetName val="33 INVESTMENT IN SUBSIDIARIES"/>
      <sheetName val="34 DIVISIONAL BALANCE SHEET 1"/>
      <sheetName val="35 DIVISIONAL BALANCE SHEET 2"/>
      <sheetName val="36 CAPITAL ASSETS - BY CUSTOMER"/>
      <sheetName val="37 REVENUE BY COUNTRY"/>
      <sheetName val="38 END MARKET"/>
      <sheetName val="99 P&amp;L Customer Table"/>
      <sheetName val="99 Intercompany Table"/>
      <sheetName val="Opening Balances"/>
      <sheetName val="PLAN"/>
      <sheetName val="IntDec00TespM&amp;B"/>
      <sheetName val="Age311299TESP"/>
      <sheetName val="P4DDBFTESP"/>
      <sheetName val="CC1-1"/>
      <sheetName val="CC1-2"/>
      <sheetName val="CC3-Disposal"/>
      <sheetName val="CC2-Addition"/>
      <sheetName val="CC4-CIP"/>
      <sheetName val="Stock Recon"/>
      <sheetName val="PVO-GP"/>
      <sheetName val="MS-GP"/>
      <sheetName val="Paper transaction"/>
      <sheetName val="Thruput Analysis"/>
      <sheetName val="Sales By Product"/>
      <sheetName val="Purchase Price-MS"/>
      <sheetName val="Purchase Price-PG"/>
      <sheetName val="C1(a)"/>
      <sheetName val="FAow"/>
      <sheetName val="FADIS"/>
      <sheetName val="FAADD"/>
      <sheetName val="Land details"/>
      <sheetName val="FA Sighting"/>
      <sheetName val="Cost"/>
      <sheetName val="P &amp; L"/>
      <sheetName val="TBS"/>
      <sheetName val="TPL"/>
      <sheetName val="TRecon"/>
      <sheetName val="AR-IS"/>
      <sheetName val="AR-BS"/>
      <sheetName val="BB1(a)"/>
      <sheetName val="BB1-1"/>
      <sheetName val="BB1-2"/>
      <sheetName val="BB2"/>
      <sheetName val="BB2-1"/>
      <sheetName val=" APO"/>
      <sheetName val="DPLA summary"/>
      <sheetName val="BB 1"/>
      <sheetName val="BB 1a"/>
      <sheetName val="BB 2"/>
      <sheetName val="BB 2.1"/>
      <sheetName val="BB 3 - Payroll"/>
      <sheetName val="BB 3.1 - Payroll"/>
      <sheetName val="BB 4 - Sub Con"/>
      <sheetName val="BB 4 - Sub Con detail"/>
      <sheetName val="BB 5 - Freight Charges"/>
      <sheetName val="BB 5.1 - Freight"/>
      <sheetName val="BB 5.2 - Freight"/>
      <sheetName val="BB 7 - Interest Income"/>
      <sheetName val="BB 8 - Utilities"/>
      <sheetName val="BB 9 - Capital Item"/>
      <sheetName val="BB 9.1 - Capital Item"/>
      <sheetName val="BS - AR"/>
      <sheetName val="PAJE - BS"/>
      <sheetName val="PAJE - PL"/>
      <sheetName val="P &amp; L (2)"/>
      <sheetName val="P&amp;L-Final"/>
      <sheetName val="P&amp;L 2006"/>
      <sheetName val="BS1"/>
      <sheetName val="IS1"/>
      <sheetName val="DPLA-regroup"/>
      <sheetName val="DPLA - contract"/>
      <sheetName val="P&amp;L2007 (3)"/>
      <sheetName val="B1-b4 restate"/>
      <sheetName val="B1 "/>
      <sheetName val="B1a"/>
      <sheetName val="B1-1"/>
      <sheetName val="B1-2"/>
      <sheetName val="B206"/>
      <sheetName val="PL 2008"/>
      <sheetName val="DPLA- surface"/>
      <sheetName val="DPLA-subsea"/>
      <sheetName val="Surface"/>
      <sheetName val="Subsea"/>
      <sheetName val="B2-3"/>
      <sheetName val="BB2-4a"/>
      <sheetName val="Analysis - DVA"/>
      <sheetName val="B2-4-1"/>
      <sheetName val="B2-5"/>
      <sheetName val="B2-6"/>
      <sheetName val="Forex test"/>
      <sheetName val="dpla sorted by nature"/>
      <sheetName val="DVA COS"/>
      <sheetName val="BB2-3"/>
      <sheetName val="rental"/>
      <sheetName val="B2-1"/>
      <sheetName val="CC1"/>
      <sheetName val="CC1-3"/>
      <sheetName val="DD1"/>
      <sheetName val="DD1-1"/>
      <sheetName val="PBC-D2"/>
      <sheetName val="EE1"/>
      <sheetName val="EE1-1"/>
      <sheetName val="EE6"/>
      <sheetName val="EE6-1"/>
      <sheetName val="EE6-2"/>
      <sheetName val="EE6-3"/>
      <sheetName val="FF1"/>
      <sheetName val="FF1-1"/>
      <sheetName val="PBC-F2"/>
      <sheetName val="HH1"/>
      <sheetName val="HH1-1"/>
      <sheetName val="LL1"/>
      <sheetName val="LL1-1"/>
      <sheetName val="MM1"/>
      <sheetName val="CC1-4"/>
      <sheetName val="CC5-FA sighting"/>
      <sheetName val="EE2"/>
      <sheetName val="EE2-1"/>
      <sheetName val="EE2-2"/>
      <sheetName val="EE2-3"/>
      <sheetName val="EE3"/>
      <sheetName val="FSA "/>
      <sheetName val="Attach"/>
      <sheetName val="BPR"/>
      <sheetName val="BPR(1)"/>
      <sheetName val="Hypo"/>
      <sheetName val="AP110 sup"/>
      <sheetName val="AP110sup"/>
      <sheetName val="F-7"/>
      <sheetName val="F-22"/>
      <sheetName val="BPR balance sheet"/>
      <sheetName val="BPR profit &amp; loss"/>
      <sheetName val="BPR BS analysis"/>
      <sheetName val="BPR PL analysis"/>
      <sheetName val="B-30"/>
      <sheetName val="B-1"/>
      <sheetName val="U-50"/>
      <sheetName val="U-60"/>
      <sheetName val="X"/>
      <sheetName val="BB-1"/>
      <sheetName val="CC-20"/>
      <sheetName val="FF-1"/>
      <sheetName val="FF-3"/>
      <sheetName val="FF-4"/>
      <sheetName val="FF-5"/>
      <sheetName val="FF-10"/>
      <sheetName val="KK-2"/>
      <sheetName val="PP-1"/>
      <sheetName val="PP-20"/>
      <sheetName val="F-11"/>
      <sheetName val="F-11a"/>
      <sheetName val="B-40"/>
      <sheetName val="B-50"/>
      <sheetName val="U "/>
      <sheetName val="U-10"/>
      <sheetName val="U-30"/>
      <sheetName val="BB-30"/>
      <sheetName val="CC-30"/>
      <sheetName val="FF-2"/>
      <sheetName val="FF-4a"/>
      <sheetName val="FF-6"/>
      <sheetName val="FF-7"/>
      <sheetName val="FF-8"/>
      <sheetName val="DD-10"/>
      <sheetName val="FF-21(a)"/>
      <sheetName val="F7wkg"/>
      <sheetName val="F-9"/>
      <sheetName val="A-22"/>
      <sheetName val="U-100"/>
      <sheetName val="FF-20"/>
      <sheetName val="FF-22(hp)"/>
      <sheetName val="FF-23(d)"/>
      <sheetName val="FF-30"/>
      <sheetName val="FF-31"/>
      <sheetName val="FF-40"/>
      <sheetName val="PP(spare)"/>
      <sheetName val="BB"/>
      <sheetName val="NN-12"/>
      <sheetName val="PP-30"/>
      <sheetName val="PP-31"/>
      <sheetName val="PP-40"/>
      <sheetName val="TB-gl"/>
      <sheetName val="gl"/>
      <sheetName val="FSA"/>
      <sheetName val="B-10"/>
      <sheetName val="BB-10"/>
      <sheetName val="FF "/>
      <sheetName val="FF-2 (1)"/>
      <sheetName val="FF-2 (2)"/>
      <sheetName val="FF-2 (3)"/>
      <sheetName val="KK-1"/>
      <sheetName val="MM-1"/>
      <sheetName val="MM-10"/>
      <sheetName val="NN"/>
      <sheetName val="NN-1"/>
      <sheetName val="BPR-1"/>
      <sheetName val="U-1 "/>
      <sheetName val="KK"/>
      <sheetName val="M&amp;MM"/>
      <sheetName val="sales cut off"/>
      <sheetName val="purchase cut off"/>
      <sheetName val="Summary (2)"/>
      <sheetName val="Injection Detail"/>
      <sheetName val="Injection"/>
      <sheetName val="MM2"/>
      <sheetName val="accrual listing"/>
      <sheetName val="Accrual Dec05"/>
      <sheetName val="BS Comment"/>
      <sheetName val="BB1-IncomeStatement-Cumulative"/>
      <sheetName val="BB2-IncomeStatement-Cumulative"/>
      <sheetName val="BB2.1IncomeStatement-Individual"/>
      <sheetName val="B2 -Uniglobal"/>
      <sheetName val="B2 - Pelita Pertama"/>
      <sheetName val="B2 -Suen Tai"/>
      <sheetName val="B2 -Desamawar"/>
      <sheetName val="BB 1 - Lead"/>
      <sheetName val="BB 2 - GP Analysis"/>
      <sheetName val="BB 3 - Performance"/>
      <sheetName val="BB 4 - DPLA"/>
      <sheetName val="PBC - Note 4"/>
      <sheetName val="INCOME STAT"/>
      <sheetName val="UBS PL"/>
      <sheetName val="BB1-Reclass"/>
      <sheetName val="B1-3 Comment"/>
      <sheetName val="BB2-HL-Final-OK"/>
      <sheetName val="HL"/>
      <sheetName val="BB3.1-PalmOil-Final-OK"/>
      <sheetName val="BB3.2-Manufacture-Final-OK"/>
      <sheetName val="BB3.3 - Sales-CPO&amp;PK"/>
      <sheetName val="B3.4Sales-FFB"/>
      <sheetName val="BB3.4"/>
      <sheetName val="MANUFAC-FIP"/>
      <sheetName val="PALM OIL-FIP"/>
      <sheetName val="BB4.1TropicalInn-Final-OK"/>
      <sheetName val="BB5-1-JohorTower-Final-OK"/>
      <sheetName val="JT"/>
      <sheetName val="DPLA (2)"/>
      <sheetName val="BB1.2-Cumulative-31.12.2006"/>
      <sheetName val="BB6-1-LT-Final-OK"/>
      <sheetName val="LT"/>
      <sheetName val="DPLA (3 link to other source)"/>
      <sheetName val="To check info with client"/>
      <sheetName val="B1-1-Comment"/>
      <sheetName val="BB1"/>
      <sheetName val="BB1.3-Individual-31.12.2006"/>
      <sheetName val="B1-1-Final"/>
      <sheetName val="P2-1"/>
      <sheetName val="BB1 CBS"/>
      <sheetName val="BB1.1  Gp-BS"/>
      <sheetName val="BB2 CPL"/>
      <sheetName val="BB2.1 Gp-P&amp;L"/>
      <sheetName val="Equity-post audit"/>
      <sheetName val="BB3 Gp-Equity"/>
      <sheetName val="BB3.1 Gp-Equity"/>
      <sheetName val="FAnotes"/>
      <sheetName val="note 3-1"/>
      <sheetName val="consol2"/>
      <sheetName val="FA dis"/>
      <sheetName val="Assoc Disclosure"/>
      <sheetName val="Gp-Sch9"/>
      <sheetName val="Gp-Notes"/>
      <sheetName val="EE1 Current adj "/>
      <sheetName val="EE2 Perm adj"/>
      <sheetName val="EE1.1 InterCoy-txn"/>
      <sheetName val="Inter Co '00"/>
      <sheetName val="FF1 COC"/>
      <sheetName val="FF1 COC - Richley"/>
      <sheetName val="FF2 MI Proofing"/>
      <sheetName val="FF3 Inv Asso Kina"/>
      <sheetName val="FF3 Inv Asso Ideal"/>
      <sheetName val="EE1.2 Intercoy - FA txn"/>
      <sheetName val="Richley - PL(not used)"/>
      <sheetName val="Richley - PL (2)(not used)"/>
      <sheetName val="Richley - BS(not used)"/>
      <sheetName val="Sch 9-ss"/>
      <sheetName val="ARM"/>
      <sheetName val="acq of sub"/>
      <sheetName val="Disc"/>
      <sheetName val="disc- cf"/>
      <sheetName val="unrealised profit"/>
      <sheetName val="Post-aje"/>
      <sheetName val="COY"/>
      <sheetName val="Final BS(PAJE)"/>
      <sheetName val="Final PL (PAJE)"/>
      <sheetName val="AR-BS (Final)"/>
      <sheetName val="functional curr"/>
      <sheetName val="AR BS"/>
      <sheetName val="AR PL"/>
      <sheetName val="BB1a"/>
      <sheetName val="BB1.1"/>
      <sheetName val="BB1.2"/>
      <sheetName val="BB test "/>
      <sheetName val="BB3"/>
      <sheetName val="dpla for client"/>
      <sheetName val="s.s-IncomeStatement-Cumulative"/>
      <sheetName val="MPOB Pricing"/>
      <sheetName val="Cal profit R5A "/>
      <sheetName val="Cal profit R5B"/>
      <sheetName val="Cal profit MM "/>
      <sheetName val="Cal profit gemas"/>
      <sheetName val="Cal profit JB (2)"/>
      <sheetName val="Cal profit Sg Petani (2)"/>
      <sheetName val="Coy Info (2)"/>
      <sheetName val="Reclassifications (2)"/>
      <sheetName val="POP1"/>
      <sheetName val="POP2&amp;3"/>
      <sheetName val="DPLA-detail"/>
      <sheetName val="B1(a)"/>
      <sheetName val="B2-2"/>
      <sheetName val="B2-4"/>
      <sheetName val="B3-1"/>
      <sheetName val="input2007"/>
      <sheetName val="B5 (FD)"/>
      <sheetName val="Unintentional"/>
      <sheetName val="Intentional"/>
      <sheetName val="input2004 (2)"/>
      <sheetName val="input2003"/>
      <sheetName val="Dir-J"/>
      <sheetName val="BS-AR"/>
      <sheetName val="BS-AR1"/>
      <sheetName val="PL-AR"/>
      <sheetName val="PL-AR 1"/>
      <sheetName val="CBS"/>
      <sheetName val="Gp -BS"/>
      <sheetName val="CPL"/>
      <sheetName val="GP-PL"/>
      <sheetName val="Gp-Equity.Bhd"/>
      <sheetName val="Equity-Notes.Bhd"/>
      <sheetName val="Uniglobal"/>
      <sheetName val="Harn Len"/>
      <sheetName val="Masranti"/>
      <sheetName val="Nusantara"/>
      <sheetName val="DynaBillion"/>
      <sheetName val="2Companies-1"/>
      <sheetName val="2Companies-2"/>
      <sheetName val="Details_ACT"/>
      <sheetName val="Details_STD"/>
      <sheetName val="NONTRADESALES"/>
      <sheetName val="2005 By 2nd Category"/>
      <sheetName val="2005 By 2nd Category (Jan-Jun)"/>
      <sheetName val="Summary (Sales Quantity)"/>
      <sheetName val="JUL-DEC05 S.STT&amp;SUBCLASS"/>
      <sheetName val="2005Summary (By Customer)"/>
      <sheetName val="2005 By Customer"/>
      <sheetName val="JAN-DEC05"/>
      <sheetName val="2004 By Customer"/>
      <sheetName val="2004 By 2nd Category"/>
      <sheetName val="CC1-1 Reversal"/>
      <sheetName val="CC2-1"/>
      <sheetName val="CC4-1"/>
      <sheetName val="CC4-2"/>
      <sheetName val="CC4-3"/>
      <sheetName val="CC7-1"/>
      <sheetName val="DD1-1 "/>
      <sheetName val="E1-1"/>
      <sheetName val="EE4-1"/>
      <sheetName val="FF1-1 "/>
      <sheetName val="FF2"/>
      <sheetName val="FF4"/>
      <sheetName val="FF6-1"/>
      <sheetName val="A15(ROC GAAP) "/>
      <sheetName val="J3  (ROC)"/>
      <sheetName val="DD1(ROC)"/>
      <sheetName val="CC1(ROC)"/>
      <sheetName val="GG1(ROC)"/>
      <sheetName val="EE4-1(ROC)"/>
      <sheetName val="E1(ROC)"/>
      <sheetName val="B1 (ROC)"/>
      <sheetName val="B1-1 (ROC)"/>
      <sheetName val="Sch2(ROCl_GAAP)"/>
      <sheetName val="Stmt of equity"/>
      <sheetName val="A15(Local GAAP)"/>
      <sheetName val="Sch2(Local_GAAP)"/>
      <sheetName val="B1-3"/>
      <sheetName val="B1-4"/>
      <sheetName val="B1-5"/>
      <sheetName val="B1-7 "/>
      <sheetName val="BB6"/>
      <sheetName val="BB6-1"/>
      <sheetName val="J3 "/>
      <sheetName val="H1 "/>
      <sheetName val="K4 Reporting"/>
      <sheetName val="LL1a"/>
      <sheetName val="LL3"/>
      <sheetName val="LL4-1"/>
      <sheetName val="MM1a"/>
      <sheetName val="NN1-2"/>
      <sheetName val="NN3-2"/>
      <sheetName val="car registration card"/>
      <sheetName val="L1.1"/>
      <sheetName val="Project mgmt"/>
      <sheetName val="Final IS"/>
      <sheetName val="Final BS"/>
      <sheetName val="APO"/>
      <sheetName val="BB4"/>
      <sheetName val="BB5"/>
      <sheetName val="Payroll-analysis "/>
      <sheetName val="Payroll-test "/>
      <sheetName val="utility"/>
      <sheetName val="Trial Balance(SS)"/>
      <sheetName val="EXE"/>
      <sheetName val="debtor email add"/>
      <sheetName val="BS AR1"/>
      <sheetName val="PL - nature"/>
      <sheetName val="PL - function"/>
      <sheetName val="PL AR1"/>
      <sheetName val="PL 08"/>
      <sheetName val="PL 08 09"/>
      <sheetName val="BS 09"/>
      <sheetName val="PL 09"/>
      <sheetName val="TBS-09"/>
      <sheetName val="TBS-08"/>
      <sheetName val="PRM BS as at 28.02.10"/>
      <sheetName val="PRM YTD P&amp;L as at 28.02.10"/>
      <sheetName val="KJBIS-BS"/>
      <sheetName val="KJBIS-PL"/>
      <sheetName val="BB1-function"/>
      <sheetName val="DPLA-by function"/>
      <sheetName val="BB1-nature"/>
      <sheetName val="DPLA-by nature"/>
      <sheetName val="BB2.1-sales"/>
      <sheetName val="BB2.2-purchase"/>
      <sheetName val="BB3 staff cost"/>
      <sheetName val="staff cost-1"/>
      <sheetName val="BB7 sales comm"/>
      <sheetName val="BB4 unrealised"/>
      <sheetName val="BB4 perclient"/>
      <sheetName val="BB5 perclient"/>
      <sheetName val="BB5 realised"/>
      <sheetName val="trademark"/>
      <sheetName val="HBB1-2-1"/>
      <sheetName val="miscellonous"/>
      <sheetName val="FF2 Appendix"/>
      <sheetName val="HBB1-7"/>
      <sheetName val="CC4"/>
      <sheetName val="CC5"/>
      <sheetName val="CC5 (2)"/>
      <sheetName val="CC6"/>
      <sheetName val="Land Info"/>
      <sheetName val="GG1-1.3"/>
      <sheetName val="MM3-2"/>
      <sheetName val="MM3"/>
      <sheetName val="TASintDec00"/>
      <sheetName val="Recon"/>
      <sheetName val="KJBIS BS"/>
      <sheetName val="KJBIS PL"/>
      <sheetName val="TB-ZM20"/>
      <sheetName val="related parties"/>
      <sheetName val="BB2.1"/>
      <sheetName val="BB2 - COGS"/>
      <sheetName val="HP"/>
      <sheetName val="NN1a"/>
      <sheetName val="FA-include date of pur"/>
      <sheetName val="FA-email -final"/>
      <sheetName val="FA-email"/>
      <sheetName val="WACC-Rf"/>
      <sheetName val="WACC-Kd"/>
      <sheetName val="WACC-ERP"/>
      <sheetName val="Bloomberg Data"/>
      <sheetName val="Historical and forecast"/>
      <sheetName val="forecast analysis"/>
      <sheetName val="historical review"/>
      <sheetName val="AR-SUMMARY"/>
      <sheetName val="AR-AGEING"/>
      <sheetName val="Aging-31 May'10 (Summary)karen"/>
      <sheetName val="unapplied"/>
      <sheetName val="MAY-10"/>
      <sheetName val="new PPA"/>
      <sheetName val="WACC-SP"/>
      <sheetName val="WACC-SPU"/>
      <sheetName val="Cust rel Sce 2"/>
      <sheetName val="WC CAC"/>
      <sheetName val="AW CAC"/>
      <sheetName val="2006 Cust Rel %"/>
      <sheetName val="Sch 1.0 - P&amp;L"/>
      <sheetName val="Sch 1.1 - Detailed P&amp;L"/>
      <sheetName val="Sch1.2-DetailedExpenses"/>
      <sheetName val="NOV95"/>
      <sheetName val="SCH1.0"/>
      <sheetName val="2.0-Prodn"/>
      <sheetName val="2.1-CAB"/>
      <sheetName val="2.2-PreCage"/>
      <sheetName val="2.3-BPCage"/>
      <sheetName val="2.4-Sorting"/>
      <sheetName val="2.5-Logistics"/>
      <sheetName val="SCH3.0"/>
      <sheetName val="SCH3.1"/>
      <sheetName val="SCH4.0"/>
      <sheetName val="SCH5.0"/>
      <sheetName val="SCH5.1"/>
      <sheetName val="Sch 1.0 - P&amp;L account-YTD"/>
      <sheetName val="Sch 1.0.1 - P&amp;L account-Mth"/>
      <sheetName val="Sch 1.1 - Sales &amp; GP- YTD"/>
      <sheetName val="Sch 1.1.1 - Sales &amp; GP-Mth"/>
      <sheetName val="Sch 1.2 - Expenses- YTD"/>
      <sheetName val="Sch 1.2.1 - Expenses-Mth"/>
      <sheetName val="Sch 1.2.2 - P&amp;L Disclosures-YTD"/>
      <sheetName val="Sch 2.0 - Balance sheet-Mthly"/>
      <sheetName val="Sch 2.1-Detailed balance sheet"/>
      <sheetName val="Sch 2.1.1 - Fixed assets"/>
      <sheetName val="Sch 2.1.2 - Depreciation policy"/>
      <sheetName val="Sch2.1.3-Interco"/>
      <sheetName val="Sch 3.0 - Changes in equity"/>
      <sheetName val="Sch 4.0 - Cash flow"/>
      <sheetName val="Sch 5.0 - RPT&amp;IPT"/>
      <sheetName val="Sch 6.0 - Inventory"/>
      <sheetName val="Sch 7.0 - Debtors"/>
      <sheetName val="Sch 8.0 - Creditors"/>
      <sheetName val="Sch 9.0 - Sales by customers"/>
      <sheetName val="Sch 10.0 - Sales by products"/>
      <sheetName val="Schedules"/>
      <sheetName val="Sch 6.0-Inventory - RM"/>
      <sheetName val="Sch 6.1 - Inventory - FG"/>
      <sheetName val="OI LIN"/>
      <sheetName val="Ref"/>
      <sheetName val="Sch 2.1.1 - Fixed assets "/>
      <sheetName val="Sch 4.0 - Cash flow C"/>
      <sheetName val="Sch 10.0 - Borrowings schedule"/>
      <sheetName val="OCBC"/>
      <sheetName val="02-001"/>
      <sheetName val="02-002"/>
      <sheetName val="02-003"/>
      <sheetName val="03-001"/>
      <sheetName val="03-002"/>
      <sheetName val="03-003"/>
      <sheetName val="03-004"/>
      <sheetName val="format"/>
      <sheetName val="03-004 (2)"/>
      <sheetName val="FAList "/>
      <sheetName val="BPR-PL "/>
      <sheetName val="BPR-BS"/>
      <sheetName val="F-1,2"/>
      <sheetName val="F-99"/>
      <sheetName val="A-10"/>
      <sheetName val="B-2"/>
      <sheetName val="B-3"/>
      <sheetName val="L-2"/>
      <sheetName val="M MM "/>
      <sheetName val="U dis"/>
      <sheetName val="BB-2"/>
      <sheetName val="BB-17"/>
      <sheetName val="FIN297"/>
      <sheetName val="DD-1"/>
      <sheetName val="FF-4(a)"/>
      <sheetName val="10,20"/>
      <sheetName val="30 "/>
      <sheetName val="70"/>
      <sheetName val="Raw Materials"/>
      <sheetName val="Split"/>
      <sheetName val="Fss"/>
      <sheetName val="Far"/>
      <sheetName val="Far.1"/>
      <sheetName val="Far.2"/>
      <sheetName val="Far.3"/>
      <sheetName val="F1.2"/>
      <sheetName val="F1.3"/>
      <sheetName val="F3.1"/>
      <sheetName val="F4.2"/>
      <sheetName val="F4.3"/>
      <sheetName val="F4.3.1"/>
      <sheetName val="F4.4"/>
      <sheetName val="F4.4.1"/>
      <sheetName val="F4.4.2"/>
      <sheetName val="F4.4.3"/>
      <sheetName val="F4.4.4"/>
      <sheetName val="F4.4.4.1"/>
      <sheetName val="F4.4.4.2"/>
      <sheetName val="F4.4.5"/>
      <sheetName val="F4.4.5.1"/>
      <sheetName val="F4.4.6"/>
      <sheetName val="F4.4.6.1"/>
      <sheetName val="F4.4.6.2"/>
      <sheetName val="F4.4.6.3"/>
      <sheetName val="As per client cost"/>
      <sheetName val="As per client dep"/>
      <sheetName val="As per client - imp"/>
      <sheetName val="A2ar"/>
      <sheetName val="As per BDO - cost"/>
      <sheetName val="As per BDO - dep"/>
      <sheetName val="As per BDO - imp"/>
      <sheetName val="LC-revalued assets"/>
      <sheetName val="Disposal"/>
      <sheetName val="WO"/>
      <sheetName val="wO2"/>
      <sheetName val="A2-2 ap"/>
      <sheetName val="A2-2"/>
      <sheetName val="A2-3ap"/>
      <sheetName val="Sight"/>
      <sheetName val="ins"/>
      <sheetName val="Impairment"/>
      <sheetName val="VIU"/>
      <sheetName val="IOI Land"/>
      <sheetName val="LN"/>
      <sheetName val="Prepaid lease"/>
      <sheetName val="SAP1"/>
      <sheetName val="UBS"/>
      <sheetName val="UBS1106"/>
      <sheetName val="SAP"/>
      <sheetName val="DEPN"/>
      <sheetName val="Terms of Engagement"/>
      <sheetName val="additive price"/>
      <sheetName val="Fixed Cost Rate"/>
      <sheetName val="Basis of Allocation "/>
      <sheetName val="Ind VC"/>
      <sheetName val="Ind VC (2)"/>
      <sheetName val="Fixed Costs"/>
      <sheetName val="Lurgi"/>
      <sheetName val="Tirtiuax"/>
      <sheetName val="CPKO"/>
      <sheetName val="Desmet 1"/>
      <sheetName val="Multi-Stocks"/>
      <sheetName val="Hydrogenation"/>
      <sheetName val="Intersonikon"/>
      <sheetName val="Texturising"/>
      <sheetName val="D&amp;T"/>
      <sheetName val="A2-1"/>
      <sheetName val="WP PPE"/>
      <sheetName val="written off"/>
      <sheetName val="sighting"/>
      <sheetName val="depr-reasonable test"/>
      <sheetName val="sch I"/>
      <sheetName val="Sch II"/>
      <sheetName val="S3 (2)"/>
      <sheetName val="S3ar"/>
      <sheetName val="S3.3"/>
      <sheetName val="S3ap2"/>
      <sheetName val="S3ap"/>
      <sheetName val="CJE"/>
      <sheetName val="CFS'05"/>
      <sheetName val="CFS'06"/>
      <sheetName val="Manufacturing"/>
      <sheetName val="Comparative"/>
      <sheetName val="mrkt&amp;sales"/>
      <sheetName val="Sales-Monthly sales"/>
      <sheetName val="Sales-Top Cust"/>
      <sheetName val="GP analysis"/>
      <sheetName val="9th"/>
      <sheetName val="9th (3)"/>
      <sheetName val="9th (2)"/>
      <sheetName val="Other Sig items"/>
      <sheetName val="PPE-Rea Test"/>
      <sheetName val="Tra.Rec."/>
      <sheetName val="verification (1)"/>
      <sheetName val="verification (2)"/>
      <sheetName val="forex"/>
      <sheetName val="Other rec"/>
      <sheetName val="Tra.Pay."/>
      <sheetName val="Tra pay - ver"/>
      <sheetName val="trad pay - ver"/>
      <sheetName val="Other pay"/>
      <sheetName val="Cash&amp;Bank"/>
      <sheetName val="Term Loans"/>
      <sheetName val="Inter-coy"/>
      <sheetName val="Inventory"/>
      <sheetName val="Inventory (2)"/>
      <sheetName val="Qyt verif"/>
      <sheetName val="Inv valua"/>
      <sheetName val="Stock val 2"/>
      <sheetName val="Stock val 1"/>
      <sheetName val="F4(1)"/>
      <sheetName val="E3-4"/>
      <sheetName val="E4-1"/>
      <sheetName val="RJE "/>
      <sheetName val="COS"/>
      <sheetName val="COS-details"/>
      <sheetName val="Search for unr. lia."/>
      <sheetName val="Staff cost"/>
      <sheetName val="J2(1)"/>
      <sheetName val="10146"/>
      <sheetName val="10121"/>
      <sheetName val="64315"/>
      <sheetName val="65687"/>
      <sheetName val="D2.1-10053"/>
      <sheetName val="D2.2-63779"/>
      <sheetName val="10261"/>
      <sheetName val="102229"/>
      <sheetName val="65199"/>
      <sheetName val="10268"/>
      <sheetName val="53340"/>
      <sheetName val="10131"/>
      <sheetName val="63371"/>
      <sheetName val="63731"/>
      <sheetName val="10127"/>
      <sheetName val="FIGURES"/>
      <sheetName val="App1-Sales"/>
      <sheetName val="App2-Production Performance "/>
      <sheetName val="App3-Stock "/>
      <sheetName val="APP3.1-STK AGING"/>
      <sheetName val="App4-Machine Hours "/>
      <sheetName val="App4.1-Direct var-new"/>
      <sheetName val="App 5 Rework,dgrade,upgrade "/>
      <sheetName val="App6-Cashflow "/>
      <sheetName val="App7-Analysis of Mfg Exp."/>
      <sheetName val="App7.1-Manufacturing Expenses"/>
      <sheetName val="App8-Production Yield"/>
      <sheetName val="App8.1-Production Yield"/>
      <sheetName val="APP 9-Lurgi"/>
      <sheetName val="APP9.1-PT"/>
      <sheetName val="APP9.2-Tirtiaux"/>
      <sheetName val="APP9.3-CBR"/>
      <sheetName val="App10- Samples"/>
      <sheetName val="App11-Selling Expenses"/>
      <sheetName val="Appendix1.10"/>
      <sheetName val="Appendix 2.00"/>
      <sheetName val="Appendix 2.10  "/>
      <sheetName val="APP 3.00"/>
      <sheetName val="APP 3.10"/>
      <sheetName val="APP 3.20  "/>
      <sheetName val="APP 3.30"/>
      <sheetName val="APP 3.40"/>
      <sheetName val="APP3.50"/>
      <sheetName val="SUMMARY   "/>
      <sheetName val="Appendix 1.00 "/>
      <sheetName val="B2 "/>
      <sheetName val="B21"/>
      <sheetName val="B2-1 "/>
      <sheetName val="B2-1-1"/>
      <sheetName val="B2-2 "/>
      <sheetName val="E3-1"/>
      <sheetName val="E3-2"/>
      <sheetName val="E3-2|1"/>
      <sheetName val="E3-3"/>
      <sheetName val="N2-1"/>
      <sheetName val="N3"/>
      <sheetName val="K1 "/>
      <sheetName val="K2 - BS"/>
      <sheetName val="K2-1 "/>
      <sheetName val="K3- CA"/>
      <sheetName val="Interest restriction"/>
      <sheetName val="K4 - D Tax"/>
      <sheetName val="MM1-1"/>
      <sheetName val="B6-2"/>
      <sheetName val="Pur. Cutoff"/>
      <sheetName val="MM5"/>
      <sheetName val="FF2-1"/>
      <sheetName val="KK1"/>
      <sheetName val="KK1-1"/>
      <sheetName val="KK2"/>
      <sheetName val="KK3"/>
      <sheetName val="KK4"/>
      <sheetName val="KK5"/>
      <sheetName val="EE3-1"/>
      <sheetName val="EE3-2"/>
      <sheetName val="E6"/>
      <sheetName val="JJ1"/>
      <sheetName val="JV5"/>
      <sheetName val="JV5 (2)"/>
      <sheetName val="JV6"/>
      <sheetName val="JV7"/>
      <sheetName val="JV7 (2)"/>
      <sheetName val="JV8"/>
      <sheetName val="JV9"/>
      <sheetName val="DN-Salary Pancar"/>
      <sheetName val="SPORTS-JV RJE11"/>
      <sheetName val="Salaries-JV RJE2 - 5"/>
      <sheetName val="F ar"/>
      <sheetName val="F ar (2)"/>
      <sheetName val="C1.2"/>
      <sheetName val="C2-NC"/>
      <sheetName val="C 2-1 PDE NC"/>
      <sheetName val="C2-2 PKNK Int"/>
      <sheetName val="C2-2-1 Int - PKNK"/>
      <sheetName val="C2-3 NC S&amp;Pro"/>
      <sheetName val="C2A-Current"/>
      <sheetName val="C 2A-1 PDE-Current"/>
      <sheetName val="C2A-4 NC S&amp;Pro (2)"/>
      <sheetName val="C3 inv"/>
      <sheetName val="F3-NRV"/>
      <sheetName val="F3.1-slynn"/>
      <sheetName val="C4ap"/>
      <sheetName val="C4A"/>
      <sheetName val="C6ap"/>
      <sheetName val="F8ap"/>
      <sheetName val="F8"/>
      <sheetName val="C9ap"/>
      <sheetName val="EKSB(DE) NC - SS"/>
      <sheetName val="EKSB(DE) CUR - SS"/>
      <sheetName val="F2-Current (slynn)-SS"/>
      <sheetName val="F6 - Ss"/>
      <sheetName val="F6 (slynn) -SS"/>
      <sheetName val="Turnover - SS"/>
      <sheetName val="C4A-1"/>
      <sheetName val="C4A-2"/>
      <sheetName val="F5-1.1-A"/>
      <sheetName val="F5-1.2-B (revised)"/>
      <sheetName val="F5-1.1-C"/>
      <sheetName val="LH"/>
      <sheetName val="DEC 00"/>
      <sheetName val="DIMSUB01"/>
      <sheetName val="CBS'1"/>
      <sheetName val="CPL1"/>
      <sheetName val="CJE1"/>
      <sheetName val="MI1"/>
      <sheetName val="GW1"/>
      <sheetName val="NP1"/>
      <sheetName val="NPL1"/>
      <sheetName val="CJENPL1"/>
      <sheetName val="CACPL1"/>
      <sheetName val="CACJE1"/>
      <sheetName val="CPPBS1"/>
      <sheetName val="CPPPL1"/>
      <sheetName val="CPCJE1"/>
      <sheetName val="IMBS1"/>
      <sheetName val="IMPL1"/>
      <sheetName val="IMADJ1"/>
      <sheetName val="CONSTBS1"/>
      <sheetName val="CONSTPL1"/>
      <sheetName val="CONSTADJ1"/>
      <sheetName val="CPDBS1"/>
      <sheetName val="CPDPL1"/>
      <sheetName val="CPDADJ1"/>
      <sheetName val="H.L"/>
      <sheetName val="H.1"/>
      <sheetName val="H.1 (2)"/>
      <sheetName val="H.1 (3)"/>
      <sheetName val="H.2"/>
      <sheetName val="D.2"/>
      <sheetName val="H1.L"/>
      <sheetName val="H1.1"/>
      <sheetName val="G.5"/>
      <sheetName val="G.6"/>
      <sheetName val="H3.1"/>
      <sheetName val="Dar"/>
      <sheetName val="D1-final"/>
      <sheetName val="D2ap"/>
      <sheetName val="Sampling"/>
      <sheetName val="AllowanceDD"/>
      <sheetName val="D3ap"/>
      <sheetName val="TA Futures"/>
      <sheetName val="Cutoff1"/>
      <sheetName val="Cutoff2"/>
      <sheetName val="SEO"/>
      <sheetName val="SSB"/>
      <sheetName val="SSB-JAN2002"/>
      <sheetName val="SSB-FEB2002"/>
      <sheetName val="SSB-mar2002"/>
      <sheetName val="SSB-APRIL2002"/>
      <sheetName val="SSB-MAY2002"/>
      <sheetName val="SSB-JUNE2002"/>
      <sheetName val="SSB-JULY2002"/>
      <sheetName val="SSB-AUG2002"/>
      <sheetName val="SSB-SEPTEMBER2002"/>
      <sheetName val="SSB-OCTOBER2002"/>
      <sheetName val="SSB-NOVEMBER2002"/>
      <sheetName val="SSB-DECEMBER2002"/>
      <sheetName val="SEO-JAN2002"/>
      <sheetName val="SEO-FEB2002"/>
      <sheetName val="SEO-mar2002"/>
      <sheetName val="SEO-APR2002"/>
      <sheetName val="SEO-MAY2002"/>
      <sheetName val="SEO-JUNE2002"/>
      <sheetName val="SEO-JULY2002"/>
      <sheetName val="SEO-AUG2002"/>
      <sheetName val="SEO-SEPTEMBER2002"/>
      <sheetName val="SEO-OCTOBER2002"/>
      <sheetName val="SEO-NOVEMBER2002"/>
      <sheetName val="SEO-DECEMBER2002"/>
      <sheetName val="TOTAL-PLANT CHEMICAL"/>
      <sheetName val="SSB-DEC'01"/>
      <sheetName val="SSB-NOV'01"/>
      <sheetName val="SSB-OCT'01"/>
      <sheetName val="SSB-SEP'01"/>
      <sheetName val="SSB-AUG'01"/>
      <sheetName val="SEO-DEC'01"/>
      <sheetName val="SEO-NOV'01"/>
      <sheetName val="SEO-OCT'01"/>
      <sheetName val="SEO-SEP'01"/>
      <sheetName val="SEO-AUG'01"/>
      <sheetName val="PYA (2)"/>
      <sheetName val="PYA - wkgs"/>
      <sheetName val="PYA-Working"/>
      <sheetName val="Mfg Cost"/>
      <sheetName val="B5-8"/>
      <sheetName val="Fin-B"/>
      <sheetName val="Audit-B"/>
      <sheetName val="LDPE"/>
      <sheetName val="GP Analyis"/>
      <sheetName val="TPE-ASPR"/>
      <sheetName val="Quantification"/>
      <sheetName val="TPE-thruput"/>
      <sheetName val="Power"/>
      <sheetName val="Running royalty"/>
      <sheetName val="Margin Spread-TPE"/>
      <sheetName val="SP Analysis-TPE"/>
      <sheetName val="K2 (2)"/>
      <sheetName val="K4-1"/>
      <sheetName val="K5-2002"/>
      <sheetName val="2.F.1 Current Account"/>
      <sheetName val="Extended Income Statement"/>
      <sheetName val="Extended Detailed Schedules-Rev"/>
      <sheetName val="Extended Detailed Schedules"/>
      <sheetName val="Extended Manufacturing Account"/>
      <sheetName val="Extended Balance Sheet"/>
      <sheetName val="Cash Flow Worksheet"/>
      <sheetName val="Dropdown lists"/>
      <sheetName val="Audit Tests Ideas List"/>
      <sheetName val="2.A2.L Fixed assets"/>
      <sheetName val="Disclosure purpose-PPE"/>
      <sheetName val="2.A2.L Fixed Assets-HP"/>
      <sheetName val="2.A2.1 Analytical review"/>
      <sheetName val="2.A2.2 PPE Listing"/>
      <sheetName val="2.A.3.1"/>
      <sheetName val="2.A2.3 Additions"/>
      <sheetName val="2.A2.3.1 Disposal"/>
      <sheetName val="2.A2.3.2 Written off"/>
      <sheetName val="2.A2.4 Existence &amp; ownership"/>
      <sheetName val="2.A2.5 Insurance coverage"/>
      <sheetName val="2.A2.6 Asset acquired under HP"/>
      <sheetName val="2.A2.7 Capital commitment"/>
      <sheetName val="2.A2.7.1 AP"/>
      <sheetName val="2.A2.8 Depreciation test"/>
      <sheetName val="2.A2.9 Impairment test"/>
      <sheetName val="2.B.L Investments"/>
      <sheetName val="2.B1 Analytical review "/>
      <sheetName val="2.B2 Invest in subsi"/>
      <sheetName val="2.B2.1 Other invest"/>
      <sheetName val="2.B2.2 Investment properties"/>
      <sheetName val="2.B2.3 Associates"/>
      <sheetName val="2.B4 Invest in subsi-impair "/>
      <sheetName val="2.B4.1 Other investment-impair"/>
      <sheetName val="2.B4.2 Investment property"/>
      <sheetName val="2.B5 Confirmation"/>
      <sheetName val="2.C.L Inventories"/>
      <sheetName val="2.C.1 Analytical review"/>
      <sheetName val="2.C1.L RM"/>
      <sheetName val="2.C1.1RM- Qty "/>
      <sheetName val="2.C1.2 RM-Valuation"/>
      <sheetName val="2.C2.L WIP"/>
      <sheetName val="2.C2.1 WIP- Qty "/>
      <sheetName val="2.C2.2 WIP-Valuation"/>
      <sheetName val="2.C3.L FG"/>
      <sheetName val="2.C3.1 FG- Qty "/>
      <sheetName val="2.C.3.2 FG-Valuation"/>
      <sheetName val="2.C4.L Property development"/>
      <sheetName val="2.C.5 Stocktake report"/>
      <sheetName val="2.C.6 Schedule of Cut Off"/>
      <sheetName val="2.C.7 Provision for obselete"/>
      <sheetName val="2.D.L Trade Debtors"/>
      <sheetName val="2.D.1 Analytical review "/>
      <sheetName val="2.D2  Trade Debtors Listing"/>
      <sheetName val="2.D2.2 Verification of TD"/>
      <sheetName val="2.D2a Sampling worksheet"/>
      <sheetName val="2.D3 AFDD"/>
      <sheetName val="2D.4 Subsequent credit notes"/>
      <sheetName val="2D.5 Sales cut off"/>
      <sheetName val="2.D6 Ageing listing"/>
      <sheetName val="2.D6.1 AFDD verification"/>
      <sheetName val="2.D7 Confirmations received"/>
      <sheetName val="2.D1.L Other NC Receivables"/>
      <sheetName val="2.D1.1 Analytical review "/>
      <sheetName val="2.D1.2 Verification"/>
      <sheetName val="2.D1.3 Prepaid lease payments"/>
      <sheetName val="2.D1.4 AFDD verification "/>
      <sheetName val="2.D1.5 Confirmation"/>
      <sheetName val="2.E.L Other Debtors"/>
      <sheetName val="2.E.1 Analytical review"/>
      <sheetName val="2.E2 Other receivables"/>
      <sheetName val="2.E2.1 Verification of OD"/>
      <sheetName val="2.E2a Sampling worksheet"/>
      <sheetName val="2.E3 AFDD "/>
      <sheetName val="2.E3.1 AFDD verification "/>
      <sheetName val="2.E4 Confirmation"/>
      <sheetName val="2.E5 Deposit"/>
      <sheetName val="2.E.5.1"/>
      <sheetName val="2.E6 Prepayments"/>
      <sheetName val="2.E1.L"/>
      <sheetName val="2.E.1.1 Analytical review "/>
      <sheetName val="2.E1.1.2 Verification"/>
      <sheetName val="2.E1.3"/>
      <sheetName val="2.E2.L Deferred charges "/>
      <sheetName val="2.E2.1 Analytical review "/>
      <sheetName val="2.E2.2 Verification"/>
      <sheetName val="2.F.L Bank and Cash"/>
      <sheetName val="2.F.2 Deposits"/>
      <sheetName val="2.F.3 Bank Confirmation"/>
      <sheetName val="2.F.4 Cash in hand"/>
      <sheetName val="2.F.6 HDA "/>
      <sheetName val="2.F.6a"/>
      <sheetName val="2.F.6b"/>
      <sheetName val="2.F.6c"/>
      <sheetName val="2.F.6d"/>
      <sheetName val="2.F.6e"/>
      <sheetName val="2.F1L Borrowings"/>
      <sheetName val="2.F1.L.1 Disclosure"/>
      <sheetName val="2.F1.1 Analytical review"/>
      <sheetName val="2.F1.2.1 HP"/>
      <sheetName val="2.F1.2.1.1HP int"/>
      <sheetName val="2.F1.2.1.2 segregation"/>
      <sheetName val="2.F1.2.1.3 HP calculation"/>
      <sheetName val="2.F1.2.2 Term loans"/>
      <sheetName val="2.F1.2.4 BA"/>
      <sheetName val="2.F1.2.5 RC"/>
      <sheetName val="2.F1.3 Summary of borrowings"/>
      <sheetName val="2.G.L Trade Creditors"/>
      <sheetName val="2.G.1 Analytical review"/>
      <sheetName val="2.G2  Trade creditor listing"/>
      <sheetName val="2.G.2.2 Verification of TC"/>
      <sheetName val="2.G.3 Confirmation"/>
      <sheetName val="2.G.4 Ageing analysis"/>
      <sheetName val="2.G.5 Unrecorded liabilities"/>
      <sheetName val="2.G.5.1 Verification UL"/>
      <sheetName val="G.6 Purchase cut off"/>
      <sheetName val="2.G.6.1 Verification CutOff"/>
      <sheetName val="2.H.L Other Creditors &amp; accrual"/>
      <sheetName val="2.H.1 Analytical review"/>
      <sheetName val="2.H.2 Other creditors"/>
      <sheetName val="2.H2.1 Other creditor listin "/>
      <sheetName val="2.H.2.2 Verification of OC"/>
      <sheetName val="2.H2.3Confirmation OC"/>
      <sheetName val="2.H.3 Accruals"/>
      <sheetName val="2.H1.L Deferred revenue"/>
      <sheetName val="2.H1.1 Analytical review "/>
      <sheetName val="2.H1.2 Verification "/>
      <sheetName val="2.J.L Intercompany Balances"/>
      <sheetName val="Cost centre expenditure"/>
      <sheetName val="U-2_Sales Analysis"/>
      <sheetName val="U-1l2_Overall AR"/>
      <sheetName val="Hypothesis"/>
      <sheetName val="Profitability"/>
      <sheetName val="Profitability Analysis"/>
      <sheetName val="F-1&amp;2"/>
      <sheetName val="Purch cut off"/>
      <sheetName val="M&amp;MM-10"/>
      <sheetName val="40 (2)"/>
      <sheetName val="50 (2)"/>
      <sheetName val="60"/>
      <sheetName val="BIF-collect"/>
      <sheetName val="BIF-OR"/>
      <sheetName val="Module2"/>
      <sheetName val="Module3"/>
      <sheetName val="Attachment"/>
      <sheetName val="Company Info"/>
      <sheetName val="Summary of Fixed Assets"/>
      <sheetName val="Additions"/>
      <sheetName val="Hire Purchase"/>
      <sheetName val="Lease"/>
      <sheetName val="Controlled Transfer"/>
      <sheetName val="CA Comp"/>
      <sheetName val="IBA Comp "/>
      <sheetName val="Interim --&gt; Top"/>
      <sheetName val="accumdeprn"/>
      <sheetName val="addl cost"/>
      <sheetName val="dev_exp (2)"/>
      <sheetName val="dev_exp"/>
      <sheetName val="Addl Dev Exp"/>
      <sheetName val="5 Analysis"/>
      <sheetName val="   Contents"/>
      <sheetName val="1 LeadSchedule"/>
      <sheetName val="2 Sec108"/>
      <sheetName val="3 P&amp;L - 4 Op.Exp"/>
      <sheetName val="3A Turnover 3B COS"/>
      <sheetName val="   Directors"/>
      <sheetName val="Shareholders"/>
      <sheetName val="ITA-RA"/>
      <sheetName val="Int-rest"/>
      <sheetName val="OTHER (2)"/>
      <sheetName val="14 Column"/>
      <sheetName val="7 Column"/>
      <sheetName val="Index "/>
      <sheetName val="Direct Report"/>
      <sheetName val="Dtr Rpt - 1 - 3"/>
      <sheetName val="Dtrs stmt - 4"/>
      <sheetName val="Aud Rpt - 5"/>
      <sheetName val="P&amp;L - 6"/>
      <sheetName val="BS - 7"/>
      <sheetName val="Equity - 8"/>
      <sheetName val="CF - 9"/>
      <sheetName val="Notes - 10 - 12"/>
      <sheetName val="P&amp;L "/>
      <sheetName val="Sch A"/>
      <sheetName val="Notes 2"/>
      <sheetName val="LABOUR,SUB-CON,LEASE"/>
      <sheetName val="ADM&amp; OHH INCOME"/>
      <sheetName val="S.OH"/>
      <sheetName val="BPR-Bloom"/>
      <sheetName val="F-4l5"/>
      <sheetName val="F-1(KL)"/>
      <sheetName val="F-2(KL)"/>
      <sheetName val="F-3(KL)"/>
      <sheetName val="F-4(KL)"/>
      <sheetName val="F-5(KL)"/>
      <sheetName val="F-22(KL)"/>
      <sheetName val="AP110"/>
      <sheetName val="A(KL)"/>
      <sheetName val="L(KL)"/>
      <sheetName val="M-MM(KL)"/>
      <sheetName val="N(KL)"/>
      <sheetName val="U(KL)"/>
      <sheetName val="U-1(KL)"/>
      <sheetName val="U-disclosure(KL)"/>
      <sheetName val="CC(KL)"/>
      <sheetName val="30(KL)"/>
      <sheetName val="Bank Rec review"/>
      <sheetName val="F-1l F-2"/>
      <sheetName val="**_x0000__x0000_"/>
      <sheetName val="***00"/>
      <sheetName val="TAworkings"/>
      <sheetName val="consol"/>
      <sheetName val="CF-7"/>
      <sheetName val="interbal"/>
      <sheetName val="segmental"/>
      <sheetName val="NTA"/>
      <sheetName val="seg-turnover"/>
      <sheetName val="dato-turnover"/>
      <sheetName val="dato-pbt"/>
      <sheetName val="Assoc_byco"/>
      <sheetName val="associate"/>
      <sheetName val="highlights"/>
      <sheetName val="consolpl"/>
      <sheetName val="GKTJV"/>
      <sheetName val="protover"/>
      <sheetName val="GESB"/>
      <sheetName val="GMMJV"/>
      <sheetName val="protoMP"/>
      <sheetName val="presegmental"/>
      <sheetName val="Project"/>
      <sheetName val="consol adjustments"/>
      <sheetName val="Proof of Associate"/>
      <sheetName val="MCMD95"/>
      <sheetName val="BPR1"/>
      <sheetName val="BPR2"/>
      <sheetName val="Profit anal"/>
      <sheetName val="OS 1(FOR CLIENT DISTRIBUTION)"/>
      <sheetName val="A3-1-1"/>
      <sheetName val="A3-1-2"/>
      <sheetName val="A3-1-3"/>
      <sheetName val="A2 - 5"/>
      <sheetName val="A2 - 6"/>
      <sheetName val="I-2"/>
      <sheetName val="Inter- Company Reconciliation"/>
      <sheetName val="Outstanding Matters (2)"/>
      <sheetName val="Debtors"/>
      <sheetName val="Creditors"/>
      <sheetName val="A2-5"/>
      <sheetName val="A2 - 5 (2)"/>
      <sheetName val="A8-6 (1)"/>
      <sheetName val="A8-2(1)"/>
      <sheetName val="A3-1-4"/>
      <sheetName val="A3 - 3"/>
      <sheetName val="A3 - 4"/>
      <sheetName val="A8-5"/>
      <sheetName val="Form EYP 1"/>
      <sheetName val="C "/>
      <sheetName val="10-2"/>
      <sheetName val="10-3"/>
      <sheetName val="30-1"/>
      <sheetName val="F-2 (2)"/>
      <sheetName val="CF-IS"/>
      <sheetName val="CF-SCE"/>
      <sheetName val="DIVIDENDS"/>
      <sheetName val="Cash Flows"/>
      <sheetName val="BPR summary"/>
      <sheetName val="FSL"/>
      <sheetName val="os client"/>
      <sheetName val="RCD 300"/>
      <sheetName val="FEM(NA)"/>
      <sheetName val="Matters for discussion(NA)"/>
      <sheetName val="FEM APPENDIX 1"/>
      <sheetName val="FEM APPENDIX 2"/>
      <sheetName val="F-1&amp;2 adj"/>
      <sheetName val="F-3 adj"/>
      <sheetName val="10-20"/>
      <sheetName val="F-9-1"/>
      <sheetName val="F-9 SS"/>
      <sheetName val="F-14"/>
      <sheetName val="M|MM"/>
      <sheetName val="U Disclosure"/>
      <sheetName val="U-8"/>
      <sheetName val="U-9"/>
      <sheetName val="U-7"/>
      <sheetName val="DD-3"/>
      <sheetName val="DD-4"/>
      <sheetName val="DD-5"/>
      <sheetName val="FF-1 Tax Comp"/>
      <sheetName val="FF-2 DT"/>
      <sheetName val="FF-3 CA"/>
      <sheetName val="FF-4 Proof"/>
      <sheetName val="FF-6 (2)"/>
      <sheetName val="30-4"/>
      <sheetName val="FSA-Bloom"/>
      <sheetName val="F-1l2"/>
      <sheetName val="F -4"/>
      <sheetName val="F-21"/>
      <sheetName val="F-25"/>
      <sheetName val="J-70"/>
      <sheetName val="B-4"/>
      <sheetName val="M|MM "/>
      <sheetName val="U-Dis"/>
      <sheetName val="U-20"/>
      <sheetName val="BB-3"/>
      <sheetName val="BB - 7"/>
      <sheetName val="CC-1"/>
      <sheetName val="FF - 6"/>
      <sheetName val="AF-Notes"/>
      <sheetName val="Adm97"/>
      <sheetName val="3 P&amp;L - 3A Op.Exp"/>
      <sheetName val="4 Analysis"/>
      <sheetName val="AppA1-1"/>
      <sheetName val="AppA1-2"/>
      <sheetName val="AppA2-1"/>
      <sheetName val="AppA2-2"/>
      <sheetName val="AppA3"/>
      <sheetName val="AppA4"/>
      <sheetName val="July"/>
      <sheetName val="ES1"/>
      <sheetName val="ES2"/>
      <sheetName val="ES3"/>
      <sheetName val="ES4"/>
      <sheetName val="Contents (2)"/>
      <sheetName val="ES1 (2)"/>
      <sheetName val="ES3 (2)"/>
      <sheetName val="ES5"/>
      <sheetName val="ES6"/>
      <sheetName val="ES7"/>
      <sheetName val="C-10"/>
      <sheetName val="2-6"/>
      <sheetName val="EmployeeDbase"/>
      <sheetName val="Reimbursements"/>
      <sheetName val="Linked JV"/>
      <sheetName val="Alex"/>
      <sheetName val="Alan"/>
      <sheetName val="Alicia"/>
      <sheetName val="Anna"/>
      <sheetName val="Brian"/>
      <sheetName val="ChenKok"/>
      <sheetName val="ChunKiat"/>
      <sheetName val="Daphne"/>
      <sheetName val="Damien"/>
      <sheetName val="Francis"/>
      <sheetName val="David"/>
      <sheetName val="Eric"/>
      <sheetName val="FuiSuan"/>
      <sheetName val="HuaiNing"/>
      <sheetName val="Huey Shee"/>
      <sheetName val="HuiPeng"/>
      <sheetName val="Ian"/>
      <sheetName val="Jimmy"/>
      <sheetName val="Jezamin"/>
      <sheetName val="JuneHow"/>
      <sheetName val="Kwan"/>
      <sheetName val="Luanne"/>
      <sheetName val="Michelle"/>
      <sheetName val="Naomi"/>
      <sheetName val="Nic"/>
      <sheetName val="Nik"/>
      <sheetName val="Penny"/>
      <sheetName val="PooGeok"/>
      <sheetName val="Saufil"/>
      <sheetName val="Sean"/>
      <sheetName val="ShuErn"/>
      <sheetName val="SuetLI"/>
      <sheetName val="Tan"/>
      <sheetName val="Terrence"/>
      <sheetName val="Tony"/>
      <sheetName val="TzeKhay"/>
      <sheetName val="WoanNing"/>
      <sheetName val="WenSing"/>
      <sheetName val="YinSeong"/>
      <sheetName val="Zaleha"/>
      <sheetName val="oustanding]"/>
      <sheetName val="BBK- J74"/>
      <sheetName val="F-10"/>
      <sheetName val="F-14-1"/>
      <sheetName val="DD-1MBF"/>
      <sheetName val="DD-1 EON"/>
      <sheetName val="FF-1 (2)"/>
      <sheetName val="Cashflow (3)"/>
      <sheetName val="AP 110-F-4"/>
      <sheetName val="AP 110-F-5"/>
      <sheetName val="A5"/>
      <sheetName val="A5l1"/>
      <sheetName val="Cor"/>
      <sheetName val="Acc"/>
      <sheetName val="Stat"/>
      <sheetName val="Aud1"/>
      <sheetName val="Aud2"/>
      <sheetName val="Annx1"/>
      <sheetName val="Annx3"/>
      <sheetName val="Annx4"/>
      <sheetName val="Annx2"/>
      <sheetName val="EXT TB-MULTI"/>
      <sheetName val="C-2"/>
      <sheetName val="PC &amp; VR Budget and Actual Units"/>
      <sheetName val="VR VARIANCE ANALYSIS"/>
      <sheetName val="DailyInput_Domestic"/>
      <sheetName val="Std Tickmarks"/>
      <sheetName val="AP (110)"/>
      <sheetName val="F-1|2"/>
      <sheetName val="Udisc"/>
      <sheetName val="AA-1"/>
      <sheetName val="F-1 F-2"/>
      <sheetName val="B "/>
      <sheetName val="U-disc"/>
      <sheetName val="BB-5"/>
      <sheetName val="CC-3"/>
      <sheetName val="20 30"/>
      <sheetName val="70 "/>
      <sheetName val="July Posting"/>
      <sheetName val="June Accrual"/>
      <sheetName val="WIP0724"/>
      <sheetName val="ShippedNotInvoiced"/>
      <sheetName val="Bal Sheet"/>
      <sheetName val="sch1"/>
      <sheetName val="F-1,F-2"/>
      <sheetName val="A8"/>
      <sheetName val="OSM"/>
      <sheetName val="A2-1 Adj"/>
      <sheetName val="SRM"/>
      <sheetName val="A3-1 BS"/>
      <sheetName val="A3-2 IS"/>
      <sheetName val="CF workings"/>
      <sheetName val="Q.1"/>
      <sheetName val="FA6"/>
      <sheetName val="Fin Highlights"/>
      <sheetName val="BS SUMMARY"/>
      <sheetName val="IS Summary"/>
      <sheetName val="CONSO BS"/>
      <sheetName val="CONSO IS"/>
      <sheetName val="CF-Grp(NF)"/>
      <sheetName val="Working-Conso"/>
      <sheetName val="adj-RE"/>
      <sheetName val="BS-Note"/>
      <sheetName val="TNGB-BS(NF)"/>
      <sheetName val="TNGB-IS(NF)"/>
      <sheetName val="TNGB-Note(NF)"/>
      <sheetName val="Tax-8mths"/>
      <sheetName val="TNGB-Tax"/>
      <sheetName val="ABSB-BS(NF)"/>
      <sheetName val="ABMB-IS(NF)"/>
      <sheetName val="ABSB-Tax Est"/>
      <sheetName val="ABMB-Notes(NF)"/>
      <sheetName val="Alpha AB-BS(NF)"/>
      <sheetName val="Alpha AB IS(NF)"/>
      <sheetName val="Kingston-BS(NF)"/>
      <sheetName val="Kingston-IS(NF)"/>
      <sheetName val="TNOffices SB-BS"/>
      <sheetName val="TNOffices SB-IS"/>
      <sheetName val="Nomad Resi-BS"/>
      <sheetName val="Nomad Resi-IS"/>
      <sheetName val="Nomad Resi-Notes"/>
      <sheetName val="NSucasa-FS(NF)"/>
      <sheetName val="NSucasa-IS(NF)"/>
      <sheetName val="NBangsar-BS(NF)ok"/>
      <sheetName val="NBangsar-IS(NF)ok"/>
      <sheetName val="NBangsar-notes"/>
      <sheetName val="NHotelMgmt-BS(NF)"/>
      <sheetName val="NHotelMgmt-IS(NF)"/>
      <sheetName val="NHotelMgmt-Notes"/>
      <sheetName val="NPenang-BS"/>
      <sheetName val="NPenang-IS"/>
      <sheetName val="NPenang-Notes"/>
      <sheetName val="NSSB-BS(NF)"/>
      <sheetName val="NSSB-IS(NF)"/>
      <sheetName val="NS(T)Co.Ltd-BS"/>
      <sheetName val="NS(T) Co.Ltd.-IS"/>
      <sheetName val="TNOPL-IS(NF)"/>
      <sheetName val="TNOPL-BS(NF)"/>
      <sheetName val="COPL-BS(NF)"/>
      <sheetName val="COPL-IS(NF)"/>
      <sheetName val="SO expansion"/>
      <sheetName val="TNO(T)Co Ltd-BS"/>
      <sheetName val="TNO(T)Co Ltd-IS"/>
      <sheetName val="TNO(P)CO-IS"/>
      <sheetName val="TNO(P)CO-BS"/>
      <sheetName val="TNO(V)Co Ltd-BS"/>
      <sheetName val="TNO(V)Co Ltd-IS"/>
      <sheetName val="Statement of Equity"/>
      <sheetName val="Pg7"/>
      <sheetName val="SumV2"/>
      <sheetName val="WRAP"/>
      <sheetName val="Pg8"/>
      <sheetName val="Actvs Bud"/>
      <sheetName val="Pg15"/>
      <sheetName val="Current Year"/>
      <sheetName val="Pg11"/>
      <sheetName val="OHDcom"/>
      <sheetName val="Key Ratios"/>
      <sheetName val="BPR (2)"/>
      <sheetName val="F-1 (2)"/>
      <sheetName val="F-3 (2)"/>
      <sheetName val="payroll - to insert 20.11.01"/>
      <sheetName val="Debtors Testing Cycle"/>
      <sheetName val="WP-A"/>
      <sheetName val="WP-B"/>
      <sheetName val="WP-C"/>
      <sheetName val="WP-L"/>
      <sheetName val="WP-D"/>
      <sheetName val="WP-MlMM"/>
      <sheetName val="WP-N"/>
      <sheetName val="WP-R"/>
      <sheetName val="WP-U"/>
      <sheetName val="WP-AA"/>
      <sheetName val="WP-BB"/>
      <sheetName val="WP-CC"/>
      <sheetName val="WP-DD"/>
      <sheetName val="WP-NN"/>
      <sheetName val="WP-FF"/>
      <sheetName val="WP-10l20"/>
      <sheetName val="WP-30"/>
      <sheetName val="WP-70"/>
      <sheetName val="4th cos"/>
      <sheetName val="k-Discl"/>
      <sheetName val="NRV-1"/>
      <sheetName val="NRV-2"/>
      <sheetName val="N-10"/>
      <sheetName val="N-11"/>
      <sheetName val="N-12"/>
      <sheetName val="N-20"/>
      <sheetName val="AA-3"/>
      <sheetName val="CC-24"/>
      <sheetName val="CC-50"/>
      <sheetName val="UA"/>
      <sheetName val="accounts"/>
      <sheetName val="auditors' report"/>
      <sheetName val="F-7B"/>
      <sheetName val="B-1."/>
      <sheetName val="20-2"/>
      <sheetName val="30-2"/>
      <sheetName val="30(old)"/>
      <sheetName val="U dis (3)"/>
      <sheetName val="U dis (2)"/>
      <sheetName val="F-1,2 (2)"/>
      <sheetName val="F-22 (2)"/>
      <sheetName val="F-1,2 (3)"/>
      <sheetName val="F-3 (3)"/>
      <sheetName val="F-22 (3)"/>
      <sheetName val="CF-4 "/>
      <sheetName val="CF-1,2"/>
      <sheetName val="CF-3"/>
      <sheetName val="CF-4"/>
      <sheetName val="ccf"/>
      <sheetName val="(U3-2) Realised forex loss"/>
      <sheetName val="(U3) Unrealised forex gain-loss"/>
      <sheetName val="(U3-1) Realised forex gain"/>
      <sheetName val="F_Stock Lead Schedule "/>
      <sheetName val="F1_Purchased FG"/>
      <sheetName val="F1 _1Purchased FG "/>
      <sheetName val="F2_1_Purchased FG"/>
      <sheetName val="F1_Manufactured FG &amp; GIP"/>
      <sheetName val="F3_1Raw Material  "/>
      <sheetName val="F1_1Manufactured FG &amp; GIP"/>
      <sheetName val="F1-1 Double Entries"/>
      <sheetName val="F1_2_Direct Labour Cost"/>
      <sheetName val="F1_3_Production Overhead"/>
      <sheetName val="F1_4_Energy Cost"/>
      <sheetName val="F3_Raw Material"/>
      <sheetName val="F3_2Prov for Raw Mat stock loss"/>
      <sheetName val="F4_Packing Material"/>
      <sheetName val="F4_1 Packing Material"/>
      <sheetName val="F5_ Good In Transit"/>
      <sheetName val="F5-1_GIT Purchased FG"/>
      <sheetName val="F5-2_GIT Raw Material"/>
      <sheetName val="F6_Engineering , A&amp; Promotion"/>
      <sheetName val="F7"/>
      <sheetName val="F7-1_Sales CUt-Off"/>
      <sheetName val="F8-1_Purchase Cut Off"/>
      <sheetName val="F9"/>
      <sheetName val="F9-1_RawMat"/>
      <sheetName val="F9-2_PurchasedFinGoods"/>
      <sheetName val="F9-3_Prod FG &amp; GIP"/>
      <sheetName val="F9-3~1_Soiled"/>
      <sheetName val="F9-4_Packing Material"/>
      <sheetName val="C (2)"/>
      <sheetName val="U3-1"/>
      <sheetName val="M, MM"/>
      <sheetName val=" BB-2"/>
      <sheetName val="CC-2"/>
      <sheetName val="CC-3-1"/>
      <sheetName val="PP-2"/>
      <sheetName val="RCD 5- (APPENDIX 1)"/>
      <sheetName val="CF-1"/>
      <sheetName val="CF-2"/>
      <sheetName val="BPR - Conclusion"/>
      <sheetName val="F-8(FSA)"/>
      <sheetName val="F-9b"/>
      <sheetName val="F-9c"/>
      <sheetName val="RCD-1-1"/>
      <sheetName val="C-6"/>
      <sheetName val="C-6a"/>
      <sheetName val="M MM"/>
      <sheetName val="Pnl-10"/>
      <sheetName val="30-Note"/>
      <sheetName val="A6-1l1"/>
      <sheetName val="A6-1l2"/>
      <sheetName val="A3-1"/>
      <sheetName val="A3-3"/>
      <sheetName val="A3-7"/>
      <sheetName val="E "/>
      <sheetName val="F "/>
      <sheetName val="G "/>
      <sheetName val="K-1 "/>
      <sheetName val="K-2"/>
      <sheetName val="O-1"/>
      <sheetName val="U1-1"/>
      <sheetName val="U2"/>
      <sheetName val="U2-1"/>
      <sheetName val="31072001"/>
      <sheetName val="31082001"/>
      <sheetName val="30092001"/>
      <sheetName val="31102001"/>
      <sheetName val="30112001"/>
      <sheetName val="A8 PM"/>
      <sheetName val="AP110 (supp)"/>
      <sheetName val="PB"/>
      <sheetName val="P.CTN"/>
      <sheetName val="Total PL"/>
      <sheetName val="BS PNL"/>
      <sheetName val="ISSUES"/>
      <sheetName val="App I"/>
      <sheetName val="App II"/>
      <sheetName val="App III"/>
      <sheetName val="Appendix IV"/>
      <sheetName val="Appx V"/>
      <sheetName val="App VI"/>
      <sheetName val="Appendix VII"/>
      <sheetName val="5Signoff"/>
      <sheetName val="Planng Materiality"/>
      <sheetName val=" App IV workings"/>
      <sheetName val="OSM-PCSB"/>
      <sheetName val="FSA (Attach)"/>
      <sheetName val="BPR."/>
      <sheetName val="RCD-LAD"/>
      <sheetName val="F123"/>
      <sheetName val="GL --&gt; Interim"/>
      <sheetName val="Top Summary"/>
      <sheetName val="GL Input Validations"/>
      <sheetName val="Scratchpad"/>
      <sheetName val="P&amp;L1 "/>
      <sheetName val="P&amp;L GHD"/>
      <sheetName val="OPEX1"/>
      <sheetName val="Cashflow1"/>
      <sheetName val="BSheet"/>
      <sheetName val="BSheet1"/>
      <sheetName val="p&amp;l 0304"/>
      <sheetName val="p&amp;l 0405"/>
      <sheetName val="p&amp;l 0506"/>
      <sheetName val="B2.1-1"/>
      <sheetName val="B3.1-1"/>
      <sheetName val="B3.2-1"/>
      <sheetName val="monthly2002"/>
      <sheetName val="A2 Cash flow"/>
      <sheetName val="y"/>
      <sheetName val="&lt;F&gt;"/>
      <sheetName val="FSA-Attached"/>
      <sheetName val="U-RCD6"/>
      <sheetName val="CC-60"/>
      <sheetName val="CC-Recon"/>
      <sheetName val="80"/>
      <sheetName val="90"/>
      <sheetName val="100"/>
      <sheetName val="Msge1"/>
      <sheetName val="Dialog2"/>
      <sheetName val="Dialog1"/>
      <sheetName val="AUTOMOD"/>
      <sheetName val="Mod1 - print"/>
      <sheetName val="Mod2 - goto"/>
      <sheetName val="EXPORTMOD"/>
      <sheetName val="Tax Comp"/>
      <sheetName val="Entity Data"/>
      <sheetName val="Sch40"/>
      <sheetName val="Sch45"/>
      <sheetName val="Sch50"/>
      <sheetName val="Sch55"/>
      <sheetName val="U-ADD"/>
      <sheetName val="U-DISP"/>
      <sheetName val="RA"/>
      <sheetName val="Sch150"/>
      <sheetName val="Sch160"/>
      <sheetName val="Sch170-180"/>
      <sheetName val="Sch185"/>
      <sheetName val="Sch190"/>
      <sheetName val="Sch340"/>
      <sheetName val="cashflowcomp"/>
      <sheetName val="cashflowcomp (2)"/>
      <sheetName val="BPR-BRD"/>
      <sheetName val="FSA-BRD"/>
      <sheetName val="F-12"/>
      <sheetName val="F-3a"/>
      <sheetName val="Appx A"/>
      <sheetName val="Circular-A"/>
      <sheetName val="Appx B"/>
      <sheetName val="Circular-B"/>
      <sheetName val="Appx C"/>
      <sheetName val="Appx D"/>
      <sheetName val="Appx E"/>
      <sheetName val="Appx F"/>
      <sheetName val="Allocation"/>
      <sheetName val="C-11"/>
      <sheetName val="C-12"/>
      <sheetName val="C-13"/>
      <sheetName val="C-14"/>
      <sheetName val="C-15"/>
      <sheetName val="C-16"/>
      <sheetName val="C-17"/>
      <sheetName val="C-18"/>
      <sheetName val="C-19"/>
      <sheetName val="C-20"/>
      <sheetName val="C-21"/>
      <sheetName val="C-22"/>
      <sheetName val="D-1"/>
      <sheetName val="D-2"/>
      <sheetName val="D-3"/>
      <sheetName val="D-5"/>
      <sheetName val="D-9"/>
      <sheetName val="20-3"/>
      <sheetName val="F-1&amp;2  (2)"/>
      <sheetName val="F-3  (2)"/>
      <sheetName val="B-BB"/>
      <sheetName val="F-1&amp;2 "/>
      <sheetName val="F-3 "/>
      <sheetName val="F-8 (Notes)"/>
      <sheetName val="L -1"/>
      <sheetName val="BSBPR"/>
      <sheetName val="Leasehold improvement"/>
      <sheetName val="A3"/>
      <sheetName val="Eqty"/>
      <sheetName val="C-3"/>
      <sheetName val="K-4l1 (OS)"/>
      <sheetName val="N8"/>
      <sheetName val="O-3"/>
      <sheetName val="U10"/>
      <sheetName val="U20"/>
      <sheetName val="U21"/>
      <sheetName val="U30"/>
      <sheetName val="U70"/>
      <sheetName val="AP110(sub)"/>
      <sheetName val="CWC"/>
      <sheetName val="MARINE"/>
      <sheetName val="A2|1"/>
      <sheetName val="A3|1"/>
      <sheetName val="F3|1"/>
      <sheetName val="K1-K9"/>
      <sheetName val="M4"/>
      <sheetName val="dr"/>
      <sheetName val="auditor"/>
      <sheetName val="acs"/>
      <sheetName val="fixed"/>
      <sheetName val="Recovered_Sheet1"/>
      <sheetName val="Financial stats"/>
      <sheetName val="Segment - 2002 (new)"/>
      <sheetName val="Segment - 2002"/>
      <sheetName val="Changes in equity"/>
      <sheetName val="Inter-co"/>
      <sheetName val="Inter-co(subsidiary)"/>
      <sheetName val="FA-detailed"/>
      <sheetName val="P&amp;L-disclosure(2002)"/>
      <sheetName val="P&amp;L disclosure(2001)"/>
      <sheetName val="2.J.1 Analytical review  "/>
      <sheetName val="应缴税金"/>
      <sheetName val="专项应付款"/>
      <sheetName val="Detailed PL"/>
      <sheetName val="Adj "/>
      <sheetName val="Qs"/>
      <sheetName val="Us (2)"/>
      <sheetName val="Us"/>
      <sheetName val="X2"/>
      <sheetName val="X3"/>
      <sheetName val="X4"/>
      <sheetName val="X5"/>
      <sheetName val="X6"/>
      <sheetName val="X7"/>
      <sheetName val="Ys"/>
      <sheetName val="Audit Ticks"/>
      <sheetName val="Journals"/>
      <sheetName val="Budget"/>
      <sheetName val="Grp Jrl"/>
      <sheetName val="Shldr hist &amp; Chgs"/>
      <sheetName val="U-receipt"/>
      <sheetName val="U-exp test"/>
      <sheetName val="W"/>
      <sheetName val="STD"/>
      <sheetName val="2.J.2 Subsidiary (Non-trade)"/>
      <sheetName val="2.J.3 Related Co (Non-trade)"/>
      <sheetName val="2.J.4 Holding (Non-trade)"/>
      <sheetName val="PJD Mgmnt 2.J.4"/>
      <sheetName val="2L.L Taxation"/>
      <sheetName val="2L.1 Movement"/>
      <sheetName val="2L.2 Tax comp"/>
      <sheetName val="2L.3 Recon"/>
      <sheetName val="2L.4 S108 &amp; tax exempt"/>
      <sheetName val="2L.5 DT movement"/>
      <sheetName val="2L.6 Deferred tax"/>
      <sheetName val="2L.7 Temp diff"/>
      <sheetName val="2L.8"/>
      <sheetName val="2.M.L Other provisions"/>
      <sheetName val="2.M1.L Employee benefits"/>
      <sheetName val="2.M.1 Analytical review"/>
      <sheetName val="2.M.1.1 Analytical review "/>
      <sheetName val="2.N.L Contingencies"/>
      <sheetName val="2.N.1 Analytical review  "/>
      <sheetName val="2.N.2"/>
      <sheetName val="2.P.L Capital &amp; Reserves"/>
      <sheetName val="2.P.1 Verification of RP"/>
      <sheetName val="2.P.2 Revaluation Reserve"/>
      <sheetName val="2.P.3 Share capital"/>
      <sheetName val="2.P.4 Dividend"/>
      <sheetName val="2.Q.L Revenue"/>
      <sheetName val="2.Q.1 Analytical review   "/>
      <sheetName val="Relate"/>
      <sheetName val="MASB 1"/>
      <sheetName val="comment"/>
      <sheetName val="VIII"/>
      <sheetName val="audit fee"/>
      <sheetName val="audit fee2"/>
      <sheetName val="Combined BS"/>
      <sheetName val="EW-owner's"/>
      <sheetName val="RCKL-hotel"/>
      <sheetName val="Combined PL"/>
      <sheetName val="h5"/>
      <sheetName val="current ac"/>
      <sheetName val="Current Ac workings"/>
      <sheetName val="recon'06"/>
      <sheetName val="DT'06"/>
      <sheetName val="DT'06 x iba"/>
      <sheetName val="TC'06"/>
      <sheetName val="TC'05"/>
      <sheetName val="DT'05"/>
      <sheetName val="U5-4(2)"/>
      <sheetName val="Bank charges(1)"/>
      <sheetName val="Bank charges(2)"/>
      <sheetName val="bank guarant"/>
      <sheetName val="loan int"/>
      <sheetName val="CSF"/>
      <sheetName val="III"/>
      <sheetName val="IV"/>
      <sheetName val="B- Revaluation"/>
      <sheetName val="B - Reserves"/>
      <sheetName val="D -TL"/>
      <sheetName val=" TL 1"/>
      <sheetName val=" D - HP"/>
      <sheetName val="HP1"/>
      <sheetName val="F 1 - sec 108"/>
      <sheetName val="H3-1"/>
      <sheetName val="O-Notes"/>
      <sheetName val="PBSE"/>
      <sheetName val="U2- Index"/>
      <sheetName val="U2 -1"/>
      <sheetName val="U2-1-1"/>
      <sheetName val="U2-2"/>
      <sheetName val="U2-3"/>
      <sheetName val="U2-4"/>
      <sheetName val="U2-5"/>
      <sheetName val="U2-6"/>
      <sheetName val="U2-7"/>
      <sheetName val="U2-8"/>
      <sheetName val="U2-9"/>
      <sheetName val="U2-10"/>
      <sheetName val="U2-11"/>
      <sheetName val="U2-12"/>
      <sheetName val="U2-17"/>
      <sheetName val="U3-2"/>
      <sheetName val="U4"/>
      <sheetName val="U4-1"/>
      <sheetName val="U5"/>
      <sheetName val="U5-1"/>
      <sheetName val="U6"/>
      <sheetName val="U6-1"/>
      <sheetName val="U6-1-1"/>
      <sheetName val="U6-1-2"/>
      <sheetName val="U6-1-3"/>
      <sheetName val="U6-2"/>
      <sheetName val="U6-3"/>
      <sheetName val="U6-4"/>
      <sheetName val="U6-5"/>
      <sheetName val="U6-6"/>
      <sheetName val="U7"/>
      <sheetName val="System N1"/>
      <sheetName val="System N2"/>
      <sheetName val="System N3"/>
      <sheetName val="HSEBANK"/>
      <sheetName val="FD-SCH"/>
      <sheetName val="Prov Dor DD"/>
      <sheetName val="Advances"/>
      <sheetName val="RCI-INTERCOM"/>
      <sheetName val="JWMKL"/>
      <sheetName val="Pangkor Laut Resort"/>
      <sheetName val="RCKL-RES "/>
      <sheetName val="RCI-RES "/>
      <sheetName val="RCI-Deposit"/>
      <sheetName val="ERL"/>
      <sheetName val="HRDF"/>
      <sheetName val="OtherPrepaid"/>
      <sheetName val="Advance fr SH-YTLSons"/>
      <sheetName val="Tel"/>
      <sheetName val="Utilities"/>
      <sheetName val="Payroll Jockey"/>
      <sheetName val="AP clearing"/>
      <sheetName val="Courier "/>
      <sheetName val="RCKL-fees"/>
      <sheetName val="RCI-Fees"/>
      <sheetName val="POMEC"/>
      <sheetName val="RCKL- Corp Tax"/>
      <sheetName val="RCI- Corp Tax"/>
      <sheetName val="Govt Tax"/>
      <sheetName val="RCKL-Accrual "/>
      <sheetName val="RCI- Accruals"/>
      <sheetName val="RCI- Bonus"/>
      <sheetName val="Replacement Reserve"/>
      <sheetName val="RCI-RR"/>
      <sheetName val="Unclaimed Wages"/>
      <sheetName val="InterHotels"/>
      <sheetName val="Employee Deduction"/>
      <sheetName val="CashVoucher"/>
      <sheetName val="Misc "/>
      <sheetName val="RCKL"/>
      <sheetName val="Comp Set Rate"/>
      <sheetName val="KO"/>
      <sheetName val="Queries-y"/>
      <sheetName val="Final note"/>
      <sheetName val="Queries"/>
      <sheetName val="III-1"/>
      <sheetName val="Client-PL"/>
      <sheetName val="PL Coding"/>
      <sheetName val="Client-BS"/>
      <sheetName val="Client-BS Revised"/>
      <sheetName val="new CF"/>
      <sheetName val="F2-1"/>
      <sheetName val="Ga"/>
      <sheetName val="Ha"/>
      <sheetName val="H17"/>
      <sheetName val="H18"/>
      <sheetName val="Ja"/>
      <sheetName val="JH"/>
      <sheetName val="Oa"/>
      <sheetName val="O6"/>
      <sheetName val="O7"/>
      <sheetName val="O8"/>
      <sheetName val="Pa "/>
      <sheetName val="Qa"/>
      <sheetName val="U2-2(1)"/>
      <sheetName val="U2-9-1"/>
      <sheetName val="U2-10-1"/>
      <sheetName val="U2-11-1"/>
      <sheetName val="U2-13"/>
      <sheetName val="U2-14"/>
      <sheetName val="U2-15"/>
      <sheetName val="U2-16"/>
      <sheetName val="U3"/>
      <sheetName val="U3-3-1"/>
      <sheetName val="CLa"/>
      <sheetName val="Loss DMG"/>
      <sheetName val="cost of sales"/>
      <sheetName val="PL Department"/>
      <sheetName val="RJE-CLH "/>
      <sheetName val="RJE-WSL "/>
      <sheetName val="PL-DLEE"/>
      <sheetName val="PL-CLH"/>
      <sheetName val="PL-WSL"/>
      <sheetName val="BS-DLEE"/>
      <sheetName val="BS-WSL"/>
      <sheetName val="D2 "/>
      <sheetName val="H1-7-1"/>
      <sheetName val="Control List"/>
      <sheetName val="Qa "/>
      <sheetName val="Q1 "/>
      <sheetName val="Ra "/>
      <sheetName val="R "/>
      <sheetName val="U2-2 (3)"/>
      <sheetName val="U2-2-1 (2)"/>
      <sheetName val="U2-9 (2)"/>
      <sheetName val="U2-9-3 (2)"/>
      <sheetName val="U3 (2)"/>
      <sheetName val="PAYROLL SUMMARY-MONTHLY (2)"/>
      <sheetName val="U3-1 (2)"/>
      <sheetName val="X2 "/>
      <sheetName val="X3 "/>
      <sheetName val="X4 "/>
      <sheetName val="X7 "/>
      <sheetName val="X8"/>
      <sheetName val="X8-1"/>
      <sheetName val="X8-2"/>
      <sheetName val="X9"/>
      <sheetName val="X11 "/>
      <sheetName val="X10"/>
      <sheetName val="X12"/>
      <sheetName val="X13 (2)"/>
      <sheetName val="X14"/>
      <sheetName val="X15"/>
      <sheetName val="Control list_Debtors (2)"/>
      <sheetName val="PAYROLL SUMMARY-MONTHLY"/>
      <sheetName val="X11"/>
      <sheetName val="X13"/>
      <sheetName val="Control list_Debtors"/>
      <sheetName val="x98"/>
      <sheetName val="X99"/>
      <sheetName val="Issue"/>
      <sheetName val="Receipts"/>
      <sheetName val="Sales FC"/>
      <sheetName val="Pur FC"/>
      <sheetName val="Combined PL-ho1"/>
      <sheetName val="AJE - Hotel"/>
      <sheetName val="RJE - Hotel"/>
      <sheetName val="AJE - HQ"/>
      <sheetName val="RJE - HQ"/>
      <sheetName val="AP TEST"/>
      <sheetName val="Inter-co 1"/>
      <sheetName val="O2-6"/>
      <sheetName val="O2-6-1"/>
      <sheetName val="AR Test"/>
      <sheetName val="P&amp;L U2"/>
      <sheetName val="U2-21"/>
      <sheetName val="Mgmt fee"/>
      <sheetName val="U5-4"/>
      <sheetName val="Combined PL-ho-ss"/>
      <sheetName val="IV-1"/>
      <sheetName val="U2-2-1"/>
      <sheetName val="U2-9-3"/>
      <sheetName val="U2-18"/>
      <sheetName val="U2-20"/>
      <sheetName val="La"/>
      <sheetName val="U2-5-3"/>
      <sheetName val="U2-6-1"/>
      <sheetName val="YearEnd adj 2008"/>
      <sheetName val="Preliminaries"/>
      <sheetName val="F&amp;F"/>
      <sheetName val="Guest Room"/>
      <sheetName val="F&amp;F -1 "/>
      <sheetName val="F&amp;F-2"/>
      <sheetName val="Additional"/>
      <sheetName val="FA Summary2009"/>
      <sheetName val="Land &amp; Building"/>
      <sheetName val="MV,Computer,Office Equip and S"/>
      <sheetName val="Refurbishment-2009(A)"/>
      <sheetName val="Refurbishment-2009(B)"/>
      <sheetName val="Cover Letter-to print"/>
      <sheetName val="PIC"/>
      <sheetName val="B-to print"/>
      <sheetName val="J-to print"/>
      <sheetName val="L2-to print"/>
      <sheetName val="CL-to print"/>
      <sheetName val="U2-2-2"/>
      <sheetName val="CF -07"/>
      <sheetName val="H8"/>
      <sheetName val="H15"/>
      <sheetName val="O2-5"/>
      <sheetName val="U7-1"/>
      <sheetName val="U7-2"/>
      <sheetName val="U7-3"/>
      <sheetName val="U8"/>
      <sheetName val="Queries - y"/>
      <sheetName val="U2-3-1"/>
      <sheetName val="PL2"/>
      <sheetName val="D1-1"/>
      <sheetName val="D1-2"/>
      <sheetName val="F3-1-IBA"/>
      <sheetName val="F3-2"/>
      <sheetName val="J-sss"/>
      <sheetName val="J-ssss"/>
      <sheetName val="N2-2"/>
      <sheetName val="U3-3"/>
      <sheetName val="U5-2"/>
      <sheetName val="U5-2-1"/>
      <sheetName val="U5-2-2"/>
      <sheetName val="U5-2-3"/>
      <sheetName val="U3-2-s"/>
      <sheetName val="U3-2-ss"/>
      <sheetName val="PL1-SS"/>
      <sheetName val="PL2-SS"/>
      <sheetName val="PL3-SS"/>
      <sheetName val="CS-SS"/>
      <sheetName val="U5-2 -SS"/>
      <sheetName val="AJE-SS"/>
      <sheetName val="RJE-SS"/>
      <sheetName val="J-ss"/>
      <sheetName val="L-ss"/>
      <sheetName val="L1-ss"/>
      <sheetName val="N-ss"/>
      <sheetName val="G-SS"/>
      <sheetName val="G1-SS"/>
      <sheetName val="G4-SS"/>
      <sheetName val="H1-ss"/>
      <sheetName val="H4"/>
      <sheetName val="H6"/>
      <sheetName val="O-ss"/>
      <sheetName val="O2-ss"/>
      <sheetName val="DT'06-IBA"/>
      <sheetName val="TC'05( Exclude IBA)"/>
      <sheetName val="DT'05(exclude IBA)"/>
      <sheetName val="DT'04(exclude IBA)"/>
      <sheetName val="TC'04(exlude IBA)"/>
      <sheetName val="Recon(IBA)"/>
      <sheetName val="TC'05(IBA)"/>
      <sheetName val="DT'05(IBA)"/>
      <sheetName val="DT'04(IBA)"/>
      <sheetName val="TC'04"/>
      <sheetName val="Title"/>
      <sheetName val="TOC"/>
      <sheetName val="1- Checklist"/>
      <sheetName val="2 - Balance sheet Income stat"/>
      <sheetName val="3- General Administrative "/>
      <sheetName val="4- Selling Marketing "/>
      <sheetName val="5- Not applicable "/>
      <sheetName val="6- Not applicable "/>
      <sheetName val="7a- Accounts receivables"/>
      <sheetName val="7b- Accounts receivables Breakd"/>
      <sheetName val="8 - Fixed assets movement "/>
      <sheetName val="9 - combined Fixed assets"/>
      <sheetName val="10 - Fixed assets list addition"/>
      <sheetName val="11- Asset Sold "/>
      <sheetName val="12- Accruals"/>
      <sheetName val="13 - interco bal &amp; transaction"/>
      <sheetName val="14- Description of Inter co bal"/>
      <sheetName val="15- Supplementary 1"/>
      <sheetName val="17a - Supplementary 3 "/>
      <sheetName val="17b-Supplementary 3 "/>
      <sheetName val="For Year ended date only"/>
      <sheetName val="18 - Tax computation "/>
      <sheetName val="19 - Income tax expenxe"/>
      <sheetName val="20 - Tax movement"/>
      <sheetName val="21 - Commitments and contin"/>
      <sheetName val="22 - Banking facilities"/>
      <sheetName val="23 - Supplementary 2"/>
      <sheetName val="A1 Extended BS"/>
      <sheetName val="A2 Extended IS"/>
      <sheetName val="RJE1"/>
      <sheetName val="WAJE"/>
      <sheetName val="B1 Revenues"/>
      <sheetName val="D1.2"/>
      <sheetName val="G1 COS"/>
      <sheetName val="G4.1"/>
      <sheetName val="G5.1"/>
      <sheetName val="JV"/>
      <sheetName val="HP "/>
      <sheetName val="O1 Oth Opr Inc"/>
      <sheetName val="O2 Oth Exp"/>
      <sheetName val="O2.1 Oth Exp"/>
      <sheetName val="Forewords"/>
      <sheetName val="IS(final)"/>
      <sheetName val="KA"/>
      <sheetName val="LB"/>
      <sheetName val="PA"/>
      <sheetName val="3100"/>
      <sheetName val="3400(Short term)"/>
      <sheetName val="3400(Long term)"/>
      <sheetName val="3650 "/>
      <sheetName val="3651"/>
      <sheetName val="3652"/>
      <sheetName val="3653"/>
      <sheetName val="3700- amalgamation"/>
      <sheetName val="6000"/>
      <sheetName val="6050"/>
      <sheetName val="6200"/>
      <sheetName val="Marketing &amp; promotion"/>
      <sheetName val="++++++"/>
      <sheetName val="LDA_Oct07"/>
      <sheetName val="4 - PROFIT (Updated)"/>
      <sheetName val="Award"/>
      <sheetName val="Sales (Update)"/>
      <sheetName val="5 - Sales"/>
      <sheetName val="Current Position"/>
      <sheetName val="Share Proceed"/>
      <sheetName val="BS (Report)"/>
      <sheetName val="P&amp;L (Report)"/>
      <sheetName val="Cashflow (Report)"/>
      <sheetName val="Bases"/>
      <sheetName val="Waterway"/>
      <sheetName val="Consultant"/>
      <sheetName val="P3 SV Cost"/>
      <sheetName val="Product Pricing"/>
      <sheetName val="Dev Plan"/>
      <sheetName val="DevPro"/>
      <sheetName val="1 -  Fea Study"/>
      <sheetName val="2 - Factor"/>
      <sheetName val="Sales Summary"/>
      <sheetName val=" CF"/>
      <sheetName val="6 - CF"/>
      <sheetName val="7 - P&amp;L Detail"/>
      <sheetName val="8 - P3 EM"/>
      <sheetName val="EM Cost"/>
      <sheetName val="Pro Sch 1"/>
      <sheetName val="Pro Sch 2"/>
      <sheetName val="4 - PROFIT P3 Ph2 ALL"/>
      <sheetName val="4 - PROFIT P3 Ph2 BGL+ZL"/>
      <sheetName val="4 - PROFIT P3 Ph2 BGL"/>
      <sheetName val="4 - PROFIT P3 Ph2 SD"/>
      <sheetName val="4 - PROFIT P3 Ph3 SD"/>
      <sheetName val="4 - PROFIT P3 Ph3 BGL1"/>
      <sheetName val="4 - PROFIT P3 Ph3c "/>
      <sheetName val="4 - PROFIT P2 Ph5"/>
      <sheetName val="Show Unit Pricing (Final)"/>
      <sheetName val="Fea Study"/>
      <sheetName val="Appendix 1"/>
      <sheetName val="Appendix 2"/>
      <sheetName val="Appendix 3"/>
      <sheetName val="Profit recognition"/>
      <sheetName val="Profit recognition_New"/>
      <sheetName val="NTA_MR"/>
      <sheetName val="LDA_2007units_2006costs"/>
      <sheetName val="Sch 2 (2)"/>
      <sheetName val="Sch 2"/>
      <sheetName val="Sch 2-1"/>
      <sheetName val="Sch 2-2"/>
      <sheetName val="HP2"/>
      <sheetName val="HP3"/>
      <sheetName val="HP4"/>
      <sheetName val="HP5"/>
      <sheetName val="HP6"/>
      <sheetName val="HP7"/>
      <sheetName val="HP8"/>
      <sheetName val="W1-1"/>
      <sheetName val="W6"/>
      <sheetName val="W7"/>
      <sheetName val="PJAYA"/>
      <sheetName val="NJAYA"/>
      <sheetName val="RP (5)"/>
      <sheetName val="Profit"/>
      <sheetName val="detailed I.S (final)"/>
      <sheetName val="BB-1 (2)"/>
      <sheetName val="Feb 03"/>
      <sheetName val="Apr 03"/>
      <sheetName val="July 03"/>
      <sheetName val="Aug 03"/>
      <sheetName val="Sept 03"/>
      <sheetName val="Oct 03"/>
      <sheetName val="Nov 03"/>
      <sheetName val="Dec 03"/>
      <sheetName val="Jan 04"/>
      <sheetName val="Feb 04"/>
      <sheetName val="Mar 04"/>
      <sheetName val="Apr 04"/>
      <sheetName val="May 04"/>
      <sheetName val="June 04"/>
      <sheetName val="July 04"/>
      <sheetName val="Aug 04"/>
      <sheetName val="Sep 04"/>
      <sheetName val="Oct 04"/>
      <sheetName val="Nov 04"/>
      <sheetName val="Dec 04"/>
      <sheetName val="Jan 05"/>
      <sheetName val="Feb 05"/>
      <sheetName val="Mar 05"/>
      <sheetName val="Apr 05"/>
      <sheetName val="May 05"/>
      <sheetName val="Jun 05"/>
      <sheetName val="Jul 05"/>
      <sheetName val="Aug 05"/>
      <sheetName val="Sep 05"/>
      <sheetName val="Oct 05"/>
      <sheetName val="Nov 05"/>
      <sheetName val="Entertainment CLAIM FORM"/>
      <sheetName val="Mileage Claim Form"/>
      <sheetName val="Dec 05"/>
      <sheetName val="Jan 06"/>
      <sheetName val="#DEF"/>
      <sheetName val="#Lookup"/>
      <sheetName val="LedgerJournalTrans_1-1"/>
      <sheetName val="form001"/>
      <sheetName val="form004"/>
      <sheetName val="form005"/>
      <sheetName val="Note1"/>
      <sheetName val="Note2"/>
      <sheetName val="Note3"/>
      <sheetName val="Note4"/>
      <sheetName val="Note4A"/>
      <sheetName val="Note5_7"/>
      <sheetName val="Note8_9"/>
      <sheetName val="Note10"/>
      <sheetName val="Note11"/>
      <sheetName val="Note12"/>
      <sheetName val="Note12(A)"/>
      <sheetName val="Note12(B)"/>
      <sheetName val="Note12(C)"/>
      <sheetName val="Note13"/>
      <sheetName val="Note13A"/>
      <sheetName val="Note14A"/>
      <sheetName val="Note14B"/>
      <sheetName val="Note15_17"/>
      <sheetName val="Note18"/>
      <sheetName val="Note 19"/>
      <sheetName val="Note20(A)"/>
      <sheetName val="Note20(B)"/>
      <sheetName val="Note21"/>
      <sheetName val="Note22"/>
      <sheetName val="Note23"/>
      <sheetName val="form027"/>
      <sheetName val="form028"/>
      <sheetName val="Related Co"/>
      <sheetName val="Contingent Liab"/>
      <sheetName val="Cashflows Others"/>
      <sheetName val="Fin Instruments"/>
      <sheetName val="FRS"/>
      <sheetName val="Provisions"/>
      <sheetName val="ITCOMP"/>
      <sheetName val="SEC-108"/>
      <sheetName val="Exempt"/>
      <sheetName val="Stat A"/>
      <sheetName val="Stat B"/>
      <sheetName val="Stat C"/>
      <sheetName val="Stat D"/>
      <sheetName val="SCHA"/>
      <sheetName val="SCH-1"/>
      <sheetName val="SCH-2"/>
      <sheetName val="SCH-3"/>
      <sheetName val="Sch 4"/>
      <sheetName val="SCH-5"/>
      <sheetName val="SCH-6"/>
      <sheetName val="ITR3"/>
      <sheetName val="ITR3A"/>
      <sheetName val="ITR3B"/>
      <sheetName val="ITR30"/>
      <sheetName val="LSHARE"/>
      <sheetName val="Sch 1"/>
      <sheetName val="Sch 1.1"/>
      <sheetName val="Sch 1.2"/>
      <sheetName val="Sch 1.3"/>
      <sheetName val="other op exp"/>
      <sheetName val="Fin cost"/>
      <sheetName val="NOTES1-4"/>
      <sheetName val="NOTES5-9"/>
      <sheetName val="Amt Due"/>
      <sheetName val="P|SHRG COST"/>
      <sheetName val="F-8-20-1"/>
      <sheetName val="AWPs Template"/>
      <sheetName val="A2-1 CLA"/>
      <sheetName val="A2-2 RJE"/>
      <sheetName val="A2-3 SAD"/>
      <sheetName val="Review Recon"/>
      <sheetName val="Review Cash book"/>
      <sheetName val="E3 Recoverability"/>
      <sheetName val="E-1_Recoverability"/>
      <sheetName val="J-1 OSM"/>
      <sheetName val="J1 Devt costs breakdown"/>
      <sheetName val="J2 Budget &amp; Att profit"/>
      <sheetName val="J3 Actual 04"/>
      <sheetName val="J4  Lots sold report CHD"/>
      <sheetName val="J-1-1_Commission"/>
      <sheetName val="Recog Prof"/>
      <sheetName val="J-consol sv11"/>
      <sheetName val="J 1-1(2)"/>
      <sheetName val="Unrecorded"/>
      <sheetName val="O-1_Prov.Tax-2004"/>
      <sheetName val="Capital allowance"/>
      <sheetName val="P2A"/>
      <sheetName val="P2B"/>
      <sheetName val="P3A"/>
      <sheetName val="P3B"/>
      <sheetName val="P3C"/>
      <sheetName val="U-6"/>
      <sheetName val="U1 Salary resonableness"/>
      <sheetName val="U1_Rental"/>
      <sheetName val="U2_Total Salary"/>
      <sheetName val="CHSB Salary Allocation Summary"/>
      <sheetName val="MegaPalm salary Allocation"/>
      <sheetName val="U4_RCSLS Interest"/>
      <sheetName val="E-2_Recognition of sales 03 "/>
      <sheetName val="J-5_Pre-acq dev cost alloc 03"/>
      <sheetName val="J-3_Bgt 03"/>
      <sheetName val="J-2_% of compl_Final 03"/>
      <sheetName val="J-3_Puan Sri Comm 03"/>
      <sheetName val="J-4_Rebate reasona03"/>
      <sheetName val="Listing of CNs 03"/>
      <sheetName val="Fees 03"/>
      <sheetName val="Cash flow -2001"/>
      <sheetName val="Consol cashflow"/>
      <sheetName val="URP"/>
      <sheetName val="Dev Expenditure"/>
      <sheetName val="CF-1 2-unused"/>
      <sheetName val="FA movement "/>
      <sheetName val="FA-summary"/>
      <sheetName val="CF-13"/>
      <sheetName val="CF-10-unused"/>
      <sheetName val="CF-11- unused"/>
      <sheetName val="FACON- unused"/>
      <sheetName val="CF-3 1999 - unused"/>
      <sheetName val="CF-22- unused"/>
      <sheetName val="Sheet1- unused"/>
      <sheetName val="bhb0603"/>
      <sheetName val="SRM(final)"/>
      <sheetName val="SAD(not used)"/>
      <sheetName val="RJE(not used)"/>
      <sheetName val="A3-1l2"/>
      <sheetName val="A3|3"/>
      <sheetName val="E-2(not used)"/>
      <sheetName val="K(disclosure)"/>
      <sheetName val="K (2)"/>
      <sheetName val="K1-DepnReasonablenessTest"/>
      <sheetName val="N2 Prov for bonus(final)"/>
      <sheetName val="N3 Prov for audit fee(final)"/>
      <sheetName val="N5(final)"/>
      <sheetName val="O(final)"/>
      <sheetName val="O1(final)"/>
      <sheetName val="O2(final)"/>
      <sheetName val="R(final)"/>
      <sheetName val="R1(final)"/>
      <sheetName val="R2(final)"/>
      <sheetName val="UA-Disclosure items(final)"/>
      <sheetName val="U10|20"/>
      <sheetName val="U10|1"/>
      <sheetName val="U20|1"/>
      <sheetName val="Purchases cut off"/>
      <sheetName val="Payroll analysis(final)"/>
      <sheetName val="EPF(final)"/>
      <sheetName val="U-70"/>
      <sheetName val="Reminder-IR"/>
      <sheetName val="G-50 -1-IR"/>
      <sheetName val="G-50 -2-IR"/>
      <sheetName val="UB-20-IR"/>
      <sheetName val="UB-21-IR"/>
      <sheetName val="RCD -401-IR"/>
      <sheetName val="RCD-402-IR"/>
      <sheetName val="Materiality-IR"/>
      <sheetName val="Cashflow-IR"/>
      <sheetName val="BPR balance sheet-IR"/>
      <sheetName val="BPR profit &amp; loss-IR"/>
      <sheetName val="Exc Rate"/>
      <sheetName val="Path-Consol"/>
      <sheetName val="Consol-adj"/>
      <sheetName val="PATH-Edu"/>
      <sheetName val="MIS-ms'ia"/>
      <sheetName val="PATH Msc"/>
      <sheetName val="MIS Sin"/>
      <sheetName val="MIS uni"/>
      <sheetName val="MIS Aus"/>
      <sheetName val="MIS HK"/>
      <sheetName val="PATH HK"/>
      <sheetName val="Path Viet"/>
      <sheetName val="SCIC"/>
      <sheetName val="SCIL"/>
      <sheetName val="Path Uni"/>
      <sheetName val="BPR BS analysis-IR"/>
      <sheetName val="BPR PL analysis-IR"/>
      <sheetName val="B-1-IR"/>
      <sheetName val="BB-1-IR"/>
      <sheetName val="A8-IR"/>
      <sheetName val="F-4-IR"/>
      <sheetName val="OSM-Prefinal"/>
      <sheetName val="OSM-Feb05"/>
      <sheetName val="B7|1"/>
      <sheetName val="B7|2"/>
      <sheetName val="B10|1"/>
      <sheetName val="B10|2"/>
      <sheetName val="B11|1"/>
      <sheetName val="B11|2"/>
      <sheetName val="A3-2"/>
      <sheetName val="F-8(na)"/>
      <sheetName val="E-5"/>
      <sheetName val="E-6"/>
      <sheetName val="E-6|1"/>
      <sheetName val="E - APS Debt"/>
      <sheetName val="I-1"/>
      <sheetName val="Inter Co"/>
      <sheetName val="I-1|1"/>
      <sheetName val="N (IR)"/>
      <sheetName val="N-Note"/>
      <sheetName val="O-2"/>
      <sheetName val="O-5"/>
      <sheetName val="Sum-Proll"/>
      <sheetName val="WHT"/>
      <sheetName val="Maint"/>
      <sheetName val="BBA"/>
      <sheetName val="Contract"/>
      <sheetName val="Words"/>
      <sheetName val="HP-03"/>
      <sheetName val="bond 2"/>
      <sheetName val="bond"/>
      <sheetName val="Stks"/>
      <sheetName val="vouch"/>
      <sheetName val="Aircft"/>
      <sheetName val="FA_Rec"/>
      <sheetName val="SCH B"/>
      <sheetName val="SCH 4 - 7"/>
      <sheetName val="AP110(SUP)"/>
      <sheetName val="APP110"/>
      <sheetName val="APP(4)"/>
      <sheetName val="B-20"/>
      <sheetName val="RCD(2)"/>
      <sheetName val="APP(3)"/>
      <sheetName val="C-50"/>
      <sheetName val="C-51"/>
      <sheetName val="L-100"/>
      <sheetName val="M-20"/>
      <sheetName val="APP-2"/>
      <sheetName val="BB-100"/>
      <sheetName val="CC-21"/>
      <sheetName val="FF-1b"/>
      <sheetName val="kk-10"/>
      <sheetName val="kk-20"/>
      <sheetName val="PP "/>
      <sheetName val="PP-10"/>
      <sheetName val="APP(5)"/>
      <sheetName val="L-12"/>
      <sheetName val="BA"/>
      <sheetName val="TR"/>
      <sheetName val="BB-20"/>
      <sheetName val="NN-10"/>
      <sheetName val="NN-20"/>
      <sheetName val="FF-50"/>
      <sheetName val="ODint"/>
      <sheetName val="1000"/>
      <sheetName val="2000"/>
      <sheetName val="4000"/>
      <sheetName val="P&amp;L-Co"/>
      <sheetName val="P&amp;L-Gr"/>
      <sheetName val="ConF-1"/>
      <sheetName val="ConF-2"/>
      <sheetName val="ConF-3"/>
      <sheetName val="CPAJE"/>
      <sheetName val="WRK"/>
      <sheetName val="A-MEMO"/>
      <sheetName val="N-3"/>
      <sheetName val="N-5"/>
      <sheetName val="U-Gr"/>
      <sheetName val="U-Sh"/>
      <sheetName val="U-ShG"/>
      <sheetName val="U-Aril"/>
      <sheetName val="U-Gen"/>
      <sheetName val="U-Fam"/>
      <sheetName val="OS "/>
      <sheetName val="Sales analysis"/>
      <sheetName val="G-4-2"/>
      <sheetName val="J-71"/>
      <sheetName val="J-72"/>
      <sheetName val="J-73"/>
      <sheetName val="F-8 (FSL)"/>
      <sheetName val="F-8 (MASB)-Recon"/>
      <sheetName val="M-MM"/>
      <sheetName val="G-35"/>
      <sheetName val="G-35-1"/>
      <sheetName val="G-35-2"/>
      <sheetName val="G-35-3"/>
      <sheetName val="UTB"/>
      <sheetName val="BIS LIST-C1 21 (2)"/>
      <sheetName val="BIS LIST-C1 20 (2)"/>
      <sheetName val="BIS LIST-C2 18"/>
      <sheetName val="BIS LIST-C2 19"/>
      <sheetName val="BIS LIST-C2 20"/>
      <sheetName val="BIS LIST-C2 21"/>
      <sheetName val="BIS LIST-NTH 18"/>
      <sheetName val="BIS LIST-NTH 19"/>
      <sheetName val="BIS LIST-NTH 20"/>
      <sheetName val="BIS LIST-NTH 21"/>
      <sheetName val="BIS LIST-NTH 19 (2)"/>
      <sheetName val="BIS LIST-NTH 18 (2)"/>
      <sheetName val="BIS LIST-STH 20 (2)"/>
      <sheetName val="BIS LIST-STH 21 (2)"/>
      <sheetName val="BIS LIST-C1 18 (2)"/>
      <sheetName val="BIS LIST-C1 19 (2)"/>
      <sheetName val="BIS LIST-C1 19 (3)"/>
      <sheetName val="BIS LIST-EC 18 (2)"/>
      <sheetName val="BIS LIST-EC 19 (2)"/>
      <sheetName val="BIS LIST-STH 18 (2)"/>
      <sheetName val="BIS LIST-EC 20 (2)"/>
      <sheetName val="BIS LIST-EC 21 (2)"/>
      <sheetName val="GVF"/>
      <sheetName val=" IB-PL-GROUP"/>
      <sheetName val=" IB-PL-YTD VS BGT"/>
      <sheetName val="DCA"/>
      <sheetName val="GFS"/>
      <sheetName val="GFA"/>
      <sheetName val=" IB-PL-MONTH"/>
      <sheetName val=" IB-PL-YTD"/>
      <sheetName val="IBBS"/>
      <sheetName val="inter-co Calculation"/>
      <sheetName val=" IB-PL-4CAST"/>
      <sheetName val="IBBS-4CAST"/>
      <sheetName val="GOPEX"/>
      <sheetName val="GMVF "/>
      <sheetName val="CONSOLFULL"/>
      <sheetName val="inter-co full"/>
      <sheetName val="ITSB"/>
      <sheetName val="ADTRANTZ"/>
      <sheetName val="SPSSB"/>
      <sheetName val="GCF"/>
      <sheetName val="CF BY CO"/>
      <sheetName val="GCF BY CO"/>
      <sheetName val=" IB-PL-YTD IND"/>
      <sheetName val="271101"/>
      <sheetName val="281101"/>
      <sheetName val="A3-1&amp;2"/>
      <sheetName val="A3-5"/>
      <sheetName val="A3-71"/>
      <sheetName val="A20"/>
      <sheetName val="K Disclosure"/>
      <sheetName val="K-10"/>
      <sheetName val="U10&amp;20"/>
      <sheetName val="U10-1"/>
      <sheetName val="U30-1"/>
      <sheetName val="MV of 2001"/>
      <sheetName val="思路"/>
      <sheetName val="专家意见补充"/>
      <sheetName val="经专家认定的鲍鱼重量折算标准"/>
      <sheetName val="Deferred tax FY2008"/>
      <sheetName val="Purchase of Biological Assets"/>
      <sheetName val="FV Gain"/>
      <sheetName val="CPL (by sales)"/>
      <sheetName val="Sales (By product) "/>
      <sheetName val="Sales (By customer)"/>
      <sheetName val="Production Cost"/>
      <sheetName val="CFS"/>
      <sheetName val="Translation reserve"/>
      <sheetName val="SCE"/>
      <sheetName val="BS (TRN)"/>
      <sheetName val="PL(TRN)"/>
      <sheetName val="Gain on disposal of sub"/>
      <sheetName val="Fund remittance"/>
      <sheetName val="Bio-assets 30.06.2008"/>
      <sheetName val="TB(Weihai)"/>
      <sheetName val="IFRS adjusmtent"/>
      <sheetName val="EPS&amp;NTA"/>
      <sheetName val="TR Company"/>
      <sheetName val="牙鲆"/>
      <sheetName val="鲍鱼"/>
      <sheetName val="牙鲆数量明细"/>
      <sheetName val="大菱鲆"/>
      <sheetName val="大菱鲆数量明细"/>
      <sheetName val="舌鳎"/>
      <sheetName val="舌鳎数量明细"/>
      <sheetName val="欧鳎"/>
      <sheetName val="欧鳎数量明细"/>
      <sheetName val="其他"/>
      <sheetName val="P&amp;L2008-10"/>
      <sheetName val="BS2008-10"/>
      <sheetName val="TB（10月）"/>
      <sheetName val="IFRS"/>
      <sheetName val="Bio-assets 31 Oct 2008"/>
      <sheetName val="Purchase（10月）"/>
      <sheetName val="Sales（10月）"/>
      <sheetName val="Main comptn"/>
      <sheetName val="Sch 1-Underwriting P&amp;L"/>
      <sheetName val="Sch1A-Pre Acs"/>
      <sheetName val="Sch1B-Claims Acs"/>
      <sheetName val="Sch2-Com Allow Exp"/>
      <sheetName val="Sch3-All of Com Exp"/>
      <sheetName val="Sch4-Net Invest Inc"/>
      <sheetName val="Sch4A-Tax Invest Inc"/>
      <sheetName val="Sch5-Int fr FD&amp;CA"/>
      <sheetName val="Sch6-Int fr Gov Secur"/>
      <sheetName val="Sch7-Int Bonds"/>
      <sheetName val="Sch8A-Div Inc"/>
      <sheetName val="Sch9-Write Back of Prov"/>
      <sheetName val="Sch10-Gain&amp;Loss on Invest"/>
      <sheetName val="Sch11-Mgmt Exp"/>
      <sheetName val="Sch12-Exc Gain&amp;Loss"/>
      <sheetName val="Sch13&amp;14"/>
      <sheetName val="Sch15 TO 17"/>
      <sheetName val="Sch18-Bad debts wo"/>
      <sheetName val="Sch 19A-offshore bad debts"/>
      <sheetName val="Sch19B-Onshore bad debts"/>
      <sheetName val="Sch20-Prov for d debts"/>
      <sheetName val="Sch 21-Add to FA"/>
      <sheetName val="Sch 22-Add to FA (SEC 24)"/>
      <sheetName val="Sch22-Disp of FA"/>
      <sheetName val="Sch23-Comptn of BA&amp;BC"/>
      <sheetName val="Sch24-W&amp;T"/>
      <sheetName val="Sch25-Expt-Sec 13B"/>
      <sheetName val="Sch 26-Expt Sec 13E"/>
      <sheetName val="利润与资产负债表"/>
      <sheetName val="Late Adj"/>
      <sheetName val="Journal Entries - IFRS GAAP ADJ"/>
      <sheetName val="AR List"/>
      <sheetName val="AR Listing"/>
      <sheetName val="AP List"/>
      <sheetName val="Bank List"/>
      <sheetName val="Software"/>
      <sheetName val="Collection details"/>
      <sheetName val="By Products"/>
      <sheetName val="By Customer"/>
      <sheetName val="SS AJE"/>
      <sheetName val="TB (2)"/>
      <sheetName val="滨湖冬储利息明细账"/>
      <sheetName val="Other creditors"/>
      <sheetName val="Amt due to Related companies"/>
      <sheetName val="Indirect tax payable"/>
      <sheetName val="Accrued expenses"/>
      <sheetName val="CJE-12"/>
      <sheetName val="CJE-13 Dec"/>
      <sheetName val="CJE-13 Oct"/>
      <sheetName val="RJE-12"/>
      <sheetName val="RJE-13"/>
      <sheetName val="WAJE-12"/>
      <sheetName val="WAJE-13"/>
      <sheetName val="xA9 BS"/>
      <sheetName val="xA9.1 PL"/>
      <sheetName val="CJE-11"/>
      <sheetName val="WAJE-11"/>
      <sheetName val="RJE-11"/>
      <sheetName val="2012 BS"/>
      <sheetName val="2012 PL"/>
      <sheetName val="MGT BS-11&amp;12"/>
      <sheetName val="BS- OCT 13"/>
      <sheetName val="BS- DEC 13"/>
      <sheetName val="PL-11&amp;12 "/>
      <sheetName val="xA9.2.2 BS 2013 1-3"/>
      <sheetName val="xA9.2.3 PL 2013 1-3"/>
      <sheetName val="TB 2012"/>
      <sheetName val="TB 2013"/>
      <sheetName val="xA9.3 TB 2011"/>
      <sheetName val="AJE 2012"/>
      <sheetName val="CJE-10"/>
      <sheetName val="xA9.2Reconcile Retained Earning"/>
      <sheetName val="Trial Balance 2013.10.31"/>
      <sheetName val="RJE-13 OCT"/>
      <sheetName val="RJE-13 DEC "/>
      <sheetName val="RJE-10"/>
      <sheetName val="WAJE-10"/>
      <sheetName val="2013.12.31 負"/>
      <sheetName val="2013.12.31 損"/>
      <sheetName val="Trial Balance 2013.12.31"/>
      <sheetName val="2013.10.31 負"/>
      <sheetName val="2013.10.31 損 "/>
      <sheetName val="2012负"/>
      <sheetName val="2012损"/>
      <sheetName val="2012其他应收款"/>
      <sheetName val="2012其他应付款"/>
      <sheetName val="2012预收帐款"/>
      <sheetName val="2011负"/>
      <sheetName val="2011损"/>
      <sheetName val="2011其他应收款"/>
      <sheetName val="2011其他应付款"/>
      <sheetName val="2010负"/>
      <sheetName val="2010损"/>
      <sheetName val="2010其他应付款"/>
      <sheetName val="2010其他应收款"/>
      <sheetName val="2010应付帐款"/>
      <sheetName val="2009预收款余额"/>
      <sheetName val="2010预收帐款"/>
      <sheetName val="2011预收"/>
      <sheetName val="2012预收"/>
      <sheetName val="2012 TB"/>
      <sheetName val="2011 TB"/>
      <sheetName val="2010 TB"/>
      <sheetName val="xL1C"/>
      <sheetName val="xL30"/>
      <sheetName val="xL30.1"/>
      <sheetName val="xL30.2"/>
      <sheetName val="xL30.3"/>
      <sheetName val="xL30.4"/>
      <sheetName val="xL31"/>
      <sheetName val="xL31.1"/>
      <sheetName val="xL31.2"/>
      <sheetName val="xL31.1 FY12"/>
      <sheetName val="xL31.2 FY12"/>
      <sheetName val="xL32.2 GTSC IDEA"/>
      <sheetName val="xL32"/>
      <sheetName val="xL32.1"/>
      <sheetName val="xL32.3"/>
      <sheetName val="xL32.4 "/>
      <sheetName val="xL32.5"/>
      <sheetName val="xL32.6"/>
      <sheetName val="3 years combin"/>
      <sheetName val="xL33"/>
      <sheetName val="xL33.1"/>
      <sheetName val="xL34"/>
      <sheetName val="bk"/>
      <sheetName val="CJE-13"/>
      <sheetName val="2013 DEC-BS"/>
      <sheetName val="2013 OCT-BS"/>
      <sheetName val="2012 MA-BS"/>
      <sheetName val="2012 MA-PL"/>
      <sheetName val="2011 MA-BS"/>
      <sheetName val="2011 MA-PL"/>
      <sheetName val="2010 MA-BS"/>
      <sheetName val="2010 MA-PL"/>
      <sheetName val="Sep 2012 Recon"/>
      <sheetName val="2013 DEC TB"/>
      <sheetName val="2013 OCT TB"/>
      <sheetName val="P&amp;L_discontinued"/>
      <sheetName val="Q5FY12 announcement"/>
      <sheetName val="Q5FY12"/>
      <sheetName val="Q4FY12 announcement"/>
      <sheetName val="Q4FY12"/>
      <sheetName val="Q3FY12 announcement"/>
      <sheetName val="Q3FY12"/>
      <sheetName val="Q2FY12"/>
      <sheetName val="P&amp;L working Q1"/>
      <sheetName val="BS Q1"/>
      <sheetName val="BS working Q1"/>
      <sheetName val="CF Q1"/>
      <sheetName val="CF working Q1"/>
      <sheetName val="SOCE Q1"/>
      <sheetName val="SOCE working Q1"/>
      <sheetName val="Forex rate"/>
      <sheetName val="S1.OI"/>
      <sheetName val="S2.Admin exp."/>
      <sheetName val="S2.Admin exp. (Ytd)"/>
      <sheetName val="S3.Op. exp.(forex)"/>
      <sheetName val="S4.D.Op (Revised)"/>
      <sheetName val="S4.D.Op Old."/>
      <sheetName val="S5.NCI"/>
      <sheetName val="S6.IA"/>
      <sheetName val="S7.FA_1"/>
      <sheetName val="S7.FA_2"/>
      <sheetName val="S8.ESSBP"/>
      <sheetName val="S9.Negative GW"/>
      <sheetName val="S10.AHFS"/>
      <sheetName val="S10.AHFS (group)"/>
      <sheetName val="S11.TOR."/>
      <sheetName val="S12.TOR_CO."/>
      <sheetName val="S13.Bank"/>
      <sheetName val="S14.TOP."/>
      <sheetName val="S15.Borrowing"/>
      <sheetName val="TOR_Q3"/>
      <sheetName val="TOR_Q2"/>
      <sheetName val="TOR_Q1"/>
      <sheetName val="TOR_CO Q3"/>
      <sheetName val="TOR_CO Q2"/>
      <sheetName val="TOP_Q3"/>
      <sheetName val="TOP_Q2"/>
      <sheetName val="TOP_Q1"/>
      <sheetName val="S16.CF Translation Ex diff"/>
      <sheetName val="S17.Acq of subsi"/>
      <sheetName val="S18.Warrants"/>
      <sheetName val="S19.WR &amp; SK"/>
      <sheetName val="S20.EPS &amp; NTA revised"/>
      <sheetName val="S20.EPS &amp; NTA old"/>
      <sheetName val="S21.XL Q4"/>
      <sheetName val="S21.XL Q5"/>
      <sheetName val="S22.Disp of Subsi"/>
      <sheetName val="S23.ESOS"/>
      <sheetName val="S24.Prof.fees"/>
      <sheetName val="S25.Sh Option res."/>
      <sheetName val="ESOS 1 Sep to 31 dec12"/>
      <sheetName val="QEW 1apr12 to 31dec12"/>
      <sheetName val="EPS &amp; NTA old."/>
      <sheetName val="invto"/>
      <sheetName val="dsum"/>
      <sheetName val="To Generate"/>
      <sheetName val="BS control"/>
      <sheetName val="三立"/>
      <sheetName val="华兴"/>
      <sheetName val="华西"/>
      <sheetName val="彩嘉"/>
      <sheetName val="凌云"/>
      <sheetName val="分配"/>
      <sheetName val="预算"/>
      <sheetName val="统计"/>
      <sheetName val="PUD"/>
      <sheetName val="面积"/>
      <sheetName val="费用"/>
      <sheetName val="新PUD"/>
      <sheetName val="调整"/>
      <sheetName val="合同"/>
      <sheetName val="无文本"/>
      <sheetName val="对比"/>
      <sheetName val="预计"/>
      <sheetName val="P&amp;L(1)"/>
      <sheetName val="Aplication of collections"/>
      <sheetName val="Profit table"/>
      <sheetName val="P&amp;L-tax effect"/>
      <sheetName val="ratio (land sale)"/>
      <sheetName val="Group CF (2002)rpymt"/>
      <sheetName val="Group CF (2002)"/>
      <sheetName val="Consol CF (Proforma 2  -2002)"/>
      <sheetName val="Consol CF (Proforma 1 -2002)"/>
      <sheetName val="Longterm"/>
      <sheetName val="Group-BS-land sale effect"/>
      <sheetName val="Journal-land sale"/>
      <sheetName val="adjusted ratio"/>
      <sheetName val="Adjusted Group-BS"/>
      <sheetName val="Market value-SAP (2)"/>
      <sheetName val="Market value-SAP"/>
      <sheetName val="Market value-SAP (timing)"/>
      <sheetName val="Market value-BHD (2)"/>
      <sheetName val="Market value-BHD"/>
      <sheetName val="Market value-BHD (timing)"/>
      <sheetName val="CA-breakdown"/>
      <sheetName val="SML category"/>
      <sheetName val="SML-analysis"/>
      <sheetName val="Instalment sales"/>
      <sheetName val="2002 Div payout"/>
      <sheetName val="BHSB-working"/>
      <sheetName val="SAP-10yrs"/>
      <sheetName val="BHD -10yrs"/>
      <sheetName val="adjusted ratio (SAP)"/>
      <sheetName val="adjusted ratio (BH)"/>
      <sheetName val="Avago"/>
      <sheetName val="COB"/>
      <sheetName val="camlight"/>
      <sheetName val="Umbra"/>
      <sheetName val="Adj Oct (2)"/>
      <sheetName val="Adj Nov 08"/>
      <sheetName val="Adj_LP"/>
      <sheetName val="Cash Flow_Direct"/>
      <sheetName val="Note 1"/>
      <sheetName val="Note 1R"/>
      <sheetName val="Note 2"/>
      <sheetName val="Note 2.1"/>
      <sheetName val="35900a"/>
      <sheetName val="Note 3"/>
      <sheetName val="Note 4"/>
      <sheetName val="Note 5"/>
      <sheetName val="Note 6"/>
      <sheetName val="Note 7"/>
      <sheetName val="Note 8"/>
      <sheetName val="Note 9"/>
      <sheetName val="Note 10"/>
      <sheetName val="PL by BDiv"/>
      <sheetName val="MFG by BDiv"/>
      <sheetName val="EXP by BDiv"/>
      <sheetName val="Revaluation Journal_Details"/>
      <sheetName val="Summary after adj_Rev1"/>
      <sheetName val="Summary after adj_BDown of wip"/>
      <sheetName val="OS Inventory"/>
      <sheetName val="Vigsys"/>
      <sheetName val="LANGSAT  UNBRA"/>
      <sheetName val="Selling Price Vs VA cost"/>
      <sheetName val="Wafer"/>
      <sheetName val="Avago_WIP VA cost"/>
      <sheetName val="Recon_Final (2)"/>
      <sheetName val="Master Price List"/>
      <sheetName val="100sc1_May08"/>
      <sheetName val="Recon_Final"/>
      <sheetName val="Camlight "/>
      <sheetName val="Stock on hand 31 Oct"/>
      <sheetName val="Indirect Material"/>
      <sheetName val="Avago Material"/>
      <sheetName val="MMW OS Inventory"/>
      <sheetName val="Wafer sort"/>
      <sheetName val="Tag List"/>
      <sheetName val="revaluation journal Dec 10"/>
      <sheetName val="URGL 31 Dec 10 Breakdown"/>
      <sheetName val="FUNDACCTG"/>
      <sheetName val="BALANCESHEET"/>
      <sheetName val="PROFIT&amp;LOSS"/>
      <sheetName val="RECEIVABLES"/>
      <sheetName val="PAYABLES"/>
      <sheetName val="DUE TO(FROM)"/>
      <sheetName val="REIMBURSEMENT"/>
      <sheetName val="EXPENSES-JVC"/>
      <sheetName val="EXPENSES-ARMM"/>
      <sheetName val="WTB"/>
      <sheetName val="OSFRSM0"/>
      <sheetName val="PRODUCTION COST&amp;XPNS"/>
      <sheetName val="CASHFLOW STATEMENT"/>
      <sheetName val="RECON OF PER VS BALANCE SHEET"/>
      <sheetName val="PER-IN US$"/>
      <sheetName val="PER-IN PHP"/>
      <sheetName val="TRADE RECEIVABLE"/>
      <sheetName val="PREPAYMENTS"/>
      <sheetName val="PROPERTY &amp; EQUIPMENT"/>
      <sheetName val="DEFERRED DEV'T. EXPENSES"/>
      <sheetName val="FARM OVERHEAD"/>
      <sheetName val="PRECOMMERCIAL SALES"/>
      <sheetName val="OTHER NON-CURRENT ASSETS"/>
      <sheetName val="OTHER NON-CURRENT RECEIVABLES"/>
      <sheetName val="ACCOUNTS PAYABLE"/>
      <sheetName val="FUND RELEASES"/>
      <sheetName val="ADVANCES FOR PLANT. DEVT."/>
      <sheetName val="CAPITAL ADVANCES"/>
      <sheetName val="ADVANCES FROM BUYER"/>
      <sheetName val="CAPITAL STOCK"/>
      <sheetName val="FS COVER"/>
      <sheetName val="SOURCES AND USAGES OF FUND"/>
      <sheetName val="COST AND EXPENSES"/>
      <sheetName val="USI-COST AND EXPENSES"/>
      <sheetName val="RECEIVABLE"/>
      <sheetName val="ADV-OFF &amp; EMP"/>
      <sheetName val="AR-OTHERS"/>
      <sheetName val="PREPAID EXPENSES"/>
      <sheetName val="PROPERTY &amp; EQUIPT"/>
      <sheetName val="Fixed Asset Listing"/>
      <sheetName val="OTHER NON CURRENT ASSET"/>
      <sheetName val="AP_AGING"/>
      <sheetName val="AP-OTHERS"/>
      <sheetName val="FSCover"/>
      <sheetName val="IncState-ShowingUGSIBudgetOnly"/>
      <sheetName val="IS-WithAdjPsamama_Original"/>
      <sheetName val="IS-WithAdjPsamama&amp;Hub_Revised"/>
      <sheetName val="Sources&amp;UsesFunds"/>
      <sheetName val="Sources&amp;UsesFunds_Revised#1"/>
      <sheetName val="Sources&amp;UsesFunds_Revised#2"/>
      <sheetName val="Sked10-Service Income"/>
      <sheetName val="Sked11-COST &amp; EXP-UGSI&amp;USI-Sum "/>
      <sheetName val="Sked11-COST &amp; EXP-UGSI&amp;USI-ALL"/>
      <sheetName val="Sked11-COST&amp;EXP-UGSI &amp; USI-Det"/>
      <sheetName val="Sked11-COST AND EXPENSES-USI"/>
      <sheetName val="BS_Original"/>
      <sheetName val="BS_Revised"/>
      <sheetName val="Sked1-CASH"/>
      <sheetName val="Sked1-CASH_Revised"/>
      <sheetName val="Sked1.1-Bank Recon-EWB Dollar"/>
      <sheetName val="Sked1.2-Bank Recon-EWB Peso"/>
      <sheetName val="Sked1.3-Bank Recon-MBTC-CA"/>
      <sheetName val="Sked1.4-Bank Recon-MBTC-SA"/>
      <sheetName val="Sked2-RECEIVABLE"/>
      <sheetName val="Sked2.1-TRADE RECEIVABLE"/>
      <sheetName val="Sked2.2-Advances-Employees"/>
      <sheetName val="Sked2.3-ASTL"/>
      <sheetName val="Sked2.4-AR-Others"/>
      <sheetName val="Sked3-ADVANCES TO"/>
      <sheetName val="Sked4-PREPAID EXPENSES"/>
      <sheetName val="Sked5-PROPERTY &amp; EQUIPT"/>
      <sheetName val="Sked3-ADVANCES TO_Revised"/>
      <sheetName val="Sked6-OTHER NON CURRENT ASSET"/>
      <sheetName val="Sked7-ACCOUNTS PAYABLE"/>
      <sheetName val="Sked7.1-AP_AGING"/>
      <sheetName val="Sked8-ADVANCES FR AFF"/>
      <sheetName val="Sked8-ADVANCES FR AFF_Revised"/>
      <sheetName val="Sked9-Loan Payable"/>
      <sheetName val="BoxesShipped-Pds1-6"/>
      <sheetName val="UGSIManWorkedPSAMAMA"/>
      <sheetName val="Sched1.1 AdvanToGrowers08"/>
      <sheetName val="Sched1.2 AdvanToGrowers09"/>
      <sheetName val="Sched1 AdvanToGrowers2009"/>
      <sheetName val="Sched1 AdvanToGrowers2009 (2)"/>
      <sheetName val="ScchInterestIncome"/>
      <sheetName val="Sched III.1-GROWERS' ACCOUNT"/>
      <sheetName val="Sched2 AdvanFromLFE"/>
      <sheetName val="Sched3 ProjecCollec2008"/>
      <sheetName val="AdvancesToGrowers"/>
      <sheetName val="EGF-USI"/>
      <sheetName val="UGSI-FAF"/>
      <sheetName val="UGSI-FPF"/>
      <sheetName val="UGSI-OH"/>
      <sheetName val="UGSI-TRANSHUB"/>
      <sheetName val="TSG"/>
      <sheetName val="CPFP"/>
      <sheetName val="PASAMAMA "/>
      <sheetName val="UGSI-USI"/>
      <sheetName val="UGSI-PM"/>
      <sheetName val="Forecasted Cash Bal-UGSI (2)"/>
      <sheetName val="Forecasted Cash Bal-UGSI"/>
      <sheetName val="FUND STATUS FF WEEK (2)"/>
      <sheetName val="FUND STATUS FF WEEK"/>
      <sheetName val="FUND STATUS CURRENT FCST (2)"/>
      <sheetName val="FUND STATUS CURRENT FCST"/>
      <sheetName val="WCPRFCST-UGSI (2)"/>
      <sheetName val="WCPRFCST-UGSI"/>
      <sheetName val="UGSI_DETAIL"/>
      <sheetName val="UGSI SUMMARY"/>
      <sheetName val="CPR"/>
      <sheetName val="DISBURSEMENT"/>
      <sheetName val="ADJUSTMENT"/>
      <sheetName val="UNRELEASED CHECKS"/>
      <sheetName val="OUTSTANDING CHECKS"/>
      <sheetName val="OUTSTANDING CHECKS-PDC"/>
      <sheetName val="VOUCHERS FOR CHECK ISSUANCE"/>
      <sheetName val="ADVANCES TO AFFILIATES"/>
      <sheetName val="EGF USI"/>
      <sheetName val="UGSI FAF"/>
      <sheetName val="UGSI FPF"/>
      <sheetName val="UGSI OH"/>
      <sheetName val="UGSI TRANSHUB"/>
      <sheetName val="PSAMAMA "/>
      <sheetName val="UGSI FPF co USI"/>
      <sheetName val="STDS"/>
      <sheetName val="STD AMORT"/>
      <sheetName val="SECTIONS"/>
      <sheetName val="AMORT_WP"/>
      <sheetName val="MAN"/>
      <sheetName val="MAN_HR LIST"/>
      <sheetName val="VEHICLE"/>
      <sheetName val="MC"/>
      <sheetName val="FUEL_HR LIST"/>
      <sheetName val="INSUR_WP"/>
      <sheetName val="CONFI ALLOC"/>
      <sheetName val="CONFI PAY"/>
      <sheetName val="CONFI PAY_WP"/>
      <sheetName val="BENCHMARK RATE"/>
      <sheetName val="DISTRIBUTION"/>
      <sheetName val="FAREAST P&amp;L"/>
      <sheetName val="JAPAN"/>
      <sheetName val="ME"/>
      <sheetName val="MEPRICE"/>
      <sheetName val="FRUIT COST"/>
      <sheetName val="EXCESS PC"/>
      <sheetName val="CROPTIMING"/>
      <sheetName val="MGTFEE"/>
      <sheetName val="OTHER COST"/>
      <sheetName val="SERVICEFEE"/>
      <sheetName val="FMC"/>
      <sheetName val="SHIPLIQ"/>
      <sheetName val="FE BOXES"/>
      <sheetName val="LOCSETTLE"/>
      <sheetName val="LIQSTATE"/>
      <sheetName val="COSTBYITEM"/>
      <sheetName val="LOCFUNDLIQ"/>
      <sheetName val="FUNDACCT"/>
      <sheetName val="COSTSKED (MKADC)"/>
      <sheetName val="COSTSKED (WDC)"/>
      <sheetName val="COSTSKED (CONSO)"/>
      <sheetName val="RECAP"/>
      <sheetName val="CONSO"/>
      <sheetName val="CAPEX (2)"/>
      <sheetName val="OPEX-ALL IN"/>
      <sheetName val="PPEMKADC"/>
      <sheetName val="MEDICAL"/>
      <sheetName val="CESSNA PLANE"/>
      <sheetName val="harv"/>
      <sheetName val="dry fert"/>
      <sheetName val="landprep"/>
      <sheetName val="seed&amp;pltg"/>
      <sheetName val="phqm"/>
      <sheetName val="spray"/>
      <sheetName val="rdts"/>
      <sheetName val="ppg"/>
      <sheetName val="VP&amp;P"/>
      <sheetName val="fldmaint."/>
      <sheetName val="Operation Mgt."/>
      <sheetName val="ppt"/>
      <sheetName val="ssg"/>
      <sheetName val="engg&amp;survey"/>
      <sheetName val="hrm"/>
      <sheetName val="ems"/>
      <sheetName val="transcom"/>
      <sheetName val="ware"/>
      <sheetName val="WEEDING_PC"/>
      <sheetName val="WEEDING_RC"/>
      <sheetName val="WEEDING_TOTAL"/>
      <sheetName val="VAR 1"/>
      <sheetName val="PAPAYA"/>
      <sheetName val="Farm Overhead-Current"/>
      <sheetName val="Farm Overhead-YTD"/>
      <sheetName val="READ ME FIRST"/>
      <sheetName val="OC"/>
      <sheetName val="FC"/>
      <sheetName val="People"/>
      <sheetName val="Salaries &amp; Ben"/>
      <sheetName val="Reg &amp; Prob"/>
      <sheetName val="Cont Emp"/>
      <sheetName val="Staff Devt"/>
      <sheetName val="ForTra"/>
      <sheetName val="LocTra"/>
      <sheetName val="Meals"/>
      <sheetName val="Com"/>
      <sheetName val="Prof"/>
      <sheetName val="Contr"/>
      <sheetName val="Repr"/>
      <sheetName val="supply"/>
      <sheetName val="GRAT"/>
      <sheetName val="FOR"/>
      <sheetName val="Amortization"/>
      <sheetName val="DFCco_P&amp;L"/>
      <sheetName val="预测汇总"/>
      <sheetName val="变更明细"/>
      <sheetName val="潜在的变更"/>
      <sheetName val="基础数据"/>
      <sheetName val="USW1.2FINAL BOQ"/>
      <sheetName val="RepUnit"/>
      <sheetName val="Selection"/>
      <sheetName val="Extraction - Opening (LOC)"/>
      <sheetName val="Extraction - Opening (EUR)"/>
      <sheetName val="ZGP - Opening (LOC) (copy)"/>
      <sheetName val="ZGP - Opening (EUR) (copy)"/>
      <sheetName val="Guideline"/>
      <sheetName val="Appendix 1-Markets"/>
      <sheetName val="Appendix 2-Business themes"/>
      <sheetName val="ZGP - LOCAL CUR."/>
      <sheetName val="SALES &amp; EBITDA - LOCAL CUR."/>
      <sheetName val="lists"/>
      <sheetName val="Dividend - Local Cur"/>
      <sheetName val="Others - Local Cur"/>
      <sheetName val="ANALYSIS BY CLIENT - LOCAL CUR."/>
      <sheetName val="EXPORT"/>
      <sheetName val="!conversion!"/>
      <sheetName val="Ex rate table"/>
      <sheetName val="ZGP - EURO"/>
      <sheetName val="SALES &amp; EBITDA - EURO"/>
      <sheetName val="Dividend - EURO"/>
      <sheetName val="Others - EURO"/>
      <sheetName val="ANALYSIS BY CLIENT - EURO"/>
      <sheetName val="listes"/>
      <sheetName val="Devise"/>
      <sheetName val="adj."/>
      <sheetName val="O adj"/>
      <sheetName val="SC"/>
      <sheetName val="stat rev"/>
      <sheetName val="bank rec"/>
      <sheetName val="bank rec 2"/>
      <sheetName val="Add FA"/>
      <sheetName val="due fr R. co"/>
      <sheetName val="current ac w dir."/>
      <sheetName val="due to R. co"/>
      <sheetName val="due shareholder"/>
      <sheetName val="Income Test"/>
      <sheetName val="Cost Test"/>
      <sheetName val="Purchase Test"/>
      <sheetName val="income cutoff"/>
      <sheetName val="Manu"/>
      <sheetName val="FA disposal"/>
      <sheetName val="due from R co"/>
      <sheetName val="J2a"/>
      <sheetName val="stock rec"/>
      <sheetName val="stocklist rev"/>
      <sheetName val="stock NRV test"/>
      <sheetName val="stock FIFO test"/>
      <sheetName val="AP Lead"/>
      <sheetName val="due to director"/>
      <sheetName val="due to R co"/>
      <sheetName val="Rent &amp; Rates"/>
      <sheetName val="Consultancy fee"/>
      <sheetName val="Dist &amp; Selling"/>
      <sheetName val="stat review"/>
      <sheetName val="bank loan"/>
      <sheetName val="due to dir"/>
      <sheetName val="due to U hldg"/>
      <sheetName val="OP accrual"/>
      <sheetName val="other revnue"/>
      <sheetName val="bank interest"/>
      <sheetName val="rent &amp; rate"/>
      <sheetName val="sales test"/>
      <sheetName val="Tax Add FA "/>
      <sheetName val="CBA"/>
      <sheetName val="Depn allw"/>
      <sheetName val="op exp"/>
      <sheetName val="LI2"/>
      <sheetName val="Additions to FA"/>
      <sheetName val="income and cost"/>
      <sheetName val="Purchase Test II"/>
      <sheetName val="cost cutoff"/>
      <sheetName val="Ex Loss"/>
      <sheetName val="due fr dir."/>
      <sheetName val="Income &amp; Cost"/>
      <sheetName val="Trial Balance 2001"/>
      <sheetName val="blank (2)"/>
      <sheetName val="Admin cost"/>
      <sheetName val="Other revenue"/>
      <sheetName val="FA lead"/>
      <sheetName val="L&amp;B"/>
      <sheetName val="IP"/>
      <sheetName val="sample inv"/>
      <sheetName val="inter-co bal"/>
      <sheetName val="F1B"/>
      <sheetName val="F1C"/>
      <sheetName val="F1-3"/>
      <sheetName val="F1-4"/>
      <sheetName val="F1-5"/>
      <sheetName val="F1-6"/>
      <sheetName val="F1-7"/>
      <sheetName val="F1-8"/>
      <sheetName val="F1-9"/>
      <sheetName val="F1-10"/>
      <sheetName val="F1-11"/>
      <sheetName val="F1-12"/>
      <sheetName val="F1-13"/>
      <sheetName val="F1-14"/>
      <sheetName val="F1-15"/>
      <sheetName val="F1-16"/>
      <sheetName val="F4A"/>
      <sheetName val="F4B"/>
      <sheetName val="F4B-2"/>
      <sheetName val="M1a"/>
      <sheetName val="Rental Income"/>
      <sheetName val="blank (8)"/>
      <sheetName val="J4a"/>
      <sheetName val="J5E"/>
      <sheetName val="J7"/>
      <sheetName val="K5A"/>
      <sheetName val="K5B"/>
      <sheetName val="blank (7)"/>
      <sheetName val="N1b"/>
      <sheetName val="CF working"/>
      <sheetName val="J6B"/>
      <sheetName val="K5-4"/>
      <sheetName val="M2a"/>
      <sheetName val="M2b"/>
      <sheetName val="N6"/>
      <sheetName val="N10-1"/>
      <sheetName val="N11"/>
      <sheetName val="N12"/>
      <sheetName val="O1a"/>
      <sheetName val="O2a"/>
      <sheetName val="Sch 3"/>
      <sheetName val="O4a"/>
      <sheetName val="O4b"/>
      <sheetName val="O5a"/>
      <sheetName val="Sch 10"/>
      <sheetName val="STATIONERY"/>
      <sheetName val="FAX&amp;TEL"/>
      <sheetName val="ACCURALS98"/>
      <sheetName val="PREPAY98"/>
      <sheetName val="LETTER"/>
      <sheetName val="ANNUAL DINNER"/>
      <sheetName val="ADDRESS"/>
      <sheetName val="BLDG-DEPR."/>
      <sheetName val="MAINSOME"/>
      <sheetName val="P-PC-063099(1)"/>
      <sheetName val="P-PC-063099(2)"/>
      <sheetName val="P-PC-072799"/>
      <sheetName val="P-PC-073199(1)"/>
      <sheetName val="P-PC-073199(2)"/>
      <sheetName val="P-PC-082399"/>
      <sheetName val="P-PC-082399(RMB)"/>
      <sheetName val="P-PC-092299"/>
      <sheetName val="P-PC-092299(RMB)"/>
      <sheetName val="P-PC-100499"/>
      <sheetName val="P-PC-100499(RMB)"/>
      <sheetName val="P-PC-102299(RMB)"/>
      <sheetName val="P-PC-102599(RMB)"/>
      <sheetName val="P-PC-102599"/>
      <sheetName val="P-PC-110899(RMB)"/>
      <sheetName val="P-PC-111899"/>
      <sheetName val="P-PC-111899(RMB)"/>
      <sheetName val="P-PC-112699(RMB)"/>
      <sheetName val="P-PC-113099"/>
      <sheetName val="P-PC-121399"/>
      <sheetName val="P-PC-121699(RMB)"/>
      <sheetName val="P-PC-122899"/>
      <sheetName val="P-PC-010300(RMB)"/>
      <sheetName val="P-PC-011300"/>
      <sheetName val="P-PC-123199"/>
      <sheetName val="P-PC-011800"/>
      <sheetName val="P-PC-011800(RMB)"/>
      <sheetName val="P-PC-012800(RMB)"/>
      <sheetName val="P-PC-013100"/>
      <sheetName val="P-PC-013100A"/>
      <sheetName val="P-PC-022100"/>
      <sheetName val="WALLAS"/>
      <sheetName val="PRIME-98"/>
      <sheetName val="MEAL"/>
      <sheetName val="VERONICA"/>
      <sheetName val="MING"/>
      <sheetName val="P-PC-013199"/>
      <sheetName val="P-PETTYCASH-063099(1)"/>
      <sheetName val="P-PETTYCASH-063099(2)"/>
      <sheetName val="P-PETTYCASH-072799"/>
      <sheetName val="P-PETTYCASH-073199(1)"/>
      <sheetName val="P-PETTYCASH-073199(2)"/>
      <sheetName val="P-PETTYCASH-082399"/>
      <sheetName val="P-PETTYCASH-082399(RMB)"/>
      <sheetName val="P-PETTYCASH-092299"/>
      <sheetName val="P-PETTYCASH-092299(RMB)"/>
      <sheetName val="P-PETTYCASH-100499"/>
      <sheetName val="P-PETTYCASH-100499(RMB)"/>
      <sheetName val="P-PETTYCASH-102299(RMB)"/>
      <sheetName val="P-PETTYCASH-102599(RMB)"/>
      <sheetName val="P-PETTYCASH-102599"/>
      <sheetName val="P-PETTYCASH-110899(RMB)"/>
      <sheetName val="P-PETTYCASH-111899"/>
      <sheetName val="P-PETTYCASH-111899(RMB)"/>
      <sheetName val="P-PETTYCASH-112699(RMB)"/>
      <sheetName val="P-PETTYCASH-113099"/>
      <sheetName val="P-PETTYCASH-121399"/>
      <sheetName val="P-PETTYCASH-121699(RMB)"/>
      <sheetName val="P-PETTYCASH-122899"/>
      <sheetName val="P-PETTYCASH-010300(RMB)"/>
      <sheetName val="P-PETTYCASH-011300"/>
      <sheetName val="P-PETTYCASH-123199"/>
      <sheetName val="P-PETTYCASH-011800"/>
      <sheetName val="P-PETTYCASH-011800(RMB)"/>
      <sheetName val="SAMIEL"/>
      <sheetName val="P-PETTYCASH-012800(RMB)"/>
      <sheetName val="timecost"/>
      <sheetName val="Distrib cost"/>
      <sheetName val="CF statement"/>
      <sheetName val="FA add"/>
      <sheetName val="J5A-1"/>
      <sheetName val="J6A"/>
      <sheetName val="N9a"/>
      <sheetName val="N9b"/>
      <sheetName val="blank (3)"/>
      <sheetName val="blank (4)"/>
      <sheetName val="J4-1"/>
      <sheetName val="J4-2"/>
      <sheetName val="J4-2a"/>
      <sheetName val="J4-2b"/>
      <sheetName val="J4-2c"/>
      <sheetName val="J4-3"/>
      <sheetName val="to check cost"/>
      <sheetName val="J5a"/>
      <sheetName val="J5a-2"/>
      <sheetName val="J5b"/>
      <sheetName val="J5b-1"/>
      <sheetName val="J5b-2"/>
      <sheetName val="J5c"/>
      <sheetName val="J5c-1"/>
      <sheetName val="J5d"/>
      <sheetName val="J5d-1"/>
      <sheetName val="J9"/>
      <sheetName val="N4a"/>
      <sheetName val="N4b"/>
      <sheetName val="N4b-1"/>
      <sheetName val="N7"/>
      <sheetName val="N7a"/>
      <sheetName val="O3a"/>
      <sheetName val="O3b"/>
      <sheetName val="O7a"/>
      <sheetName val="Sch 5"/>
      <sheetName val="Sch 6"/>
      <sheetName val="Sch 7"/>
      <sheetName val="Fujian - BS03"/>
      <sheetName val="Fujian - P&amp;L03"/>
      <sheetName val="AJE-03"/>
      <sheetName val="GJE-03"/>
      <sheetName val="RJE-03"/>
      <sheetName val="A4-1"/>
      <sheetName val="A4-2"/>
      <sheetName val="A4-2a"/>
      <sheetName val="A4-2b"/>
      <sheetName val="F1 lead"/>
      <sheetName val="J4-recon"/>
      <sheetName val="J4-4"/>
      <sheetName val="J4-4a"/>
      <sheetName val="J8"/>
      <sheetName val="J4-5"/>
      <sheetName val="K5-recon"/>
      <sheetName val="K5-3"/>
      <sheetName val="P2P"/>
      <sheetName val="D3-02"/>
      <sheetName val="0212-M2"/>
      <sheetName val="M2-1"/>
      <sheetName val="M2-2"/>
      <sheetName val="0212-N1a"/>
      <sheetName val="0212-N1b"/>
      <sheetName val="0212-N1c"/>
      <sheetName val="N10-01"/>
      <sheetName val="N13"/>
      <sheetName val="R &amp; D"/>
      <sheetName val="R &amp; D exp"/>
      <sheetName val="BS working"/>
      <sheetName val="Opening bal adj 深圳均翔 and 龍太子花園"/>
      <sheetName val="A4-f(i)"/>
      <sheetName val="A4-f(ii)"/>
      <sheetName val="A11a"/>
      <sheetName val="规划指标"/>
      <sheetName val="动态成本"/>
      <sheetName val="合同台帐"/>
      <sheetName val="已确定造价"/>
      <sheetName val="总包明细"/>
      <sheetName val="总包结算汇总"/>
      <sheetName val="指标"/>
      <sheetName val="Initialize"/>
      <sheetName val="Group  structure"/>
      <sheetName val="Group Structure"/>
      <sheetName val="Guidelines"/>
      <sheetName val="P1 Lead"/>
      <sheetName val="P1.1 local adj"/>
      <sheetName val="P1.2 PRC adj"/>
      <sheetName val="P1.3 IFRS adj"/>
      <sheetName val="P1.4 PRC SUAD"/>
      <sheetName val="JNlist"/>
      <sheetName val="P2 Notes"/>
      <sheetName val="P2 Err-Collector"/>
      <sheetName val="P3.1a Intercompany summary"/>
      <sheetName val="P3.1b RPT summary"/>
      <sheetName val="P3.2 CIP Project Receivables"/>
      <sheetName val="P3.3 主要生产经营及财务指标"/>
      <sheetName val="P3.4 带息金融资产和负债"/>
      <sheetName val="P3.5a LT Inv.&amp; Capital Detail 1"/>
      <sheetName val="P3.5b LT Inv. Detail 2"/>
      <sheetName val="P3.6 CIP Disclosure"/>
      <sheetName val="P3.7 Salary&amp;Welfare "/>
      <sheetName val="P3.8 Equity Movement"/>
      <sheetName val="P3.9a Tax Payble"/>
      <sheetName val="P3.9b Deferred Tax"/>
      <sheetName val="P3.9c IT"/>
      <sheetName val="P3.10 Impairment"/>
      <sheetName val="P3.11 Profit &amp;NAV Recon"/>
      <sheetName val="P3.12 Opening checking"/>
      <sheetName val="P3.13 Audit fee"/>
      <sheetName val="P3.14 产权瑕疵"/>
      <sheetName val="JNExtract"/>
      <sheetName val="Opening data"/>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sheetData sheetId="192" refreshError="1"/>
      <sheetData sheetId="193"/>
      <sheetData sheetId="194"/>
      <sheetData sheetId="195"/>
      <sheetData sheetId="196"/>
      <sheetData sheetId="197"/>
      <sheetData sheetId="198"/>
      <sheetData sheetId="199"/>
      <sheetData sheetId="200"/>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sheetData sheetId="210"/>
      <sheetData sheetId="211">
        <row r="1">
          <cell r="D1">
            <v>6</v>
          </cell>
        </row>
      </sheetData>
      <sheetData sheetId="212"/>
      <sheetData sheetId="213"/>
      <sheetData sheetId="214"/>
      <sheetData sheetId="215"/>
      <sheetData sheetId="216"/>
      <sheetData sheetId="217">
        <row r="5">
          <cell r="C5" t="str">
            <v>Shanghai Qingpu Fire-Fighting Equipment Co., Ltd.</v>
          </cell>
        </row>
      </sheetData>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row r="1">
          <cell r="D1" t="str">
            <v>发票号码</v>
          </cell>
        </row>
      </sheetData>
      <sheetData sheetId="232"/>
      <sheetData sheetId="233"/>
      <sheetData sheetId="234"/>
      <sheetData sheetId="235">
        <row r="1">
          <cell r="D1" t="str">
            <v>发票号码</v>
          </cell>
        </row>
      </sheetData>
      <sheetData sheetId="236">
        <row r="1">
          <cell r="D1" t="str">
            <v>发票号码</v>
          </cell>
        </row>
      </sheetData>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sheetData sheetId="328"/>
      <sheetData sheetId="329"/>
      <sheetData sheetId="330"/>
      <sheetData sheetId="33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ow r="1">
          <cell r="D1">
            <v>6</v>
          </cell>
        </row>
      </sheetData>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sheetData sheetId="393"/>
      <sheetData sheetId="394"/>
      <sheetData sheetId="395"/>
      <sheetData sheetId="396" refreshError="1"/>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row r="1">
          <cell r="D1">
            <v>6</v>
          </cell>
        </row>
      </sheetData>
      <sheetData sheetId="422"/>
      <sheetData sheetId="423"/>
      <sheetData sheetId="424"/>
      <sheetData sheetId="425">
        <row r="2">
          <cell r="B2">
            <v>1001</v>
          </cell>
        </row>
      </sheetData>
      <sheetData sheetId="426">
        <row r="1">
          <cell r="A1" t="str">
            <v>半成品</v>
          </cell>
        </row>
      </sheetData>
      <sheetData sheetId="427"/>
      <sheetData sheetId="428"/>
      <sheetData sheetId="429" refreshError="1"/>
      <sheetData sheetId="430"/>
      <sheetData sheetId="431">
        <row r="1">
          <cell r="A1" t="str">
            <v>半成品</v>
          </cell>
        </row>
      </sheetData>
      <sheetData sheetId="432" refreshError="1"/>
      <sheetData sheetId="433"/>
      <sheetData sheetId="434"/>
      <sheetData sheetId="435"/>
      <sheetData sheetId="436"/>
      <sheetData sheetId="437"/>
      <sheetData sheetId="438"/>
      <sheetData sheetId="439"/>
      <sheetData sheetId="440"/>
      <sheetData sheetId="441"/>
      <sheetData sheetId="442">
        <row r="55">
          <cell r="W55" t="str">
            <v>压片一部一车间</v>
          </cell>
        </row>
      </sheetData>
      <sheetData sheetId="443"/>
      <sheetData sheetId="444"/>
      <sheetData sheetId="445"/>
      <sheetData sheetId="446"/>
      <sheetData sheetId="447"/>
      <sheetData sheetId="448" refreshError="1"/>
      <sheetData sheetId="449"/>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sheetData sheetId="556"/>
      <sheetData sheetId="557"/>
      <sheetData sheetId="558"/>
      <sheetData sheetId="559"/>
      <sheetData sheetId="560"/>
      <sheetData sheetId="561"/>
      <sheetData sheetId="562"/>
      <sheetData sheetId="563"/>
      <sheetData sheetId="564"/>
      <sheetData sheetId="565"/>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sheetData sheetId="623" refreshError="1"/>
      <sheetData sheetId="624" refreshError="1"/>
      <sheetData sheetId="625" refreshError="1"/>
      <sheetData sheetId="626" refreshError="1"/>
      <sheetData sheetId="627" refreshError="1"/>
      <sheetData sheetId="628" refreshError="1"/>
      <sheetData sheetId="629"/>
      <sheetData sheetId="630" refreshError="1"/>
      <sheetData sheetId="631" refreshError="1"/>
      <sheetData sheetId="632" refreshError="1"/>
      <sheetData sheetId="633" refreshError="1"/>
      <sheetData sheetId="634" refreshError="1"/>
      <sheetData sheetId="635" refreshError="1"/>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refreshError="1"/>
      <sheetData sheetId="674"/>
      <sheetData sheetId="675"/>
      <sheetData sheetId="676"/>
      <sheetData sheetId="677"/>
      <sheetData sheetId="678"/>
      <sheetData sheetId="679"/>
      <sheetData sheetId="680"/>
      <sheetData sheetId="681" refreshError="1"/>
      <sheetData sheetId="682" refreshError="1"/>
      <sheetData sheetId="683"/>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sheetData sheetId="697"/>
      <sheetData sheetId="698" refreshError="1"/>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refreshError="1"/>
      <sheetData sheetId="717" refreshError="1"/>
      <sheetData sheetId="718" refreshError="1"/>
      <sheetData sheetId="719"/>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ow r="6">
          <cell r="E6" t="str">
            <v>房号2</v>
          </cell>
        </row>
      </sheetData>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refreshError="1"/>
      <sheetData sheetId="1261"/>
      <sheetData sheetId="1262"/>
      <sheetData sheetId="1263" refreshError="1"/>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row r="4">
          <cell r="A4" t="str">
            <v>客户名称</v>
          </cell>
        </row>
      </sheetData>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refreshError="1"/>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refreshError="1"/>
      <sheetData sheetId="1424" refreshError="1"/>
      <sheetData sheetId="1425" refreshError="1"/>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refreshError="1"/>
      <sheetData sheetId="1441" refreshError="1"/>
      <sheetData sheetId="1442" refreshError="1"/>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refreshError="1"/>
      <sheetData sheetId="1526"/>
      <sheetData sheetId="1527"/>
      <sheetData sheetId="1528"/>
      <sheetData sheetId="1529" refreshError="1"/>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refreshError="1"/>
      <sheetData sheetId="1547"/>
      <sheetData sheetId="1548"/>
      <sheetData sheetId="1549"/>
      <sheetData sheetId="1550"/>
      <sheetData sheetId="1551" refreshError="1"/>
      <sheetData sheetId="1552"/>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ow r="1">
          <cell r="A1" t="str">
            <v>在建工程（XX工程）利息资本化计算表</v>
          </cell>
        </row>
      </sheetData>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sheetData sheetId="1899" refreshError="1"/>
      <sheetData sheetId="1900" refreshError="1"/>
      <sheetData sheetId="1901" refreshError="1"/>
      <sheetData sheetId="1902" refreshError="1"/>
      <sheetData sheetId="1903" refreshError="1"/>
      <sheetData sheetId="1904" refreshError="1"/>
      <sheetData sheetId="1905" refreshError="1"/>
      <sheetData sheetId="1906"/>
      <sheetData sheetId="1907"/>
      <sheetData sheetId="1908"/>
      <sheetData sheetId="1909"/>
      <sheetData sheetId="1910"/>
      <sheetData sheetId="1911"/>
      <sheetData sheetId="1912"/>
      <sheetData sheetId="1913"/>
      <sheetData sheetId="1914"/>
      <sheetData sheetId="1915"/>
      <sheetData sheetId="1916" refreshError="1"/>
      <sheetData sheetId="1917"/>
      <sheetData sheetId="1918" refreshError="1"/>
      <sheetData sheetId="1919"/>
      <sheetData sheetId="1920" refreshError="1"/>
      <sheetData sheetId="1921"/>
      <sheetData sheetId="1922" refreshError="1"/>
      <sheetData sheetId="1923"/>
      <sheetData sheetId="1924" refreshError="1"/>
      <sheetData sheetId="1925"/>
      <sheetData sheetId="1926" refreshError="1"/>
      <sheetData sheetId="1927" refreshError="1"/>
      <sheetData sheetId="1928" refreshError="1"/>
      <sheetData sheetId="1929"/>
      <sheetData sheetId="1930" refreshError="1"/>
      <sheetData sheetId="1931"/>
      <sheetData sheetId="1932" refreshError="1"/>
      <sheetData sheetId="1933"/>
      <sheetData sheetId="1934" refreshError="1"/>
      <sheetData sheetId="1935"/>
      <sheetData sheetId="1936" refreshError="1"/>
      <sheetData sheetId="1937"/>
      <sheetData sheetId="1938" refreshError="1"/>
      <sheetData sheetId="1939" refreshError="1"/>
      <sheetData sheetId="1940" refreshError="1"/>
      <sheetData sheetId="1941" refreshError="1"/>
      <sheetData sheetId="1942" refreshError="1"/>
      <sheetData sheetId="1943" refreshError="1"/>
      <sheetData sheetId="1944" refreshError="1"/>
      <sheetData sheetId="1945"/>
      <sheetData sheetId="1946" refreshError="1"/>
      <sheetData sheetId="1947" refreshError="1"/>
      <sheetData sheetId="1948" refreshError="1"/>
      <sheetData sheetId="1949" refreshError="1"/>
      <sheetData sheetId="1950"/>
      <sheetData sheetId="1951" refreshError="1"/>
      <sheetData sheetId="1952"/>
      <sheetData sheetId="1953" refreshError="1"/>
      <sheetData sheetId="1954"/>
      <sheetData sheetId="1955"/>
      <sheetData sheetId="1956"/>
      <sheetData sheetId="1957"/>
      <sheetData sheetId="1958" refreshError="1"/>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ow r="10">
          <cell r="C10" t="str">
            <v>Baby Factory Ltd</v>
          </cell>
        </row>
      </sheetData>
      <sheetData sheetId="2107">
        <row r="10">
          <cell r="C10" t="str">
            <v>Baby Factory Ltd</v>
          </cell>
        </row>
      </sheetData>
      <sheetData sheetId="2108"/>
      <sheetData sheetId="2109">
        <row r="10">
          <cell r="C10" t="str">
            <v>Baby Factory Ltd</v>
          </cell>
        </row>
      </sheetData>
      <sheetData sheetId="2110"/>
      <sheetData sheetId="2111"/>
      <sheetData sheetId="2112"/>
      <sheetData sheetId="2113"/>
      <sheetData sheetId="2114"/>
      <sheetData sheetId="2115"/>
      <sheetData sheetId="2116"/>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sheetData sheetId="2142" refreshError="1"/>
      <sheetData sheetId="2143" refreshError="1"/>
      <sheetData sheetId="2144" refreshError="1"/>
      <sheetData sheetId="2145" refreshError="1"/>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row r="10">
          <cell r="C10" t="str">
            <v>Baby Factory Ltd</v>
          </cell>
        </row>
      </sheetData>
      <sheetData sheetId="2181">
        <row r="10">
          <cell r="C10" t="str">
            <v>Baby Factory Ltd</v>
          </cell>
        </row>
      </sheetData>
      <sheetData sheetId="2182"/>
      <sheetData sheetId="2183">
        <row r="10">
          <cell r="C10" t="str">
            <v>Baby Factory Ltd</v>
          </cell>
        </row>
      </sheetData>
      <sheetData sheetId="2184"/>
      <sheetData sheetId="2185"/>
      <sheetData sheetId="2186"/>
      <sheetData sheetId="2187"/>
      <sheetData sheetId="2188"/>
      <sheetData sheetId="2189"/>
      <sheetData sheetId="2190"/>
      <sheetData sheetId="2191"/>
      <sheetData sheetId="2192"/>
      <sheetData sheetId="2193">
        <row r="10">
          <cell r="C10" t="str">
            <v>Baby Factory Ltd</v>
          </cell>
        </row>
      </sheetData>
      <sheetData sheetId="2194">
        <row r="10">
          <cell r="C10" t="str">
            <v>Baby Factory Ltd</v>
          </cell>
        </row>
      </sheetData>
      <sheetData sheetId="2195"/>
      <sheetData sheetId="2196">
        <row r="10">
          <cell r="C10" t="str">
            <v>Baby Factory Ltd</v>
          </cell>
        </row>
      </sheetData>
      <sheetData sheetId="2197"/>
      <sheetData sheetId="2198" refreshError="1"/>
      <sheetData sheetId="2199" refreshError="1"/>
      <sheetData sheetId="2200"/>
      <sheetData sheetId="2201"/>
      <sheetData sheetId="2202"/>
      <sheetData sheetId="2203"/>
      <sheetData sheetId="2204"/>
      <sheetData sheetId="2205">
        <row r="10">
          <cell r="C10" t="str">
            <v>Baby Factory Ltd</v>
          </cell>
        </row>
      </sheetData>
      <sheetData sheetId="2206">
        <row r="10">
          <cell r="C10" t="str">
            <v>Baby Factory Ltd</v>
          </cell>
        </row>
      </sheetData>
      <sheetData sheetId="2207"/>
      <sheetData sheetId="2208">
        <row r="10">
          <cell r="C10" t="str">
            <v>Baby Factory Ltd</v>
          </cell>
        </row>
      </sheetData>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refreshError="1"/>
      <sheetData sheetId="2225" refreshError="1"/>
      <sheetData sheetId="2226"/>
      <sheetData sheetId="2227" refreshError="1"/>
      <sheetData sheetId="2228" refreshError="1"/>
      <sheetData sheetId="2229" refreshError="1"/>
      <sheetData sheetId="2230" refreshError="1"/>
      <sheetData sheetId="2231" refreshError="1"/>
      <sheetData sheetId="2232"/>
      <sheetData sheetId="2233"/>
      <sheetData sheetId="2234"/>
      <sheetData sheetId="2235" refreshError="1"/>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refreshError="1"/>
      <sheetData sheetId="2255" refreshError="1"/>
      <sheetData sheetId="2256" refreshError="1"/>
      <sheetData sheetId="2257" refreshError="1"/>
      <sheetData sheetId="2258">
        <row r="3">
          <cell r="A3" t="str">
            <v>A项            目</v>
          </cell>
        </row>
      </sheetData>
      <sheetData sheetId="2259" refreshError="1"/>
      <sheetData sheetId="2260" refreshError="1"/>
      <sheetData sheetId="2261" refreshError="1"/>
      <sheetData sheetId="2262"/>
      <sheetData sheetId="2263"/>
      <sheetData sheetId="2264"/>
      <sheetData sheetId="2265"/>
      <sheetData sheetId="2266"/>
      <sheetData sheetId="2267">
        <row r="3">
          <cell r="A3" t="str">
            <v>A项            目</v>
          </cell>
        </row>
      </sheetData>
      <sheetData sheetId="2268">
        <row r="3">
          <cell r="A3" t="str">
            <v>A项            目</v>
          </cell>
        </row>
      </sheetData>
      <sheetData sheetId="2269">
        <row r="3">
          <cell r="A3" t="str">
            <v>A项            目</v>
          </cell>
        </row>
      </sheetData>
      <sheetData sheetId="2270">
        <row r="3">
          <cell r="A3" t="str">
            <v>A项            目</v>
          </cell>
        </row>
      </sheetData>
      <sheetData sheetId="2271">
        <row r="3">
          <cell r="A3" t="str">
            <v>A项            目</v>
          </cell>
        </row>
      </sheetData>
      <sheetData sheetId="2272">
        <row r="3">
          <cell r="A3" t="str">
            <v>A项            目</v>
          </cell>
        </row>
      </sheetData>
      <sheetData sheetId="2273">
        <row r="3">
          <cell r="A3" t="str">
            <v>A项            目</v>
          </cell>
        </row>
      </sheetData>
      <sheetData sheetId="2274"/>
      <sheetData sheetId="2275"/>
      <sheetData sheetId="2276"/>
      <sheetData sheetId="2277"/>
      <sheetData sheetId="2278"/>
      <sheetData sheetId="2279"/>
      <sheetData sheetId="2280"/>
      <sheetData sheetId="2281"/>
      <sheetData sheetId="2282"/>
      <sheetData sheetId="2283"/>
      <sheetData sheetId="2284"/>
      <sheetData sheetId="2285">
        <row r="3">
          <cell r="A3" t="str">
            <v>A项            目</v>
          </cell>
        </row>
      </sheetData>
      <sheetData sheetId="2286">
        <row r="3">
          <cell r="A3" t="str">
            <v>A项            目</v>
          </cell>
        </row>
      </sheetData>
      <sheetData sheetId="2287">
        <row r="3">
          <cell r="A3" t="str">
            <v>A项            目</v>
          </cell>
        </row>
      </sheetData>
      <sheetData sheetId="2288">
        <row r="3">
          <cell r="A3" t="str">
            <v>A项            目</v>
          </cell>
        </row>
      </sheetData>
      <sheetData sheetId="2289">
        <row r="3">
          <cell r="A3" t="str">
            <v>A项            目</v>
          </cell>
        </row>
      </sheetData>
      <sheetData sheetId="2290"/>
      <sheetData sheetId="2291"/>
      <sheetData sheetId="2292"/>
      <sheetData sheetId="2293"/>
      <sheetData sheetId="2294"/>
      <sheetData sheetId="2295"/>
      <sheetData sheetId="2296"/>
      <sheetData sheetId="2297" refreshError="1"/>
      <sheetData sheetId="2298" refreshError="1"/>
      <sheetData sheetId="2299" refreshError="1"/>
      <sheetData sheetId="2300" refreshError="1"/>
      <sheetData sheetId="2301"/>
      <sheetData sheetId="2302"/>
      <sheetData sheetId="2303"/>
      <sheetData sheetId="2304"/>
      <sheetData sheetId="2305" refreshError="1"/>
      <sheetData sheetId="2306"/>
      <sheetData sheetId="2307"/>
      <sheetData sheetId="2308"/>
      <sheetData sheetId="2309" refreshError="1"/>
      <sheetData sheetId="2310" refreshError="1"/>
      <sheetData sheetId="2311"/>
      <sheetData sheetId="2312" refreshError="1"/>
      <sheetData sheetId="2313" refreshError="1"/>
      <sheetData sheetId="2314"/>
      <sheetData sheetId="2315"/>
      <sheetData sheetId="2316"/>
      <sheetData sheetId="2317"/>
      <sheetData sheetId="2318"/>
      <sheetData sheetId="2319"/>
      <sheetData sheetId="2320" refreshError="1"/>
      <sheetData sheetId="2321"/>
      <sheetData sheetId="2322"/>
      <sheetData sheetId="2323"/>
      <sheetData sheetId="2324"/>
      <sheetData sheetId="2325"/>
      <sheetData sheetId="2326"/>
      <sheetData sheetId="2327"/>
      <sheetData sheetId="2328" refreshError="1"/>
      <sheetData sheetId="2329" refreshError="1"/>
      <sheetData sheetId="2330" refreshError="1"/>
      <sheetData sheetId="2331"/>
      <sheetData sheetId="2332"/>
      <sheetData sheetId="2333" refreshError="1"/>
      <sheetData sheetId="2334" refreshError="1"/>
      <sheetData sheetId="2335"/>
      <sheetData sheetId="2336" refreshError="1"/>
      <sheetData sheetId="2337"/>
      <sheetData sheetId="2338"/>
      <sheetData sheetId="2339"/>
      <sheetData sheetId="2340"/>
      <sheetData sheetId="2341"/>
      <sheetData sheetId="2342"/>
      <sheetData sheetId="2343"/>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sheetData sheetId="2446"/>
      <sheetData sheetId="2447"/>
      <sheetData sheetId="2448"/>
      <sheetData sheetId="2449"/>
      <sheetData sheetId="2450"/>
      <sheetData sheetId="2451"/>
      <sheetData sheetId="2452"/>
      <sheetData sheetId="2453"/>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sheetData sheetId="2522" refreshError="1"/>
      <sheetData sheetId="2523" refreshError="1"/>
      <sheetData sheetId="2524"/>
      <sheetData sheetId="2525" refreshError="1"/>
      <sheetData sheetId="2526" refreshError="1"/>
      <sheetData sheetId="2527" refreshError="1"/>
      <sheetData sheetId="2528" refreshError="1"/>
      <sheetData sheetId="2529"/>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ow r="2">
          <cell r="A2" t="str">
            <v>编制单位：山西朔州平鲁区华美奥冯西煤业有限公司</v>
          </cell>
        </row>
      </sheetData>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refreshError="1"/>
      <sheetData sheetId="2579" refreshError="1"/>
      <sheetData sheetId="2580" refreshError="1"/>
      <sheetData sheetId="2581"/>
      <sheetData sheetId="2582"/>
      <sheetData sheetId="2583" refreshError="1"/>
      <sheetData sheetId="2584" refreshError="1"/>
      <sheetData sheetId="2585" refreshError="1"/>
      <sheetData sheetId="2586"/>
      <sheetData sheetId="2587" refreshError="1"/>
      <sheetData sheetId="2588" refreshError="1"/>
      <sheetData sheetId="2589"/>
      <sheetData sheetId="2590"/>
      <sheetData sheetId="2591" refreshError="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refreshError="1"/>
      <sheetData sheetId="2620" refreshError="1"/>
      <sheetData sheetId="2621" refreshError="1"/>
      <sheetData sheetId="2622" refreshError="1"/>
      <sheetData sheetId="2623"/>
      <sheetData sheetId="2624"/>
      <sheetData sheetId="2625"/>
      <sheetData sheetId="2626"/>
      <sheetData sheetId="2627"/>
      <sheetData sheetId="2628"/>
      <sheetData sheetId="2629"/>
      <sheetData sheetId="2630"/>
      <sheetData sheetId="2631"/>
      <sheetData sheetId="2632"/>
      <sheetData sheetId="2633" refreshError="1"/>
      <sheetData sheetId="2634"/>
      <sheetData sheetId="2635"/>
      <sheetData sheetId="2636" refreshError="1"/>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refreshError="1"/>
      <sheetData sheetId="2664" refreshError="1"/>
      <sheetData sheetId="2665"/>
      <sheetData sheetId="2666"/>
      <sheetData sheetId="2667"/>
      <sheetData sheetId="2668"/>
      <sheetData sheetId="2669"/>
      <sheetData sheetId="2670"/>
      <sheetData sheetId="2671"/>
      <sheetData sheetId="2672"/>
      <sheetData sheetId="2673"/>
      <sheetData sheetId="2674" refreshError="1"/>
      <sheetData sheetId="2675" refreshError="1"/>
      <sheetData sheetId="2676" refreshError="1"/>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refreshError="1"/>
      <sheetData sheetId="2703" refreshError="1"/>
      <sheetData sheetId="2704" refreshError="1"/>
      <sheetData sheetId="2705"/>
      <sheetData sheetId="2706"/>
      <sheetData sheetId="2707"/>
      <sheetData sheetId="2708"/>
      <sheetData sheetId="2709" refreshError="1"/>
      <sheetData sheetId="2710"/>
      <sheetData sheetId="2711"/>
      <sheetData sheetId="2712" refreshError="1"/>
      <sheetData sheetId="2713" refreshError="1"/>
      <sheetData sheetId="2714"/>
      <sheetData sheetId="2715"/>
      <sheetData sheetId="2716"/>
      <sheetData sheetId="2717"/>
      <sheetData sheetId="2718"/>
      <sheetData sheetId="2719"/>
      <sheetData sheetId="2720"/>
      <sheetData sheetId="2721" refreshError="1"/>
      <sheetData sheetId="2722"/>
      <sheetData sheetId="2723"/>
      <sheetData sheetId="2724"/>
      <sheetData sheetId="2725"/>
      <sheetData sheetId="2726"/>
      <sheetData sheetId="2727"/>
      <sheetData sheetId="2728"/>
      <sheetData sheetId="2729"/>
      <sheetData sheetId="2730" refreshError="1"/>
      <sheetData sheetId="2731" refreshError="1"/>
      <sheetData sheetId="2732" refreshError="1"/>
      <sheetData sheetId="2733"/>
      <sheetData sheetId="2734" refreshError="1"/>
      <sheetData sheetId="2735" refreshError="1"/>
      <sheetData sheetId="2736"/>
      <sheetData sheetId="2737" refreshError="1"/>
      <sheetData sheetId="2738"/>
      <sheetData sheetId="2739"/>
      <sheetData sheetId="2740"/>
      <sheetData sheetId="2741" refreshError="1"/>
      <sheetData sheetId="2742"/>
      <sheetData sheetId="2743"/>
      <sheetData sheetId="2744"/>
      <sheetData sheetId="2745" refreshError="1"/>
      <sheetData sheetId="2746"/>
      <sheetData sheetId="2747"/>
      <sheetData sheetId="2748" refreshError="1"/>
      <sheetData sheetId="2749"/>
      <sheetData sheetId="2750"/>
      <sheetData sheetId="2751"/>
      <sheetData sheetId="2752"/>
      <sheetData sheetId="2753"/>
      <sheetData sheetId="2754"/>
      <sheetData sheetId="2755" refreshError="1"/>
      <sheetData sheetId="2756"/>
      <sheetData sheetId="2757"/>
      <sheetData sheetId="2758"/>
      <sheetData sheetId="2759"/>
      <sheetData sheetId="2760"/>
      <sheetData sheetId="2761"/>
      <sheetData sheetId="2762"/>
      <sheetData sheetId="2763"/>
      <sheetData sheetId="2764"/>
      <sheetData sheetId="2765">
        <row r="129">
          <cell r="C129">
            <v>71.819999999999993</v>
          </cell>
        </row>
      </sheetData>
      <sheetData sheetId="2766" refreshError="1"/>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refreshError="1"/>
      <sheetData sheetId="2793" refreshError="1"/>
      <sheetData sheetId="2794" refreshError="1"/>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refreshError="1"/>
      <sheetData sheetId="2874" refreshError="1"/>
      <sheetData sheetId="2875" refreshError="1"/>
      <sheetData sheetId="2876" refreshError="1"/>
      <sheetData sheetId="2877" refreshError="1"/>
      <sheetData sheetId="2878" refreshError="1"/>
      <sheetData sheetId="2879"/>
      <sheetData sheetId="2880"/>
      <sheetData sheetId="2881" refreshError="1"/>
      <sheetData sheetId="2882"/>
      <sheetData sheetId="2883" refreshError="1"/>
      <sheetData sheetId="2884"/>
      <sheetData sheetId="2885" refreshError="1"/>
      <sheetData sheetId="2886" refreshError="1"/>
      <sheetData sheetId="2887" refreshError="1"/>
      <sheetData sheetId="2888"/>
      <sheetData sheetId="2889" refreshError="1"/>
      <sheetData sheetId="2890" refreshError="1"/>
      <sheetData sheetId="2891" refreshError="1"/>
      <sheetData sheetId="2892" refreshError="1"/>
      <sheetData sheetId="2893" refreshError="1"/>
      <sheetData sheetId="2894" refreshError="1"/>
      <sheetData sheetId="2895" refreshError="1"/>
      <sheetData sheetId="2896"/>
      <sheetData sheetId="2897"/>
      <sheetData sheetId="2898"/>
      <sheetData sheetId="2899"/>
      <sheetData sheetId="2900" refreshError="1"/>
      <sheetData sheetId="2901" refreshError="1"/>
      <sheetData sheetId="2902" refreshError="1"/>
      <sheetData sheetId="2903" refreshError="1"/>
      <sheetData sheetId="2904" refreshError="1"/>
      <sheetData sheetId="2905" refreshError="1"/>
      <sheetData sheetId="2906" refreshError="1"/>
      <sheetData sheetId="2907"/>
      <sheetData sheetId="2908" refreshError="1"/>
      <sheetData sheetId="2909" refreshError="1"/>
      <sheetData sheetId="2910"/>
      <sheetData sheetId="2911"/>
      <sheetData sheetId="2912" refreshError="1"/>
      <sheetData sheetId="2913" refreshError="1"/>
      <sheetData sheetId="2914"/>
      <sheetData sheetId="2915"/>
      <sheetData sheetId="2916" refreshError="1"/>
      <sheetData sheetId="2917" refreshError="1"/>
      <sheetData sheetId="2918" refreshError="1"/>
      <sheetData sheetId="2919" refreshError="1"/>
      <sheetData sheetId="2920"/>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sheetData sheetId="2934"/>
      <sheetData sheetId="2935" refreshError="1"/>
      <sheetData sheetId="2936" refreshError="1"/>
      <sheetData sheetId="2937" refreshError="1"/>
      <sheetData sheetId="2938" refreshError="1"/>
      <sheetData sheetId="2939" refreshError="1"/>
      <sheetData sheetId="2940" refreshError="1"/>
      <sheetData sheetId="2941" refreshError="1"/>
      <sheetData sheetId="2942"/>
      <sheetData sheetId="2943"/>
      <sheetData sheetId="2944"/>
      <sheetData sheetId="2945"/>
      <sheetData sheetId="2946"/>
      <sheetData sheetId="2947"/>
      <sheetData sheetId="2948"/>
      <sheetData sheetId="2949"/>
      <sheetData sheetId="2950"/>
      <sheetData sheetId="2951"/>
      <sheetData sheetId="2952"/>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sheetData sheetId="2963"/>
      <sheetData sheetId="2964"/>
      <sheetData sheetId="2965"/>
      <sheetData sheetId="2966"/>
      <sheetData sheetId="2967"/>
      <sheetData sheetId="2968" refreshError="1"/>
      <sheetData sheetId="2969" refreshError="1"/>
      <sheetData sheetId="2970" refreshError="1"/>
      <sheetData sheetId="2971" refreshError="1"/>
      <sheetData sheetId="2972" refreshError="1"/>
      <sheetData sheetId="2973" refreshError="1"/>
      <sheetData sheetId="2974" refreshError="1"/>
      <sheetData sheetId="2975"/>
      <sheetData sheetId="2976" refreshError="1"/>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sheetData sheetId="3054" refreshError="1"/>
      <sheetData sheetId="3055" refreshError="1"/>
      <sheetData sheetId="3056" refreshError="1"/>
      <sheetData sheetId="3057" refreshError="1"/>
      <sheetData sheetId="3058" refreshError="1"/>
      <sheetData sheetId="3059" refreshError="1"/>
      <sheetData sheetId="3060"/>
      <sheetData sheetId="3061"/>
      <sheetData sheetId="3062"/>
      <sheetData sheetId="3063"/>
      <sheetData sheetId="3064"/>
      <sheetData sheetId="3065"/>
      <sheetData sheetId="3066"/>
      <sheetData sheetId="3067"/>
      <sheetData sheetId="3068"/>
      <sheetData sheetId="3069"/>
      <sheetData sheetId="3070"/>
      <sheetData sheetId="3071"/>
      <sheetData sheetId="3072"/>
      <sheetData sheetId="3073"/>
      <sheetData sheetId="3074"/>
      <sheetData sheetId="3075"/>
      <sheetData sheetId="3076"/>
      <sheetData sheetId="3077"/>
      <sheetData sheetId="3078" refreshError="1"/>
      <sheetData sheetId="3079" refreshError="1"/>
      <sheetData sheetId="3080" refreshError="1"/>
      <sheetData sheetId="3081" refreshError="1"/>
      <sheetData sheetId="3082" refreshError="1"/>
      <sheetData sheetId="3083"/>
      <sheetData sheetId="3084" refreshError="1"/>
      <sheetData sheetId="3085"/>
      <sheetData sheetId="3086"/>
      <sheetData sheetId="3087"/>
      <sheetData sheetId="3088"/>
      <sheetData sheetId="3089"/>
      <sheetData sheetId="3090"/>
      <sheetData sheetId="3091"/>
      <sheetData sheetId="3092"/>
      <sheetData sheetId="3093"/>
      <sheetData sheetId="3094"/>
      <sheetData sheetId="3095"/>
      <sheetData sheetId="3096"/>
      <sheetData sheetId="3097"/>
      <sheetData sheetId="3098" refreshError="1"/>
      <sheetData sheetId="3099"/>
      <sheetData sheetId="3100"/>
      <sheetData sheetId="3101"/>
      <sheetData sheetId="3102" refreshError="1"/>
      <sheetData sheetId="3103"/>
      <sheetData sheetId="3104"/>
      <sheetData sheetId="3105"/>
      <sheetData sheetId="3106">
        <row r="29">
          <cell r="C29" t="str">
            <v>CABRERA, JOSE Ma. J</v>
          </cell>
        </row>
      </sheetData>
      <sheetData sheetId="3107" refreshError="1"/>
      <sheetData sheetId="3108"/>
      <sheetData sheetId="3109"/>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sheetData sheetId="3148"/>
      <sheetData sheetId="3149"/>
      <sheetData sheetId="3150" refreshError="1"/>
      <sheetData sheetId="3151"/>
      <sheetData sheetId="3152" refreshError="1"/>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refreshError="1"/>
      <sheetData sheetId="3185"/>
      <sheetData sheetId="3186"/>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sheetData sheetId="3198" refreshError="1"/>
      <sheetData sheetId="3199" refreshError="1"/>
      <sheetData sheetId="3200"/>
      <sheetData sheetId="3201" refreshError="1"/>
      <sheetData sheetId="3202"/>
      <sheetData sheetId="3203" refreshError="1"/>
      <sheetData sheetId="3204" refreshError="1"/>
      <sheetData sheetId="3205"/>
      <sheetData sheetId="3206" refreshError="1"/>
      <sheetData sheetId="3207"/>
      <sheetData sheetId="3208" refreshError="1"/>
      <sheetData sheetId="3209" refreshError="1"/>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refreshError="1"/>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 sheetId="3278" refreshError="1"/>
      <sheetData sheetId="3279" refreshError="1"/>
      <sheetData sheetId="3280" refreshError="1"/>
      <sheetData sheetId="3281" refreshError="1"/>
      <sheetData sheetId="3282" refreshError="1"/>
      <sheetData sheetId="3283"/>
      <sheetData sheetId="3284" refreshError="1"/>
      <sheetData sheetId="3285" refreshError="1"/>
      <sheetData sheetId="3286" refreshError="1"/>
      <sheetData sheetId="3287" refreshError="1"/>
      <sheetData sheetId="3288" refreshError="1"/>
      <sheetData sheetId="3289" refreshError="1"/>
      <sheetData sheetId="3290" refreshError="1"/>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refreshError="1"/>
      <sheetData sheetId="3308"/>
      <sheetData sheetId="3309" refreshError="1"/>
      <sheetData sheetId="3310" refreshError="1"/>
      <sheetData sheetId="3311" refreshError="1"/>
      <sheetData sheetId="3312" refreshError="1"/>
      <sheetData sheetId="3313" refreshError="1"/>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sheetData sheetId="3327" refreshError="1"/>
      <sheetData sheetId="3328" refreshError="1"/>
      <sheetData sheetId="3329"/>
      <sheetData sheetId="3330" refreshError="1"/>
      <sheetData sheetId="3331" refreshError="1"/>
      <sheetData sheetId="3332" refreshError="1"/>
      <sheetData sheetId="3333" refreshError="1"/>
      <sheetData sheetId="3334"/>
      <sheetData sheetId="3335"/>
      <sheetData sheetId="3336"/>
      <sheetData sheetId="3337"/>
      <sheetData sheetId="3338"/>
      <sheetData sheetId="3339"/>
      <sheetData sheetId="3340"/>
      <sheetData sheetId="334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efreshError="1"/>
      <sheetData sheetId="3361" refreshError="1"/>
      <sheetData sheetId="3362" refreshError="1"/>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efreshError="1"/>
      <sheetData sheetId="3426" refreshError="1"/>
      <sheetData sheetId="3427" refreshError="1"/>
      <sheetData sheetId="3428" refreshError="1"/>
      <sheetData sheetId="3429" refreshError="1"/>
      <sheetData sheetId="3430" refreshError="1"/>
      <sheetData sheetId="3431" refreshError="1"/>
      <sheetData sheetId="3432" refreshError="1"/>
      <sheetData sheetId="3433" refreshError="1"/>
      <sheetData sheetId="3434" refreshError="1"/>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refreshError="1"/>
      <sheetData sheetId="3464" refreshError="1"/>
      <sheetData sheetId="3465" refreshError="1"/>
      <sheetData sheetId="3466" refreshError="1"/>
      <sheetData sheetId="3467" refreshError="1"/>
      <sheetData sheetId="3468" refreshError="1"/>
      <sheetData sheetId="3469" refreshError="1"/>
      <sheetData sheetId="3470" refreshError="1"/>
      <sheetData sheetId="3471" refreshError="1"/>
      <sheetData sheetId="3472" refreshError="1"/>
      <sheetData sheetId="3473" refreshError="1"/>
      <sheetData sheetId="3474" refreshError="1"/>
      <sheetData sheetId="3475" refreshError="1"/>
      <sheetData sheetId="3476" refreshError="1"/>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sheetData sheetId="3518" refreshError="1"/>
      <sheetData sheetId="3519"/>
      <sheetData sheetId="3520"/>
      <sheetData sheetId="3521"/>
      <sheetData sheetId="3522"/>
      <sheetData sheetId="3523"/>
      <sheetData sheetId="3524"/>
      <sheetData sheetId="3525"/>
      <sheetData sheetId="3526"/>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sheetData sheetId="3536"/>
      <sheetData sheetId="3537"/>
      <sheetData sheetId="3538"/>
      <sheetData sheetId="3539"/>
      <sheetData sheetId="3540"/>
      <sheetData sheetId="3541"/>
      <sheetData sheetId="3542"/>
      <sheetData sheetId="3543"/>
      <sheetData sheetId="3544"/>
      <sheetData sheetId="3545"/>
      <sheetData sheetId="3546"/>
      <sheetData sheetId="3547"/>
      <sheetData sheetId="3548"/>
      <sheetData sheetId="3549" refreshError="1"/>
      <sheetData sheetId="3550"/>
      <sheetData sheetId="3551"/>
      <sheetData sheetId="3552"/>
      <sheetData sheetId="3553"/>
      <sheetData sheetId="3554"/>
      <sheetData sheetId="3555"/>
      <sheetData sheetId="3556">
        <row r="1">
          <cell r="D1" t="str">
            <v>发票号码</v>
          </cell>
        </row>
      </sheetData>
      <sheetData sheetId="3557"/>
      <sheetData sheetId="3558"/>
      <sheetData sheetId="3559"/>
      <sheetData sheetId="3560">
        <row r="1">
          <cell r="D1" t="str">
            <v>发票号码</v>
          </cell>
        </row>
      </sheetData>
      <sheetData sheetId="3561">
        <row r="1">
          <cell r="D1" t="str">
            <v>发票号码</v>
          </cell>
        </row>
      </sheetData>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efreshError="1"/>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sheetData sheetId="3661"/>
      <sheetData sheetId="3662"/>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sheetData sheetId="3693" refreshError="1"/>
      <sheetData sheetId="3694" refreshError="1"/>
      <sheetData sheetId="3695" refreshError="1"/>
      <sheetData sheetId="3696" refreshError="1"/>
      <sheetData sheetId="3697" refreshError="1"/>
      <sheetData sheetId="3698" refreshError="1"/>
      <sheetData sheetId="3699"/>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sheetData sheetId="3709"/>
      <sheetData sheetId="3710"/>
      <sheetData sheetId="3711"/>
      <sheetData sheetId="3712"/>
      <sheetData sheetId="3713"/>
      <sheetData sheetId="3714"/>
      <sheetData sheetId="3715"/>
      <sheetData sheetId="3716"/>
      <sheetData sheetId="3717"/>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sheetData sheetId="3737"/>
      <sheetData sheetId="3738"/>
      <sheetData sheetId="3739"/>
      <sheetData sheetId="3740"/>
      <sheetData sheetId="3741"/>
      <sheetData sheetId="3742"/>
      <sheetData sheetId="3743"/>
      <sheetData sheetId="3744" refreshError="1"/>
      <sheetData sheetId="3745"/>
      <sheetData sheetId="3746"/>
      <sheetData sheetId="3747"/>
      <sheetData sheetId="3748"/>
      <sheetData sheetId="3749"/>
      <sheetData sheetId="3750"/>
      <sheetData sheetId="3751"/>
      <sheetData sheetId="3752"/>
      <sheetData sheetId="3753"/>
      <sheetData sheetId="3754"/>
      <sheetData sheetId="3755" refreshError="1"/>
      <sheetData sheetId="3756" refreshError="1"/>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refreshError="1"/>
      <sheetData sheetId="3770"/>
      <sheetData sheetId="3771"/>
      <sheetData sheetId="3772"/>
      <sheetData sheetId="3773" refreshError="1"/>
      <sheetData sheetId="3774"/>
      <sheetData sheetId="3775" refreshError="1"/>
      <sheetData sheetId="3776"/>
      <sheetData sheetId="3777"/>
      <sheetData sheetId="3778"/>
      <sheetData sheetId="3779"/>
      <sheetData sheetId="3780"/>
      <sheetData sheetId="3781"/>
      <sheetData sheetId="3782" refreshError="1"/>
      <sheetData sheetId="3783" refreshError="1"/>
      <sheetData sheetId="3784" refreshError="1"/>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sheetData sheetId="3810" refreshError="1"/>
      <sheetData sheetId="3811" refreshError="1"/>
      <sheetData sheetId="3812" refreshError="1"/>
      <sheetData sheetId="3813"/>
      <sheetData sheetId="3814"/>
      <sheetData sheetId="3815"/>
      <sheetData sheetId="3816"/>
      <sheetData sheetId="3817"/>
      <sheetData sheetId="3818" refreshError="1"/>
      <sheetData sheetId="3819" refreshError="1"/>
      <sheetData sheetId="3820" refreshError="1"/>
      <sheetData sheetId="382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refreshError="1"/>
      <sheetData sheetId="3832"/>
      <sheetData sheetId="3833" refreshError="1"/>
      <sheetData sheetId="3834"/>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refreshError="1"/>
      <sheetData sheetId="3845" refreshError="1"/>
      <sheetData sheetId="3846" refreshError="1"/>
      <sheetData sheetId="3847" refreshError="1"/>
      <sheetData sheetId="3848" refreshError="1"/>
      <sheetData sheetId="3849" refreshError="1"/>
      <sheetData sheetId="3850" refreshError="1"/>
      <sheetData sheetId="3851" refreshError="1"/>
      <sheetData sheetId="3852" refreshError="1"/>
      <sheetData sheetId="3853" refreshError="1"/>
      <sheetData sheetId="3854" refreshError="1"/>
      <sheetData sheetId="3855" refreshError="1"/>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refreshError="1"/>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refreshError="1"/>
      <sheetData sheetId="3908"/>
      <sheetData sheetId="3909"/>
      <sheetData sheetId="3910"/>
      <sheetData sheetId="3911"/>
      <sheetData sheetId="3912"/>
      <sheetData sheetId="3913"/>
      <sheetData sheetId="3914"/>
      <sheetData sheetId="3915"/>
      <sheetData sheetId="3916"/>
      <sheetData sheetId="3917"/>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refreshError="1"/>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refreshError="1"/>
      <sheetData sheetId="3969"/>
      <sheetData sheetId="3970" refreshError="1"/>
      <sheetData sheetId="3971"/>
      <sheetData sheetId="3972" refreshError="1"/>
      <sheetData sheetId="3973" refreshError="1"/>
      <sheetData sheetId="3974" refreshError="1"/>
      <sheetData sheetId="3975"/>
      <sheetData sheetId="3976"/>
      <sheetData sheetId="3977"/>
      <sheetData sheetId="3978"/>
      <sheetData sheetId="3979"/>
      <sheetData sheetId="3980"/>
      <sheetData sheetId="3981"/>
      <sheetData sheetId="3982"/>
      <sheetData sheetId="3983"/>
      <sheetData sheetId="3984"/>
      <sheetData sheetId="3985"/>
      <sheetData sheetId="3986" refreshError="1"/>
      <sheetData sheetId="3987" refreshError="1"/>
      <sheetData sheetId="3988" refreshError="1"/>
      <sheetData sheetId="3989" refreshError="1"/>
      <sheetData sheetId="3990"/>
      <sheetData sheetId="3991"/>
      <sheetData sheetId="3992"/>
      <sheetData sheetId="3993" refreshError="1"/>
      <sheetData sheetId="3994"/>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sheetData sheetId="4007"/>
      <sheetData sheetId="4008"/>
      <sheetData sheetId="4009"/>
      <sheetData sheetId="4010"/>
      <sheetData sheetId="4011"/>
      <sheetData sheetId="4012"/>
      <sheetData sheetId="4013"/>
      <sheetData sheetId="4014"/>
      <sheetData sheetId="4015"/>
      <sheetData sheetId="4016"/>
      <sheetData sheetId="4017"/>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sheetData sheetId="4046"/>
      <sheetData sheetId="4047"/>
      <sheetData sheetId="4048"/>
      <sheetData sheetId="4049"/>
      <sheetData sheetId="4050"/>
      <sheetData sheetId="4051"/>
      <sheetData sheetId="4052"/>
      <sheetData sheetId="4053"/>
      <sheetData sheetId="4054"/>
      <sheetData sheetId="4055"/>
      <sheetData sheetId="4056"/>
      <sheetData sheetId="4057"/>
      <sheetData sheetId="4058"/>
      <sheetData sheetId="4059"/>
      <sheetData sheetId="4060"/>
      <sheetData sheetId="4061"/>
      <sheetData sheetId="4062"/>
      <sheetData sheetId="4063"/>
      <sheetData sheetId="4064"/>
      <sheetData sheetId="4065"/>
      <sheetData sheetId="4066"/>
      <sheetData sheetId="4067"/>
      <sheetData sheetId="4068"/>
      <sheetData sheetId="4069"/>
      <sheetData sheetId="4070"/>
      <sheetData sheetId="407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sheetData sheetId="4101"/>
      <sheetData sheetId="4102"/>
      <sheetData sheetId="4103"/>
      <sheetData sheetId="4104"/>
      <sheetData sheetId="4105"/>
      <sheetData sheetId="4106"/>
      <sheetData sheetId="4107"/>
      <sheetData sheetId="4108"/>
      <sheetData sheetId="4109"/>
      <sheetData sheetId="4110"/>
      <sheetData sheetId="4111"/>
      <sheetData sheetId="4112"/>
      <sheetData sheetId="4113"/>
      <sheetData sheetId="4114"/>
      <sheetData sheetId="4115"/>
      <sheetData sheetId="4116" refreshError="1"/>
      <sheetData sheetId="4117"/>
      <sheetData sheetId="4118" refreshError="1"/>
      <sheetData sheetId="4119"/>
      <sheetData sheetId="4120"/>
      <sheetData sheetId="4121"/>
      <sheetData sheetId="4122"/>
      <sheetData sheetId="4123"/>
      <sheetData sheetId="4124"/>
      <sheetData sheetId="4125"/>
      <sheetData sheetId="4126"/>
      <sheetData sheetId="4127"/>
      <sheetData sheetId="4128"/>
      <sheetData sheetId="4129"/>
      <sheetData sheetId="4130"/>
      <sheetData sheetId="4131"/>
      <sheetData sheetId="4132"/>
      <sheetData sheetId="4133"/>
      <sheetData sheetId="4134"/>
      <sheetData sheetId="4135"/>
      <sheetData sheetId="4136"/>
      <sheetData sheetId="4137"/>
      <sheetData sheetId="4138"/>
      <sheetData sheetId="4139" refreshError="1"/>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refreshError="1"/>
      <sheetData sheetId="4169" refreshError="1"/>
      <sheetData sheetId="4170" refreshError="1"/>
      <sheetData sheetId="4171" refreshError="1"/>
      <sheetData sheetId="4172"/>
      <sheetData sheetId="4173"/>
      <sheetData sheetId="4174"/>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efreshError="1"/>
      <sheetData sheetId="4202" refreshError="1"/>
      <sheetData sheetId="4203" refreshError="1"/>
      <sheetData sheetId="4204" refreshError="1"/>
      <sheetData sheetId="4205" refreshError="1"/>
      <sheetData sheetId="4206" refreshError="1"/>
      <sheetData sheetId="4207" refreshError="1"/>
      <sheetData sheetId="4208" refreshError="1"/>
      <sheetData sheetId="4209" refreshError="1"/>
      <sheetData sheetId="4210" refreshError="1"/>
      <sheetData sheetId="4211" refreshError="1"/>
      <sheetData sheetId="4212" refreshError="1"/>
      <sheetData sheetId="4213" refreshError="1"/>
      <sheetData sheetId="4214" refreshError="1"/>
      <sheetData sheetId="4215" refreshError="1"/>
      <sheetData sheetId="4216" refreshError="1"/>
      <sheetData sheetId="4217" refreshError="1"/>
      <sheetData sheetId="4218" refreshError="1"/>
      <sheetData sheetId="4219" refreshError="1"/>
      <sheetData sheetId="4220" refreshError="1"/>
      <sheetData sheetId="4221" refreshError="1"/>
      <sheetData sheetId="4222" refreshError="1"/>
      <sheetData sheetId="4223" refreshError="1"/>
      <sheetData sheetId="4224" refreshError="1"/>
      <sheetData sheetId="4225" refreshError="1"/>
      <sheetData sheetId="4226" refreshError="1"/>
      <sheetData sheetId="4227" refreshError="1"/>
      <sheetData sheetId="4228" refreshError="1"/>
      <sheetData sheetId="4229" refreshError="1"/>
      <sheetData sheetId="4230" refreshError="1"/>
      <sheetData sheetId="4231" refreshError="1"/>
      <sheetData sheetId="4232" refreshError="1"/>
      <sheetData sheetId="4233" refreshError="1"/>
      <sheetData sheetId="4234" refreshError="1"/>
      <sheetData sheetId="4235" refreshError="1"/>
      <sheetData sheetId="4236" refreshError="1"/>
      <sheetData sheetId="4237" refreshError="1"/>
      <sheetData sheetId="4238" refreshError="1"/>
      <sheetData sheetId="4239"/>
      <sheetData sheetId="4240" refreshError="1"/>
      <sheetData sheetId="4241"/>
      <sheetData sheetId="4242" refreshError="1"/>
      <sheetData sheetId="4243" refreshError="1"/>
      <sheetData sheetId="4244" refreshError="1"/>
      <sheetData sheetId="4245" refreshError="1"/>
      <sheetData sheetId="4246" refreshError="1"/>
      <sheetData sheetId="4247" refreshError="1"/>
      <sheetData sheetId="4248" refreshError="1"/>
      <sheetData sheetId="4249" refreshError="1"/>
      <sheetData sheetId="4250" refreshError="1"/>
      <sheetData sheetId="4251"/>
      <sheetData sheetId="4252" refreshError="1"/>
      <sheetData sheetId="4253" refreshError="1"/>
      <sheetData sheetId="4254" refreshError="1"/>
      <sheetData sheetId="4255" refreshError="1"/>
      <sheetData sheetId="4256" refreshError="1"/>
      <sheetData sheetId="4257" refreshError="1"/>
      <sheetData sheetId="4258"/>
      <sheetData sheetId="4259"/>
      <sheetData sheetId="4260"/>
      <sheetData sheetId="4261"/>
      <sheetData sheetId="4262"/>
      <sheetData sheetId="4263"/>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refreshError="1"/>
      <sheetData sheetId="4367" refreshError="1"/>
      <sheetData sheetId="4368" refreshError="1"/>
      <sheetData sheetId="4369" refreshError="1"/>
      <sheetData sheetId="4370" refreshError="1"/>
      <sheetData sheetId="4371" refreshError="1"/>
      <sheetData sheetId="4372" refreshError="1"/>
      <sheetData sheetId="4373" refreshError="1"/>
      <sheetData sheetId="4374" refreshError="1"/>
      <sheetData sheetId="4375" refreshError="1"/>
      <sheetData sheetId="4376" refreshError="1"/>
      <sheetData sheetId="4377" refreshError="1"/>
      <sheetData sheetId="4378" refreshError="1"/>
      <sheetData sheetId="4379" refreshError="1"/>
      <sheetData sheetId="4380" refreshError="1"/>
      <sheetData sheetId="4381" refreshError="1"/>
      <sheetData sheetId="4382" refreshError="1"/>
      <sheetData sheetId="4383" refreshError="1"/>
      <sheetData sheetId="4384" refreshError="1"/>
      <sheetData sheetId="4385" refreshError="1"/>
      <sheetData sheetId="4386" refreshError="1"/>
      <sheetData sheetId="4387" refreshError="1"/>
      <sheetData sheetId="4388" refreshError="1"/>
      <sheetData sheetId="4389" refreshError="1"/>
      <sheetData sheetId="4390" refreshError="1"/>
      <sheetData sheetId="4391" refreshError="1"/>
      <sheetData sheetId="4392" refreshError="1"/>
      <sheetData sheetId="4393"/>
      <sheetData sheetId="4394"/>
      <sheetData sheetId="4395"/>
      <sheetData sheetId="4396"/>
      <sheetData sheetId="4397"/>
      <sheetData sheetId="4398"/>
      <sheetData sheetId="4399"/>
      <sheetData sheetId="4400"/>
      <sheetData sheetId="4401" refreshError="1"/>
      <sheetData sheetId="4402"/>
      <sheetData sheetId="4403"/>
      <sheetData sheetId="4404"/>
      <sheetData sheetId="4405"/>
      <sheetData sheetId="4406"/>
      <sheetData sheetId="4407"/>
      <sheetData sheetId="4408"/>
      <sheetData sheetId="4409"/>
      <sheetData sheetId="4410"/>
      <sheetData sheetId="4411" refreshError="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refreshError="1"/>
      <sheetData sheetId="4468"/>
      <sheetData sheetId="4469"/>
      <sheetData sheetId="4470" refreshError="1"/>
      <sheetData sheetId="4471" refreshError="1"/>
      <sheetData sheetId="4472" refreshError="1"/>
      <sheetData sheetId="4473" refreshError="1"/>
      <sheetData sheetId="4474"/>
      <sheetData sheetId="4475" refreshError="1"/>
      <sheetData sheetId="4476" refreshError="1"/>
      <sheetData sheetId="4477" refreshError="1"/>
      <sheetData sheetId="4478" refreshError="1"/>
      <sheetData sheetId="4479" refreshError="1"/>
      <sheetData sheetId="4480" refreshError="1"/>
      <sheetData sheetId="4481" refreshError="1"/>
      <sheetData sheetId="4482" refreshError="1"/>
      <sheetData sheetId="4483" refreshError="1"/>
      <sheetData sheetId="4484" refreshError="1"/>
      <sheetData sheetId="4485" refreshError="1"/>
      <sheetData sheetId="4486" refreshError="1"/>
      <sheetData sheetId="4487" refreshError="1"/>
      <sheetData sheetId="4488" refreshError="1"/>
      <sheetData sheetId="4489"/>
      <sheetData sheetId="4490" refreshError="1"/>
      <sheetData sheetId="4491"/>
      <sheetData sheetId="4492" refreshError="1"/>
      <sheetData sheetId="4493" refreshError="1"/>
      <sheetData sheetId="4494" refreshError="1"/>
      <sheetData sheetId="4495"/>
      <sheetData sheetId="4496" refreshError="1"/>
      <sheetData sheetId="4497" refreshError="1"/>
      <sheetData sheetId="4498" refreshError="1"/>
      <sheetData sheetId="4499" refreshError="1"/>
      <sheetData sheetId="4500" refreshError="1"/>
      <sheetData sheetId="4501" refreshError="1"/>
      <sheetData sheetId="4502" refreshError="1"/>
      <sheetData sheetId="4503" refreshError="1"/>
      <sheetData sheetId="4504" refreshError="1"/>
      <sheetData sheetId="4505" refreshError="1"/>
      <sheetData sheetId="4506" refreshError="1"/>
      <sheetData sheetId="4507" refreshError="1"/>
      <sheetData sheetId="4508" refreshError="1"/>
      <sheetData sheetId="4509" refreshError="1"/>
      <sheetData sheetId="4510" refreshError="1"/>
      <sheetData sheetId="4511" refreshError="1"/>
      <sheetData sheetId="4512" refreshError="1"/>
      <sheetData sheetId="4513" refreshError="1"/>
      <sheetData sheetId="4514" refreshError="1"/>
      <sheetData sheetId="4515" refreshError="1"/>
      <sheetData sheetId="4516" refreshError="1"/>
      <sheetData sheetId="4517" refreshError="1"/>
      <sheetData sheetId="4518" refreshError="1"/>
      <sheetData sheetId="4519" refreshError="1"/>
      <sheetData sheetId="4520" refreshError="1"/>
      <sheetData sheetId="4521" refreshError="1"/>
      <sheetData sheetId="4522" refreshError="1"/>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refreshError="1"/>
      <sheetData sheetId="4536" refreshError="1"/>
      <sheetData sheetId="4537" refreshError="1"/>
      <sheetData sheetId="4538" refreshError="1"/>
      <sheetData sheetId="4539" refreshError="1"/>
      <sheetData sheetId="4540" refreshError="1"/>
      <sheetData sheetId="4541" refreshError="1"/>
      <sheetData sheetId="4542" refreshError="1"/>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refreshError="1"/>
      <sheetData sheetId="4556" refreshError="1"/>
      <sheetData sheetId="4557" refreshError="1"/>
      <sheetData sheetId="4558" refreshError="1"/>
      <sheetData sheetId="4559" refreshError="1"/>
      <sheetData sheetId="4560" refreshError="1"/>
      <sheetData sheetId="4561" refreshError="1"/>
      <sheetData sheetId="4562" refreshError="1"/>
      <sheetData sheetId="4563" refreshError="1"/>
      <sheetData sheetId="4564" refreshError="1"/>
      <sheetData sheetId="4565" refreshError="1"/>
      <sheetData sheetId="4566" refreshError="1"/>
      <sheetData sheetId="4567" refreshError="1"/>
      <sheetData sheetId="4568" refreshError="1"/>
      <sheetData sheetId="4569" refreshError="1"/>
      <sheetData sheetId="4570" refreshError="1"/>
      <sheetData sheetId="4571" refreshError="1"/>
      <sheetData sheetId="4572" refreshError="1"/>
      <sheetData sheetId="4573" refreshError="1"/>
      <sheetData sheetId="4574" refreshError="1"/>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sheetData sheetId="4629"/>
      <sheetData sheetId="4630"/>
      <sheetData sheetId="4631" refreshError="1"/>
      <sheetData sheetId="4632" refreshError="1"/>
      <sheetData sheetId="4633" refreshError="1"/>
      <sheetData sheetId="4634" refreshError="1"/>
      <sheetData sheetId="4635"/>
      <sheetData sheetId="4636" refreshError="1"/>
      <sheetData sheetId="4637" refreshError="1"/>
      <sheetData sheetId="4638" refreshError="1"/>
      <sheetData sheetId="4639" refreshError="1"/>
      <sheetData sheetId="4640" refreshError="1"/>
      <sheetData sheetId="4641" refreshError="1"/>
      <sheetData sheetId="4642" refreshError="1"/>
      <sheetData sheetId="4643" refreshError="1"/>
      <sheetData sheetId="4644" refreshError="1"/>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refreshError="1"/>
      <sheetData sheetId="4658" refreshError="1"/>
      <sheetData sheetId="4659" refreshError="1"/>
      <sheetData sheetId="4660" refreshError="1"/>
      <sheetData sheetId="4661" refreshError="1"/>
      <sheetData sheetId="4662" refreshError="1"/>
      <sheetData sheetId="4663" refreshError="1"/>
      <sheetData sheetId="4664" refreshError="1"/>
      <sheetData sheetId="4665" refreshError="1"/>
      <sheetData sheetId="4666" refreshError="1"/>
      <sheetData sheetId="4667" refreshError="1"/>
      <sheetData sheetId="4668" refreshError="1"/>
      <sheetData sheetId="4669" refreshError="1"/>
      <sheetData sheetId="4670" refreshError="1"/>
      <sheetData sheetId="4671" refreshError="1"/>
      <sheetData sheetId="4672" refreshError="1"/>
      <sheetData sheetId="4673" refreshError="1"/>
      <sheetData sheetId="4674" refreshError="1"/>
      <sheetData sheetId="4675" refreshError="1"/>
      <sheetData sheetId="4676" refreshError="1"/>
      <sheetData sheetId="4677" refreshError="1"/>
      <sheetData sheetId="4678" refreshError="1"/>
      <sheetData sheetId="4679" refreshError="1"/>
      <sheetData sheetId="4680" refreshError="1"/>
      <sheetData sheetId="4681" refreshError="1"/>
      <sheetData sheetId="4682" refreshError="1"/>
      <sheetData sheetId="4683" refreshError="1"/>
      <sheetData sheetId="4684" refreshError="1"/>
      <sheetData sheetId="4685" refreshError="1"/>
      <sheetData sheetId="4686" refreshError="1"/>
      <sheetData sheetId="4687" refreshError="1"/>
      <sheetData sheetId="4688" refreshError="1"/>
      <sheetData sheetId="4689" refreshError="1"/>
      <sheetData sheetId="4690" refreshError="1"/>
      <sheetData sheetId="4691" refreshError="1"/>
      <sheetData sheetId="4692" refreshError="1"/>
      <sheetData sheetId="4693" refreshError="1"/>
      <sheetData sheetId="4694" refreshError="1"/>
      <sheetData sheetId="4695" refreshError="1"/>
      <sheetData sheetId="4696" refreshError="1"/>
      <sheetData sheetId="4697" refreshError="1"/>
      <sheetData sheetId="4698" refreshError="1"/>
      <sheetData sheetId="4699" refreshError="1"/>
      <sheetData sheetId="4700" refreshError="1"/>
      <sheetData sheetId="4701" refreshError="1"/>
      <sheetData sheetId="4702" refreshError="1"/>
      <sheetData sheetId="4703" refreshError="1"/>
      <sheetData sheetId="4704" refreshError="1"/>
      <sheetData sheetId="4705" refreshError="1"/>
      <sheetData sheetId="4706" refreshError="1"/>
      <sheetData sheetId="4707" refreshError="1"/>
      <sheetData sheetId="4708"/>
      <sheetData sheetId="4709" refreshError="1"/>
      <sheetData sheetId="4710" refreshError="1"/>
      <sheetData sheetId="4711" refreshError="1"/>
      <sheetData sheetId="4712" refreshError="1"/>
      <sheetData sheetId="4713" refreshError="1"/>
      <sheetData sheetId="4714" refreshError="1"/>
      <sheetData sheetId="4715" refreshError="1"/>
      <sheetData sheetId="4716" refreshError="1"/>
      <sheetData sheetId="4717" refreshError="1"/>
      <sheetData sheetId="4718" refreshError="1"/>
      <sheetData sheetId="4719" refreshError="1"/>
      <sheetData sheetId="4720" refreshError="1"/>
      <sheetData sheetId="4721" refreshError="1"/>
      <sheetData sheetId="4722" refreshError="1"/>
      <sheetData sheetId="4723" refreshError="1"/>
      <sheetData sheetId="4724" refreshError="1"/>
      <sheetData sheetId="4725" refreshError="1"/>
      <sheetData sheetId="4726" refreshError="1"/>
      <sheetData sheetId="4727" refreshError="1"/>
      <sheetData sheetId="4728" refreshError="1"/>
      <sheetData sheetId="4729" refreshError="1"/>
      <sheetData sheetId="4730" refreshError="1"/>
      <sheetData sheetId="4731" refreshError="1"/>
      <sheetData sheetId="4732">
        <row r="1">
          <cell r="AG1" t="str">
            <v>Alphanumeric</v>
          </cell>
        </row>
      </sheetData>
      <sheetData sheetId="4733">
        <row r="5">
          <cell r="A5" t="str">
            <v>Op_month</v>
          </cell>
        </row>
      </sheetData>
      <sheetData sheetId="4734">
        <row r="5">
          <cell r="D5">
            <v>301387</v>
          </cell>
        </row>
      </sheetData>
      <sheetData sheetId="4735">
        <row r="3">
          <cell r="D3">
            <v>38569.1875</v>
          </cell>
        </row>
      </sheetData>
      <sheetData sheetId="4736">
        <row r="5">
          <cell r="D5">
            <v>403844</v>
          </cell>
        </row>
      </sheetData>
      <sheetData sheetId="4737">
        <row r="4">
          <cell r="C4">
            <v>39599</v>
          </cell>
        </row>
      </sheetData>
      <sheetData sheetId="4738" refreshError="1"/>
      <sheetData sheetId="4739" refreshError="1"/>
      <sheetData sheetId="4740" refreshError="1"/>
      <sheetData sheetId="4741" refreshError="1"/>
      <sheetData sheetId="4742" refreshError="1"/>
      <sheetData sheetId="4743" refreshError="1"/>
      <sheetData sheetId="4744" refreshError="1"/>
      <sheetData sheetId="4745">
        <row r="8">
          <cell r="A8" t="str">
            <v>1011-000</v>
          </cell>
        </row>
      </sheetData>
      <sheetData sheetId="4746">
        <row r="8">
          <cell r="A8" t="str">
            <v>1011-000</v>
          </cell>
        </row>
      </sheetData>
      <sheetData sheetId="4747">
        <row r="6">
          <cell r="D6">
            <v>1052065650</v>
          </cell>
        </row>
      </sheetData>
      <sheetData sheetId="4748" refreshError="1"/>
      <sheetData sheetId="4749">
        <row r="8">
          <cell r="A8" t="str">
            <v>1011-000</v>
          </cell>
        </row>
      </sheetData>
      <sheetData sheetId="4750">
        <row r="8">
          <cell r="A8" t="str">
            <v>1011-000</v>
          </cell>
        </row>
      </sheetData>
      <sheetData sheetId="4751">
        <row r="4">
          <cell r="A4" t="str">
            <v>00A0</v>
          </cell>
        </row>
      </sheetData>
      <sheetData sheetId="4752">
        <row r="8">
          <cell r="A8" t="str">
            <v>1011-000</v>
          </cell>
        </row>
      </sheetData>
      <sheetData sheetId="4753">
        <row r="6">
          <cell r="D6">
            <v>1052065650</v>
          </cell>
        </row>
      </sheetData>
      <sheetData sheetId="4754"/>
      <sheetData sheetId="4755">
        <row r="8">
          <cell r="A8" t="str">
            <v>1011-000</v>
          </cell>
        </row>
      </sheetData>
      <sheetData sheetId="4756">
        <row r="8">
          <cell r="A8" t="str">
            <v>1011-000</v>
          </cell>
        </row>
      </sheetData>
      <sheetData sheetId="4757">
        <row r="5">
          <cell r="D5">
            <v>301387</v>
          </cell>
        </row>
      </sheetData>
      <sheetData sheetId="4758">
        <row r="3">
          <cell r="D3">
            <v>38569.1875</v>
          </cell>
        </row>
      </sheetData>
      <sheetData sheetId="4759">
        <row r="5">
          <cell r="D5">
            <v>403844</v>
          </cell>
        </row>
      </sheetData>
      <sheetData sheetId="4760" refreshError="1"/>
      <sheetData sheetId="4761" refreshError="1"/>
      <sheetData sheetId="4762" refreshError="1"/>
      <sheetData sheetId="4763" refreshError="1"/>
      <sheetData sheetId="4764" refreshError="1"/>
      <sheetData sheetId="4765" refreshError="1"/>
      <sheetData sheetId="4766">
        <row r="5">
          <cell r="D5">
            <v>403844</v>
          </cell>
        </row>
      </sheetData>
      <sheetData sheetId="4767" refreshError="1"/>
      <sheetData sheetId="4768" refreshError="1"/>
      <sheetData sheetId="4769" refreshError="1"/>
      <sheetData sheetId="4770" refreshError="1"/>
      <sheetData sheetId="4771" refreshError="1"/>
      <sheetData sheetId="4772" refreshError="1"/>
      <sheetData sheetId="4773" refreshError="1"/>
      <sheetData sheetId="4774" refreshError="1"/>
      <sheetData sheetId="4775" refreshError="1"/>
      <sheetData sheetId="4776" refreshError="1"/>
      <sheetData sheetId="4777" refreshError="1"/>
      <sheetData sheetId="4778" refreshError="1"/>
      <sheetData sheetId="4779">
        <row r="5">
          <cell r="A5" t="str">
            <v>OCBC Bank</v>
          </cell>
        </row>
      </sheetData>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refreshError="1"/>
      <sheetData sheetId="4790" refreshError="1"/>
      <sheetData sheetId="4791" refreshError="1"/>
      <sheetData sheetId="4792" refreshError="1"/>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refreshError="1"/>
      <sheetData sheetId="4814" refreshError="1"/>
      <sheetData sheetId="4815" refreshError="1"/>
      <sheetData sheetId="4816" refreshError="1"/>
      <sheetData sheetId="4817" refreshError="1"/>
      <sheetData sheetId="4818" refreshError="1"/>
      <sheetData sheetId="4819" refreshError="1"/>
      <sheetData sheetId="4820" refreshError="1"/>
      <sheetData sheetId="4821" refreshError="1"/>
      <sheetData sheetId="4822" refreshError="1"/>
      <sheetData sheetId="4823"/>
      <sheetData sheetId="4824" refreshError="1"/>
      <sheetData sheetId="4825" refreshError="1"/>
      <sheetData sheetId="4826" refreshError="1"/>
      <sheetData sheetId="4827" refreshError="1"/>
      <sheetData sheetId="4828" refreshError="1"/>
      <sheetData sheetId="4829" refreshError="1"/>
      <sheetData sheetId="4830" refreshError="1"/>
      <sheetData sheetId="4831" refreshError="1"/>
      <sheetData sheetId="4832" refreshError="1"/>
      <sheetData sheetId="4833" refreshError="1"/>
      <sheetData sheetId="4834" refreshError="1"/>
      <sheetData sheetId="4835" refreshError="1"/>
      <sheetData sheetId="4836" refreshError="1"/>
      <sheetData sheetId="4837" refreshError="1"/>
      <sheetData sheetId="4838" refreshError="1"/>
      <sheetData sheetId="4839" refreshError="1"/>
      <sheetData sheetId="4840" refreshError="1"/>
      <sheetData sheetId="4841" refreshError="1"/>
      <sheetData sheetId="4842" refreshError="1"/>
      <sheetData sheetId="4843" refreshError="1"/>
      <sheetData sheetId="4844" refreshError="1"/>
      <sheetData sheetId="4845" refreshError="1"/>
      <sheetData sheetId="4846" refreshError="1"/>
      <sheetData sheetId="4847" refreshError="1"/>
      <sheetData sheetId="4848" refreshError="1"/>
      <sheetData sheetId="4849" refreshError="1"/>
      <sheetData sheetId="4850" refreshError="1"/>
      <sheetData sheetId="4851" refreshError="1"/>
      <sheetData sheetId="4852" refreshError="1"/>
      <sheetData sheetId="4853" refreshError="1"/>
      <sheetData sheetId="4854" refreshError="1"/>
      <sheetData sheetId="4855" refreshError="1"/>
      <sheetData sheetId="4856" refreshError="1"/>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sheetData sheetId="4867" refreshError="1"/>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refreshError="1"/>
      <sheetData sheetId="4923" refreshError="1"/>
      <sheetData sheetId="4924" refreshError="1"/>
      <sheetData sheetId="4925" refreshError="1"/>
      <sheetData sheetId="4926" refreshError="1"/>
      <sheetData sheetId="4927" refreshError="1"/>
      <sheetData sheetId="4928" refreshError="1"/>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refreshError="1"/>
      <sheetData sheetId="4958" refreshError="1"/>
      <sheetData sheetId="4959" refreshError="1"/>
      <sheetData sheetId="4960" refreshError="1"/>
      <sheetData sheetId="4961" refreshError="1"/>
      <sheetData sheetId="4962" refreshError="1"/>
      <sheetData sheetId="4963" refreshError="1"/>
      <sheetData sheetId="4964" refreshError="1"/>
      <sheetData sheetId="4965" refreshError="1"/>
      <sheetData sheetId="4966" refreshError="1"/>
      <sheetData sheetId="4967" refreshError="1"/>
      <sheetData sheetId="4968"/>
      <sheetData sheetId="4969"/>
      <sheetData sheetId="4970" refreshError="1"/>
      <sheetData sheetId="4971" refreshError="1"/>
      <sheetData sheetId="4972" refreshError="1"/>
      <sheetData sheetId="4973" refreshError="1"/>
      <sheetData sheetId="4974"/>
      <sheetData sheetId="4975"/>
      <sheetData sheetId="4976"/>
      <sheetData sheetId="4977"/>
      <sheetData sheetId="4978"/>
      <sheetData sheetId="4979"/>
      <sheetData sheetId="4980"/>
      <sheetData sheetId="4981" refreshError="1"/>
      <sheetData sheetId="4982"/>
      <sheetData sheetId="4983"/>
      <sheetData sheetId="4984"/>
      <sheetData sheetId="4985"/>
      <sheetData sheetId="4986"/>
      <sheetData sheetId="4987"/>
      <sheetData sheetId="4988">
        <row r="15">
          <cell r="S15">
            <v>1</v>
          </cell>
        </row>
      </sheetData>
      <sheetData sheetId="4989"/>
      <sheetData sheetId="4990"/>
      <sheetData sheetId="4991"/>
      <sheetData sheetId="4992"/>
      <sheetData sheetId="4993"/>
      <sheetData sheetId="4994"/>
      <sheetData sheetId="4995">
        <row r="15">
          <cell r="S15">
            <v>1</v>
          </cell>
        </row>
      </sheetData>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row r="3">
          <cell r="A3" t="str">
            <v>FINV_NUM</v>
          </cell>
        </row>
      </sheetData>
      <sheetData sheetId="5012"/>
      <sheetData sheetId="5013"/>
      <sheetData sheetId="5014"/>
      <sheetData sheetId="5015"/>
      <sheetData sheetId="5016"/>
      <sheetData sheetId="5017"/>
      <sheetData sheetId="5018">
        <row r="15">
          <cell r="S15">
            <v>1</v>
          </cell>
        </row>
      </sheetData>
      <sheetData sheetId="5019"/>
      <sheetData sheetId="5020"/>
      <sheetData sheetId="5021"/>
      <sheetData sheetId="5022"/>
      <sheetData sheetId="5023"/>
      <sheetData sheetId="5024" refreshError="1"/>
      <sheetData sheetId="5025" refreshError="1"/>
      <sheetData sheetId="5026" refreshError="1"/>
      <sheetData sheetId="5027" refreshError="1"/>
      <sheetData sheetId="5028" refreshError="1"/>
      <sheetData sheetId="5029" refreshError="1"/>
      <sheetData sheetId="5030" refreshError="1"/>
      <sheetData sheetId="5031" refreshError="1"/>
      <sheetData sheetId="5032" refreshError="1"/>
      <sheetData sheetId="5033" refreshError="1"/>
      <sheetData sheetId="5034" refreshError="1"/>
      <sheetData sheetId="5035" refreshError="1"/>
      <sheetData sheetId="5036" refreshError="1"/>
      <sheetData sheetId="5037" refreshError="1"/>
      <sheetData sheetId="5038" refreshError="1"/>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refreshError="1"/>
      <sheetData sheetId="5079"/>
      <sheetData sheetId="5080"/>
      <sheetData sheetId="5081" refreshError="1"/>
      <sheetData sheetId="5082" refreshError="1"/>
      <sheetData sheetId="5083"/>
      <sheetData sheetId="5084"/>
      <sheetData sheetId="5085" refreshError="1"/>
      <sheetData sheetId="5086" refreshError="1"/>
      <sheetData sheetId="5087" refreshError="1"/>
      <sheetData sheetId="5088" refreshError="1"/>
      <sheetData sheetId="5089" refreshError="1"/>
      <sheetData sheetId="5090" refreshError="1"/>
      <sheetData sheetId="5091" refreshError="1"/>
      <sheetData sheetId="5092" refreshError="1"/>
      <sheetData sheetId="5093" refreshError="1"/>
      <sheetData sheetId="5094" refreshError="1"/>
      <sheetData sheetId="5095" refreshError="1"/>
      <sheetData sheetId="5096" refreshError="1"/>
      <sheetData sheetId="5097" refreshError="1"/>
      <sheetData sheetId="5098" refreshError="1"/>
      <sheetData sheetId="5099" refreshError="1"/>
      <sheetData sheetId="5100" refreshError="1"/>
      <sheetData sheetId="5101" refreshError="1"/>
      <sheetData sheetId="5102" refreshError="1"/>
      <sheetData sheetId="5103" refreshError="1"/>
      <sheetData sheetId="5104" refreshError="1"/>
      <sheetData sheetId="5105" refreshError="1"/>
      <sheetData sheetId="5106" refreshError="1"/>
      <sheetData sheetId="5107" refreshError="1"/>
      <sheetData sheetId="5108" refreshError="1"/>
      <sheetData sheetId="5109" refreshError="1"/>
      <sheetData sheetId="5110" refreshError="1"/>
      <sheetData sheetId="5111" refreshError="1"/>
      <sheetData sheetId="5112" refreshError="1"/>
      <sheetData sheetId="5113" refreshError="1"/>
      <sheetData sheetId="5114" refreshError="1"/>
      <sheetData sheetId="5115" refreshError="1"/>
      <sheetData sheetId="5116" refreshError="1"/>
      <sheetData sheetId="5117" refreshError="1"/>
      <sheetData sheetId="5118" refreshError="1"/>
      <sheetData sheetId="5119" refreshError="1"/>
      <sheetData sheetId="5120" refreshError="1"/>
      <sheetData sheetId="5121" refreshError="1"/>
      <sheetData sheetId="5122" refreshError="1"/>
      <sheetData sheetId="5123" refreshError="1"/>
      <sheetData sheetId="5124" refreshError="1"/>
      <sheetData sheetId="5125" refreshError="1"/>
      <sheetData sheetId="5126" refreshError="1"/>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refreshError="1"/>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refreshError="1"/>
      <sheetData sheetId="5159" refreshError="1"/>
      <sheetData sheetId="5160" refreshError="1"/>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refreshError="1"/>
      <sheetData sheetId="5177" refreshError="1"/>
      <sheetData sheetId="5178" refreshError="1"/>
      <sheetData sheetId="5179" refreshError="1"/>
      <sheetData sheetId="5180" refreshError="1"/>
      <sheetData sheetId="5181" refreshError="1"/>
      <sheetData sheetId="5182" refreshError="1"/>
      <sheetData sheetId="5183" refreshError="1"/>
      <sheetData sheetId="5184" refreshError="1"/>
      <sheetData sheetId="5185" refreshError="1"/>
      <sheetData sheetId="5186" refreshError="1"/>
      <sheetData sheetId="5187" refreshError="1"/>
      <sheetData sheetId="5188" refreshError="1"/>
      <sheetData sheetId="5189" refreshError="1"/>
      <sheetData sheetId="5190" refreshError="1"/>
      <sheetData sheetId="5191" refreshError="1"/>
      <sheetData sheetId="5192" refreshError="1"/>
      <sheetData sheetId="5193" refreshError="1"/>
      <sheetData sheetId="5194" refreshError="1"/>
      <sheetData sheetId="5195" refreshError="1"/>
      <sheetData sheetId="5196" refreshError="1"/>
      <sheetData sheetId="5197" refreshError="1"/>
      <sheetData sheetId="5198" refreshError="1"/>
      <sheetData sheetId="5199" refreshError="1"/>
      <sheetData sheetId="5200" refreshError="1"/>
      <sheetData sheetId="5201" refreshError="1"/>
      <sheetData sheetId="5202" refreshError="1"/>
      <sheetData sheetId="5203" refreshError="1"/>
      <sheetData sheetId="5204" refreshError="1"/>
      <sheetData sheetId="5205" refreshError="1"/>
      <sheetData sheetId="5206" refreshError="1"/>
      <sheetData sheetId="5207" refreshError="1"/>
      <sheetData sheetId="5208" refreshError="1"/>
      <sheetData sheetId="5209" refreshError="1"/>
      <sheetData sheetId="5210" refreshError="1"/>
      <sheetData sheetId="5211" refreshError="1"/>
      <sheetData sheetId="5212" refreshError="1"/>
      <sheetData sheetId="5213" refreshError="1"/>
      <sheetData sheetId="5214" refreshError="1"/>
      <sheetData sheetId="5215" refreshError="1"/>
      <sheetData sheetId="5216" refreshError="1"/>
      <sheetData sheetId="5217" refreshError="1"/>
      <sheetData sheetId="5218" refreshError="1"/>
      <sheetData sheetId="5219" refreshError="1"/>
      <sheetData sheetId="5220" refreshError="1"/>
      <sheetData sheetId="5221" refreshError="1"/>
      <sheetData sheetId="5222" refreshError="1"/>
      <sheetData sheetId="5223" refreshError="1"/>
      <sheetData sheetId="5224" refreshError="1"/>
      <sheetData sheetId="5225" refreshError="1"/>
      <sheetData sheetId="5226" refreshError="1"/>
      <sheetData sheetId="5227" refreshError="1"/>
      <sheetData sheetId="5228" refreshError="1"/>
      <sheetData sheetId="5229" refreshError="1"/>
      <sheetData sheetId="5230" refreshError="1"/>
      <sheetData sheetId="5231" refreshError="1"/>
      <sheetData sheetId="5232" refreshError="1"/>
      <sheetData sheetId="5233" refreshError="1"/>
      <sheetData sheetId="5234" refreshError="1"/>
      <sheetData sheetId="5235" refreshError="1"/>
      <sheetData sheetId="5236" refreshError="1"/>
      <sheetData sheetId="5237" refreshError="1"/>
      <sheetData sheetId="5238" refreshError="1"/>
      <sheetData sheetId="5239" refreshError="1"/>
      <sheetData sheetId="5240" refreshError="1"/>
      <sheetData sheetId="5241" refreshError="1"/>
      <sheetData sheetId="5242" refreshError="1"/>
      <sheetData sheetId="5243" refreshError="1"/>
      <sheetData sheetId="5244" refreshError="1"/>
      <sheetData sheetId="5245" refreshError="1"/>
      <sheetData sheetId="5246" refreshError="1"/>
      <sheetData sheetId="5247" refreshError="1"/>
      <sheetData sheetId="5248" refreshError="1"/>
      <sheetData sheetId="5249" refreshError="1"/>
      <sheetData sheetId="5250" refreshError="1"/>
      <sheetData sheetId="5251" refreshError="1"/>
      <sheetData sheetId="5252" refreshError="1"/>
      <sheetData sheetId="5253" refreshError="1"/>
      <sheetData sheetId="5254" refreshError="1"/>
      <sheetData sheetId="5255" refreshError="1"/>
      <sheetData sheetId="5256" refreshError="1"/>
      <sheetData sheetId="5257" refreshError="1"/>
      <sheetData sheetId="5258" refreshError="1"/>
      <sheetData sheetId="5259" refreshError="1"/>
      <sheetData sheetId="5260" refreshError="1"/>
      <sheetData sheetId="5261" refreshError="1"/>
      <sheetData sheetId="5262"/>
      <sheetData sheetId="5263" refreshError="1"/>
      <sheetData sheetId="5264" refreshError="1"/>
      <sheetData sheetId="5265" refreshError="1"/>
      <sheetData sheetId="5266" refreshError="1"/>
      <sheetData sheetId="5267" refreshError="1"/>
      <sheetData sheetId="5268" refreshError="1"/>
      <sheetData sheetId="5269" refreshError="1"/>
      <sheetData sheetId="5270" refreshError="1"/>
      <sheetData sheetId="5271" refreshError="1"/>
      <sheetData sheetId="5272" refreshError="1"/>
      <sheetData sheetId="5273" refreshError="1"/>
      <sheetData sheetId="5274" refreshError="1"/>
      <sheetData sheetId="5275" refreshError="1"/>
      <sheetData sheetId="5276" refreshError="1"/>
      <sheetData sheetId="5277" refreshError="1"/>
      <sheetData sheetId="5278" refreshError="1"/>
      <sheetData sheetId="5279" refreshError="1"/>
      <sheetData sheetId="5280" refreshError="1"/>
      <sheetData sheetId="5281" refreshError="1"/>
      <sheetData sheetId="5282" refreshError="1"/>
      <sheetData sheetId="5283" refreshError="1"/>
      <sheetData sheetId="5284" refreshError="1"/>
      <sheetData sheetId="5285" refreshError="1"/>
      <sheetData sheetId="5286" refreshError="1"/>
      <sheetData sheetId="5287" refreshError="1"/>
      <sheetData sheetId="5288" refreshError="1"/>
      <sheetData sheetId="5289" refreshError="1"/>
      <sheetData sheetId="5290" refreshError="1"/>
      <sheetData sheetId="5291" refreshError="1"/>
      <sheetData sheetId="5292" refreshError="1"/>
      <sheetData sheetId="5293" refreshError="1"/>
      <sheetData sheetId="5294" refreshError="1"/>
      <sheetData sheetId="5295" refreshError="1"/>
      <sheetData sheetId="5296" refreshError="1"/>
      <sheetData sheetId="5297" refreshError="1"/>
      <sheetData sheetId="5298" refreshError="1"/>
      <sheetData sheetId="5299" refreshError="1"/>
      <sheetData sheetId="5300" refreshError="1"/>
      <sheetData sheetId="5301" refreshError="1"/>
      <sheetData sheetId="5302" refreshError="1"/>
      <sheetData sheetId="5303" refreshError="1"/>
      <sheetData sheetId="5304" refreshError="1"/>
      <sheetData sheetId="5305" refreshError="1"/>
      <sheetData sheetId="5306" refreshError="1"/>
      <sheetData sheetId="5307" refreshError="1"/>
      <sheetData sheetId="5308" refreshError="1"/>
      <sheetData sheetId="5309" refreshError="1"/>
      <sheetData sheetId="5310" refreshError="1"/>
      <sheetData sheetId="5311" refreshError="1"/>
      <sheetData sheetId="5312" refreshError="1"/>
      <sheetData sheetId="5313" refreshError="1"/>
      <sheetData sheetId="5314" refreshError="1"/>
      <sheetData sheetId="5315" refreshError="1"/>
      <sheetData sheetId="5316" refreshError="1"/>
      <sheetData sheetId="5317" refreshError="1"/>
      <sheetData sheetId="5318" refreshError="1"/>
      <sheetData sheetId="5319" refreshError="1"/>
      <sheetData sheetId="5320" refreshError="1"/>
      <sheetData sheetId="5321" refreshError="1"/>
      <sheetData sheetId="5322" refreshError="1"/>
      <sheetData sheetId="5323" refreshError="1"/>
      <sheetData sheetId="5324" refreshError="1"/>
      <sheetData sheetId="5325" refreshError="1"/>
      <sheetData sheetId="5326" refreshError="1"/>
      <sheetData sheetId="5327" refreshError="1"/>
      <sheetData sheetId="5328" refreshError="1"/>
      <sheetData sheetId="5329" refreshError="1"/>
      <sheetData sheetId="5330" refreshError="1"/>
      <sheetData sheetId="5331" refreshError="1"/>
      <sheetData sheetId="5332" refreshError="1"/>
      <sheetData sheetId="5333" refreshError="1"/>
      <sheetData sheetId="5334" refreshError="1"/>
      <sheetData sheetId="5335" refreshError="1"/>
      <sheetData sheetId="5336" refreshError="1"/>
      <sheetData sheetId="5337" refreshError="1"/>
      <sheetData sheetId="5338" refreshError="1"/>
      <sheetData sheetId="5339" refreshError="1"/>
      <sheetData sheetId="5340" refreshError="1"/>
      <sheetData sheetId="5341" refreshError="1"/>
      <sheetData sheetId="5342" refreshError="1"/>
      <sheetData sheetId="5343" refreshError="1"/>
      <sheetData sheetId="5344" refreshError="1"/>
      <sheetData sheetId="5345" refreshError="1"/>
      <sheetData sheetId="5346" refreshError="1"/>
      <sheetData sheetId="5347" refreshError="1"/>
      <sheetData sheetId="5348" refreshError="1"/>
      <sheetData sheetId="5349" refreshError="1"/>
      <sheetData sheetId="5350" refreshError="1"/>
      <sheetData sheetId="5351" refreshError="1"/>
      <sheetData sheetId="5352" refreshError="1"/>
      <sheetData sheetId="5353" refreshError="1"/>
      <sheetData sheetId="5354" refreshError="1"/>
      <sheetData sheetId="5355" refreshError="1"/>
      <sheetData sheetId="5356" refreshError="1"/>
      <sheetData sheetId="5357" refreshError="1"/>
      <sheetData sheetId="5358" refreshError="1"/>
      <sheetData sheetId="5359" refreshError="1"/>
      <sheetData sheetId="5360" refreshError="1"/>
      <sheetData sheetId="5361" refreshError="1"/>
      <sheetData sheetId="5362" refreshError="1"/>
      <sheetData sheetId="5363" refreshError="1"/>
      <sheetData sheetId="5364" refreshError="1"/>
      <sheetData sheetId="5365" refreshError="1"/>
      <sheetData sheetId="5366" refreshError="1"/>
      <sheetData sheetId="5367" refreshError="1"/>
      <sheetData sheetId="5368" refreshError="1"/>
      <sheetData sheetId="5369" refreshError="1"/>
      <sheetData sheetId="5370" refreshError="1"/>
      <sheetData sheetId="5371" refreshError="1"/>
      <sheetData sheetId="5372" refreshError="1"/>
      <sheetData sheetId="5373" refreshError="1"/>
      <sheetData sheetId="5374" refreshError="1"/>
      <sheetData sheetId="5375" refreshError="1"/>
      <sheetData sheetId="5376" refreshError="1"/>
      <sheetData sheetId="5377" refreshError="1"/>
      <sheetData sheetId="5378" refreshError="1"/>
      <sheetData sheetId="5379" refreshError="1"/>
      <sheetData sheetId="5380" refreshError="1"/>
      <sheetData sheetId="5381" refreshError="1"/>
      <sheetData sheetId="5382" refreshError="1"/>
      <sheetData sheetId="5383" refreshError="1"/>
      <sheetData sheetId="5384" refreshError="1"/>
      <sheetData sheetId="5385" refreshError="1"/>
      <sheetData sheetId="5386" refreshError="1"/>
      <sheetData sheetId="5387" refreshError="1"/>
      <sheetData sheetId="5388" refreshError="1"/>
      <sheetData sheetId="5389" refreshError="1"/>
      <sheetData sheetId="5390" refreshError="1"/>
      <sheetData sheetId="5391" refreshError="1"/>
      <sheetData sheetId="5392" refreshError="1"/>
      <sheetData sheetId="5393" refreshError="1"/>
      <sheetData sheetId="5394" refreshError="1"/>
      <sheetData sheetId="5395" refreshError="1"/>
      <sheetData sheetId="5396" refreshError="1"/>
      <sheetData sheetId="5397" refreshError="1"/>
      <sheetData sheetId="5398" refreshError="1"/>
      <sheetData sheetId="5399" refreshError="1"/>
      <sheetData sheetId="5400" refreshError="1"/>
      <sheetData sheetId="5401" refreshError="1"/>
      <sheetData sheetId="5402" refreshError="1"/>
      <sheetData sheetId="5403" refreshError="1"/>
      <sheetData sheetId="5404" refreshError="1"/>
      <sheetData sheetId="5405" refreshError="1"/>
      <sheetData sheetId="5406" refreshError="1"/>
      <sheetData sheetId="5407" refreshError="1"/>
      <sheetData sheetId="5408" refreshError="1"/>
      <sheetData sheetId="5409" refreshError="1"/>
      <sheetData sheetId="5410" refreshError="1"/>
      <sheetData sheetId="5411" refreshError="1"/>
      <sheetData sheetId="5412" refreshError="1"/>
      <sheetData sheetId="5413" refreshError="1"/>
      <sheetData sheetId="5414" refreshError="1"/>
      <sheetData sheetId="5415" refreshError="1"/>
      <sheetData sheetId="5416" refreshError="1"/>
      <sheetData sheetId="5417" refreshError="1"/>
      <sheetData sheetId="5418" refreshError="1"/>
      <sheetData sheetId="5419" refreshError="1"/>
      <sheetData sheetId="5420" refreshError="1"/>
      <sheetData sheetId="5421" refreshError="1"/>
      <sheetData sheetId="5422" refreshError="1"/>
      <sheetData sheetId="5423" refreshError="1"/>
      <sheetData sheetId="5424" refreshError="1"/>
      <sheetData sheetId="5425" refreshError="1"/>
      <sheetData sheetId="5426" refreshError="1"/>
      <sheetData sheetId="5427" refreshError="1"/>
      <sheetData sheetId="5428" refreshError="1"/>
      <sheetData sheetId="5429" refreshError="1"/>
      <sheetData sheetId="5430" refreshError="1"/>
      <sheetData sheetId="5431" refreshError="1"/>
      <sheetData sheetId="5432" refreshError="1"/>
      <sheetData sheetId="5433" refreshError="1"/>
      <sheetData sheetId="5434" refreshError="1"/>
      <sheetData sheetId="5435" refreshError="1"/>
      <sheetData sheetId="5436" refreshError="1"/>
      <sheetData sheetId="5437" refreshError="1"/>
      <sheetData sheetId="5438" refreshError="1"/>
      <sheetData sheetId="5439" refreshError="1"/>
      <sheetData sheetId="5440" refreshError="1"/>
      <sheetData sheetId="5441" refreshError="1"/>
      <sheetData sheetId="5442" refreshError="1"/>
      <sheetData sheetId="5443" refreshError="1"/>
      <sheetData sheetId="5444" refreshError="1"/>
      <sheetData sheetId="5445" refreshError="1"/>
      <sheetData sheetId="5446" refreshError="1"/>
      <sheetData sheetId="5447" refreshError="1"/>
      <sheetData sheetId="5448" refreshError="1"/>
      <sheetData sheetId="5449" refreshError="1"/>
      <sheetData sheetId="5450" refreshError="1"/>
      <sheetData sheetId="5451" refreshError="1"/>
      <sheetData sheetId="5452" refreshError="1"/>
      <sheetData sheetId="5453" refreshError="1"/>
      <sheetData sheetId="5454" refreshError="1"/>
      <sheetData sheetId="5455" refreshError="1"/>
      <sheetData sheetId="5456" refreshError="1"/>
      <sheetData sheetId="5457" refreshError="1"/>
      <sheetData sheetId="5458" refreshError="1"/>
      <sheetData sheetId="5459" refreshError="1"/>
      <sheetData sheetId="5460" refreshError="1"/>
      <sheetData sheetId="5461" refreshError="1"/>
      <sheetData sheetId="5462" refreshError="1"/>
      <sheetData sheetId="5463" refreshError="1"/>
      <sheetData sheetId="5464" refreshError="1"/>
      <sheetData sheetId="5465" refreshError="1"/>
      <sheetData sheetId="5466" refreshError="1"/>
      <sheetData sheetId="5467" refreshError="1"/>
      <sheetData sheetId="5468" refreshError="1"/>
      <sheetData sheetId="5469" refreshError="1"/>
      <sheetData sheetId="5470" refreshError="1"/>
      <sheetData sheetId="5471" refreshError="1"/>
      <sheetData sheetId="5472" refreshError="1"/>
      <sheetData sheetId="5473" refreshError="1"/>
      <sheetData sheetId="5474" refreshError="1"/>
      <sheetData sheetId="5475" refreshError="1"/>
      <sheetData sheetId="5476" refreshError="1"/>
      <sheetData sheetId="5477" refreshError="1"/>
      <sheetData sheetId="5478" refreshError="1"/>
      <sheetData sheetId="5479" refreshError="1"/>
      <sheetData sheetId="5480" refreshError="1"/>
      <sheetData sheetId="5481" refreshError="1"/>
      <sheetData sheetId="5482" refreshError="1"/>
      <sheetData sheetId="5483" refreshError="1"/>
      <sheetData sheetId="5484" refreshError="1"/>
      <sheetData sheetId="5485" refreshError="1"/>
      <sheetData sheetId="5486" refreshError="1"/>
      <sheetData sheetId="5487" refreshError="1"/>
      <sheetData sheetId="5488" refreshError="1"/>
      <sheetData sheetId="5489" refreshError="1"/>
      <sheetData sheetId="5490" refreshError="1"/>
      <sheetData sheetId="5491" refreshError="1"/>
      <sheetData sheetId="5492" refreshError="1"/>
      <sheetData sheetId="5493" refreshError="1"/>
      <sheetData sheetId="5494" refreshError="1"/>
      <sheetData sheetId="5495" refreshError="1"/>
      <sheetData sheetId="5496" refreshError="1"/>
      <sheetData sheetId="5497" refreshError="1"/>
      <sheetData sheetId="5498" refreshError="1"/>
      <sheetData sheetId="5499" refreshError="1"/>
      <sheetData sheetId="5500" refreshError="1"/>
      <sheetData sheetId="5501" refreshError="1"/>
      <sheetData sheetId="5502" refreshError="1"/>
      <sheetData sheetId="5503" refreshError="1"/>
      <sheetData sheetId="5504" refreshError="1"/>
      <sheetData sheetId="5505" refreshError="1"/>
      <sheetData sheetId="5506" refreshError="1"/>
      <sheetData sheetId="5507" refreshError="1"/>
      <sheetData sheetId="5508" refreshError="1"/>
      <sheetData sheetId="5509" refreshError="1"/>
      <sheetData sheetId="5510" refreshError="1"/>
      <sheetData sheetId="5511" refreshError="1"/>
      <sheetData sheetId="5512" refreshError="1"/>
      <sheetData sheetId="5513" refreshError="1"/>
      <sheetData sheetId="5514" refreshError="1"/>
      <sheetData sheetId="5515" refreshError="1"/>
      <sheetData sheetId="5516" refreshError="1"/>
      <sheetData sheetId="5517" refreshError="1"/>
      <sheetData sheetId="5518" refreshError="1"/>
      <sheetData sheetId="5519" refreshError="1"/>
      <sheetData sheetId="5520" refreshError="1"/>
      <sheetData sheetId="5521" refreshError="1"/>
      <sheetData sheetId="5522" refreshError="1"/>
      <sheetData sheetId="5523" refreshError="1"/>
      <sheetData sheetId="5524" refreshError="1"/>
      <sheetData sheetId="5525" refreshError="1"/>
      <sheetData sheetId="5526" refreshError="1"/>
      <sheetData sheetId="5527" refreshError="1"/>
      <sheetData sheetId="5528" refreshError="1"/>
      <sheetData sheetId="5529" refreshError="1"/>
      <sheetData sheetId="5530" refreshError="1"/>
      <sheetData sheetId="5531" refreshError="1"/>
      <sheetData sheetId="5532" refreshError="1"/>
      <sheetData sheetId="5533" refreshError="1"/>
      <sheetData sheetId="5534" refreshError="1"/>
      <sheetData sheetId="5535" refreshError="1"/>
      <sheetData sheetId="5536" refreshError="1"/>
      <sheetData sheetId="5537" refreshError="1"/>
      <sheetData sheetId="5538" refreshError="1"/>
      <sheetData sheetId="5539" refreshError="1"/>
      <sheetData sheetId="5540" refreshError="1"/>
      <sheetData sheetId="5541" refreshError="1"/>
      <sheetData sheetId="5542" refreshError="1"/>
      <sheetData sheetId="5543" refreshError="1"/>
      <sheetData sheetId="5544" refreshError="1"/>
      <sheetData sheetId="5545" refreshError="1"/>
      <sheetData sheetId="5546" refreshError="1"/>
      <sheetData sheetId="5547" refreshError="1"/>
      <sheetData sheetId="5548" refreshError="1"/>
      <sheetData sheetId="5549" refreshError="1"/>
      <sheetData sheetId="5550" refreshError="1"/>
      <sheetData sheetId="5551" refreshError="1"/>
      <sheetData sheetId="5552" refreshError="1"/>
      <sheetData sheetId="5553" refreshError="1"/>
      <sheetData sheetId="5554" refreshError="1"/>
      <sheetData sheetId="5555" refreshError="1"/>
      <sheetData sheetId="5556" refreshError="1"/>
      <sheetData sheetId="5557" refreshError="1"/>
      <sheetData sheetId="5558" refreshError="1"/>
      <sheetData sheetId="5559" refreshError="1"/>
      <sheetData sheetId="5560" refreshError="1"/>
      <sheetData sheetId="5561" refreshError="1"/>
      <sheetData sheetId="5562" refreshError="1"/>
      <sheetData sheetId="5563" refreshError="1"/>
      <sheetData sheetId="5564" refreshError="1"/>
      <sheetData sheetId="5565" refreshError="1"/>
      <sheetData sheetId="5566" refreshError="1"/>
      <sheetData sheetId="5567" refreshError="1"/>
      <sheetData sheetId="5568" refreshError="1"/>
      <sheetData sheetId="5569" refreshError="1"/>
      <sheetData sheetId="5570" refreshError="1"/>
      <sheetData sheetId="5571" refreshError="1"/>
      <sheetData sheetId="5572" refreshError="1"/>
      <sheetData sheetId="5573" refreshError="1"/>
      <sheetData sheetId="5574" refreshError="1"/>
      <sheetData sheetId="5575" refreshError="1"/>
      <sheetData sheetId="5576" refreshError="1"/>
      <sheetData sheetId="5577" refreshError="1"/>
      <sheetData sheetId="5578" refreshError="1"/>
      <sheetData sheetId="5579" refreshError="1"/>
      <sheetData sheetId="5580" refreshError="1"/>
      <sheetData sheetId="5581" refreshError="1"/>
      <sheetData sheetId="5582" refreshError="1"/>
      <sheetData sheetId="5583" refreshError="1"/>
      <sheetData sheetId="5584" refreshError="1"/>
      <sheetData sheetId="5585" refreshError="1"/>
      <sheetData sheetId="5586" refreshError="1"/>
      <sheetData sheetId="5587" refreshError="1"/>
      <sheetData sheetId="5588" refreshError="1"/>
      <sheetData sheetId="5589" refreshError="1"/>
      <sheetData sheetId="5590" refreshError="1"/>
      <sheetData sheetId="5591" refreshError="1"/>
      <sheetData sheetId="5592" refreshError="1"/>
      <sheetData sheetId="5593" refreshError="1"/>
      <sheetData sheetId="5594" refreshError="1"/>
      <sheetData sheetId="5595" refreshError="1"/>
      <sheetData sheetId="5596" refreshError="1"/>
      <sheetData sheetId="5597" refreshError="1"/>
      <sheetData sheetId="5598" refreshError="1"/>
      <sheetData sheetId="5599" refreshError="1"/>
      <sheetData sheetId="5600" refreshError="1"/>
      <sheetData sheetId="5601" refreshError="1"/>
      <sheetData sheetId="5602" refreshError="1"/>
      <sheetData sheetId="5603" refreshError="1"/>
      <sheetData sheetId="5604" refreshError="1"/>
      <sheetData sheetId="5605" refreshError="1"/>
      <sheetData sheetId="5606" refreshError="1"/>
      <sheetData sheetId="5607" refreshError="1"/>
      <sheetData sheetId="5608" refreshError="1"/>
      <sheetData sheetId="5609" refreshError="1"/>
      <sheetData sheetId="5610" refreshError="1"/>
      <sheetData sheetId="5611" refreshError="1"/>
      <sheetData sheetId="5612" refreshError="1"/>
      <sheetData sheetId="5613" refreshError="1"/>
      <sheetData sheetId="5614" refreshError="1"/>
      <sheetData sheetId="5615" refreshError="1"/>
      <sheetData sheetId="5616" refreshError="1"/>
      <sheetData sheetId="5617" refreshError="1"/>
      <sheetData sheetId="5618" refreshError="1"/>
      <sheetData sheetId="5619" refreshError="1"/>
      <sheetData sheetId="5620" refreshError="1"/>
      <sheetData sheetId="5621" refreshError="1"/>
      <sheetData sheetId="5622" refreshError="1"/>
      <sheetData sheetId="5623" refreshError="1"/>
      <sheetData sheetId="5624" refreshError="1"/>
      <sheetData sheetId="5625" refreshError="1"/>
      <sheetData sheetId="5626" refreshError="1"/>
      <sheetData sheetId="5627" refreshError="1"/>
      <sheetData sheetId="5628" refreshError="1"/>
      <sheetData sheetId="5629" refreshError="1"/>
      <sheetData sheetId="5630" refreshError="1"/>
      <sheetData sheetId="5631" refreshError="1"/>
      <sheetData sheetId="5632" refreshError="1"/>
      <sheetData sheetId="5633" refreshError="1"/>
      <sheetData sheetId="5634" refreshError="1"/>
      <sheetData sheetId="5635" refreshError="1"/>
      <sheetData sheetId="5636" refreshError="1"/>
      <sheetData sheetId="5637" refreshError="1"/>
      <sheetData sheetId="5638" refreshError="1"/>
      <sheetData sheetId="5639" refreshError="1"/>
      <sheetData sheetId="5640" refreshError="1"/>
      <sheetData sheetId="5641" refreshError="1"/>
      <sheetData sheetId="5642" refreshError="1"/>
      <sheetData sheetId="5643" refreshError="1"/>
      <sheetData sheetId="5644" refreshError="1"/>
      <sheetData sheetId="5645" refreshError="1"/>
      <sheetData sheetId="5646" refreshError="1"/>
      <sheetData sheetId="5647" refreshError="1"/>
      <sheetData sheetId="5648" refreshError="1"/>
      <sheetData sheetId="5649" refreshError="1"/>
      <sheetData sheetId="5650" refreshError="1"/>
      <sheetData sheetId="5651" refreshError="1"/>
      <sheetData sheetId="5652" refreshError="1"/>
      <sheetData sheetId="5653" refreshError="1"/>
      <sheetData sheetId="5654" refreshError="1"/>
      <sheetData sheetId="5655" refreshError="1"/>
      <sheetData sheetId="5656" refreshError="1"/>
      <sheetData sheetId="5657" refreshError="1"/>
      <sheetData sheetId="5658" refreshError="1"/>
      <sheetData sheetId="5659" refreshError="1"/>
      <sheetData sheetId="5660" refreshError="1"/>
      <sheetData sheetId="5661" refreshError="1"/>
      <sheetData sheetId="5662" refreshError="1"/>
      <sheetData sheetId="5663" refreshError="1"/>
      <sheetData sheetId="5664" refreshError="1"/>
      <sheetData sheetId="5665" refreshError="1"/>
      <sheetData sheetId="5666" refreshError="1"/>
      <sheetData sheetId="5667" refreshError="1"/>
      <sheetData sheetId="5668" refreshError="1"/>
      <sheetData sheetId="5669" refreshError="1"/>
      <sheetData sheetId="5670" refreshError="1"/>
      <sheetData sheetId="5671" refreshError="1"/>
      <sheetData sheetId="5672" refreshError="1"/>
      <sheetData sheetId="5673" refreshError="1"/>
      <sheetData sheetId="5674" refreshError="1"/>
      <sheetData sheetId="5675" refreshError="1"/>
      <sheetData sheetId="5676" refreshError="1"/>
      <sheetData sheetId="5677" refreshError="1"/>
      <sheetData sheetId="5678" refreshError="1"/>
      <sheetData sheetId="5679" refreshError="1"/>
      <sheetData sheetId="5680" refreshError="1"/>
      <sheetData sheetId="5681" refreshError="1"/>
      <sheetData sheetId="5682" refreshError="1"/>
      <sheetData sheetId="5683" refreshError="1"/>
      <sheetData sheetId="5684" refreshError="1"/>
      <sheetData sheetId="5685" refreshError="1"/>
      <sheetData sheetId="5686" refreshError="1"/>
      <sheetData sheetId="5687" refreshError="1"/>
      <sheetData sheetId="5688" refreshError="1"/>
      <sheetData sheetId="5689" refreshError="1"/>
      <sheetData sheetId="5690" refreshError="1"/>
      <sheetData sheetId="5691" refreshError="1"/>
      <sheetData sheetId="5692" refreshError="1"/>
      <sheetData sheetId="5693" refreshError="1"/>
      <sheetData sheetId="5694" refreshError="1"/>
      <sheetData sheetId="5695" refreshError="1"/>
      <sheetData sheetId="5696" refreshError="1"/>
      <sheetData sheetId="5697" refreshError="1"/>
      <sheetData sheetId="5698" refreshError="1"/>
      <sheetData sheetId="5699" refreshError="1"/>
      <sheetData sheetId="5700" refreshError="1"/>
      <sheetData sheetId="5701" refreshError="1"/>
      <sheetData sheetId="5702" refreshError="1"/>
      <sheetData sheetId="5703" refreshError="1"/>
      <sheetData sheetId="5704" refreshError="1"/>
      <sheetData sheetId="5705" refreshError="1"/>
      <sheetData sheetId="5706" refreshError="1"/>
      <sheetData sheetId="5707" refreshError="1"/>
      <sheetData sheetId="5708" refreshError="1"/>
      <sheetData sheetId="5709" refreshError="1"/>
      <sheetData sheetId="5710" refreshError="1"/>
      <sheetData sheetId="5711" refreshError="1"/>
      <sheetData sheetId="5712" refreshError="1"/>
      <sheetData sheetId="5713" refreshError="1"/>
      <sheetData sheetId="5714" refreshError="1"/>
      <sheetData sheetId="5715" refreshError="1"/>
      <sheetData sheetId="5716" refreshError="1"/>
      <sheetData sheetId="5717" refreshError="1"/>
      <sheetData sheetId="5718" refreshError="1"/>
      <sheetData sheetId="5719" refreshError="1"/>
      <sheetData sheetId="5720" refreshError="1"/>
      <sheetData sheetId="5721" refreshError="1"/>
      <sheetData sheetId="5722" refreshError="1"/>
      <sheetData sheetId="5723" refreshError="1"/>
      <sheetData sheetId="5724" refreshError="1"/>
      <sheetData sheetId="5725" refreshError="1"/>
      <sheetData sheetId="5726" refreshError="1"/>
      <sheetData sheetId="5727" refreshError="1"/>
      <sheetData sheetId="5728" refreshError="1"/>
      <sheetData sheetId="5729" refreshError="1"/>
      <sheetData sheetId="5730" refreshError="1"/>
      <sheetData sheetId="5731" refreshError="1"/>
      <sheetData sheetId="5732" refreshError="1"/>
      <sheetData sheetId="5733" refreshError="1"/>
      <sheetData sheetId="5734" refreshError="1"/>
      <sheetData sheetId="5735" refreshError="1"/>
      <sheetData sheetId="5736" refreshError="1"/>
      <sheetData sheetId="5737" refreshError="1"/>
      <sheetData sheetId="5738" refreshError="1"/>
      <sheetData sheetId="5739" refreshError="1"/>
      <sheetData sheetId="5740" refreshError="1"/>
      <sheetData sheetId="5741" refreshError="1"/>
      <sheetData sheetId="5742" refreshError="1"/>
      <sheetData sheetId="5743" refreshError="1"/>
      <sheetData sheetId="5744" refreshError="1"/>
      <sheetData sheetId="5745" refreshError="1"/>
      <sheetData sheetId="5746" refreshError="1"/>
      <sheetData sheetId="5747" refreshError="1"/>
      <sheetData sheetId="5748" refreshError="1"/>
      <sheetData sheetId="5749" refreshError="1"/>
      <sheetData sheetId="5750" refreshError="1"/>
      <sheetData sheetId="5751" refreshError="1"/>
      <sheetData sheetId="5752" refreshError="1"/>
      <sheetData sheetId="5753" refreshError="1"/>
      <sheetData sheetId="5754" refreshError="1"/>
      <sheetData sheetId="5755" refreshError="1"/>
      <sheetData sheetId="5756" refreshError="1"/>
      <sheetData sheetId="5757" refreshError="1"/>
      <sheetData sheetId="5758" refreshError="1"/>
      <sheetData sheetId="5759" refreshError="1"/>
      <sheetData sheetId="5760" refreshError="1"/>
      <sheetData sheetId="5761" refreshError="1"/>
      <sheetData sheetId="5762" refreshError="1"/>
      <sheetData sheetId="5763" refreshError="1"/>
      <sheetData sheetId="5764" refreshError="1"/>
      <sheetData sheetId="5765" refreshError="1"/>
      <sheetData sheetId="5766" refreshError="1"/>
      <sheetData sheetId="5767" refreshError="1"/>
      <sheetData sheetId="5768" refreshError="1"/>
      <sheetData sheetId="5769" refreshError="1"/>
      <sheetData sheetId="5770" refreshError="1"/>
      <sheetData sheetId="5771" refreshError="1"/>
      <sheetData sheetId="5772" refreshError="1"/>
      <sheetData sheetId="5773" refreshError="1"/>
      <sheetData sheetId="5774" refreshError="1"/>
      <sheetData sheetId="5775" refreshError="1"/>
      <sheetData sheetId="5776" refreshError="1"/>
      <sheetData sheetId="5777" refreshError="1"/>
      <sheetData sheetId="5778" refreshError="1"/>
      <sheetData sheetId="5779" refreshError="1"/>
      <sheetData sheetId="5780" refreshError="1"/>
      <sheetData sheetId="5781" refreshError="1"/>
      <sheetData sheetId="5782" refreshError="1"/>
      <sheetData sheetId="5783" refreshError="1"/>
      <sheetData sheetId="5784" refreshError="1"/>
      <sheetData sheetId="5785" refreshError="1"/>
      <sheetData sheetId="5786" refreshError="1"/>
      <sheetData sheetId="5787" refreshError="1"/>
      <sheetData sheetId="5788" refreshError="1"/>
      <sheetData sheetId="5789" refreshError="1"/>
      <sheetData sheetId="5790" refreshError="1"/>
      <sheetData sheetId="5791" refreshError="1"/>
      <sheetData sheetId="5792" refreshError="1"/>
      <sheetData sheetId="5793" refreshError="1"/>
      <sheetData sheetId="5794" refreshError="1"/>
      <sheetData sheetId="5795" refreshError="1"/>
      <sheetData sheetId="5796" refreshError="1"/>
      <sheetData sheetId="5797" refreshError="1"/>
      <sheetData sheetId="5798" refreshError="1"/>
      <sheetData sheetId="5799" refreshError="1"/>
      <sheetData sheetId="5800" refreshError="1"/>
      <sheetData sheetId="5801" refreshError="1"/>
      <sheetData sheetId="5802" refreshError="1"/>
      <sheetData sheetId="5803" refreshError="1"/>
      <sheetData sheetId="5804" refreshError="1"/>
      <sheetData sheetId="5805" refreshError="1"/>
      <sheetData sheetId="5806" refreshError="1"/>
      <sheetData sheetId="5807" refreshError="1"/>
      <sheetData sheetId="5808" refreshError="1"/>
      <sheetData sheetId="5809" refreshError="1"/>
      <sheetData sheetId="5810" refreshError="1"/>
      <sheetData sheetId="5811" refreshError="1"/>
      <sheetData sheetId="5812" refreshError="1"/>
      <sheetData sheetId="5813" refreshError="1"/>
      <sheetData sheetId="5814" refreshError="1"/>
      <sheetData sheetId="5815" refreshError="1"/>
      <sheetData sheetId="5816" refreshError="1"/>
      <sheetData sheetId="5817" refreshError="1"/>
      <sheetData sheetId="5818" refreshError="1"/>
      <sheetData sheetId="5819" refreshError="1"/>
      <sheetData sheetId="5820" refreshError="1"/>
      <sheetData sheetId="5821" refreshError="1"/>
      <sheetData sheetId="5822" refreshError="1"/>
      <sheetData sheetId="5823" refreshError="1"/>
      <sheetData sheetId="5824" refreshError="1"/>
      <sheetData sheetId="5825" refreshError="1"/>
      <sheetData sheetId="5826" refreshError="1"/>
      <sheetData sheetId="5827" refreshError="1"/>
      <sheetData sheetId="5828" refreshError="1"/>
      <sheetData sheetId="5829" refreshError="1"/>
      <sheetData sheetId="5830" refreshError="1"/>
      <sheetData sheetId="5831" refreshError="1"/>
      <sheetData sheetId="5832" refreshError="1"/>
      <sheetData sheetId="5833" refreshError="1"/>
      <sheetData sheetId="5834" refreshError="1"/>
      <sheetData sheetId="5835" refreshError="1"/>
      <sheetData sheetId="5836" refreshError="1"/>
      <sheetData sheetId="5837" refreshError="1"/>
      <sheetData sheetId="5838" refreshError="1"/>
      <sheetData sheetId="5839" refreshError="1"/>
      <sheetData sheetId="5840" refreshError="1"/>
      <sheetData sheetId="5841" refreshError="1"/>
      <sheetData sheetId="5842" refreshError="1"/>
      <sheetData sheetId="5843" refreshError="1"/>
      <sheetData sheetId="5844" refreshError="1"/>
      <sheetData sheetId="5845" refreshError="1"/>
      <sheetData sheetId="5846" refreshError="1"/>
      <sheetData sheetId="5847" refreshError="1"/>
      <sheetData sheetId="5848" refreshError="1"/>
      <sheetData sheetId="5849" refreshError="1"/>
      <sheetData sheetId="5850" refreshError="1"/>
      <sheetData sheetId="5851" refreshError="1"/>
      <sheetData sheetId="5852" refreshError="1"/>
      <sheetData sheetId="5853" refreshError="1"/>
      <sheetData sheetId="5854" refreshError="1"/>
      <sheetData sheetId="5855" refreshError="1"/>
      <sheetData sheetId="5856" refreshError="1"/>
      <sheetData sheetId="5857" refreshError="1"/>
      <sheetData sheetId="5858" refreshError="1"/>
      <sheetData sheetId="5859" refreshError="1"/>
      <sheetData sheetId="5860" refreshError="1"/>
      <sheetData sheetId="5861" refreshError="1"/>
      <sheetData sheetId="5862" refreshError="1"/>
      <sheetData sheetId="5863" refreshError="1"/>
      <sheetData sheetId="5864" refreshError="1"/>
      <sheetData sheetId="5865" refreshError="1"/>
      <sheetData sheetId="5866" refreshError="1"/>
      <sheetData sheetId="5867" refreshError="1"/>
      <sheetData sheetId="5868" refreshError="1"/>
      <sheetData sheetId="5869" refreshError="1"/>
      <sheetData sheetId="5870" refreshError="1"/>
      <sheetData sheetId="5871" refreshError="1"/>
      <sheetData sheetId="5872" refreshError="1"/>
      <sheetData sheetId="5873" refreshError="1"/>
      <sheetData sheetId="5874" refreshError="1"/>
      <sheetData sheetId="5875" refreshError="1"/>
      <sheetData sheetId="5876" refreshError="1"/>
      <sheetData sheetId="5877" refreshError="1"/>
      <sheetData sheetId="5878" refreshError="1"/>
      <sheetData sheetId="5879" refreshError="1"/>
      <sheetData sheetId="5880" refreshError="1"/>
      <sheetData sheetId="5881" refreshError="1"/>
      <sheetData sheetId="5882" refreshError="1"/>
      <sheetData sheetId="5883" refreshError="1"/>
      <sheetData sheetId="5884" refreshError="1"/>
      <sheetData sheetId="5885" refreshError="1"/>
      <sheetData sheetId="5886" refreshError="1"/>
      <sheetData sheetId="5887" refreshError="1"/>
      <sheetData sheetId="5888" refreshError="1"/>
      <sheetData sheetId="5889" refreshError="1"/>
      <sheetData sheetId="5890" refreshError="1"/>
      <sheetData sheetId="5891" refreshError="1"/>
      <sheetData sheetId="5892" refreshError="1"/>
      <sheetData sheetId="5893" refreshError="1"/>
      <sheetData sheetId="5894" refreshError="1"/>
      <sheetData sheetId="5895" refreshError="1"/>
      <sheetData sheetId="5896" refreshError="1"/>
      <sheetData sheetId="5897" refreshError="1"/>
      <sheetData sheetId="5898" refreshError="1"/>
      <sheetData sheetId="5899" refreshError="1"/>
      <sheetData sheetId="5900" refreshError="1"/>
      <sheetData sheetId="5901" refreshError="1"/>
      <sheetData sheetId="5902" refreshError="1"/>
      <sheetData sheetId="5903" refreshError="1"/>
      <sheetData sheetId="5904" refreshError="1"/>
      <sheetData sheetId="5905" refreshError="1"/>
      <sheetData sheetId="5906" refreshError="1"/>
      <sheetData sheetId="5907" refreshError="1"/>
      <sheetData sheetId="5908" refreshError="1"/>
      <sheetData sheetId="5909" refreshError="1"/>
      <sheetData sheetId="5910" refreshError="1"/>
      <sheetData sheetId="5911" refreshError="1"/>
      <sheetData sheetId="5912" refreshError="1"/>
      <sheetData sheetId="5913" refreshError="1"/>
      <sheetData sheetId="5914" refreshError="1"/>
      <sheetData sheetId="5915" refreshError="1"/>
      <sheetData sheetId="5916" refreshError="1"/>
      <sheetData sheetId="5917" refreshError="1"/>
      <sheetData sheetId="5918" refreshError="1"/>
      <sheetData sheetId="5919" refreshError="1"/>
      <sheetData sheetId="5920" refreshError="1"/>
      <sheetData sheetId="5921" refreshError="1"/>
      <sheetData sheetId="5922" refreshError="1"/>
      <sheetData sheetId="5923" refreshError="1"/>
      <sheetData sheetId="5924" refreshError="1"/>
      <sheetData sheetId="5925" refreshError="1"/>
      <sheetData sheetId="5926" refreshError="1"/>
      <sheetData sheetId="5927" refreshError="1"/>
      <sheetData sheetId="5928" refreshError="1"/>
      <sheetData sheetId="5929" refreshError="1"/>
      <sheetData sheetId="5930" refreshError="1"/>
      <sheetData sheetId="5931" refreshError="1"/>
      <sheetData sheetId="5932" refreshError="1"/>
      <sheetData sheetId="5933" refreshError="1"/>
      <sheetData sheetId="5934" refreshError="1"/>
      <sheetData sheetId="5935" refreshError="1"/>
      <sheetData sheetId="5936" refreshError="1"/>
      <sheetData sheetId="5937" refreshError="1"/>
      <sheetData sheetId="5938" refreshError="1"/>
      <sheetData sheetId="5939" refreshError="1"/>
      <sheetData sheetId="5940" refreshError="1"/>
      <sheetData sheetId="5941" refreshError="1"/>
      <sheetData sheetId="5942" refreshError="1"/>
      <sheetData sheetId="5943" refreshError="1"/>
      <sheetData sheetId="5944" refreshError="1"/>
      <sheetData sheetId="5945" refreshError="1"/>
      <sheetData sheetId="5946" refreshError="1"/>
      <sheetData sheetId="5947" refreshError="1"/>
      <sheetData sheetId="5948" refreshError="1"/>
      <sheetData sheetId="5949" refreshError="1"/>
      <sheetData sheetId="5950" refreshError="1"/>
      <sheetData sheetId="5951" refreshError="1"/>
      <sheetData sheetId="5952" refreshError="1"/>
      <sheetData sheetId="5953" refreshError="1"/>
      <sheetData sheetId="5954" refreshError="1"/>
      <sheetData sheetId="5955" refreshError="1"/>
      <sheetData sheetId="5956" refreshError="1"/>
      <sheetData sheetId="5957" refreshError="1"/>
      <sheetData sheetId="5958" refreshError="1"/>
      <sheetData sheetId="5959" refreshError="1"/>
      <sheetData sheetId="5960" refreshError="1"/>
      <sheetData sheetId="5961" refreshError="1"/>
      <sheetData sheetId="5962" refreshError="1"/>
      <sheetData sheetId="5963" refreshError="1"/>
      <sheetData sheetId="5964" refreshError="1"/>
      <sheetData sheetId="5965" refreshError="1"/>
      <sheetData sheetId="5966" refreshError="1"/>
      <sheetData sheetId="5967" refreshError="1"/>
      <sheetData sheetId="5968" refreshError="1"/>
      <sheetData sheetId="5969" refreshError="1"/>
      <sheetData sheetId="5970" refreshError="1"/>
      <sheetData sheetId="5971" refreshError="1"/>
      <sheetData sheetId="5972" refreshError="1"/>
      <sheetData sheetId="5973" refreshError="1"/>
      <sheetData sheetId="5974" refreshError="1"/>
      <sheetData sheetId="5975" refreshError="1"/>
      <sheetData sheetId="5976" refreshError="1"/>
      <sheetData sheetId="5977" refreshError="1"/>
      <sheetData sheetId="5978" refreshError="1"/>
      <sheetData sheetId="5979" refreshError="1"/>
      <sheetData sheetId="5980" refreshError="1"/>
      <sheetData sheetId="5981" refreshError="1"/>
      <sheetData sheetId="5982" refreshError="1"/>
      <sheetData sheetId="5983" refreshError="1"/>
      <sheetData sheetId="5984" refreshError="1"/>
      <sheetData sheetId="5985" refreshError="1"/>
      <sheetData sheetId="5986" refreshError="1"/>
      <sheetData sheetId="5987" refreshError="1"/>
      <sheetData sheetId="5988" refreshError="1"/>
      <sheetData sheetId="5989" refreshError="1"/>
      <sheetData sheetId="5990" refreshError="1"/>
      <sheetData sheetId="5991" refreshError="1"/>
      <sheetData sheetId="5992" refreshError="1"/>
      <sheetData sheetId="5993" refreshError="1"/>
      <sheetData sheetId="5994" refreshError="1"/>
      <sheetData sheetId="5995" refreshError="1"/>
      <sheetData sheetId="5996" refreshError="1"/>
      <sheetData sheetId="5997" refreshError="1"/>
      <sheetData sheetId="5998" refreshError="1"/>
      <sheetData sheetId="5999" refreshError="1"/>
      <sheetData sheetId="6000" refreshError="1"/>
      <sheetData sheetId="6001" refreshError="1"/>
      <sheetData sheetId="6002" refreshError="1"/>
      <sheetData sheetId="6003" refreshError="1"/>
      <sheetData sheetId="6004" refreshError="1"/>
      <sheetData sheetId="6005" refreshError="1"/>
      <sheetData sheetId="6006" refreshError="1"/>
      <sheetData sheetId="6007" refreshError="1"/>
      <sheetData sheetId="6008" refreshError="1"/>
      <sheetData sheetId="6009" refreshError="1"/>
      <sheetData sheetId="6010" refreshError="1"/>
      <sheetData sheetId="6011" refreshError="1"/>
      <sheetData sheetId="6012" refreshError="1"/>
      <sheetData sheetId="6013" refreshError="1"/>
      <sheetData sheetId="6014" refreshError="1"/>
      <sheetData sheetId="6015" refreshError="1"/>
      <sheetData sheetId="6016" refreshError="1"/>
      <sheetData sheetId="6017" refreshError="1"/>
      <sheetData sheetId="6018" refreshError="1"/>
      <sheetData sheetId="6019" refreshError="1"/>
      <sheetData sheetId="6020" refreshError="1"/>
      <sheetData sheetId="6021" refreshError="1"/>
      <sheetData sheetId="6022" refreshError="1"/>
      <sheetData sheetId="6023" refreshError="1"/>
      <sheetData sheetId="6024" refreshError="1"/>
      <sheetData sheetId="6025" refreshError="1"/>
      <sheetData sheetId="6026" refreshError="1"/>
      <sheetData sheetId="6027" refreshError="1"/>
      <sheetData sheetId="6028" refreshError="1"/>
      <sheetData sheetId="6029" refreshError="1"/>
      <sheetData sheetId="6030" refreshError="1"/>
      <sheetData sheetId="6031" refreshError="1"/>
      <sheetData sheetId="6032" refreshError="1"/>
      <sheetData sheetId="6033" refreshError="1"/>
      <sheetData sheetId="6034" refreshError="1"/>
      <sheetData sheetId="6035" refreshError="1"/>
      <sheetData sheetId="6036" refreshError="1"/>
      <sheetData sheetId="6037" refreshError="1"/>
      <sheetData sheetId="6038" refreshError="1"/>
      <sheetData sheetId="6039" refreshError="1"/>
      <sheetData sheetId="6040" refreshError="1"/>
      <sheetData sheetId="6041" refreshError="1"/>
      <sheetData sheetId="6042" refreshError="1"/>
      <sheetData sheetId="6043" refreshError="1"/>
      <sheetData sheetId="6044" refreshError="1"/>
      <sheetData sheetId="6045" refreshError="1"/>
      <sheetData sheetId="6046" refreshError="1"/>
      <sheetData sheetId="6047" refreshError="1"/>
      <sheetData sheetId="6048" refreshError="1"/>
      <sheetData sheetId="6049" refreshError="1"/>
      <sheetData sheetId="6050" refreshError="1"/>
      <sheetData sheetId="6051" refreshError="1"/>
      <sheetData sheetId="6052" refreshError="1"/>
      <sheetData sheetId="6053"/>
      <sheetData sheetId="6054"/>
      <sheetData sheetId="6055"/>
      <sheetData sheetId="6056"/>
      <sheetData sheetId="6057"/>
      <sheetData sheetId="6058"/>
      <sheetData sheetId="6059"/>
      <sheetData sheetId="6060"/>
      <sheetData sheetId="6061"/>
      <sheetData sheetId="6062" refreshError="1"/>
      <sheetData sheetId="6063" refreshError="1"/>
      <sheetData sheetId="6064" refreshError="1"/>
      <sheetData sheetId="6065" refreshError="1"/>
      <sheetData sheetId="6066" refreshError="1"/>
      <sheetData sheetId="6067" refreshError="1"/>
      <sheetData sheetId="6068" refreshError="1"/>
      <sheetData sheetId="6069" refreshError="1"/>
      <sheetData sheetId="6070" refreshError="1"/>
      <sheetData sheetId="6071" refreshError="1"/>
      <sheetData sheetId="6072" refreshError="1"/>
      <sheetData sheetId="6073"/>
      <sheetData sheetId="6074"/>
      <sheetData sheetId="6075"/>
      <sheetData sheetId="6076"/>
      <sheetData sheetId="6077"/>
      <sheetData sheetId="6078" refreshError="1"/>
      <sheetData sheetId="6079" refreshError="1"/>
      <sheetData sheetId="6080" refreshError="1"/>
      <sheetData sheetId="6081" refreshError="1"/>
      <sheetData sheetId="6082" refreshError="1"/>
      <sheetData sheetId="6083" refreshError="1"/>
      <sheetData sheetId="6084" refreshError="1"/>
      <sheetData sheetId="6085" refreshError="1"/>
      <sheetData sheetId="6086" refreshError="1"/>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refreshError="1"/>
      <sheetData sheetId="6161" refreshError="1"/>
      <sheetData sheetId="6162"/>
      <sheetData sheetId="6163" refreshError="1"/>
      <sheetData sheetId="6164" refreshError="1"/>
      <sheetData sheetId="6165" refreshError="1"/>
      <sheetData sheetId="6166" refreshError="1"/>
      <sheetData sheetId="6167" refreshError="1"/>
      <sheetData sheetId="6168" refreshError="1"/>
      <sheetData sheetId="6169" refreshError="1"/>
      <sheetData sheetId="6170" refreshError="1"/>
      <sheetData sheetId="6171" refreshError="1"/>
      <sheetData sheetId="6172"/>
      <sheetData sheetId="6173" refreshError="1"/>
      <sheetData sheetId="6174"/>
      <sheetData sheetId="6175" refreshError="1"/>
      <sheetData sheetId="6176" refreshError="1"/>
      <sheetData sheetId="6177" refreshError="1"/>
      <sheetData sheetId="6178" refreshError="1"/>
      <sheetData sheetId="6179" refreshError="1"/>
      <sheetData sheetId="6180" refreshError="1"/>
      <sheetData sheetId="6181" refreshError="1"/>
      <sheetData sheetId="6182" refreshError="1"/>
      <sheetData sheetId="6183" refreshError="1"/>
      <sheetData sheetId="6184" refreshError="1"/>
      <sheetData sheetId="6185" refreshError="1"/>
      <sheetData sheetId="6186" refreshError="1"/>
      <sheetData sheetId="6187" refreshError="1"/>
      <sheetData sheetId="6188" refreshError="1"/>
      <sheetData sheetId="6189" refreshError="1"/>
      <sheetData sheetId="6190" refreshError="1"/>
      <sheetData sheetId="6191"/>
      <sheetData sheetId="6192" refreshError="1"/>
      <sheetData sheetId="6193" refreshError="1"/>
      <sheetData sheetId="6194" refreshError="1"/>
      <sheetData sheetId="6195" refreshError="1"/>
      <sheetData sheetId="6196" refreshError="1"/>
      <sheetData sheetId="6197" refreshError="1"/>
      <sheetData sheetId="6198" refreshError="1"/>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refreshError="1"/>
      <sheetData sheetId="6221"/>
      <sheetData sheetId="6222" refreshError="1"/>
      <sheetData sheetId="6223" refreshError="1"/>
      <sheetData sheetId="6224" refreshError="1"/>
      <sheetData sheetId="6225" refreshError="1"/>
      <sheetData sheetId="6226"/>
      <sheetData sheetId="6227" refreshError="1"/>
      <sheetData sheetId="6228" refreshError="1"/>
      <sheetData sheetId="6229"/>
      <sheetData sheetId="6230" refreshError="1"/>
      <sheetData sheetId="6231" refreshError="1"/>
      <sheetData sheetId="6232" refreshError="1"/>
      <sheetData sheetId="6233" refreshError="1"/>
      <sheetData sheetId="6234" refreshError="1"/>
      <sheetData sheetId="6235" refreshError="1"/>
      <sheetData sheetId="6236" refreshError="1"/>
      <sheetData sheetId="6237" refreshError="1"/>
      <sheetData sheetId="6238" refreshError="1"/>
      <sheetData sheetId="6239" refreshError="1"/>
      <sheetData sheetId="6240" refreshError="1"/>
      <sheetData sheetId="6241" refreshError="1"/>
      <sheetData sheetId="6242" refreshError="1"/>
      <sheetData sheetId="6243" refreshError="1"/>
      <sheetData sheetId="6244" refreshError="1"/>
      <sheetData sheetId="6245" refreshError="1"/>
      <sheetData sheetId="6246" refreshError="1"/>
      <sheetData sheetId="6247" refreshError="1"/>
      <sheetData sheetId="6248" refreshError="1"/>
      <sheetData sheetId="6249" refreshError="1"/>
      <sheetData sheetId="6250" refreshError="1"/>
      <sheetData sheetId="6251" refreshError="1"/>
      <sheetData sheetId="6252" refreshError="1"/>
      <sheetData sheetId="6253" refreshError="1"/>
      <sheetData sheetId="6254" refreshError="1"/>
      <sheetData sheetId="6255" refreshError="1"/>
      <sheetData sheetId="6256" refreshError="1"/>
      <sheetData sheetId="6257" refreshError="1"/>
      <sheetData sheetId="6258" refreshError="1"/>
      <sheetData sheetId="6259" refreshError="1"/>
      <sheetData sheetId="6260" refreshError="1"/>
      <sheetData sheetId="6261" refreshError="1"/>
      <sheetData sheetId="6262" refreshError="1"/>
      <sheetData sheetId="6263" refreshError="1"/>
      <sheetData sheetId="6264" refreshError="1"/>
      <sheetData sheetId="6265" refreshError="1"/>
      <sheetData sheetId="6266" refreshError="1"/>
      <sheetData sheetId="6267" refreshError="1"/>
      <sheetData sheetId="6268" refreshError="1"/>
      <sheetData sheetId="6269" refreshError="1"/>
      <sheetData sheetId="6270" refreshError="1"/>
      <sheetData sheetId="6271" refreshError="1"/>
      <sheetData sheetId="6272" refreshError="1"/>
      <sheetData sheetId="6273" refreshError="1"/>
      <sheetData sheetId="6274" refreshError="1"/>
      <sheetData sheetId="6275" refreshError="1"/>
      <sheetData sheetId="6276" refreshError="1"/>
      <sheetData sheetId="6277" refreshError="1"/>
      <sheetData sheetId="6278" refreshError="1"/>
      <sheetData sheetId="6279" refreshError="1"/>
      <sheetData sheetId="6280" refreshError="1"/>
      <sheetData sheetId="6281" refreshError="1"/>
      <sheetData sheetId="6282" refreshError="1"/>
      <sheetData sheetId="6283" refreshError="1"/>
      <sheetData sheetId="6284" refreshError="1"/>
      <sheetData sheetId="6285" refreshError="1"/>
      <sheetData sheetId="6286" refreshError="1"/>
      <sheetData sheetId="6287" refreshError="1"/>
      <sheetData sheetId="6288" refreshError="1"/>
      <sheetData sheetId="6289" refreshError="1"/>
      <sheetData sheetId="6290" refreshError="1"/>
      <sheetData sheetId="6291" refreshError="1"/>
      <sheetData sheetId="6292" refreshError="1"/>
      <sheetData sheetId="6293" refreshError="1"/>
      <sheetData sheetId="6294" refreshError="1"/>
      <sheetData sheetId="6295" refreshError="1"/>
      <sheetData sheetId="6296"/>
      <sheetData sheetId="6297"/>
      <sheetData sheetId="6298"/>
      <sheetData sheetId="6299"/>
      <sheetData sheetId="6300"/>
      <sheetData sheetId="6301"/>
      <sheetData sheetId="6302"/>
      <sheetData sheetId="6303"/>
      <sheetData sheetId="6304"/>
      <sheetData sheetId="6305" refreshError="1"/>
      <sheetData sheetId="6306" refreshError="1"/>
      <sheetData sheetId="6307" refreshError="1"/>
      <sheetData sheetId="6308" refreshError="1"/>
      <sheetData sheetId="6309"/>
      <sheetData sheetId="6310"/>
      <sheetData sheetId="6311" refreshError="1"/>
      <sheetData sheetId="6312" refreshError="1"/>
      <sheetData sheetId="6313" refreshError="1"/>
      <sheetData sheetId="6314" refreshError="1"/>
      <sheetData sheetId="6315" refreshError="1"/>
      <sheetData sheetId="6316" refreshError="1"/>
      <sheetData sheetId="6317" refreshError="1"/>
      <sheetData sheetId="6318" refreshError="1"/>
      <sheetData sheetId="6319" refreshError="1"/>
      <sheetData sheetId="6320" refreshError="1"/>
      <sheetData sheetId="6321" refreshError="1"/>
      <sheetData sheetId="6322" refreshError="1"/>
      <sheetData sheetId="6323" refreshError="1"/>
      <sheetData sheetId="6324" refreshError="1"/>
      <sheetData sheetId="6325" refreshError="1"/>
      <sheetData sheetId="6326" refreshError="1"/>
      <sheetData sheetId="6327" refreshError="1"/>
      <sheetData sheetId="6328" refreshError="1"/>
      <sheetData sheetId="6329" refreshError="1"/>
      <sheetData sheetId="6330" refreshError="1"/>
      <sheetData sheetId="6331" refreshError="1"/>
      <sheetData sheetId="6332" refreshError="1"/>
      <sheetData sheetId="6333" refreshError="1"/>
      <sheetData sheetId="6334" refreshError="1"/>
      <sheetData sheetId="6335" refreshError="1"/>
      <sheetData sheetId="6336" refreshError="1"/>
      <sheetData sheetId="6337" refreshError="1"/>
      <sheetData sheetId="6338" refreshError="1"/>
      <sheetData sheetId="6339" refreshError="1"/>
      <sheetData sheetId="6340" refreshError="1"/>
      <sheetData sheetId="6341" refreshError="1"/>
      <sheetData sheetId="6342" refreshError="1"/>
      <sheetData sheetId="6343" refreshError="1"/>
      <sheetData sheetId="6344" refreshError="1"/>
      <sheetData sheetId="6345" refreshError="1"/>
      <sheetData sheetId="6346" refreshError="1"/>
      <sheetData sheetId="6347" refreshError="1"/>
      <sheetData sheetId="6348" refreshError="1"/>
      <sheetData sheetId="6349" refreshError="1"/>
      <sheetData sheetId="6350" refreshError="1"/>
      <sheetData sheetId="6351" refreshError="1"/>
      <sheetData sheetId="6352" refreshError="1"/>
      <sheetData sheetId="6353" refreshError="1"/>
      <sheetData sheetId="6354" refreshError="1"/>
      <sheetData sheetId="6355" refreshError="1"/>
      <sheetData sheetId="6356" refreshError="1"/>
      <sheetData sheetId="6357" refreshError="1"/>
      <sheetData sheetId="6358" refreshError="1"/>
      <sheetData sheetId="6359" refreshError="1"/>
      <sheetData sheetId="6360" refreshError="1"/>
      <sheetData sheetId="6361" refreshError="1"/>
      <sheetData sheetId="6362" refreshError="1"/>
      <sheetData sheetId="6363" refreshError="1"/>
      <sheetData sheetId="6364" refreshError="1"/>
      <sheetData sheetId="6365" refreshError="1"/>
      <sheetData sheetId="6366" refreshError="1"/>
      <sheetData sheetId="6367" refreshError="1"/>
      <sheetData sheetId="6368" refreshError="1"/>
      <sheetData sheetId="6369" refreshError="1"/>
      <sheetData sheetId="6370" refreshError="1"/>
      <sheetData sheetId="6371" refreshError="1"/>
      <sheetData sheetId="6372" refreshError="1"/>
      <sheetData sheetId="6373" refreshError="1"/>
      <sheetData sheetId="6374" refreshError="1"/>
      <sheetData sheetId="6375" refreshError="1"/>
      <sheetData sheetId="6376" refreshError="1"/>
      <sheetData sheetId="6377" refreshError="1"/>
      <sheetData sheetId="6378" refreshError="1"/>
      <sheetData sheetId="6379" refreshError="1"/>
      <sheetData sheetId="6380" refreshError="1"/>
      <sheetData sheetId="6381" refreshError="1"/>
      <sheetData sheetId="6382" refreshError="1"/>
      <sheetData sheetId="6383" refreshError="1"/>
      <sheetData sheetId="6384" refreshError="1"/>
      <sheetData sheetId="6385" refreshError="1"/>
      <sheetData sheetId="6386" refreshError="1"/>
      <sheetData sheetId="6387" refreshError="1"/>
      <sheetData sheetId="6388" refreshError="1"/>
      <sheetData sheetId="6389" refreshError="1"/>
      <sheetData sheetId="6390" refreshError="1"/>
      <sheetData sheetId="6391"/>
      <sheetData sheetId="6392"/>
      <sheetData sheetId="6393"/>
      <sheetData sheetId="6394"/>
      <sheetData sheetId="6395"/>
      <sheetData sheetId="6396"/>
      <sheetData sheetId="6397"/>
      <sheetData sheetId="6398"/>
      <sheetData sheetId="6399"/>
      <sheetData sheetId="6400" refreshError="1"/>
      <sheetData sheetId="6401" refreshError="1"/>
      <sheetData sheetId="6402" refreshError="1"/>
      <sheetData sheetId="6403" refreshError="1"/>
      <sheetData sheetId="6404" refreshError="1"/>
      <sheetData sheetId="6405" refreshError="1"/>
      <sheetData sheetId="6406" refreshError="1"/>
      <sheetData sheetId="6407" refreshError="1"/>
      <sheetData sheetId="6408" refreshError="1"/>
      <sheetData sheetId="6409" refreshError="1"/>
      <sheetData sheetId="6410" refreshError="1"/>
      <sheetData sheetId="6411" refreshError="1"/>
      <sheetData sheetId="6412"/>
      <sheetData sheetId="6413"/>
      <sheetData sheetId="6414" refreshError="1"/>
      <sheetData sheetId="6415" refreshError="1"/>
      <sheetData sheetId="6416" refreshError="1"/>
      <sheetData sheetId="6417" refreshError="1"/>
      <sheetData sheetId="6418" refreshError="1"/>
      <sheetData sheetId="6419" refreshError="1"/>
      <sheetData sheetId="6420" refreshError="1"/>
      <sheetData sheetId="6421" refreshError="1"/>
      <sheetData sheetId="6422" refreshError="1"/>
      <sheetData sheetId="6423" refreshError="1"/>
      <sheetData sheetId="6424" refreshError="1"/>
      <sheetData sheetId="6425" refreshError="1"/>
      <sheetData sheetId="6426" refreshError="1"/>
      <sheetData sheetId="6427" refreshError="1"/>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refreshError="1"/>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refreshError="1"/>
      <sheetData sheetId="6501" refreshError="1"/>
      <sheetData sheetId="6502" refreshError="1"/>
      <sheetData sheetId="6503"/>
      <sheetData sheetId="6504" refreshError="1"/>
      <sheetData sheetId="6505" refreshError="1"/>
      <sheetData sheetId="6506" refreshError="1"/>
      <sheetData sheetId="6507" refreshError="1"/>
      <sheetData sheetId="6508" refreshError="1"/>
      <sheetData sheetId="6509" refreshError="1"/>
      <sheetData sheetId="6510" refreshError="1"/>
      <sheetData sheetId="6511" refreshError="1"/>
      <sheetData sheetId="6512" refreshError="1"/>
      <sheetData sheetId="6513"/>
      <sheetData sheetId="6514" refreshError="1"/>
      <sheetData sheetId="6515"/>
      <sheetData sheetId="6516" refreshError="1"/>
      <sheetData sheetId="6517" refreshError="1"/>
      <sheetData sheetId="6518" refreshError="1"/>
      <sheetData sheetId="6519" refreshError="1"/>
      <sheetData sheetId="6520" refreshError="1"/>
      <sheetData sheetId="6521" refreshError="1"/>
      <sheetData sheetId="6522" refreshError="1"/>
      <sheetData sheetId="6523" refreshError="1"/>
      <sheetData sheetId="6524" refreshError="1"/>
      <sheetData sheetId="6525" refreshError="1"/>
      <sheetData sheetId="6526" refreshError="1"/>
      <sheetData sheetId="6527" refreshError="1"/>
      <sheetData sheetId="6528" refreshError="1"/>
      <sheetData sheetId="6529" refreshError="1"/>
      <sheetData sheetId="6530" refreshError="1"/>
      <sheetData sheetId="6531"/>
      <sheetData sheetId="6532" refreshError="1"/>
      <sheetData sheetId="6533" refreshError="1"/>
      <sheetData sheetId="6534" refreshError="1"/>
      <sheetData sheetId="6535" refreshError="1"/>
      <sheetData sheetId="6536" refreshError="1"/>
      <sheetData sheetId="6537" refreshError="1"/>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refreshError="1"/>
      <sheetData sheetId="6553"/>
      <sheetData sheetId="6554" refreshError="1"/>
      <sheetData sheetId="6555" refreshError="1"/>
      <sheetData sheetId="6556" refreshError="1"/>
      <sheetData sheetId="6557" refreshError="1"/>
      <sheetData sheetId="6558"/>
      <sheetData sheetId="6559"/>
      <sheetData sheetId="6560"/>
      <sheetData sheetId="6561" refreshError="1"/>
      <sheetData sheetId="6562" refreshError="1"/>
      <sheetData sheetId="6563" refreshError="1"/>
      <sheetData sheetId="6564" refreshError="1"/>
      <sheetData sheetId="6565" refreshError="1"/>
      <sheetData sheetId="6566" refreshError="1"/>
      <sheetData sheetId="6567" refreshError="1"/>
      <sheetData sheetId="6568" refreshError="1"/>
      <sheetData sheetId="6569" refreshError="1"/>
      <sheetData sheetId="6570" refreshError="1"/>
      <sheetData sheetId="6571" refreshError="1"/>
      <sheetData sheetId="6572" refreshError="1"/>
      <sheetData sheetId="6573" refreshError="1"/>
      <sheetData sheetId="6574" refreshError="1"/>
      <sheetData sheetId="6575" refreshError="1"/>
      <sheetData sheetId="6576" refreshError="1"/>
      <sheetData sheetId="6577" refreshError="1"/>
      <sheetData sheetId="6578" refreshError="1"/>
      <sheetData sheetId="6579" refreshError="1"/>
      <sheetData sheetId="6580" refreshError="1"/>
      <sheetData sheetId="6581" refreshError="1"/>
      <sheetData sheetId="6582" refreshError="1"/>
      <sheetData sheetId="6583" refreshError="1"/>
      <sheetData sheetId="6584" refreshError="1"/>
      <sheetData sheetId="6585" refreshError="1"/>
      <sheetData sheetId="6586" refreshError="1"/>
      <sheetData sheetId="6587" refreshError="1"/>
      <sheetData sheetId="6588" refreshError="1"/>
      <sheetData sheetId="6589" refreshError="1"/>
      <sheetData sheetId="6590" refreshError="1"/>
      <sheetData sheetId="6591" refreshError="1"/>
      <sheetData sheetId="6592" refreshError="1"/>
      <sheetData sheetId="6593" refreshError="1"/>
      <sheetData sheetId="6594" refreshError="1"/>
      <sheetData sheetId="6595" refreshError="1"/>
      <sheetData sheetId="6596" refreshError="1"/>
      <sheetData sheetId="6597" refreshError="1"/>
      <sheetData sheetId="6598" refreshError="1"/>
      <sheetData sheetId="6599" refreshError="1"/>
      <sheetData sheetId="6600" refreshError="1"/>
      <sheetData sheetId="6601" refreshError="1"/>
      <sheetData sheetId="6602" refreshError="1"/>
      <sheetData sheetId="6603" refreshError="1"/>
      <sheetData sheetId="6604" refreshError="1"/>
      <sheetData sheetId="6605" refreshError="1"/>
      <sheetData sheetId="6606" refreshError="1"/>
      <sheetData sheetId="6607" refreshError="1"/>
      <sheetData sheetId="6608" refreshError="1"/>
      <sheetData sheetId="6609" refreshError="1"/>
      <sheetData sheetId="6610" refreshError="1"/>
      <sheetData sheetId="6611" refreshError="1"/>
      <sheetData sheetId="6612" refreshError="1"/>
      <sheetData sheetId="6613" refreshError="1"/>
      <sheetData sheetId="6614" refreshError="1"/>
      <sheetData sheetId="6615" refreshError="1"/>
      <sheetData sheetId="6616" refreshError="1"/>
      <sheetData sheetId="6617" refreshError="1"/>
      <sheetData sheetId="6618" refreshError="1"/>
      <sheetData sheetId="6619" refreshError="1"/>
      <sheetData sheetId="6620" refreshError="1"/>
      <sheetData sheetId="6621" refreshError="1"/>
      <sheetData sheetId="6622" refreshError="1"/>
      <sheetData sheetId="6623" refreshError="1"/>
      <sheetData sheetId="6624" refreshError="1"/>
      <sheetData sheetId="6625" refreshError="1"/>
      <sheetData sheetId="6626" refreshError="1"/>
      <sheetData sheetId="6627"/>
      <sheetData sheetId="6628"/>
      <sheetData sheetId="6629"/>
      <sheetData sheetId="6630"/>
      <sheetData sheetId="6631"/>
      <sheetData sheetId="6632"/>
      <sheetData sheetId="6633"/>
      <sheetData sheetId="6634"/>
      <sheetData sheetId="6635"/>
      <sheetData sheetId="6636" refreshError="1"/>
      <sheetData sheetId="6637" refreshError="1"/>
      <sheetData sheetId="6638" refreshError="1"/>
      <sheetData sheetId="6639" refreshError="1"/>
      <sheetData sheetId="6640" refreshError="1"/>
      <sheetData sheetId="6641" refreshError="1"/>
      <sheetData sheetId="6642" refreshError="1"/>
      <sheetData sheetId="6643" refreshError="1"/>
      <sheetData sheetId="6644" refreshError="1"/>
      <sheetData sheetId="6645" refreshError="1"/>
      <sheetData sheetId="6646" refreshError="1"/>
      <sheetData sheetId="6647" refreshError="1"/>
      <sheetData sheetId="6648" refreshError="1"/>
      <sheetData sheetId="6649" refreshError="1"/>
      <sheetData sheetId="6650" refreshError="1"/>
      <sheetData sheetId="6651" refreshError="1"/>
      <sheetData sheetId="6652" refreshError="1"/>
      <sheetData sheetId="6653" refreshError="1"/>
      <sheetData sheetId="6654" refreshError="1"/>
      <sheetData sheetId="6655" refreshError="1"/>
      <sheetData sheetId="6656" refreshError="1"/>
      <sheetData sheetId="6657" refreshError="1"/>
      <sheetData sheetId="6658" refreshError="1"/>
      <sheetData sheetId="6659" refreshError="1"/>
      <sheetData sheetId="6660" refreshError="1"/>
      <sheetData sheetId="6661" refreshError="1"/>
      <sheetData sheetId="6662" refreshError="1"/>
      <sheetData sheetId="6663" refreshError="1"/>
      <sheetData sheetId="6664"/>
      <sheetData sheetId="6665" refreshError="1"/>
      <sheetData sheetId="6666" refreshError="1"/>
      <sheetData sheetId="6667" refreshError="1"/>
      <sheetData sheetId="6668" refreshError="1"/>
      <sheetData sheetId="6669" refreshError="1"/>
      <sheetData sheetId="6670" refreshError="1"/>
      <sheetData sheetId="6671" refreshError="1"/>
      <sheetData sheetId="6672" refreshError="1"/>
      <sheetData sheetId="6673" refreshError="1"/>
      <sheetData sheetId="6674" refreshError="1"/>
      <sheetData sheetId="6675" refreshError="1"/>
      <sheetData sheetId="6676" refreshError="1"/>
      <sheetData sheetId="6677" refreshError="1"/>
      <sheetData sheetId="6678" refreshError="1"/>
      <sheetData sheetId="6679" refreshError="1"/>
      <sheetData sheetId="6680" refreshError="1"/>
      <sheetData sheetId="6681" refreshError="1"/>
      <sheetData sheetId="6682" refreshError="1"/>
      <sheetData sheetId="6683" refreshError="1"/>
      <sheetData sheetId="6684" refreshError="1"/>
      <sheetData sheetId="6685" refreshError="1"/>
      <sheetData sheetId="6686" refreshError="1"/>
      <sheetData sheetId="6687" refreshError="1"/>
      <sheetData sheetId="6688" refreshError="1"/>
      <sheetData sheetId="6689" refreshError="1"/>
      <sheetData sheetId="6690" refreshError="1"/>
      <sheetData sheetId="6691" refreshError="1"/>
      <sheetData sheetId="6692" refreshError="1"/>
      <sheetData sheetId="6693" refreshError="1"/>
      <sheetData sheetId="6694" refreshError="1"/>
      <sheetData sheetId="6695" refreshError="1"/>
      <sheetData sheetId="6696" refreshError="1"/>
      <sheetData sheetId="6697" refreshError="1"/>
      <sheetData sheetId="6698" refreshError="1"/>
      <sheetData sheetId="6699" refreshError="1"/>
      <sheetData sheetId="6700" refreshError="1"/>
      <sheetData sheetId="6701" refreshError="1"/>
      <sheetData sheetId="6702" refreshError="1"/>
      <sheetData sheetId="6703" refreshError="1"/>
      <sheetData sheetId="6704" refreshError="1"/>
      <sheetData sheetId="6705" refreshError="1"/>
      <sheetData sheetId="6706" refreshError="1"/>
      <sheetData sheetId="6707" refreshError="1"/>
      <sheetData sheetId="6708" refreshError="1"/>
      <sheetData sheetId="6709" refreshError="1"/>
      <sheetData sheetId="6710" refreshError="1"/>
      <sheetData sheetId="6711" refreshError="1"/>
      <sheetData sheetId="6712" refreshError="1"/>
      <sheetData sheetId="6713" refreshError="1"/>
      <sheetData sheetId="6714" refreshError="1"/>
      <sheetData sheetId="6715" refreshError="1"/>
      <sheetData sheetId="6716" refreshError="1"/>
      <sheetData sheetId="6717" refreshError="1"/>
      <sheetData sheetId="6718" refreshError="1"/>
      <sheetData sheetId="6719" refreshError="1"/>
      <sheetData sheetId="6720" refreshError="1"/>
      <sheetData sheetId="6721" refreshError="1"/>
      <sheetData sheetId="6722" refreshError="1"/>
      <sheetData sheetId="6723" refreshError="1"/>
      <sheetData sheetId="6724" refreshError="1"/>
      <sheetData sheetId="6725" refreshError="1"/>
      <sheetData sheetId="6726" refreshError="1"/>
      <sheetData sheetId="6727" refreshError="1"/>
      <sheetData sheetId="6728" refreshError="1"/>
      <sheetData sheetId="6729" refreshError="1"/>
      <sheetData sheetId="6730" refreshError="1"/>
      <sheetData sheetId="6731" refreshError="1"/>
      <sheetData sheetId="6732" refreshError="1"/>
      <sheetData sheetId="6733" refreshError="1"/>
      <sheetData sheetId="6734" refreshError="1"/>
      <sheetData sheetId="6735" refreshError="1"/>
      <sheetData sheetId="6736" refreshError="1"/>
      <sheetData sheetId="6737" refreshError="1"/>
      <sheetData sheetId="6738" refreshError="1"/>
      <sheetData sheetId="6739" refreshError="1"/>
      <sheetData sheetId="6740" refreshError="1"/>
      <sheetData sheetId="6741" refreshError="1"/>
      <sheetData sheetId="6742" refreshError="1"/>
      <sheetData sheetId="6743" refreshError="1"/>
      <sheetData sheetId="6744" refreshError="1"/>
      <sheetData sheetId="6745" refreshError="1"/>
      <sheetData sheetId="6746" refreshError="1"/>
      <sheetData sheetId="6747" refreshError="1"/>
      <sheetData sheetId="6748" refreshError="1"/>
      <sheetData sheetId="6749" refreshError="1"/>
      <sheetData sheetId="6750" refreshError="1"/>
      <sheetData sheetId="6751" refreshError="1"/>
      <sheetData sheetId="6752" refreshError="1"/>
      <sheetData sheetId="6753" refreshError="1"/>
      <sheetData sheetId="6754" refreshError="1"/>
      <sheetData sheetId="6755" refreshError="1"/>
      <sheetData sheetId="6756" refreshError="1"/>
      <sheetData sheetId="6757" refreshError="1"/>
      <sheetData sheetId="6758" refreshError="1"/>
      <sheetData sheetId="6759" refreshError="1"/>
      <sheetData sheetId="6760" refreshError="1"/>
      <sheetData sheetId="6761" refreshError="1"/>
      <sheetData sheetId="6762" refreshError="1"/>
      <sheetData sheetId="6763" refreshError="1"/>
      <sheetData sheetId="6764" refreshError="1"/>
      <sheetData sheetId="6765" refreshError="1"/>
      <sheetData sheetId="6766" refreshError="1"/>
      <sheetData sheetId="6767" refreshError="1"/>
      <sheetData sheetId="6768" refreshError="1"/>
      <sheetData sheetId="6769" refreshError="1"/>
      <sheetData sheetId="6770" refreshError="1"/>
      <sheetData sheetId="6771" refreshError="1"/>
      <sheetData sheetId="6772" refreshError="1"/>
      <sheetData sheetId="6773" refreshError="1"/>
      <sheetData sheetId="6774" refreshError="1"/>
      <sheetData sheetId="6775" refreshError="1"/>
      <sheetData sheetId="6776" refreshError="1"/>
      <sheetData sheetId="6777" refreshError="1"/>
      <sheetData sheetId="6778" refreshError="1"/>
      <sheetData sheetId="6779" refreshError="1"/>
      <sheetData sheetId="6780" refreshError="1"/>
      <sheetData sheetId="6781" refreshError="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efreshError="1"/>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efreshError="1"/>
      <sheetData sheetId="7132" refreshError="1"/>
      <sheetData sheetId="7133" refreshError="1"/>
      <sheetData sheetId="7134" refreshError="1"/>
      <sheetData sheetId="7135" refreshError="1"/>
      <sheetData sheetId="7136" refreshError="1"/>
      <sheetData sheetId="7137" refreshError="1"/>
      <sheetData sheetId="7138" refreshError="1"/>
      <sheetData sheetId="7139" refreshError="1"/>
      <sheetData sheetId="7140" refreshError="1"/>
      <sheetData sheetId="7141" refreshError="1"/>
      <sheetData sheetId="7142" refreshError="1"/>
      <sheetData sheetId="7143" refreshError="1"/>
      <sheetData sheetId="7144" refreshError="1"/>
      <sheetData sheetId="7145" refreshError="1"/>
      <sheetData sheetId="7146" refreshError="1"/>
      <sheetData sheetId="7147" refreshError="1"/>
      <sheetData sheetId="7148" refreshError="1"/>
      <sheetData sheetId="7149" refreshError="1"/>
      <sheetData sheetId="7150" refreshError="1"/>
      <sheetData sheetId="7151" refreshError="1"/>
      <sheetData sheetId="7152" refreshError="1"/>
      <sheetData sheetId="7153" refreshError="1"/>
      <sheetData sheetId="7154" refreshError="1"/>
      <sheetData sheetId="7155" refreshError="1"/>
      <sheetData sheetId="7156" refreshError="1"/>
      <sheetData sheetId="7157" refreshError="1"/>
      <sheetData sheetId="7158" refreshError="1"/>
      <sheetData sheetId="7159" refreshError="1"/>
      <sheetData sheetId="7160" refreshError="1"/>
      <sheetData sheetId="7161" refreshError="1"/>
      <sheetData sheetId="7162" refreshError="1"/>
      <sheetData sheetId="7163" refreshError="1"/>
      <sheetData sheetId="7164" refreshError="1"/>
      <sheetData sheetId="7165" refreshError="1"/>
      <sheetData sheetId="7166" refreshError="1"/>
      <sheetData sheetId="7167" refreshError="1"/>
      <sheetData sheetId="7168" refreshError="1"/>
      <sheetData sheetId="7169" refreshError="1"/>
      <sheetData sheetId="7170" refreshError="1"/>
      <sheetData sheetId="7171" refreshError="1"/>
      <sheetData sheetId="7172" refreshError="1"/>
      <sheetData sheetId="7173" refreshError="1"/>
      <sheetData sheetId="7174" refreshError="1"/>
      <sheetData sheetId="7175" refreshError="1"/>
      <sheetData sheetId="7176" refreshError="1"/>
      <sheetData sheetId="7177" refreshError="1"/>
      <sheetData sheetId="7178" refreshError="1"/>
      <sheetData sheetId="7179" refreshError="1"/>
      <sheetData sheetId="7180" refreshError="1"/>
      <sheetData sheetId="7181" refreshError="1"/>
      <sheetData sheetId="7182" refreshError="1"/>
      <sheetData sheetId="7183" refreshError="1"/>
      <sheetData sheetId="7184" refreshError="1"/>
      <sheetData sheetId="7185" refreshError="1"/>
      <sheetData sheetId="7186" refreshError="1"/>
      <sheetData sheetId="7187" refreshError="1"/>
      <sheetData sheetId="7188" refreshError="1"/>
      <sheetData sheetId="7189" refreshError="1"/>
      <sheetData sheetId="7190" refreshError="1"/>
      <sheetData sheetId="7191" refreshError="1"/>
      <sheetData sheetId="7192" refreshError="1"/>
      <sheetData sheetId="7193" refreshError="1"/>
      <sheetData sheetId="7194" refreshError="1"/>
      <sheetData sheetId="7195" refreshError="1"/>
      <sheetData sheetId="7196" refreshError="1"/>
      <sheetData sheetId="7197" refreshError="1"/>
      <sheetData sheetId="7198" refreshError="1"/>
      <sheetData sheetId="7199" refreshError="1"/>
      <sheetData sheetId="7200" refreshError="1"/>
      <sheetData sheetId="7201" refreshError="1"/>
      <sheetData sheetId="7202" refreshError="1"/>
      <sheetData sheetId="7203" refreshError="1"/>
      <sheetData sheetId="7204" refreshError="1"/>
      <sheetData sheetId="7205" refreshError="1"/>
      <sheetData sheetId="7206" refreshError="1"/>
      <sheetData sheetId="7207" refreshError="1"/>
      <sheetData sheetId="7208" refreshError="1"/>
      <sheetData sheetId="7209" refreshError="1"/>
      <sheetData sheetId="7210" refreshError="1"/>
      <sheetData sheetId="7211" refreshError="1"/>
      <sheetData sheetId="7212" refreshError="1"/>
      <sheetData sheetId="7213" refreshError="1"/>
      <sheetData sheetId="7214" refreshError="1"/>
      <sheetData sheetId="7215" refreshError="1"/>
      <sheetData sheetId="7216" refreshError="1"/>
      <sheetData sheetId="7217" refreshError="1"/>
      <sheetData sheetId="7218" refreshError="1"/>
      <sheetData sheetId="7219" refreshError="1"/>
      <sheetData sheetId="7220" refreshError="1"/>
      <sheetData sheetId="7221" refreshError="1"/>
      <sheetData sheetId="7222" refreshError="1"/>
      <sheetData sheetId="7223" refreshError="1"/>
      <sheetData sheetId="7224" refreshError="1"/>
      <sheetData sheetId="7225" refreshError="1"/>
      <sheetData sheetId="7226" refreshError="1"/>
      <sheetData sheetId="7227" refreshError="1"/>
      <sheetData sheetId="7228" refreshError="1"/>
      <sheetData sheetId="7229" refreshError="1"/>
      <sheetData sheetId="7230" refreshError="1"/>
      <sheetData sheetId="7231" refreshError="1"/>
      <sheetData sheetId="7232" refreshError="1"/>
      <sheetData sheetId="7233" refreshError="1"/>
      <sheetData sheetId="7234" refreshError="1"/>
      <sheetData sheetId="7235" refreshError="1"/>
      <sheetData sheetId="7236" refreshError="1"/>
      <sheetData sheetId="7237" refreshError="1"/>
      <sheetData sheetId="7238" refreshError="1"/>
      <sheetData sheetId="7239" refreshError="1"/>
      <sheetData sheetId="7240" refreshError="1"/>
      <sheetData sheetId="7241" refreshError="1"/>
      <sheetData sheetId="7242" refreshError="1"/>
      <sheetData sheetId="7243" refreshError="1"/>
      <sheetData sheetId="7244" refreshError="1"/>
      <sheetData sheetId="7245" refreshError="1"/>
      <sheetData sheetId="7246" refreshError="1"/>
      <sheetData sheetId="7247" refreshError="1"/>
      <sheetData sheetId="7248" refreshError="1"/>
      <sheetData sheetId="7249" refreshError="1"/>
      <sheetData sheetId="7250" refreshError="1"/>
      <sheetData sheetId="7251" refreshError="1"/>
      <sheetData sheetId="7252" refreshError="1"/>
      <sheetData sheetId="7253" refreshError="1"/>
      <sheetData sheetId="7254" refreshError="1"/>
      <sheetData sheetId="7255" refreshError="1"/>
      <sheetData sheetId="7256" refreshError="1"/>
      <sheetData sheetId="7257" refreshError="1"/>
      <sheetData sheetId="7258" refreshError="1"/>
      <sheetData sheetId="7259" refreshError="1"/>
      <sheetData sheetId="7260" refreshError="1"/>
      <sheetData sheetId="7261" refreshError="1"/>
      <sheetData sheetId="7262" refreshError="1"/>
      <sheetData sheetId="7263" refreshError="1"/>
      <sheetData sheetId="7264" refreshError="1"/>
      <sheetData sheetId="7265" refreshError="1"/>
      <sheetData sheetId="7266" refreshError="1"/>
      <sheetData sheetId="7267" refreshError="1"/>
      <sheetData sheetId="7268" refreshError="1"/>
      <sheetData sheetId="7269" refreshError="1"/>
      <sheetData sheetId="7270" refreshError="1"/>
      <sheetData sheetId="7271" refreshError="1"/>
      <sheetData sheetId="7272" refreshError="1"/>
      <sheetData sheetId="7273" refreshError="1"/>
      <sheetData sheetId="7274" refreshError="1"/>
      <sheetData sheetId="7275" refreshError="1"/>
      <sheetData sheetId="7276" refreshError="1"/>
      <sheetData sheetId="7277" refreshError="1"/>
      <sheetData sheetId="7278" refreshError="1"/>
      <sheetData sheetId="7279" refreshError="1"/>
      <sheetData sheetId="7280" refreshError="1"/>
      <sheetData sheetId="7281" refreshError="1"/>
      <sheetData sheetId="7282" refreshError="1"/>
      <sheetData sheetId="7283" refreshError="1"/>
      <sheetData sheetId="7284" refreshError="1"/>
      <sheetData sheetId="7285" refreshError="1"/>
      <sheetData sheetId="7286" refreshError="1"/>
      <sheetData sheetId="7287" refreshError="1"/>
      <sheetData sheetId="7288" refreshError="1"/>
      <sheetData sheetId="7289" refreshError="1"/>
      <sheetData sheetId="7290" refreshError="1"/>
      <sheetData sheetId="7291" refreshError="1"/>
      <sheetData sheetId="7292" refreshError="1"/>
      <sheetData sheetId="7293" refreshError="1"/>
      <sheetData sheetId="7294" refreshError="1"/>
      <sheetData sheetId="7295" refreshError="1"/>
      <sheetData sheetId="7296" refreshError="1"/>
      <sheetData sheetId="7297" refreshError="1"/>
      <sheetData sheetId="7298" refreshError="1"/>
      <sheetData sheetId="7299" refreshError="1"/>
      <sheetData sheetId="7300" refreshError="1"/>
      <sheetData sheetId="7301" refreshError="1"/>
      <sheetData sheetId="7302" refreshError="1"/>
      <sheetData sheetId="7303" refreshError="1"/>
      <sheetData sheetId="7304" refreshError="1"/>
      <sheetData sheetId="7305" refreshError="1"/>
      <sheetData sheetId="7306" refreshError="1"/>
      <sheetData sheetId="7307" refreshError="1"/>
      <sheetData sheetId="7308" refreshError="1"/>
      <sheetData sheetId="7309" refreshError="1"/>
      <sheetData sheetId="7310" refreshError="1"/>
      <sheetData sheetId="7311" refreshError="1"/>
      <sheetData sheetId="7312" refreshError="1"/>
      <sheetData sheetId="7313" refreshError="1"/>
      <sheetData sheetId="7314" refreshError="1"/>
      <sheetData sheetId="7315" refreshError="1"/>
      <sheetData sheetId="7316" refreshError="1"/>
      <sheetData sheetId="7317" refreshError="1"/>
      <sheetData sheetId="7318" refreshError="1"/>
      <sheetData sheetId="7319" refreshError="1"/>
      <sheetData sheetId="7320" refreshError="1"/>
      <sheetData sheetId="7321" refreshError="1"/>
      <sheetData sheetId="7322" refreshError="1"/>
      <sheetData sheetId="7323" refreshError="1"/>
      <sheetData sheetId="7324" refreshError="1"/>
      <sheetData sheetId="7325" refreshError="1"/>
      <sheetData sheetId="7326" refreshError="1"/>
      <sheetData sheetId="7327" refreshError="1"/>
      <sheetData sheetId="7328" refreshError="1"/>
      <sheetData sheetId="7329" refreshError="1"/>
      <sheetData sheetId="7330" refreshError="1"/>
      <sheetData sheetId="7331" refreshError="1"/>
      <sheetData sheetId="7332" refreshError="1"/>
      <sheetData sheetId="7333" refreshError="1"/>
      <sheetData sheetId="7334" refreshError="1"/>
      <sheetData sheetId="7335" refreshError="1"/>
      <sheetData sheetId="7336" refreshError="1"/>
      <sheetData sheetId="7337" refreshError="1"/>
      <sheetData sheetId="7338" refreshError="1"/>
      <sheetData sheetId="7339" refreshError="1"/>
      <sheetData sheetId="7340" refreshError="1"/>
      <sheetData sheetId="7341" refreshError="1"/>
      <sheetData sheetId="7342" refreshError="1"/>
      <sheetData sheetId="7343" refreshError="1"/>
      <sheetData sheetId="7344" refreshError="1"/>
      <sheetData sheetId="7345" refreshError="1"/>
      <sheetData sheetId="7346" refreshError="1"/>
      <sheetData sheetId="7347" refreshError="1"/>
      <sheetData sheetId="7348" refreshError="1"/>
      <sheetData sheetId="7349" refreshError="1"/>
      <sheetData sheetId="7350" refreshError="1"/>
      <sheetData sheetId="7351" refreshError="1"/>
      <sheetData sheetId="7352" refreshError="1"/>
      <sheetData sheetId="7353" refreshError="1"/>
      <sheetData sheetId="7354" refreshError="1"/>
      <sheetData sheetId="7355" refreshError="1"/>
      <sheetData sheetId="7356" refreshError="1"/>
      <sheetData sheetId="7357" refreshError="1"/>
      <sheetData sheetId="7358" refreshError="1"/>
      <sheetData sheetId="7359" refreshError="1"/>
      <sheetData sheetId="7360" refreshError="1"/>
      <sheetData sheetId="7361" refreshError="1"/>
      <sheetData sheetId="7362" refreshError="1"/>
      <sheetData sheetId="7363" refreshError="1"/>
      <sheetData sheetId="7364" refreshError="1"/>
      <sheetData sheetId="7365" refreshError="1"/>
      <sheetData sheetId="7366" refreshError="1"/>
      <sheetData sheetId="7367" refreshError="1"/>
      <sheetData sheetId="7368" refreshError="1"/>
      <sheetData sheetId="7369" refreshError="1"/>
      <sheetData sheetId="7370" refreshError="1"/>
      <sheetData sheetId="7371" refreshError="1"/>
      <sheetData sheetId="7372" refreshError="1"/>
      <sheetData sheetId="7373" refreshError="1"/>
      <sheetData sheetId="7374" refreshError="1"/>
      <sheetData sheetId="7375" refreshError="1"/>
      <sheetData sheetId="7376" refreshError="1"/>
      <sheetData sheetId="7377"/>
      <sheetData sheetId="7378" refreshError="1"/>
      <sheetData sheetId="7379" refreshError="1"/>
      <sheetData sheetId="7380" refreshError="1"/>
      <sheetData sheetId="7381" refreshError="1"/>
      <sheetData sheetId="7382" refreshError="1"/>
      <sheetData sheetId="7383" refreshError="1"/>
      <sheetData sheetId="7384" refreshError="1"/>
      <sheetData sheetId="7385" refreshError="1"/>
      <sheetData sheetId="7386" refreshError="1"/>
      <sheetData sheetId="7387" refreshError="1"/>
      <sheetData sheetId="7388" refreshError="1"/>
      <sheetData sheetId="7389" refreshError="1"/>
      <sheetData sheetId="7390" refreshError="1"/>
      <sheetData sheetId="7391" refreshError="1"/>
      <sheetData sheetId="7392" refreshError="1"/>
      <sheetData sheetId="7393" refreshError="1"/>
      <sheetData sheetId="7394" refreshError="1"/>
      <sheetData sheetId="7395" refreshError="1"/>
      <sheetData sheetId="7396" refreshError="1"/>
      <sheetData sheetId="7397" refreshError="1"/>
      <sheetData sheetId="7398" refreshError="1"/>
      <sheetData sheetId="7399" refreshError="1"/>
      <sheetData sheetId="7400" refreshError="1"/>
      <sheetData sheetId="7401" refreshError="1"/>
      <sheetData sheetId="7402" refreshError="1"/>
      <sheetData sheetId="7403" refreshError="1"/>
      <sheetData sheetId="7404" refreshError="1"/>
      <sheetData sheetId="7405" refreshError="1"/>
      <sheetData sheetId="7406" refreshError="1"/>
      <sheetData sheetId="7407" refreshError="1"/>
      <sheetData sheetId="7408" refreshError="1"/>
      <sheetData sheetId="7409" refreshError="1"/>
      <sheetData sheetId="7410" refreshError="1"/>
      <sheetData sheetId="7411" refreshError="1"/>
      <sheetData sheetId="7412" refreshError="1"/>
      <sheetData sheetId="7413" refreshError="1"/>
      <sheetData sheetId="7414" refreshError="1"/>
      <sheetData sheetId="7415" refreshError="1"/>
      <sheetData sheetId="7416" refreshError="1"/>
      <sheetData sheetId="7417" refreshError="1"/>
      <sheetData sheetId="7418" refreshError="1"/>
      <sheetData sheetId="7419" refreshError="1"/>
      <sheetData sheetId="7420" refreshError="1"/>
      <sheetData sheetId="7421" refreshError="1"/>
      <sheetData sheetId="7422" refreshError="1"/>
      <sheetData sheetId="7423" refreshError="1"/>
      <sheetData sheetId="7424" refreshError="1"/>
      <sheetData sheetId="7425" refreshError="1"/>
      <sheetData sheetId="7426" refreshError="1"/>
      <sheetData sheetId="7427" refreshError="1"/>
      <sheetData sheetId="7428" refreshError="1"/>
      <sheetData sheetId="7429" refreshError="1"/>
      <sheetData sheetId="7430" refreshError="1"/>
      <sheetData sheetId="7431" refreshError="1"/>
      <sheetData sheetId="7432" refreshError="1"/>
      <sheetData sheetId="7433" refreshError="1"/>
      <sheetData sheetId="7434" refreshError="1"/>
      <sheetData sheetId="7435"/>
      <sheetData sheetId="7436"/>
      <sheetData sheetId="7437"/>
      <sheetData sheetId="7438"/>
      <sheetData sheetId="7439"/>
      <sheetData sheetId="7440"/>
      <sheetData sheetId="7441" refreshError="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refreshError="1"/>
      <sheetData sheetId="7451" refreshError="1"/>
      <sheetData sheetId="7452" refreshError="1"/>
      <sheetData sheetId="7453" refreshError="1"/>
      <sheetData sheetId="7454" refreshError="1"/>
      <sheetData sheetId="7455" refreshError="1"/>
      <sheetData sheetId="7456" refreshError="1"/>
      <sheetData sheetId="7457" refreshError="1"/>
      <sheetData sheetId="7458" refreshError="1"/>
      <sheetData sheetId="7459" refreshError="1"/>
      <sheetData sheetId="7460"/>
      <sheetData sheetId="7461" refreshError="1"/>
      <sheetData sheetId="7462" refreshError="1"/>
      <sheetData sheetId="7463" refreshError="1"/>
      <sheetData sheetId="7464" refreshError="1"/>
      <sheetData sheetId="7465" refreshError="1"/>
      <sheetData sheetId="7466" refreshError="1"/>
      <sheetData sheetId="7467" refreshError="1"/>
      <sheetData sheetId="7468" refreshError="1"/>
      <sheetData sheetId="7469" refreshError="1"/>
      <sheetData sheetId="7470" refreshError="1"/>
      <sheetData sheetId="7471" refreshError="1"/>
      <sheetData sheetId="7472" refreshError="1"/>
      <sheetData sheetId="7473" refreshError="1"/>
      <sheetData sheetId="7474" refreshError="1"/>
      <sheetData sheetId="7475" refreshError="1"/>
      <sheetData sheetId="7476" refreshError="1"/>
      <sheetData sheetId="7477" refreshError="1"/>
      <sheetData sheetId="7478" refreshError="1"/>
      <sheetData sheetId="7479" refreshError="1"/>
      <sheetData sheetId="7480" refreshError="1"/>
      <sheetData sheetId="7481" refreshError="1"/>
      <sheetData sheetId="7482" refreshError="1"/>
      <sheetData sheetId="7483" refreshError="1"/>
      <sheetData sheetId="7484" refreshError="1"/>
      <sheetData sheetId="7485" refreshError="1"/>
      <sheetData sheetId="7486" refreshError="1"/>
      <sheetData sheetId="7487" refreshError="1"/>
      <sheetData sheetId="7488" refreshError="1"/>
      <sheetData sheetId="7489" refreshError="1"/>
      <sheetData sheetId="7490" refreshError="1"/>
      <sheetData sheetId="7491" refreshError="1"/>
      <sheetData sheetId="7492" refreshError="1"/>
      <sheetData sheetId="7493" refreshError="1"/>
      <sheetData sheetId="7494" refreshError="1"/>
      <sheetData sheetId="7495" refreshError="1"/>
      <sheetData sheetId="7496"/>
      <sheetData sheetId="7497"/>
      <sheetData sheetId="7498"/>
      <sheetData sheetId="7499" refreshError="1"/>
      <sheetData sheetId="7500" refreshError="1"/>
      <sheetData sheetId="7501" refreshError="1"/>
      <sheetData sheetId="7502" refreshError="1"/>
      <sheetData sheetId="7503" refreshError="1"/>
      <sheetData sheetId="7504" refreshError="1"/>
      <sheetData sheetId="7505"/>
      <sheetData sheetId="7506" refreshError="1"/>
      <sheetData sheetId="7507" refreshError="1"/>
      <sheetData sheetId="7508" refreshError="1"/>
      <sheetData sheetId="7509" refreshError="1"/>
      <sheetData sheetId="7510" refreshError="1"/>
      <sheetData sheetId="7511" refreshError="1"/>
      <sheetData sheetId="7512" refreshError="1"/>
      <sheetData sheetId="7513" refreshError="1"/>
      <sheetData sheetId="7514" refreshError="1"/>
      <sheetData sheetId="7515" refreshError="1"/>
      <sheetData sheetId="7516" refreshError="1"/>
      <sheetData sheetId="7517" refreshError="1"/>
      <sheetData sheetId="7518" refreshError="1"/>
      <sheetData sheetId="7519" refreshError="1"/>
      <sheetData sheetId="7520" refreshError="1"/>
      <sheetData sheetId="7521" refreshError="1"/>
      <sheetData sheetId="7522" refreshError="1"/>
      <sheetData sheetId="7523" refreshError="1"/>
      <sheetData sheetId="7524" refreshError="1"/>
      <sheetData sheetId="7525" refreshError="1"/>
      <sheetData sheetId="7526" refreshError="1"/>
      <sheetData sheetId="7527" refreshError="1"/>
      <sheetData sheetId="7528" refreshError="1"/>
      <sheetData sheetId="7529" refreshError="1"/>
      <sheetData sheetId="7530" refreshError="1"/>
      <sheetData sheetId="7531" refreshError="1"/>
      <sheetData sheetId="7532" refreshError="1"/>
      <sheetData sheetId="7533" refreshError="1"/>
      <sheetData sheetId="7534" refreshError="1"/>
      <sheetData sheetId="7535" refreshError="1"/>
      <sheetData sheetId="7536" refreshError="1"/>
      <sheetData sheetId="7537" refreshError="1"/>
      <sheetData sheetId="7538" refreshError="1"/>
      <sheetData sheetId="7539" refreshError="1"/>
      <sheetData sheetId="7540" refreshError="1"/>
      <sheetData sheetId="7541" refreshError="1"/>
      <sheetData sheetId="7542" refreshError="1"/>
      <sheetData sheetId="7543" refreshError="1"/>
      <sheetData sheetId="7544" refreshError="1"/>
      <sheetData sheetId="7545" refreshError="1"/>
      <sheetData sheetId="7546" refreshError="1"/>
      <sheetData sheetId="7547" refreshError="1"/>
      <sheetData sheetId="7548" refreshError="1"/>
      <sheetData sheetId="7549" refreshError="1"/>
      <sheetData sheetId="7550" refreshError="1"/>
      <sheetData sheetId="7551" refreshError="1"/>
      <sheetData sheetId="7552" refreshError="1"/>
      <sheetData sheetId="7553"/>
      <sheetData sheetId="7554"/>
      <sheetData sheetId="7555"/>
      <sheetData sheetId="7556" refreshError="1"/>
      <sheetData sheetId="7557"/>
      <sheetData sheetId="7558"/>
      <sheetData sheetId="7559"/>
      <sheetData sheetId="7560"/>
      <sheetData sheetId="7561"/>
      <sheetData sheetId="7562"/>
      <sheetData sheetId="7563"/>
      <sheetData sheetId="7564"/>
      <sheetData sheetId="7565"/>
      <sheetData sheetId="7566"/>
      <sheetData sheetId="7567"/>
      <sheetData sheetId="7568"/>
      <sheetData sheetId="7569"/>
      <sheetData sheetId="7570"/>
      <sheetData sheetId="7571"/>
      <sheetData sheetId="7572"/>
      <sheetData sheetId="7573"/>
      <sheetData sheetId="7574"/>
      <sheetData sheetId="7575"/>
      <sheetData sheetId="7576"/>
      <sheetData sheetId="7577"/>
      <sheetData sheetId="7578"/>
      <sheetData sheetId="7579"/>
      <sheetData sheetId="7580"/>
      <sheetData sheetId="7581"/>
      <sheetData sheetId="7582"/>
      <sheetData sheetId="7583"/>
      <sheetData sheetId="7584"/>
      <sheetData sheetId="7585"/>
      <sheetData sheetId="7586"/>
      <sheetData sheetId="7587"/>
      <sheetData sheetId="7588"/>
      <sheetData sheetId="7589"/>
      <sheetData sheetId="7590"/>
      <sheetData sheetId="7591"/>
      <sheetData sheetId="7592"/>
      <sheetData sheetId="7593"/>
      <sheetData sheetId="7594"/>
      <sheetData sheetId="7595"/>
      <sheetData sheetId="7596"/>
      <sheetData sheetId="7597"/>
      <sheetData sheetId="7598"/>
      <sheetData sheetId="7599"/>
      <sheetData sheetId="7600"/>
      <sheetData sheetId="7601"/>
      <sheetData sheetId="7602"/>
      <sheetData sheetId="7603"/>
      <sheetData sheetId="7604"/>
      <sheetData sheetId="7605"/>
      <sheetData sheetId="7606"/>
      <sheetData sheetId="7607"/>
      <sheetData sheetId="7608"/>
      <sheetData sheetId="7609"/>
      <sheetData sheetId="7610"/>
      <sheetData sheetId="7611" refreshError="1"/>
      <sheetData sheetId="7612" refreshError="1"/>
      <sheetData sheetId="7613" refreshError="1"/>
      <sheetData sheetId="7614" refreshError="1"/>
      <sheetData sheetId="7615" refreshError="1"/>
      <sheetData sheetId="7616" refreshError="1"/>
      <sheetData sheetId="7617" refreshError="1"/>
      <sheetData sheetId="7618" refreshError="1"/>
      <sheetData sheetId="7619" refreshError="1"/>
      <sheetData sheetId="7620" refreshError="1"/>
      <sheetData sheetId="7621" refreshError="1"/>
      <sheetData sheetId="7622" refreshError="1"/>
      <sheetData sheetId="7623" refreshError="1"/>
      <sheetData sheetId="7624" refreshError="1"/>
      <sheetData sheetId="7625" refreshError="1"/>
      <sheetData sheetId="7626" refreshError="1"/>
      <sheetData sheetId="7627" refreshError="1"/>
      <sheetData sheetId="7628" refreshError="1"/>
      <sheetData sheetId="7629"/>
      <sheetData sheetId="7630" refreshError="1"/>
      <sheetData sheetId="7631" refreshError="1"/>
      <sheetData sheetId="7632" refreshError="1"/>
      <sheetData sheetId="7633" refreshError="1"/>
      <sheetData sheetId="7634" refreshError="1"/>
      <sheetData sheetId="7635" refreshError="1"/>
      <sheetData sheetId="7636" refreshError="1"/>
      <sheetData sheetId="7637" refreshError="1"/>
      <sheetData sheetId="7638" refreshError="1"/>
      <sheetData sheetId="7639"/>
      <sheetData sheetId="7640"/>
      <sheetData sheetId="7641"/>
      <sheetData sheetId="7642"/>
      <sheetData sheetId="7643"/>
      <sheetData sheetId="7644" refreshError="1"/>
      <sheetData sheetId="7645" refreshError="1"/>
      <sheetData sheetId="7646"/>
      <sheetData sheetId="7647" refreshError="1"/>
      <sheetData sheetId="7648"/>
      <sheetData sheetId="7649" refreshError="1"/>
      <sheetData sheetId="7650" refreshError="1"/>
      <sheetData sheetId="7651" refreshError="1"/>
      <sheetData sheetId="7652"/>
      <sheetData sheetId="7653" refreshError="1"/>
      <sheetData sheetId="7654"/>
      <sheetData sheetId="7655" refreshError="1"/>
      <sheetData sheetId="7656" refreshError="1"/>
      <sheetData sheetId="7657" refreshError="1"/>
      <sheetData sheetId="7658" refreshError="1"/>
      <sheetData sheetId="7659" refreshError="1"/>
      <sheetData sheetId="7660" refreshError="1"/>
      <sheetData sheetId="7661" refreshError="1"/>
      <sheetData sheetId="7662" refreshError="1"/>
      <sheetData sheetId="7663" refreshError="1"/>
      <sheetData sheetId="7664" refreshError="1"/>
      <sheetData sheetId="7665" refreshError="1"/>
      <sheetData sheetId="7666" refreshError="1"/>
      <sheetData sheetId="7667" refreshError="1"/>
      <sheetData sheetId="7668" refreshError="1"/>
      <sheetData sheetId="7669" refreshError="1"/>
      <sheetData sheetId="7670" refreshError="1"/>
      <sheetData sheetId="7671" refreshError="1"/>
      <sheetData sheetId="7672" refreshError="1"/>
      <sheetData sheetId="7673" refreshError="1"/>
      <sheetData sheetId="7674" refreshError="1"/>
      <sheetData sheetId="7675" refreshError="1"/>
      <sheetData sheetId="7676" refreshError="1"/>
      <sheetData sheetId="7677"/>
      <sheetData sheetId="7678" refreshError="1"/>
      <sheetData sheetId="7679"/>
      <sheetData sheetId="7680"/>
      <sheetData sheetId="7681" refreshError="1"/>
      <sheetData sheetId="7682" refreshError="1"/>
      <sheetData sheetId="7683" refreshError="1"/>
      <sheetData sheetId="7684" refreshError="1"/>
      <sheetData sheetId="7685" refreshError="1"/>
      <sheetData sheetId="7686" refreshError="1"/>
      <sheetData sheetId="7687" refreshError="1"/>
      <sheetData sheetId="7688" refreshError="1"/>
      <sheetData sheetId="7689" refreshError="1"/>
      <sheetData sheetId="7690"/>
      <sheetData sheetId="7691"/>
      <sheetData sheetId="7692" refreshError="1"/>
      <sheetData sheetId="7693" refreshError="1"/>
      <sheetData sheetId="7694"/>
      <sheetData sheetId="7695" refreshError="1"/>
      <sheetData sheetId="7696" refreshError="1"/>
      <sheetData sheetId="7697" refreshError="1"/>
      <sheetData sheetId="7698" refreshError="1"/>
      <sheetData sheetId="7699" refreshError="1"/>
      <sheetData sheetId="7700" refreshError="1"/>
      <sheetData sheetId="7701" refreshError="1"/>
      <sheetData sheetId="7702" refreshError="1"/>
      <sheetData sheetId="7703" refreshError="1"/>
      <sheetData sheetId="7704" refreshError="1"/>
      <sheetData sheetId="7705" refreshError="1"/>
      <sheetData sheetId="7706" refreshError="1"/>
      <sheetData sheetId="7707" refreshError="1"/>
      <sheetData sheetId="7708" refreshError="1"/>
      <sheetData sheetId="7709" refreshError="1"/>
      <sheetData sheetId="7710" refreshError="1"/>
      <sheetData sheetId="7711" refreshError="1"/>
      <sheetData sheetId="7712" refreshError="1"/>
      <sheetData sheetId="7713" refreshError="1"/>
      <sheetData sheetId="7714" refreshError="1"/>
      <sheetData sheetId="7715" refreshError="1"/>
      <sheetData sheetId="7716" refreshError="1"/>
      <sheetData sheetId="7717" refreshError="1"/>
      <sheetData sheetId="7718" refreshError="1"/>
      <sheetData sheetId="7719" refreshError="1"/>
      <sheetData sheetId="7720"/>
      <sheetData sheetId="7721"/>
      <sheetData sheetId="7722"/>
      <sheetData sheetId="7723"/>
      <sheetData sheetId="7724"/>
      <sheetData sheetId="7725"/>
      <sheetData sheetId="7726"/>
      <sheetData sheetId="7727"/>
      <sheetData sheetId="7728" refreshError="1"/>
      <sheetData sheetId="7729" refreshError="1"/>
      <sheetData sheetId="7730" refreshError="1"/>
      <sheetData sheetId="7731" refreshError="1"/>
      <sheetData sheetId="7732" refreshError="1"/>
      <sheetData sheetId="7733" refreshError="1"/>
      <sheetData sheetId="7734" refreshError="1"/>
      <sheetData sheetId="7735" refreshError="1"/>
      <sheetData sheetId="7736" refreshError="1"/>
      <sheetData sheetId="7737" refreshError="1"/>
      <sheetData sheetId="7738" refreshError="1"/>
      <sheetData sheetId="7739" refreshError="1"/>
      <sheetData sheetId="7740" refreshError="1"/>
      <sheetData sheetId="7741" refreshError="1"/>
      <sheetData sheetId="7742" refreshError="1"/>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refreshError="1"/>
      <sheetData sheetId="7760" refreshError="1"/>
      <sheetData sheetId="7761" refreshError="1"/>
      <sheetData sheetId="7762"/>
      <sheetData sheetId="7763"/>
      <sheetData sheetId="7764"/>
      <sheetData sheetId="7765"/>
      <sheetData sheetId="7766"/>
      <sheetData sheetId="7767"/>
      <sheetData sheetId="7768"/>
      <sheetData sheetId="7769"/>
      <sheetData sheetId="7770"/>
      <sheetData sheetId="7771"/>
      <sheetData sheetId="7772"/>
      <sheetData sheetId="7773"/>
      <sheetData sheetId="7774"/>
      <sheetData sheetId="7775"/>
      <sheetData sheetId="7776"/>
      <sheetData sheetId="7777"/>
      <sheetData sheetId="7778"/>
      <sheetData sheetId="7779"/>
      <sheetData sheetId="7780"/>
      <sheetData sheetId="7781"/>
      <sheetData sheetId="7782" refreshError="1"/>
      <sheetData sheetId="7783" refreshError="1"/>
      <sheetData sheetId="7784" refreshError="1"/>
      <sheetData sheetId="7785" refreshError="1"/>
      <sheetData sheetId="7786" refreshError="1"/>
      <sheetData sheetId="7787" refreshError="1"/>
      <sheetData sheetId="7788" refreshError="1"/>
      <sheetData sheetId="7789" refreshError="1"/>
      <sheetData sheetId="7790" refreshError="1"/>
      <sheetData sheetId="7791" refreshError="1"/>
      <sheetData sheetId="7792" refreshError="1"/>
      <sheetData sheetId="7793" refreshError="1"/>
      <sheetData sheetId="7794" refreshError="1"/>
      <sheetData sheetId="7795"/>
      <sheetData sheetId="7796"/>
      <sheetData sheetId="7797"/>
      <sheetData sheetId="7798"/>
      <sheetData sheetId="7799"/>
      <sheetData sheetId="7800"/>
      <sheetData sheetId="7801"/>
      <sheetData sheetId="7802"/>
      <sheetData sheetId="7803"/>
      <sheetData sheetId="7804"/>
      <sheetData sheetId="7805"/>
      <sheetData sheetId="7806"/>
      <sheetData sheetId="7807"/>
      <sheetData sheetId="7808"/>
      <sheetData sheetId="7809"/>
      <sheetData sheetId="7810"/>
      <sheetData sheetId="7811"/>
      <sheetData sheetId="7812"/>
      <sheetData sheetId="7813"/>
      <sheetData sheetId="7814"/>
      <sheetData sheetId="7815"/>
      <sheetData sheetId="7816"/>
      <sheetData sheetId="7817"/>
      <sheetData sheetId="7818"/>
      <sheetData sheetId="7819"/>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refreshError="1"/>
      <sheetData sheetId="7836" refreshError="1"/>
      <sheetData sheetId="7837" refreshError="1"/>
      <sheetData sheetId="7838" refreshError="1"/>
      <sheetData sheetId="7839" refreshError="1"/>
      <sheetData sheetId="7840"/>
      <sheetData sheetId="7841" refreshError="1"/>
      <sheetData sheetId="7842" refreshError="1"/>
      <sheetData sheetId="7843" refreshError="1"/>
      <sheetData sheetId="7844" refreshError="1"/>
      <sheetData sheetId="7845" refreshError="1"/>
      <sheetData sheetId="7846" refreshError="1"/>
      <sheetData sheetId="7847" refreshError="1"/>
      <sheetData sheetId="7848" refreshError="1"/>
      <sheetData sheetId="7849" refreshError="1"/>
      <sheetData sheetId="7850" refreshError="1"/>
      <sheetData sheetId="7851" refreshError="1"/>
      <sheetData sheetId="7852" refreshError="1"/>
      <sheetData sheetId="7853"/>
      <sheetData sheetId="7854" refreshError="1"/>
      <sheetData sheetId="7855" refreshError="1"/>
      <sheetData sheetId="7856" refreshError="1"/>
      <sheetData sheetId="7857" refreshError="1"/>
      <sheetData sheetId="7858"/>
      <sheetData sheetId="7859" refreshError="1"/>
      <sheetData sheetId="7860" refreshError="1"/>
      <sheetData sheetId="7861" refreshError="1"/>
      <sheetData sheetId="7862" refreshError="1"/>
      <sheetData sheetId="7863" refreshError="1"/>
      <sheetData sheetId="7864" refreshError="1"/>
      <sheetData sheetId="7865" refreshError="1"/>
      <sheetData sheetId="7866" refreshError="1"/>
      <sheetData sheetId="7867" refreshError="1"/>
      <sheetData sheetId="7868" refreshError="1"/>
      <sheetData sheetId="7869" refreshError="1"/>
      <sheetData sheetId="7870" refreshError="1"/>
      <sheetData sheetId="7871" refreshError="1"/>
      <sheetData sheetId="7872" refreshError="1"/>
      <sheetData sheetId="7873" refreshError="1"/>
      <sheetData sheetId="7874" refreshError="1"/>
      <sheetData sheetId="7875" refreshError="1"/>
      <sheetData sheetId="7876" refreshError="1"/>
      <sheetData sheetId="7877" refreshError="1"/>
      <sheetData sheetId="7878" refreshError="1"/>
      <sheetData sheetId="7879"/>
      <sheetData sheetId="7880" refreshError="1"/>
      <sheetData sheetId="7881" refreshError="1"/>
      <sheetData sheetId="7882" refreshError="1"/>
      <sheetData sheetId="7883" refreshError="1"/>
      <sheetData sheetId="7884" refreshError="1"/>
      <sheetData sheetId="7885" refreshError="1"/>
      <sheetData sheetId="7886" refreshError="1"/>
      <sheetData sheetId="7887" refreshError="1"/>
      <sheetData sheetId="7888" refreshError="1"/>
      <sheetData sheetId="7889" refreshError="1"/>
      <sheetData sheetId="7890" refreshError="1"/>
      <sheetData sheetId="7891" refreshError="1"/>
      <sheetData sheetId="7892" refreshError="1"/>
      <sheetData sheetId="7893" refreshError="1"/>
      <sheetData sheetId="7894" refreshError="1"/>
      <sheetData sheetId="7895" refreshError="1"/>
      <sheetData sheetId="7896" refreshError="1"/>
      <sheetData sheetId="7897" refreshError="1"/>
      <sheetData sheetId="7898" refreshError="1"/>
      <sheetData sheetId="7899" refreshError="1"/>
      <sheetData sheetId="7900" refreshError="1"/>
      <sheetData sheetId="7901" refreshError="1"/>
      <sheetData sheetId="7902" refreshError="1"/>
      <sheetData sheetId="7903" refreshError="1"/>
      <sheetData sheetId="7904" refreshError="1"/>
      <sheetData sheetId="7905" refreshError="1"/>
      <sheetData sheetId="7906" refreshError="1"/>
      <sheetData sheetId="7907" refreshError="1"/>
      <sheetData sheetId="7908" refreshError="1"/>
      <sheetData sheetId="7909" refreshError="1"/>
      <sheetData sheetId="7910" refreshError="1"/>
      <sheetData sheetId="7911" refreshError="1"/>
      <sheetData sheetId="7912" refreshError="1"/>
      <sheetData sheetId="7913" refreshError="1"/>
      <sheetData sheetId="7914" refreshError="1"/>
      <sheetData sheetId="7915" refreshError="1"/>
      <sheetData sheetId="7916" refreshError="1"/>
      <sheetData sheetId="7917" refreshError="1"/>
      <sheetData sheetId="7918" refreshError="1"/>
      <sheetData sheetId="7919" refreshError="1"/>
      <sheetData sheetId="7920" refreshError="1"/>
      <sheetData sheetId="7921" refreshError="1"/>
      <sheetData sheetId="7922" refreshError="1"/>
      <sheetData sheetId="7923" refreshError="1"/>
      <sheetData sheetId="7924" refreshError="1"/>
      <sheetData sheetId="7925" refreshError="1"/>
      <sheetData sheetId="7926" refreshError="1"/>
      <sheetData sheetId="7927" refreshError="1"/>
      <sheetData sheetId="7928" refreshError="1"/>
      <sheetData sheetId="7929" refreshError="1"/>
      <sheetData sheetId="7930" refreshError="1"/>
      <sheetData sheetId="7931" refreshError="1"/>
      <sheetData sheetId="7932" refreshError="1"/>
      <sheetData sheetId="7933" refreshError="1"/>
      <sheetData sheetId="7934" refreshError="1"/>
      <sheetData sheetId="7935" refreshError="1"/>
      <sheetData sheetId="7936" refreshError="1"/>
      <sheetData sheetId="7937" refreshError="1"/>
      <sheetData sheetId="7938" refreshError="1"/>
      <sheetData sheetId="7939" refreshError="1"/>
      <sheetData sheetId="7940" refreshError="1"/>
      <sheetData sheetId="7941" refreshError="1"/>
      <sheetData sheetId="7942" refreshError="1"/>
      <sheetData sheetId="7943" refreshError="1"/>
      <sheetData sheetId="7944" refreshError="1"/>
      <sheetData sheetId="7945" refreshError="1"/>
      <sheetData sheetId="7946" refreshError="1"/>
      <sheetData sheetId="7947" refreshError="1"/>
      <sheetData sheetId="7948" refreshError="1"/>
      <sheetData sheetId="7949" refreshError="1"/>
      <sheetData sheetId="7950" refreshError="1"/>
      <sheetData sheetId="7951" refreshError="1"/>
      <sheetData sheetId="7952" refreshError="1"/>
      <sheetData sheetId="7953" refreshError="1"/>
      <sheetData sheetId="7954" refreshError="1"/>
      <sheetData sheetId="7955" refreshError="1"/>
      <sheetData sheetId="7956" refreshError="1"/>
      <sheetData sheetId="7957" refreshError="1"/>
      <sheetData sheetId="7958" refreshError="1"/>
      <sheetData sheetId="7959" refreshError="1"/>
      <sheetData sheetId="7960" refreshError="1"/>
      <sheetData sheetId="7961" refreshError="1"/>
      <sheetData sheetId="7962" refreshError="1"/>
      <sheetData sheetId="7963" refreshError="1"/>
      <sheetData sheetId="7964" refreshError="1"/>
      <sheetData sheetId="7965" refreshError="1"/>
      <sheetData sheetId="7966" refreshError="1"/>
      <sheetData sheetId="7967" refreshError="1"/>
      <sheetData sheetId="7968" refreshError="1"/>
      <sheetData sheetId="7969" refreshError="1"/>
      <sheetData sheetId="7970" refreshError="1"/>
      <sheetData sheetId="7971" refreshError="1"/>
      <sheetData sheetId="7972" refreshError="1"/>
      <sheetData sheetId="7973" refreshError="1"/>
      <sheetData sheetId="7974" refreshError="1"/>
      <sheetData sheetId="7975" refreshError="1"/>
      <sheetData sheetId="7976" refreshError="1"/>
      <sheetData sheetId="7977" refreshError="1"/>
      <sheetData sheetId="7978" refreshError="1"/>
      <sheetData sheetId="7979" refreshError="1"/>
      <sheetData sheetId="7980" refreshError="1"/>
      <sheetData sheetId="7981" refreshError="1"/>
      <sheetData sheetId="7982" refreshError="1"/>
      <sheetData sheetId="7983" refreshError="1"/>
      <sheetData sheetId="7984" refreshError="1"/>
      <sheetData sheetId="7985" refreshError="1"/>
      <sheetData sheetId="7986" refreshError="1"/>
      <sheetData sheetId="7987" refreshError="1"/>
      <sheetData sheetId="7988" refreshError="1"/>
      <sheetData sheetId="7989" refreshError="1"/>
      <sheetData sheetId="7990" refreshError="1"/>
      <sheetData sheetId="7991" refreshError="1"/>
      <sheetData sheetId="7992" refreshError="1"/>
      <sheetData sheetId="7993" refreshError="1"/>
      <sheetData sheetId="7994" refreshError="1"/>
      <sheetData sheetId="7995" refreshError="1"/>
      <sheetData sheetId="7996" refreshError="1"/>
      <sheetData sheetId="7997" refreshError="1"/>
      <sheetData sheetId="7998" refreshError="1"/>
      <sheetData sheetId="7999">
        <row r="5">
          <cell r="A5" t="str">
            <v>OCBC Bank</v>
          </cell>
        </row>
      </sheetData>
      <sheetData sheetId="8000" refreshError="1"/>
      <sheetData sheetId="8001" refreshError="1"/>
      <sheetData sheetId="8002" refreshError="1"/>
      <sheetData sheetId="8003" refreshError="1"/>
      <sheetData sheetId="8004" refreshError="1"/>
      <sheetData sheetId="8005" refreshError="1"/>
      <sheetData sheetId="8006" refreshError="1"/>
      <sheetData sheetId="8007" refreshError="1"/>
      <sheetData sheetId="8008" refreshError="1"/>
      <sheetData sheetId="8009"/>
      <sheetData sheetId="8010" refreshError="1"/>
      <sheetData sheetId="8011" refreshError="1"/>
      <sheetData sheetId="8012" refreshError="1"/>
      <sheetData sheetId="8013" refreshError="1"/>
      <sheetData sheetId="8014" refreshError="1"/>
      <sheetData sheetId="8015" refreshError="1"/>
      <sheetData sheetId="8016" refreshError="1"/>
      <sheetData sheetId="8017" refreshError="1"/>
      <sheetData sheetId="8018" refreshError="1"/>
      <sheetData sheetId="8019" refreshError="1"/>
      <sheetData sheetId="8020" refreshError="1"/>
      <sheetData sheetId="8021" refreshError="1"/>
      <sheetData sheetId="8022" refreshError="1"/>
      <sheetData sheetId="8023" refreshError="1"/>
      <sheetData sheetId="8024" refreshError="1"/>
      <sheetData sheetId="8025" refreshError="1"/>
      <sheetData sheetId="8026" refreshError="1"/>
      <sheetData sheetId="8027" refreshError="1"/>
      <sheetData sheetId="8028" refreshError="1"/>
      <sheetData sheetId="8029" refreshError="1"/>
      <sheetData sheetId="8030" refreshError="1"/>
      <sheetData sheetId="8031" refreshError="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refreshError="1"/>
      <sheetData sheetId="8051"/>
      <sheetData sheetId="8052" refreshError="1"/>
      <sheetData sheetId="8053"/>
      <sheetData sheetId="8054" refreshError="1"/>
      <sheetData sheetId="8055" refreshError="1"/>
      <sheetData sheetId="8056" refreshError="1"/>
      <sheetData sheetId="8057"/>
      <sheetData sheetId="8058" refreshError="1"/>
      <sheetData sheetId="8059" refreshError="1"/>
      <sheetData sheetId="8060" refreshError="1"/>
      <sheetData sheetId="8061" refreshError="1"/>
      <sheetData sheetId="8062" refreshError="1"/>
      <sheetData sheetId="8063" refreshError="1"/>
      <sheetData sheetId="8064" refreshError="1"/>
      <sheetData sheetId="8065" refreshError="1"/>
      <sheetData sheetId="8066" refreshError="1"/>
      <sheetData sheetId="8067" refreshError="1"/>
      <sheetData sheetId="8068" refreshError="1"/>
      <sheetData sheetId="8069" refreshError="1"/>
      <sheetData sheetId="8070" refreshError="1"/>
      <sheetData sheetId="8071" refreshError="1"/>
      <sheetData sheetId="8072" refreshError="1"/>
      <sheetData sheetId="8073" refreshError="1"/>
      <sheetData sheetId="8074" refreshError="1"/>
      <sheetData sheetId="8075" refreshError="1"/>
      <sheetData sheetId="8076"/>
      <sheetData sheetId="8077"/>
      <sheetData sheetId="8078"/>
      <sheetData sheetId="8079"/>
      <sheetData sheetId="8080"/>
      <sheetData sheetId="8081"/>
      <sheetData sheetId="8082"/>
      <sheetData sheetId="8083"/>
      <sheetData sheetId="8084"/>
      <sheetData sheetId="8085"/>
      <sheetData sheetId="8086"/>
      <sheetData sheetId="8087"/>
      <sheetData sheetId="8088" refreshError="1"/>
      <sheetData sheetId="8089"/>
      <sheetData sheetId="8090"/>
      <sheetData sheetId="8091"/>
      <sheetData sheetId="8092"/>
      <sheetData sheetId="8093"/>
      <sheetData sheetId="8094"/>
      <sheetData sheetId="8095"/>
      <sheetData sheetId="8096"/>
      <sheetData sheetId="8097"/>
      <sheetData sheetId="8098"/>
      <sheetData sheetId="8099"/>
      <sheetData sheetId="8100"/>
      <sheetData sheetId="8101"/>
      <sheetData sheetId="8102" refreshError="1"/>
      <sheetData sheetId="8103"/>
      <sheetData sheetId="8104"/>
      <sheetData sheetId="8105"/>
      <sheetData sheetId="8106"/>
      <sheetData sheetId="8107"/>
      <sheetData sheetId="8108"/>
      <sheetData sheetId="8109"/>
      <sheetData sheetId="8110"/>
      <sheetData sheetId="8111"/>
      <sheetData sheetId="8112"/>
      <sheetData sheetId="8113"/>
      <sheetData sheetId="8114"/>
      <sheetData sheetId="8115"/>
      <sheetData sheetId="8116"/>
      <sheetData sheetId="8117"/>
      <sheetData sheetId="8118"/>
      <sheetData sheetId="8119" refreshError="1"/>
      <sheetData sheetId="8120" refreshError="1"/>
      <sheetData sheetId="8121" refreshError="1"/>
      <sheetData sheetId="8122" refreshError="1"/>
      <sheetData sheetId="8123"/>
      <sheetData sheetId="8124"/>
      <sheetData sheetId="8125"/>
      <sheetData sheetId="8126"/>
      <sheetData sheetId="8127"/>
      <sheetData sheetId="8128"/>
      <sheetData sheetId="8129"/>
      <sheetData sheetId="8130"/>
      <sheetData sheetId="8131"/>
      <sheetData sheetId="8132"/>
      <sheetData sheetId="8133"/>
      <sheetData sheetId="8134"/>
      <sheetData sheetId="8135"/>
      <sheetData sheetId="8136"/>
      <sheetData sheetId="8137"/>
      <sheetData sheetId="8138"/>
      <sheetData sheetId="8139"/>
      <sheetData sheetId="8140"/>
      <sheetData sheetId="8141"/>
      <sheetData sheetId="8142"/>
      <sheetData sheetId="8143"/>
      <sheetData sheetId="8144"/>
      <sheetData sheetId="8145"/>
      <sheetData sheetId="8146"/>
      <sheetData sheetId="8147"/>
      <sheetData sheetId="8148"/>
      <sheetData sheetId="8149"/>
      <sheetData sheetId="8150"/>
      <sheetData sheetId="8151"/>
      <sheetData sheetId="8152"/>
      <sheetData sheetId="8153"/>
      <sheetData sheetId="8154"/>
      <sheetData sheetId="8155"/>
      <sheetData sheetId="8156">
        <row r="34">
          <cell r="C34">
            <v>3.8</v>
          </cell>
        </row>
      </sheetData>
      <sheetData sheetId="8157"/>
      <sheetData sheetId="8158"/>
      <sheetData sheetId="8159"/>
      <sheetData sheetId="8160"/>
      <sheetData sheetId="8161"/>
      <sheetData sheetId="8162"/>
      <sheetData sheetId="8163"/>
      <sheetData sheetId="8164"/>
      <sheetData sheetId="8165" refreshError="1"/>
      <sheetData sheetId="8166"/>
      <sheetData sheetId="8167"/>
      <sheetData sheetId="8168"/>
      <sheetData sheetId="8169"/>
      <sheetData sheetId="8170"/>
      <sheetData sheetId="8171"/>
      <sheetData sheetId="8172"/>
      <sheetData sheetId="8173"/>
      <sheetData sheetId="8174"/>
      <sheetData sheetId="8175"/>
      <sheetData sheetId="8176"/>
      <sheetData sheetId="8177"/>
      <sheetData sheetId="8178"/>
      <sheetData sheetId="8179"/>
      <sheetData sheetId="8180"/>
      <sheetData sheetId="8181"/>
      <sheetData sheetId="8182"/>
      <sheetData sheetId="8183"/>
      <sheetData sheetId="8184"/>
      <sheetData sheetId="8185"/>
      <sheetData sheetId="8186"/>
      <sheetData sheetId="8187"/>
      <sheetData sheetId="8188"/>
      <sheetData sheetId="8189"/>
      <sheetData sheetId="8190"/>
      <sheetData sheetId="8191"/>
      <sheetData sheetId="8192"/>
      <sheetData sheetId="8193"/>
      <sheetData sheetId="8194"/>
      <sheetData sheetId="8195"/>
      <sheetData sheetId="8196"/>
      <sheetData sheetId="8197"/>
      <sheetData sheetId="8198"/>
      <sheetData sheetId="8199"/>
      <sheetData sheetId="8200"/>
      <sheetData sheetId="8201"/>
      <sheetData sheetId="8202"/>
      <sheetData sheetId="8203"/>
      <sheetData sheetId="8204"/>
      <sheetData sheetId="8205"/>
      <sheetData sheetId="8206"/>
      <sheetData sheetId="8207"/>
      <sheetData sheetId="8208"/>
      <sheetData sheetId="8209"/>
      <sheetData sheetId="8210"/>
      <sheetData sheetId="8211"/>
      <sheetData sheetId="8212"/>
      <sheetData sheetId="8213"/>
      <sheetData sheetId="8214"/>
      <sheetData sheetId="8215"/>
      <sheetData sheetId="8216" refreshError="1"/>
      <sheetData sheetId="8217" refreshError="1"/>
      <sheetData sheetId="8218" refreshError="1"/>
      <sheetData sheetId="8219" refreshError="1"/>
      <sheetData sheetId="8220" refreshError="1"/>
      <sheetData sheetId="8221"/>
      <sheetData sheetId="8222" refreshError="1"/>
      <sheetData sheetId="8223" refreshError="1"/>
      <sheetData sheetId="8224" refreshError="1"/>
      <sheetData sheetId="8225" refreshError="1"/>
      <sheetData sheetId="8226" refreshError="1"/>
      <sheetData sheetId="8227" refreshError="1"/>
      <sheetData sheetId="8228" refreshError="1"/>
      <sheetData sheetId="8229" refreshError="1"/>
      <sheetData sheetId="8230" refreshError="1"/>
      <sheetData sheetId="8231" refreshError="1"/>
      <sheetData sheetId="8232" refreshError="1"/>
      <sheetData sheetId="8233" refreshError="1"/>
      <sheetData sheetId="8234" refreshError="1"/>
      <sheetData sheetId="8235" refreshError="1"/>
      <sheetData sheetId="8236" refreshError="1"/>
      <sheetData sheetId="8237"/>
      <sheetData sheetId="8238"/>
      <sheetData sheetId="8239"/>
      <sheetData sheetId="8240"/>
      <sheetData sheetId="8241"/>
      <sheetData sheetId="8242"/>
      <sheetData sheetId="8243"/>
      <sheetData sheetId="8244"/>
      <sheetData sheetId="8245"/>
      <sheetData sheetId="8246"/>
      <sheetData sheetId="8247">
        <row r="4">
          <cell r="E4" t="str">
            <v>Cash</v>
          </cell>
        </row>
      </sheetData>
      <sheetData sheetId="8248"/>
      <sheetData sheetId="8249"/>
      <sheetData sheetId="8250"/>
      <sheetData sheetId="8251"/>
      <sheetData sheetId="8252"/>
      <sheetData sheetId="8253"/>
      <sheetData sheetId="8254"/>
      <sheetData sheetId="8255"/>
      <sheetData sheetId="8256"/>
      <sheetData sheetId="8257"/>
      <sheetData sheetId="8258"/>
      <sheetData sheetId="8259"/>
      <sheetData sheetId="8260"/>
      <sheetData sheetId="8261"/>
      <sheetData sheetId="8262"/>
      <sheetData sheetId="8263"/>
      <sheetData sheetId="8264"/>
      <sheetData sheetId="8265"/>
      <sheetData sheetId="8266"/>
      <sheetData sheetId="8267"/>
      <sheetData sheetId="8268"/>
      <sheetData sheetId="8269"/>
      <sheetData sheetId="8270"/>
      <sheetData sheetId="8271"/>
      <sheetData sheetId="8272"/>
      <sheetData sheetId="8273"/>
      <sheetData sheetId="8274"/>
      <sheetData sheetId="8275"/>
      <sheetData sheetId="8276"/>
      <sheetData sheetId="8277"/>
      <sheetData sheetId="8278"/>
      <sheetData sheetId="8279"/>
      <sheetData sheetId="8280"/>
      <sheetData sheetId="8281"/>
      <sheetData sheetId="8282"/>
      <sheetData sheetId="8283"/>
      <sheetData sheetId="8284"/>
      <sheetData sheetId="8285"/>
      <sheetData sheetId="8286"/>
      <sheetData sheetId="8287"/>
      <sheetData sheetId="8288"/>
      <sheetData sheetId="8289"/>
      <sheetData sheetId="8290" refreshError="1"/>
      <sheetData sheetId="8291" refreshError="1"/>
      <sheetData sheetId="8292" refreshError="1"/>
      <sheetData sheetId="8293" refreshError="1"/>
      <sheetData sheetId="8294" refreshError="1"/>
      <sheetData sheetId="8295" refreshError="1"/>
      <sheetData sheetId="8296" refreshError="1"/>
      <sheetData sheetId="8297" refreshError="1"/>
      <sheetData sheetId="8298" refreshError="1"/>
      <sheetData sheetId="8299" refreshError="1"/>
      <sheetData sheetId="8300" refreshError="1"/>
      <sheetData sheetId="8301" refreshError="1"/>
      <sheetData sheetId="8302" refreshError="1"/>
      <sheetData sheetId="8303" refreshError="1"/>
      <sheetData sheetId="8304" refreshError="1"/>
      <sheetData sheetId="8305" refreshError="1"/>
      <sheetData sheetId="8306" refreshError="1"/>
      <sheetData sheetId="8307" refreshError="1"/>
      <sheetData sheetId="8308" refreshError="1"/>
      <sheetData sheetId="8309" refreshError="1"/>
      <sheetData sheetId="8310" refreshError="1"/>
      <sheetData sheetId="8311" refreshError="1"/>
      <sheetData sheetId="8312" refreshError="1"/>
      <sheetData sheetId="8313" refreshError="1"/>
      <sheetData sheetId="8314"/>
      <sheetData sheetId="8315" refreshError="1"/>
      <sheetData sheetId="8316" refreshError="1"/>
      <sheetData sheetId="8317" refreshError="1"/>
      <sheetData sheetId="8318" refreshError="1"/>
      <sheetData sheetId="8319" refreshError="1"/>
      <sheetData sheetId="8320" refreshError="1"/>
      <sheetData sheetId="8321" refreshError="1"/>
      <sheetData sheetId="8322"/>
      <sheetData sheetId="8323" refreshError="1"/>
      <sheetData sheetId="8324" refreshError="1"/>
      <sheetData sheetId="8325"/>
      <sheetData sheetId="8326"/>
      <sheetData sheetId="8327"/>
      <sheetData sheetId="8328"/>
      <sheetData sheetId="8329"/>
      <sheetData sheetId="8330"/>
      <sheetData sheetId="8331"/>
      <sheetData sheetId="8332"/>
      <sheetData sheetId="8333"/>
      <sheetData sheetId="8334"/>
      <sheetData sheetId="8335"/>
      <sheetData sheetId="8336"/>
      <sheetData sheetId="8337"/>
      <sheetData sheetId="8338"/>
      <sheetData sheetId="8339"/>
      <sheetData sheetId="8340"/>
      <sheetData sheetId="8341"/>
      <sheetData sheetId="8342"/>
      <sheetData sheetId="8343"/>
      <sheetData sheetId="8344"/>
      <sheetData sheetId="8345"/>
      <sheetData sheetId="8346"/>
      <sheetData sheetId="8347"/>
      <sheetData sheetId="8348"/>
      <sheetData sheetId="8349"/>
      <sheetData sheetId="8350"/>
      <sheetData sheetId="8351"/>
      <sheetData sheetId="8352"/>
      <sheetData sheetId="8353"/>
      <sheetData sheetId="8354"/>
      <sheetData sheetId="8355"/>
      <sheetData sheetId="8356"/>
      <sheetData sheetId="8357"/>
      <sheetData sheetId="8358"/>
      <sheetData sheetId="8359"/>
      <sheetData sheetId="8360"/>
      <sheetData sheetId="8361" refreshError="1"/>
      <sheetData sheetId="8362" refreshError="1"/>
      <sheetData sheetId="8363" refreshError="1"/>
      <sheetData sheetId="8364" refreshError="1"/>
      <sheetData sheetId="8365" refreshError="1"/>
      <sheetData sheetId="8366" refreshError="1"/>
      <sheetData sheetId="8367" refreshError="1"/>
      <sheetData sheetId="8368" refreshError="1"/>
      <sheetData sheetId="8369" refreshError="1"/>
      <sheetData sheetId="8370" refreshError="1"/>
      <sheetData sheetId="8371"/>
      <sheetData sheetId="8372"/>
      <sheetData sheetId="8373"/>
      <sheetData sheetId="8374"/>
      <sheetData sheetId="8375"/>
      <sheetData sheetId="8376"/>
      <sheetData sheetId="8377"/>
      <sheetData sheetId="8378"/>
      <sheetData sheetId="8379"/>
      <sheetData sheetId="8380"/>
      <sheetData sheetId="8381"/>
      <sheetData sheetId="8382"/>
      <sheetData sheetId="8383"/>
      <sheetData sheetId="8384"/>
      <sheetData sheetId="8385"/>
      <sheetData sheetId="8386"/>
      <sheetData sheetId="8387"/>
      <sheetData sheetId="8388"/>
      <sheetData sheetId="8389"/>
      <sheetData sheetId="8390" refreshError="1"/>
      <sheetData sheetId="8391"/>
      <sheetData sheetId="8392" refreshError="1"/>
      <sheetData sheetId="8393" refreshError="1"/>
      <sheetData sheetId="8394" refreshError="1"/>
      <sheetData sheetId="8395"/>
      <sheetData sheetId="8396" refreshError="1"/>
      <sheetData sheetId="8397" refreshError="1"/>
      <sheetData sheetId="8398"/>
      <sheetData sheetId="8399" refreshError="1"/>
      <sheetData sheetId="8400" refreshError="1"/>
      <sheetData sheetId="8401"/>
      <sheetData sheetId="8402" refreshError="1"/>
      <sheetData sheetId="8403" refreshError="1"/>
      <sheetData sheetId="8404" refreshError="1"/>
      <sheetData sheetId="8405" refreshError="1"/>
      <sheetData sheetId="8406" refreshError="1"/>
      <sheetData sheetId="8407" refreshError="1"/>
      <sheetData sheetId="8408" refreshError="1"/>
      <sheetData sheetId="8409" refreshError="1"/>
      <sheetData sheetId="8410" refreshError="1"/>
      <sheetData sheetId="8411" refreshError="1"/>
      <sheetData sheetId="8412" refreshError="1"/>
      <sheetData sheetId="8413" refreshError="1"/>
      <sheetData sheetId="8414" refreshError="1"/>
      <sheetData sheetId="8415"/>
      <sheetData sheetId="8416" refreshError="1"/>
      <sheetData sheetId="8417" refreshError="1"/>
      <sheetData sheetId="8418" refreshError="1"/>
      <sheetData sheetId="8419" refreshError="1"/>
      <sheetData sheetId="8420" refreshError="1"/>
      <sheetData sheetId="8421" refreshError="1"/>
      <sheetData sheetId="8422" refreshError="1"/>
      <sheetData sheetId="8423" refreshError="1"/>
      <sheetData sheetId="8424" refreshError="1"/>
      <sheetData sheetId="8425" refreshError="1"/>
      <sheetData sheetId="8426" refreshError="1"/>
      <sheetData sheetId="8427" refreshError="1"/>
      <sheetData sheetId="8428" refreshError="1"/>
      <sheetData sheetId="8429" refreshError="1"/>
      <sheetData sheetId="8430" refreshError="1"/>
      <sheetData sheetId="8431" refreshError="1"/>
      <sheetData sheetId="8432" refreshError="1"/>
      <sheetData sheetId="8433" refreshError="1"/>
      <sheetData sheetId="8434" refreshError="1"/>
      <sheetData sheetId="8435" refreshError="1"/>
      <sheetData sheetId="8436" refreshError="1"/>
      <sheetData sheetId="8437" refreshError="1"/>
      <sheetData sheetId="8438" refreshError="1"/>
      <sheetData sheetId="8439" refreshError="1"/>
      <sheetData sheetId="8440"/>
      <sheetData sheetId="8441" refreshError="1"/>
      <sheetData sheetId="8442" refreshError="1"/>
      <sheetData sheetId="8443" refreshError="1"/>
      <sheetData sheetId="8444" refreshError="1"/>
      <sheetData sheetId="8445" refreshError="1"/>
      <sheetData sheetId="8446" refreshError="1"/>
      <sheetData sheetId="8447" refreshError="1"/>
      <sheetData sheetId="8448" refreshError="1"/>
      <sheetData sheetId="8449" refreshError="1"/>
      <sheetData sheetId="8450" refreshError="1"/>
      <sheetData sheetId="8451" refreshError="1"/>
      <sheetData sheetId="8452" refreshError="1"/>
      <sheetData sheetId="8453" refreshError="1"/>
      <sheetData sheetId="8454" refreshError="1"/>
      <sheetData sheetId="8455" refreshError="1"/>
      <sheetData sheetId="8456" refreshError="1"/>
      <sheetData sheetId="8457" refreshError="1"/>
      <sheetData sheetId="8458" refreshError="1"/>
      <sheetData sheetId="8459" refreshError="1"/>
      <sheetData sheetId="8460" refreshError="1"/>
      <sheetData sheetId="8461" refreshError="1"/>
      <sheetData sheetId="8462" refreshError="1"/>
      <sheetData sheetId="8463" refreshError="1"/>
      <sheetData sheetId="8464" refreshError="1"/>
      <sheetData sheetId="8465" refreshError="1"/>
      <sheetData sheetId="8466" refreshError="1"/>
      <sheetData sheetId="8467" refreshError="1"/>
      <sheetData sheetId="8468" refreshError="1"/>
      <sheetData sheetId="8469" refreshError="1"/>
      <sheetData sheetId="8470" refreshError="1"/>
      <sheetData sheetId="8471" refreshError="1"/>
      <sheetData sheetId="8472" refreshError="1"/>
      <sheetData sheetId="8473" refreshError="1"/>
      <sheetData sheetId="8474" refreshError="1"/>
      <sheetData sheetId="8475"/>
      <sheetData sheetId="8476" refreshError="1"/>
      <sheetData sheetId="8477" refreshError="1"/>
      <sheetData sheetId="8478" refreshError="1"/>
      <sheetData sheetId="8479" refreshError="1"/>
      <sheetData sheetId="8480" refreshError="1"/>
      <sheetData sheetId="8481" refreshError="1"/>
      <sheetData sheetId="8482" refreshError="1"/>
      <sheetData sheetId="8483" refreshError="1"/>
      <sheetData sheetId="8484" refreshError="1"/>
      <sheetData sheetId="8485" refreshError="1"/>
      <sheetData sheetId="8486" refreshError="1"/>
      <sheetData sheetId="8487" refreshError="1"/>
      <sheetData sheetId="8488" refreshError="1"/>
      <sheetData sheetId="8489" refreshError="1"/>
      <sheetData sheetId="8490" refreshError="1"/>
      <sheetData sheetId="8491" refreshError="1"/>
      <sheetData sheetId="8492" refreshError="1"/>
      <sheetData sheetId="8493" refreshError="1"/>
      <sheetData sheetId="8494" refreshError="1"/>
      <sheetData sheetId="8495" refreshError="1"/>
      <sheetData sheetId="8496"/>
      <sheetData sheetId="8497" refreshError="1"/>
      <sheetData sheetId="8498" refreshError="1"/>
      <sheetData sheetId="8499" refreshError="1"/>
      <sheetData sheetId="8500" refreshError="1"/>
      <sheetData sheetId="8501" refreshError="1"/>
      <sheetData sheetId="8502" refreshError="1"/>
      <sheetData sheetId="8503" refreshError="1"/>
      <sheetData sheetId="8504" refreshError="1"/>
      <sheetData sheetId="8505" refreshError="1"/>
      <sheetData sheetId="8506" refreshError="1"/>
      <sheetData sheetId="8507" refreshError="1"/>
      <sheetData sheetId="8508" refreshError="1"/>
      <sheetData sheetId="8509" refreshError="1"/>
      <sheetData sheetId="8510" refreshError="1"/>
      <sheetData sheetId="8511" refreshError="1"/>
      <sheetData sheetId="8512" refreshError="1"/>
      <sheetData sheetId="8513" refreshError="1"/>
      <sheetData sheetId="8514" refreshError="1"/>
      <sheetData sheetId="8515" refreshError="1"/>
      <sheetData sheetId="8516"/>
      <sheetData sheetId="8517">
        <row r="16">
          <cell r="B16">
            <v>0</v>
          </cell>
        </row>
      </sheetData>
      <sheetData sheetId="8518"/>
      <sheetData sheetId="8519"/>
      <sheetData sheetId="8520"/>
      <sheetData sheetId="8521"/>
      <sheetData sheetId="8522"/>
      <sheetData sheetId="8523"/>
      <sheetData sheetId="8524"/>
      <sheetData sheetId="8525"/>
      <sheetData sheetId="8526" refreshError="1"/>
      <sheetData sheetId="8527" refreshError="1"/>
      <sheetData sheetId="8528"/>
      <sheetData sheetId="8529"/>
      <sheetData sheetId="8530"/>
      <sheetData sheetId="8531" refreshError="1"/>
      <sheetData sheetId="8532" refreshError="1"/>
      <sheetData sheetId="8533"/>
      <sheetData sheetId="8534" refreshError="1"/>
      <sheetData sheetId="8535" refreshError="1"/>
      <sheetData sheetId="8536" refreshError="1"/>
      <sheetData sheetId="8537" refreshError="1"/>
      <sheetData sheetId="8538" refreshError="1"/>
      <sheetData sheetId="8539" refreshError="1"/>
      <sheetData sheetId="8540" refreshError="1"/>
      <sheetData sheetId="8541" refreshError="1"/>
      <sheetData sheetId="8542">
        <row r="4">
          <cell r="E4" t="str">
            <v>Cash</v>
          </cell>
        </row>
      </sheetData>
      <sheetData sheetId="8543" refreshError="1"/>
      <sheetData sheetId="8544" refreshError="1"/>
      <sheetData sheetId="8545" refreshError="1"/>
      <sheetData sheetId="8546" refreshError="1"/>
      <sheetData sheetId="8547" refreshError="1"/>
      <sheetData sheetId="8548"/>
      <sheetData sheetId="8549"/>
      <sheetData sheetId="8550"/>
      <sheetData sheetId="8551"/>
      <sheetData sheetId="8552"/>
      <sheetData sheetId="8553"/>
      <sheetData sheetId="8554"/>
      <sheetData sheetId="8555"/>
      <sheetData sheetId="8556"/>
      <sheetData sheetId="8557"/>
      <sheetData sheetId="8558"/>
      <sheetData sheetId="8559"/>
      <sheetData sheetId="8560"/>
      <sheetData sheetId="8561"/>
      <sheetData sheetId="8562"/>
      <sheetData sheetId="8563"/>
      <sheetData sheetId="8564"/>
      <sheetData sheetId="8565"/>
      <sheetData sheetId="8566"/>
      <sheetData sheetId="8567"/>
      <sheetData sheetId="8568"/>
      <sheetData sheetId="8569"/>
      <sheetData sheetId="8570"/>
      <sheetData sheetId="8571"/>
      <sheetData sheetId="8572"/>
      <sheetData sheetId="8573"/>
      <sheetData sheetId="8574"/>
      <sheetData sheetId="8575"/>
      <sheetData sheetId="8576"/>
      <sheetData sheetId="8577" refreshError="1"/>
      <sheetData sheetId="8578"/>
      <sheetData sheetId="8579"/>
      <sheetData sheetId="8580"/>
      <sheetData sheetId="8581"/>
      <sheetData sheetId="8582"/>
      <sheetData sheetId="8583"/>
      <sheetData sheetId="8584"/>
      <sheetData sheetId="8585"/>
      <sheetData sheetId="8586"/>
      <sheetData sheetId="8587"/>
      <sheetData sheetId="8588"/>
      <sheetData sheetId="8589"/>
      <sheetData sheetId="8590"/>
      <sheetData sheetId="8591"/>
      <sheetData sheetId="8592"/>
      <sheetData sheetId="8593"/>
      <sheetData sheetId="8594"/>
      <sheetData sheetId="8595" refreshError="1"/>
      <sheetData sheetId="8596"/>
      <sheetData sheetId="8597"/>
      <sheetData sheetId="8598"/>
      <sheetData sheetId="8599"/>
      <sheetData sheetId="8600"/>
      <sheetData sheetId="8601"/>
      <sheetData sheetId="8602"/>
      <sheetData sheetId="8603"/>
      <sheetData sheetId="8604"/>
      <sheetData sheetId="8605"/>
      <sheetData sheetId="8606"/>
      <sheetData sheetId="8607"/>
      <sheetData sheetId="8608"/>
      <sheetData sheetId="8609"/>
      <sheetData sheetId="8610"/>
      <sheetData sheetId="8611"/>
      <sheetData sheetId="8612"/>
      <sheetData sheetId="8613"/>
      <sheetData sheetId="8614"/>
      <sheetData sheetId="8615"/>
      <sheetData sheetId="8616"/>
      <sheetData sheetId="8617" refreshError="1"/>
      <sheetData sheetId="8618" refreshError="1"/>
      <sheetData sheetId="8619"/>
      <sheetData sheetId="8620"/>
      <sheetData sheetId="8621" refreshError="1"/>
      <sheetData sheetId="8622" refreshError="1"/>
      <sheetData sheetId="8623" refreshError="1"/>
      <sheetData sheetId="8624" refreshError="1"/>
      <sheetData sheetId="8625" refreshError="1"/>
      <sheetData sheetId="8626" refreshError="1"/>
      <sheetData sheetId="8627" refreshError="1"/>
      <sheetData sheetId="8628" refreshError="1"/>
      <sheetData sheetId="8629" refreshError="1"/>
      <sheetData sheetId="8630" refreshError="1"/>
      <sheetData sheetId="8631" refreshError="1"/>
      <sheetData sheetId="8632" refreshError="1"/>
      <sheetData sheetId="8633" refreshError="1"/>
      <sheetData sheetId="8634" refreshError="1"/>
      <sheetData sheetId="8635" refreshError="1"/>
      <sheetData sheetId="8636" refreshError="1"/>
      <sheetData sheetId="8637" refreshError="1"/>
      <sheetData sheetId="8638"/>
      <sheetData sheetId="8639"/>
      <sheetData sheetId="8640"/>
      <sheetData sheetId="8641"/>
      <sheetData sheetId="8642"/>
      <sheetData sheetId="8643"/>
      <sheetData sheetId="8644"/>
      <sheetData sheetId="8645"/>
      <sheetData sheetId="8646"/>
      <sheetData sheetId="8647"/>
      <sheetData sheetId="8648"/>
      <sheetData sheetId="8649"/>
      <sheetData sheetId="8650"/>
      <sheetData sheetId="8651"/>
      <sheetData sheetId="8652"/>
      <sheetData sheetId="8653"/>
      <sheetData sheetId="8654" refreshError="1"/>
      <sheetData sheetId="8655" refreshError="1"/>
      <sheetData sheetId="8656"/>
      <sheetData sheetId="8657"/>
      <sheetData sheetId="8658"/>
      <sheetData sheetId="8659"/>
      <sheetData sheetId="8660"/>
      <sheetData sheetId="8661"/>
      <sheetData sheetId="8662"/>
      <sheetData sheetId="8663"/>
      <sheetData sheetId="8664"/>
      <sheetData sheetId="8665"/>
      <sheetData sheetId="8666"/>
      <sheetData sheetId="8667"/>
      <sheetData sheetId="8668"/>
      <sheetData sheetId="8669"/>
      <sheetData sheetId="8670"/>
      <sheetData sheetId="8671"/>
      <sheetData sheetId="8672"/>
      <sheetData sheetId="8673"/>
      <sheetData sheetId="8674"/>
      <sheetData sheetId="8675"/>
      <sheetData sheetId="8676"/>
      <sheetData sheetId="8677"/>
      <sheetData sheetId="8678"/>
      <sheetData sheetId="8679"/>
      <sheetData sheetId="8680"/>
      <sheetData sheetId="8681"/>
      <sheetData sheetId="8682"/>
      <sheetData sheetId="8683"/>
      <sheetData sheetId="8684"/>
      <sheetData sheetId="8685"/>
      <sheetData sheetId="8686"/>
      <sheetData sheetId="8687"/>
      <sheetData sheetId="8688"/>
      <sheetData sheetId="8689"/>
      <sheetData sheetId="8690"/>
      <sheetData sheetId="8691"/>
      <sheetData sheetId="8692"/>
      <sheetData sheetId="8693"/>
      <sheetData sheetId="8694"/>
      <sheetData sheetId="8695"/>
      <sheetData sheetId="8696"/>
      <sheetData sheetId="8697"/>
      <sheetData sheetId="8698"/>
      <sheetData sheetId="8699"/>
      <sheetData sheetId="8700"/>
      <sheetData sheetId="8701"/>
      <sheetData sheetId="8702"/>
      <sheetData sheetId="8703"/>
      <sheetData sheetId="8704"/>
      <sheetData sheetId="8705"/>
      <sheetData sheetId="8706"/>
      <sheetData sheetId="8707"/>
      <sheetData sheetId="8708"/>
      <sheetData sheetId="8709"/>
      <sheetData sheetId="8710"/>
      <sheetData sheetId="8711" refreshError="1"/>
      <sheetData sheetId="8712" refreshError="1"/>
      <sheetData sheetId="8713" refreshError="1"/>
      <sheetData sheetId="8714" refreshError="1"/>
      <sheetData sheetId="8715" refreshError="1"/>
      <sheetData sheetId="8716" refreshError="1"/>
      <sheetData sheetId="8717" refreshError="1"/>
      <sheetData sheetId="8718" refreshError="1"/>
      <sheetData sheetId="8719" refreshError="1"/>
      <sheetData sheetId="8720"/>
      <sheetData sheetId="8721" refreshError="1"/>
      <sheetData sheetId="8722" refreshError="1"/>
      <sheetData sheetId="8723" refreshError="1"/>
      <sheetData sheetId="8724" refreshError="1"/>
      <sheetData sheetId="8725" refreshError="1"/>
      <sheetData sheetId="8726" refreshError="1"/>
      <sheetData sheetId="8727" refreshError="1"/>
      <sheetData sheetId="8728" refreshError="1"/>
      <sheetData sheetId="8729" refreshError="1"/>
      <sheetData sheetId="8730" refreshError="1"/>
      <sheetData sheetId="8731" refreshError="1"/>
      <sheetData sheetId="8732" refreshError="1"/>
      <sheetData sheetId="8733" refreshError="1"/>
      <sheetData sheetId="8734" refreshError="1"/>
      <sheetData sheetId="8735" refreshError="1"/>
      <sheetData sheetId="8736" refreshError="1"/>
      <sheetData sheetId="8737" refreshError="1"/>
      <sheetData sheetId="8738" refreshError="1"/>
      <sheetData sheetId="8739" refreshError="1"/>
      <sheetData sheetId="8740" refreshError="1"/>
      <sheetData sheetId="8741" refreshError="1"/>
      <sheetData sheetId="8742" refreshError="1"/>
      <sheetData sheetId="8743" refreshError="1"/>
      <sheetData sheetId="8744" refreshError="1"/>
      <sheetData sheetId="8745" refreshError="1"/>
      <sheetData sheetId="8746" refreshError="1"/>
      <sheetData sheetId="8747" refreshError="1"/>
      <sheetData sheetId="8748" refreshError="1"/>
      <sheetData sheetId="8749" refreshError="1"/>
      <sheetData sheetId="8750" refreshError="1"/>
      <sheetData sheetId="8751" refreshError="1"/>
      <sheetData sheetId="8752" refreshError="1"/>
      <sheetData sheetId="8753" refreshError="1"/>
      <sheetData sheetId="8754" refreshError="1"/>
      <sheetData sheetId="8755" refreshError="1"/>
      <sheetData sheetId="8756" refreshError="1"/>
      <sheetData sheetId="8757" refreshError="1"/>
      <sheetData sheetId="8758" refreshError="1"/>
      <sheetData sheetId="8759" refreshError="1"/>
      <sheetData sheetId="8760" refreshError="1"/>
      <sheetData sheetId="8761" refreshError="1"/>
      <sheetData sheetId="8762"/>
      <sheetData sheetId="8763"/>
      <sheetData sheetId="8764"/>
      <sheetData sheetId="8765"/>
      <sheetData sheetId="8766"/>
      <sheetData sheetId="8767"/>
      <sheetData sheetId="8768"/>
      <sheetData sheetId="8769"/>
      <sheetData sheetId="8770"/>
      <sheetData sheetId="8771"/>
      <sheetData sheetId="8772" refreshError="1"/>
      <sheetData sheetId="8773" refreshError="1"/>
      <sheetData sheetId="8774" refreshError="1"/>
      <sheetData sheetId="8775"/>
      <sheetData sheetId="8776" refreshError="1"/>
      <sheetData sheetId="8777" refreshError="1"/>
      <sheetData sheetId="8778" refreshError="1"/>
      <sheetData sheetId="8779"/>
      <sheetData sheetId="8780" refreshError="1"/>
      <sheetData sheetId="8781" refreshError="1"/>
      <sheetData sheetId="8782"/>
      <sheetData sheetId="8783"/>
      <sheetData sheetId="8784" refreshError="1"/>
      <sheetData sheetId="8785" refreshError="1"/>
      <sheetData sheetId="8786" refreshError="1"/>
      <sheetData sheetId="8787" refreshError="1"/>
      <sheetData sheetId="8788"/>
      <sheetData sheetId="8789"/>
      <sheetData sheetId="8790"/>
      <sheetData sheetId="8791"/>
      <sheetData sheetId="8792"/>
      <sheetData sheetId="8793"/>
      <sheetData sheetId="8794"/>
      <sheetData sheetId="8795"/>
      <sheetData sheetId="8796"/>
      <sheetData sheetId="8797"/>
      <sheetData sheetId="8798"/>
      <sheetData sheetId="8799"/>
      <sheetData sheetId="8800"/>
      <sheetData sheetId="8801"/>
      <sheetData sheetId="8802"/>
      <sheetData sheetId="8803"/>
      <sheetData sheetId="8804" refreshError="1"/>
      <sheetData sheetId="8805"/>
      <sheetData sheetId="8806"/>
      <sheetData sheetId="8807"/>
      <sheetData sheetId="8808"/>
      <sheetData sheetId="8809"/>
      <sheetData sheetId="8810"/>
      <sheetData sheetId="8811"/>
      <sheetData sheetId="8812"/>
      <sheetData sheetId="8813" refreshError="1"/>
      <sheetData sheetId="8814" refreshError="1"/>
      <sheetData sheetId="8815" refreshError="1"/>
      <sheetData sheetId="8816" refreshError="1"/>
      <sheetData sheetId="8817" refreshError="1"/>
      <sheetData sheetId="8818" refreshError="1"/>
      <sheetData sheetId="8819" refreshError="1"/>
      <sheetData sheetId="8820" refreshError="1"/>
      <sheetData sheetId="8821" refreshError="1"/>
      <sheetData sheetId="8822" refreshError="1"/>
      <sheetData sheetId="8823" refreshError="1"/>
      <sheetData sheetId="8824" refreshError="1"/>
      <sheetData sheetId="8825" refreshError="1"/>
      <sheetData sheetId="8826" refreshError="1"/>
      <sheetData sheetId="8827" refreshError="1"/>
      <sheetData sheetId="8828" refreshError="1"/>
      <sheetData sheetId="8829" refreshError="1"/>
      <sheetData sheetId="8830" refreshError="1"/>
      <sheetData sheetId="8831" refreshError="1"/>
      <sheetData sheetId="8832" refreshError="1"/>
      <sheetData sheetId="8833" refreshError="1"/>
      <sheetData sheetId="8834" refreshError="1"/>
      <sheetData sheetId="8835" refreshError="1"/>
      <sheetData sheetId="8836" refreshError="1"/>
      <sheetData sheetId="8837" refreshError="1"/>
      <sheetData sheetId="8838" refreshError="1"/>
      <sheetData sheetId="8839" refreshError="1"/>
      <sheetData sheetId="8840" refreshError="1"/>
      <sheetData sheetId="8841" refreshError="1"/>
      <sheetData sheetId="8842" refreshError="1"/>
      <sheetData sheetId="8843" refreshError="1"/>
      <sheetData sheetId="8844" refreshError="1"/>
      <sheetData sheetId="8845" refreshError="1"/>
      <sheetData sheetId="8846" refreshError="1"/>
      <sheetData sheetId="8847" refreshError="1"/>
      <sheetData sheetId="8848" refreshError="1"/>
      <sheetData sheetId="8849" refreshError="1"/>
      <sheetData sheetId="8850" refreshError="1"/>
      <sheetData sheetId="8851" refreshError="1"/>
      <sheetData sheetId="8852" refreshError="1"/>
      <sheetData sheetId="8853" refreshError="1"/>
      <sheetData sheetId="8854" refreshError="1"/>
      <sheetData sheetId="8855" refreshError="1"/>
      <sheetData sheetId="8856" refreshError="1"/>
      <sheetData sheetId="8857" refreshError="1"/>
      <sheetData sheetId="8858" refreshError="1"/>
      <sheetData sheetId="8859" refreshError="1"/>
      <sheetData sheetId="8860" refreshError="1"/>
      <sheetData sheetId="8861" refreshError="1"/>
      <sheetData sheetId="8862" refreshError="1"/>
      <sheetData sheetId="8863" refreshError="1"/>
      <sheetData sheetId="8864" refreshError="1"/>
      <sheetData sheetId="8865" refreshError="1"/>
      <sheetData sheetId="8866" refreshError="1"/>
      <sheetData sheetId="8867" refreshError="1"/>
      <sheetData sheetId="8868" refreshError="1"/>
      <sheetData sheetId="8869" refreshError="1"/>
      <sheetData sheetId="8870"/>
      <sheetData sheetId="8871"/>
      <sheetData sheetId="8872"/>
      <sheetData sheetId="8873"/>
      <sheetData sheetId="8874"/>
      <sheetData sheetId="8875"/>
      <sheetData sheetId="8876"/>
      <sheetData sheetId="8877"/>
      <sheetData sheetId="8878"/>
      <sheetData sheetId="8879"/>
      <sheetData sheetId="8880"/>
      <sheetData sheetId="8881"/>
      <sheetData sheetId="8882"/>
      <sheetData sheetId="8883"/>
      <sheetData sheetId="8884"/>
      <sheetData sheetId="8885" refreshError="1"/>
      <sheetData sheetId="8886" refreshError="1"/>
      <sheetData sheetId="8887" refreshError="1"/>
      <sheetData sheetId="8888" refreshError="1"/>
      <sheetData sheetId="8889" refreshError="1"/>
      <sheetData sheetId="8890" refreshError="1"/>
      <sheetData sheetId="8891" refreshError="1"/>
      <sheetData sheetId="8892" refreshError="1"/>
      <sheetData sheetId="8893" refreshError="1"/>
      <sheetData sheetId="8894" refreshError="1"/>
      <sheetData sheetId="8895" refreshError="1"/>
      <sheetData sheetId="8896" refreshError="1"/>
      <sheetData sheetId="8897" refreshError="1"/>
      <sheetData sheetId="8898" refreshError="1"/>
      <sheetData sheetId="8899" refreshError="1"/>
      <sheetData sheetId="8900" refreshError="1"/>
      <sheetData sheetId="8901" refreshError="1"/>
      <sheetData sheetId="8902" refreshError="1"/>
      <sheetData sheetId="8903"/>
      <sheetData sheetId="8904"/>
      <sheetData sheetId="8905"/>
      <sheetData sheetId="8906"/>
      <sheetData sheetId="8907"/>
      <sheetData sheetId="8908"/>
      <sheetData sheetId="8909"/>
      <sheetData sheetId="8910"/>
      <sheetData sheetId="8911"/>
      <sheetData sheetId="8912"/>
      <sheetData sheetId="8913"/>
      <sheetData sheetId="8914" refreshError="1"/>
      <sheetData sheetId="8915"/>
      <sheetData sheetId="8916" refreshError="1"/>
      <sheetData sheetId="8917"/>
      <sheetData sheetId="8918"/>
      <sheetData sheetId="8919"/>
      <sheetData sheetId="8920"/>
      <sheetData sheetId="8921"/>
      <sheetData sheetId="8922" refreshError="1"/>
      <sheetData sheetId="8923" refreshError="1"/>
      <sheetData sheetId="8924" refreshError="1"/>
      <sheetData sheetId="8925" refreshError="1"/>
      <sheetData sheetId="8926" refreshError="1"/>
      <sheetData sheetId="8927" refreshError="1"/>
      <sheetData sheetId="8928" refreshError="1"/>
      <sheetData sheetId="8929" refreshError="1"/>
      <sheetData sheetId="8930" refreshError="1"/>
      <sheetData sheetId="8931" refreshError="1"/>
      <sheetData sheetId="8932" refreshError="1"/>
      <sheetData sheetId="8933" refreshError="1"/>
      <sheetData sheetId="8934"/>
      <sheetData sheetId="8935" refreshError="1"/>
      <sheetData sheetId="8936"/>
      <sheetData sheetId="8937"/>
      <sheetData sheetId="8938"/>
      <sheetData sheetId="8939"/>
      <sheetData sheetId="8940"/>
      <sheetData sheetId="8941"/>
      <sheetData sheetId="8942"/>
      <sheetData sheetId="8943"/>
      <sheetData sheetId="8944"/>
      <sheetData sheetId="8945"/>
      <sheetData sheetId="8946"/>
      <sheetData sheetId="8947"/>
      <sheetData sheetId="8948"/>
      <sheetData sheetId="8949"/>
      <sheetData sheetId="8950"/>
      <sheetData sheetId="8951"/>
      <sheetData sheetId="8952"/>
      <sheetData sheetId="8953"/>
      <sheetData sheetId="8954"/>
      <sheetData sheetId="8955"/>
      <sheetData sheetId="8956"/>
      <sheetData sheetId="8957"/>
      <sheetData sheetId="8958"/>
      <sheetData sheetId="8959"/>
      <sheetData sheetId="8960"/>
      <sheetData sheetId="8961"/>
      <sheetData sheetId="8962"/>
      <sheetData sheetId="8963"/>
      <sheetData sheetId="8964"/>
      <sheetData sheetId="8965" refreshError="1"/>
      <sheetData sheetId="8966"/>
      <sheetData sheetId="8967" refreshError="1"/>
      <sheetData sheetId="8968" refreshError="1"/>
      <sheetData sheetId="8969" refreshError="1"/>
      <sheetData sheetId="8970" refreshError="1"/>
      <sheetData sheetId="8971" refreshError="1"/>
      <sheetData sheetId="8972" refreshError="1"/>
      <sheetData sheetId="8973" refreshError="1"/>
      <sheetData sheetId="8974" refreshError="1"/>
      <sheetData sheetId="8975" refreshError="1"/>
      <sheetData sheetId="8976" refreshError="1"/>
      <sheetData sheetId="8977" refreshError="1"/>
      <sheetData sheetId="8978" refreshError="1"/>
      <sheetData sheetId="8979" refreshError="1"/>
      <sheetData sheetId="8980" refreshError="1"/>
      <sheetData sheetId="8981" refreshError="1"/>
      <sheetData sheetId="8982" refreshError="1"/>
      <sheetData sheetId="8983" refreshError="1"/>
      <sheetData sheetId="8984" refreshError="1"/>
      <sheetData sheetId="8985"/>
      <sheetData sheetId="8986"/>
      <sheetData sheetId="8987"/>
      <sheetData sheetId="8988"/>
      <sheetData sheetId="8989"/>
      <sheetData sheetId="8990"/>
      <sheetData sheetId="8991"/>
      <sheetData sheetId="8992"/>
      <sheetData sheetId="8993"/>
      <sheetData sheetId="8994"/>
      <sheetData sheetId="8995"/>
      <sheetData sheetId="8996"/>
      <sheetData sheetId="8997"/>
      <sheetData sheetId="8998"/>
      <sheetData sheetId="8999"/>
      <sheetData sheetId="9000" refreshError="1"/>
      <sheetData sheetId="9001" refreshError="1"/>
      <sheetData sheetId="9002" refreshError="1"/>
      <sheetData sheetId="9003" refreshError="1"/>
      <sheetData sheetId="9004"/>
      <sheetData sheetId="9005"/>
      <sheetData sheetId="9006" refreshError="1"/>
      <sheetData sheetId="9007" refreshError="1"/>
      <sheetData sheetId="9008" refreshError="1"/>
      <sheetData sheetId="9009"/>
      <sheetData sheetId="9010"/>
      <sheetData sheetId="9011"/>
      <sheetData sheetId="9012"/>
      <sheetData sheetId="9013"/>
      <sheetData sheetId="9014"/>
      <sheetData sheetId="9015"/>
      <sheetData sheetId="9016"/>
      <sheetData sheetId="9017"/>
      <sheetData sheetId="9018"/>
      <sheetData sheetId="9019"/>
      <sheetData sheetId="9020"/>
      <sheetData sheetId="9021"/>
      <sheetData sheetId="9022"/>
      <sheetData sheetId="9023"/>
      <sheetData sheetId="9024"/>
      <sheetData sheetId="9025"/>
      <sheetData sheetId="9026" refreshError="1"/>
      <sheetData sheetId="9027" refreshError="1"/>
      <sheetData sheetId="9028" refreshError="1"/>
      <sheetData sheetId="9029" refreshError="1"/>
      <sheetData sheetId="9030"/>
      <sheetData sheetId="9031" refreshError="1"/>
      <sheetData sheetId="9032" refreshError="1"/>
      <sheetData sheetId="9033" refreshError="1"/>
      <sheetData sheetId="9034" refreshError="1"/>
      <sheetData sheetId="9035" refreshError="1"/>
      <sheetData sheetId="9036" refreshError="1"/>
      <sheetData sheetId="9037" refreshError="1"/>
      <sheetData sheetId="9038" refreshError="1"/>
      <sheetData sheetId="9039" refreshError="1"/>
      <sheetData sheetId="9040" refreshError="1"/>
      <sheetData sheetId="9041" refreshError="1"/>
      <sheetData sheetId="9042" refreshError="1"/>
      <sheetData sheetId="9043"/>
      <sheetData sheetId="9044" refreshError="1"/>
      <sheetData sheetId="9045"/>
      <sheetData sheetId="9046" refreshError="1"/>
      <sheetData sheetId="9047" refreshError="1"/>
      <sheetData sheetId="9048" refreshError="1"/>
      <sheetData sheetId="9049" refreshError="1"/>
      <sheetData sheetId="9050"/>
      <sheetData sheetId="9051" refreshError="1"/>
      <sheetData sheetId="9052" refreshError="1"/>
      <sheetData sheetId="9053"/>
      <sheetData sheetId="9054" refreshError="1"/>
      <sheetData sheetId="9055" refreshError="1"/>
      <sheetData sheetId="9056" refreshError="1"/>
      <sheetData sheetId="9057" refreshError="1"/>
      <sheetData sheetId="9058" refreshError="1"/>
      <sheetData sheetId="9059" refreshError="1"/>
      <sheetData sheetId="9060" refreshError="1"/>
      <sheetData sheetId="9061"/>
      <sheetData sheetId="9062"/>
      <sheetData sheetId="9063"/>
      <sheetData sheetId="9064" refreshError="1"/>
      <sheetData sheetId="9065"/>
      <sheetData sheetId="9066" refreshError="1"/>
      <sheetData sheetId="9067" refreshError="1"/>
      <sheetData sheetId="9068" refreshError="1"/>
      <sheetData sheetId="9069" refreshError="1"/>
      <sheetData sheetId="9070" refreshError="1"/>
      <sheetData sheetId="9071" refreshError="1"/>
      <sheetData sheetId="9072" refreshError="1"/>
      <sheetData sheetId="9073" refreshError="1"/>
      <sheetData sheetId="9074" refreshError="1"/>
      <sheetData sheetId="9075"/>
      <sheetData sheetId="9076"/>
      <sheetData sheetId="9077"/>
      <sheetData sheetId="9078"/>
      <sheetData sheetId="9079"/>
      <sheetData sheetId="9080"/>
      <sheetData sheetId="9081"/>
      <sheetData sheetId="9082"/>
      <sheetData sheetId="9083"/>
      <sheetData sheetId="9084"/>
      <sheetData sheetId="9085"/>
      <sheetData sheetId="9086"/>
      <sheetData sheetId="9087"/>
      <sheetData sheetId="9088"/>
      <sheetData sheetId="9089"/>
      <sheetData sheetId="9090"/>
      <sheetData sheetId="9091"/>
      <sheetData sheetId="9092"/>
      <sheetData sheetId="9093"/>
      <sheetData sheetId="9094"/>
      <sheetData sheetId="9095"/>
      <sheetData sheetId="9096"/>
      <sheetData sheetId="9097"/>
      <sheetData sheetId="9098"/>
      <sheetData sheetId="9099"/>
      <sheetData sheetId="9100"/>
      <sheetData sheetId="9101"/>
      <sheetData sheetId="9102"/>
      <sheetData sheetId="9103"/>
      <sheetData sheetId="9104"/>
      <sheetData sheetId="9105"/>
      <sheetData sheetId="9106"/>
      <sheetData sheetId="9107"/>
      <sheetData sheetId="9108" refreshError="1"/>
      <sheetData sheetId="9109"/>
      <sheetData sheetId="9110" refreshError="1"/>
      <sheetData sheetId="9111" refreshError="1"/>
      <sheetData sheetId="9112" refreshError="1"/>
      <sheetData sheetId="9113"/>
      <sheetData sheetId="9114"/>
      <sheetData sheetId="9115"/>
      <sheetData sheetId="9116" refreshError="1"/>
      <sheetData sheetId="9117" refreshError="1"/>
      <sheetData sheetId="9118" refreshError="1"/>
      <sheetData sheetId="9119" refreshError="1"/>
      <sheetData sheetId="9120" refreshError="1"/>
      <sheetData sheetId="9121" refreshError="1"/>
      <sheetData sheetId="9122" refreshError="1"/>
      <sheetData sheetId="9123" refreshError="1"/>
      <sheetData sheetId="9124" refreshError="1"/>
      <sheetData sheetId="9125" refreshError="1"/>
      <sheetData sheetId="9126" refreshError="1"/>
      <sheetData sheetId="9127" refreshError="1"/>
      <sheetData sheetId="9128" refreshError="1"/>
      <sheetData sheetId="9129"/>
      <sheetData sheetId="9130"/>
      <sheetData sheetId="9131"/>
      <sheetData sheetId="9132"/>
      <sheetData sheetId="9133"/>
      <sheetData sheetId="9134"/>
      <sheetData sheetId="9135"/>
      <sheetData sheetId="9136" refreshError="1"/>
      <sheetData sheetId="9137" refreshError="1"/>
      <sheetData sheetId="9138"/>
      <sheetData sheetId="9139" refreshError="1"/>
      <sheetData sheetId="9140"/>
      <sheetData sheetId="9141"/>
      <sheetData sheetId="9142"/>
      <sheetData sheetId="9143"/>
      <sheetData sheetId="9144"/>
      <sheetData sheetId="9145"/>
      <sheetData sheetId="9146"/>
      <sheetData sheetId="9147"/>
      <sheetData sheetId="9148"/>
      <sheetData sheetId="9149"/>
      <sheetData sheetId="9150" refreshError="1"/>
      <sheetData sheetId="9151"/>
      <sheetData sheetId="9152" refreshError="1"/>
      <sheetData sheetId="9153" refreshError="1"/>
      <sheetData sheetId="9154"/>
      <sheetData sheetId="9155"/>
      <sheetData sheetId="9156"/>
      <sheetData sheetId="9157" refreshError="1"/>
      <sheetData sheetId="9158"/>
      <sheetData sheetId="9159" refreshError="1"/>
      <sheetData sheetId="9160" refreshError="1"/>
      <sheetData sheetId="9161" refreshError="1"/>
      <sheetData sheetId="9162" refreshError="1"/>
      <sheetData sheetId="9163" refreshError="1"/>
      <sheetData sheetId="9164"/>
      <sheetData sheetId="9165" refreshError="1"/>
      <sheetData sheetId="9166" refreshError="1"/>
      <sheetData sheetId="9167" refreshError="1"/>
      <sheetData sheetId="9168" refreshError="1"/>
      <sheetData sheetId="9169" refreshError="1"/>
      <sheetData sheetId="9170"/>
      <sheetData sheetId="9171" refreshError="1"/>
      <sheetData sheetId="9172" refreshError="1"/>
      <sheetData sheetId="9173" refreshError="1"/>
      <sheetData sheetId="9174" refreshError="1"/>
      <sheetData sheetId="9175" refreshError="1"/>
      <sheetData sheetId="9176" refreshError="1"/>
      <sheetData sheetId="9177" refreshError="1"/>
      <sheetData sheetId="9178" refreshError="1"/>
      <sheetData sheetId="9179" refreshError="1"/>
      <sheetData sheetId="9180" refreshError="1"/>
      <sheetData sheetId="9181" refreshError="1"/>
      <sheetData sheetId="9182" refreshError="1"/>
      <sheetData sheetId="9183" refreshError="1"/>
      <sheetData sheetId="9184" refreshError="1"/>
      <sheetData sheetId="9185" refreshError="1"/>
      <sheetData sheetId="9186" refreshError="1"/>
      <sheetData sheetId="9187" refreshError="1"/>
      <sheetData sheetId="9188" refreshError="1"/>
      <sheetData sheetId="9189" refreshError="1"/>
      <sheetData sheetId="9190" refreshError="1"/>
      <sheetData sheetId="9191" refreshError="1"/>
      <sheetData sheetId="9192" refreshError="1"/>
      <sheetData sheetId="9193" refreshError="1"/>
      <sheetData sheetId="9194" refreshError="1"/>
      <sheetData sheetId="9195" refreshError="1"/>
      <sheetData sheetId="9196" refreshError="1"/>
      <sheetData sheetId="9197" refreshError="1"/>
      <sheetData sheetId="9198" refreshError="1"/>
      <sheetData sheetId="9199" refreshError="1"/>
      <sheetData sheetId="9200" refreshError="1"/>
      <sheetData sheetId="9201" refreshError="1"/>
      <sheetData sheetId="9202" refreshError="1"/>
      <sheetData sheetId="9203" refreshError="1"/>
      <sheetData sheetId="9204" refreshError="1"/>
      <sheetData sheetId="9205" refreshError="1"/>
      <sheetData sheetId="9206" refreshError="1"/>
      <sheetData sheetId="9207" refreshError="1"/>
      <sheetData sheetId="9208" refreshError="1"/>
      <sheetData sheetId="9209" refreshError="1"/>
      <sheetData sheetId="9210" refreshError="1"/>
      <sheetData sheetId="9211" refreshError="1"/>
      <sheetData sheetId="9212" refreshError="1"/>
      <sheetData sheetId="9213" refreshError="1"/>
      <sheetData sheetId="9214" refreshError="1"/>
      <sheetData sheetId="9215" refreshError="1"/>
      <sheetData sheetId="9216" refreshError="1"/>
      <sheetData sheetId="9217" refreshError="1"/>
      <sheetData sheetId="9218" refreshError="1"/>
      <sheetData sheetId="9219" refreshError="1"/>
      <sheetData sheetId="9220" refreshError="1"/>
      <sheetData sheetId="9221" refreshError="1"/>
      <sheetData sheetId="9222" refreshError="1"/>
      <sheetData sheetId="9223" refreshError="1"/>
      <sheetData sheetId="9224" refreshError="1"/>
      <sheetData sheetId="9225" refreshError="1"/>
      <sheetData sheetId="9226" refreshError="1"/>
      <sheetData sheetId="9227" refreshError="1"/>
      <sheetData sheetId="9228" refreshError="1"/>
      <sheetData sheetId="9229" refreshError="1"/>
      <sheetData sheetId="9230" refreshError="1"/>
      <sheetData sheetId="9231" refreshError="1"/>
      <sheetData sheetId="9232" refreshError="1"/>
      <sheetData sheetId="9233" refreshError="1"/>
      <sheetData sheetId="9234" refreshError="1"/>
      <sheetData sheetId="9235" refreshError="1"/>
      <sheetData sheetId="9236" refreshError="1"/>
      <sheetData sheetId="9237" refreshError="1"/>
      <sheetData sheetId="9238" refreshError="1"/>
      <sheetData sheetId="9239" refreshError="1"/>
      <sheetData sheetId="9240" refreshError="1"/>
      <sheetData sheetId="9241" refreshError="1"/>
      <sheetData sheetId="9242" refreshError="1"/>
      <sheetData sheetId="9243" refreshError="1"/>
      <sheetData sheetId="9244" refreshError="1"/>
      <sheetData sheetId="9245" refreshError="1"/>
      <sheetData sheetId="9246" refreshError="1"/>
      <sheetData sheetId="9247" refreshError="1"/>
      <sheetData sheetId="9248" refreshError="1"/>
      <sheetData sheetId="9249" refreshError="1"/>
      <sheetData sheetId="9250" refreshError="1"/>
      <sheetData sheetId="9251" refreshError="1"/>
      <sheetData sheetId="9252" refreshError="1"/>
      <sheetData sheetId="9253" refreshError="1"/>
      <sheetData sheetId="9254" refreshError="1"/>
      <sheetData sheetId="9255" refreshError="1"/>
      <sheetData sheetId="9256" refreshError="1"/>
      <sheetData sheetId="9257" refreshError="1"/>
      <sheetData sheetId="9258" refreshError="1"/>
      <sheetData sheetId="9259" refreshError="1"/>
      <sheetData sheetId="9260" refreshError="1"/>
      <sheetData sheetId="9261" refreshError="1"/>
      <sheetData sheetId="9262" refreshError="1"/>
      <sheetData sheetId="9263" refreshError="1"/>
      <sheetData sheetId="9264" refreshError="1"/>
      <sheetData sheetId="9265" refreshError="1"/>
      <sheetData sheetId="9266" refreshError="1"/>
      <sheetData sheetId="9267" refreshError="1"/>
      <sheetData sheetId="9268" refreshError="1"/>
      <sheetData sheetId="9269" refreshError="1"/>
      <sheetData sheetId="9270" refreshError="1"/>
      <sheetData sheetId="9271" refreshError="1"/>
      <sheetData sheetId="9272" refreshError="1"/>
      <sheetData sheetId="9273"/>
      <sheetData sheetId="9274" refreshError="1"/>
      <sheetData sheetId="9275" refreshError="1"/>
      <sheetData sheetId="9276" refreshError="1"/>
      <sheetData sheetId="9277" refreshError="1"/>
      <sheetData sheetId="9278" refreshError="1"/>
      <sheetData sheetId="9279" refreshError="1"/>
      <sheetData sheetId="9280" refreshError="1"/>
      <sheetData sheetId="9281" refreshError="1"/>
      <sheetData sheetId="9282" refreshError="1"/>
      <sheetData sheetId="9283" refreshError="1"/>
      <sheetData sheetId="9284" refreshError="1"/>
      <sheetData sheetId="9285" refreshError="1"/>
      <sheetData sheetId="9286" refreshError="1"/>
      <sheetData sheetId="9287" refreshError="1"/>
      <sheetData sheetId="9288" refreshError="1"/>
      <sheetData sheetId="9289" refreshError="1"/>
      <sheetData sheetId="9290" refreshError="1"/>
      <sheetData sheetId="9291" refreshError="1"/>
      <sheetData sheetId="9292" refreshError="1"/>
      <sheetData sheetId="9293" refreshError="1"/>
      <sheetData sheetId="9294" refreshError="1"/>
      <sheetData sheetId="9295" refreshError="1"/>
      <sheetData sheetId="9296" refreshError="1"/>
      <sheetData sheetId="9297" refreshError="1"/>
      <sheetData sheetId="9298" refreshError="1"/>
      <sheetData sheetId="9299" refreshError="1"/>
      <sheetData sheetId="9300" refreshError="1"/>
      <sheetData sheetId="9301" refreshError="1"/>
      <sheetData sheetId="9302" refreshError="1"/>
      <sheetData sheetId="9303" refreshError="1"/>
      <sheetData sheetId="9304" refreshError="1"/>
      <sheetData sheetId="9305" refreshError="1"/>
      <sheetData sheetId="9306" refreshError="1"/>
      <sheetData sheetId="9307"/>
      <sheetData sheetId="9308" refreshError="1"/>
      <sheetData sheetId="9309"/>
      <sheetData sheetId="9310"/>
      <sheetData sheetId="9311"/>
      <sheetData sheetId="9312"/>
      <sheetData sheetId="9313"/>
      <sheetData sheetId="9314"/>
      <sheetData sheetId="9315"/>
      <sheetData sheetId="9316"/>
      <sheetData sheetId="9317"/>
      <sheetData sheetId="9318"/>
      <sheetData sheetId="9319"/>
      <sheetData sheetId="9320"/>
      <sheetData sheetId="9321"/>
      <sheetData sheetId="9322"/>
      <sheetData sheetId="9323"/>
      <sheetData sheetId="9324"/>
      <sheetData sheetId="9325"/>
      <sheetData sheetId="9326"/>
      <sheetData sheetId="9327"/>
      <sheetData sheetId="9328"/>
      <sheetData sheetId="9329"/>
      <sheetData sheetId="9330"/>
      <sheetData sheetId="9331"/>
      <sheetData sheetId="9332"/>
      <sheetData sheetId="9333"/>
      <sheetData sheetId="9334"/>
      <sheetData sheetId="9335"/>
      <sheetData sheetId="9336"/>
      <sheetData sheetId="9337"/>
      <sheetData sheetId="9338"/>
      <sheetData sheetId="9339"/>
      <sheetData sheetId="9340" refreshError="1"/>
      <sheetData sheetId="9341" refreshError="1"/>
      <sheetData sheetId="9342"/>
      <sheetData sheetId="9343"/>
      <sheetData sheetId="9344"/>
      <sheetData sheetId="9345"/>
      <sheetData sheetId="9346" refreshError="1"/>
      <sheetData sheetId="9347" refreshError="1"/>
      <sheetData sheetId="9348"/>
      <sheetData sheetId="9349"/>
      <sheetData sheetId="9350" refreshError="1"/>
      <sheetData sheetId="9351" refreshError="1"/>
      <sheetData sheetId="9352" refreshError="1"/>
      <sheetData sheetId="9353" refreshError="1"/>
      <sheetData sheetId="9354" refreshError="1"/>
      <sheetData sheetId="9355" refreshError="1"/>
      <sheetData sheetId="9356" refreshError="1"/>
      <sheetData sheetId="9357" refreshError="1"/>
      <sheetData sheetId="9358" refreshError="1"/>
      <sheetData sheetId="9359" refreshError="1"/>
      <sheetData sheetId="9360" refreshError="1"/>
      <sheetData sheetId="9361" refreshError="1"/>
      <sheetData sheetId="9362" refreshError="1"/>
      <sheetData sheetId="9363" refreshError="1"/>
      <sheetData sheetId="9364" refreshError="1"/>
      <sheetData sheetId="9365" refreshError="1"/>
      <sheetData sheetId="9366" refreshError="1"/>
      <sheetData sheetId="9367" refreshError="1"/>
      <sheetData sheetId="9368" refreshError="1"/>
      <sheetData sheetId="9369" refreshError="1"/>
      <sheetData sheetId="9370" refreshError="1"/>
      <sheetData sheetId="9371" refreshError="1"/>
      <sheetData sheetId="9372" refreshError="1"/>
      <sheetData sheetId="9373" refreshError="1"/>
      <sheetData sheetId="9374" refreshError="1"/>
      <sheetData sheetId="9375" refreshError="1"/>
      <sheetData sheetId="9376" refreshError="1"/>
      <sheetData sheetId="9377" refreshError="1"/>
      <sheetData sheetId="9378" refreshError="1"/>
      <sheetData sheetId="9379" refreshError="1"/>
      <sheetData sheetId="9380" refreshError="1"/>
      <sheetData sheetId="9381" refreshError="1"/>
      <sheetData sheetId="9382" refreshError="1"/>
      <sheetData sheetId="9383" refreshError="1"/>
      <sheetData sheetId="9384" refreshError="1"/>
      <sheetData sheetId="9385" refreshError="1"/>
      <sheetData sheetId="9386" refreshError="1"/>
      <sheetData sheetId="9387" refreshError="1"/>
      <sheetData sheetId="9388" refreshError="1"/>
      <sheetData sheetId="9389" refreshError="1"/>
      <sheetData sheetId="9390" refreshError="1"/>
      <sheetData sheetId="9391" refreshError="1"/>
      <sheetData sheetId="9392" refreshError="1"/>
      <sheetData sheetId="9393" refreshError="1"/>
      <sheetData sheetId="9394" refreshError="1"/>
      <sheetData sheetId="9395" refreshError="1"/>
      <sheetData sheetId="9396" refreshError="1"/>
      <sheetData sheetId="9397" refreshError="1"/>
      <sheetData sheetId="9398" refreshError="1"/>
      <sheetData sheetId="9399" refreshError="1"/>
      <sheetData sheetId="9400" refreshError="1"/>
      <sheetData sheetId="9401" refreshError="1"/>
      <sheetData sheetId="9402" refreshError="1"/>
      <sheetData sheetId="9403" refreshError="1"/>
      <sheetData sheetId="9404" refreshError="1"/>
      <sheetData sheetId="9405" refreshError="1"/>
      <sheetData sheetId="9406" refreshError="1"/>
      <sheetData sheetId="9407" refreshError="1"/>
      <sheetData sheetId="9408" refreshError="1"/>
      <sheetData sheetId="9409" refreshError="1"/>
      <sheetData sheetId="9410" refreshError="1"/>
      <sheetData sheetId="9411" refreshError="1"/>
      <sheetData sheetId="9412"/>
      <sheetData sheetId="9413"/>
      <sheetData sheetId="9414"/>
      <sheetData sheetId="9415"/>
      <sheetData sheetId="9416"/>
      <sheetData sheetId="9417"/>
      <sheetData sheetId="9418"/>
      <sheetData sheetId="9419"/>
      <sheetData sheetId="9420"/>
      <sheetData sheetId="9421"/>
      <sheetData sheetId="9422"/>
      <sheetData sheetId="9423"/>
      <sheetData sheetId="9424"/>
      <sheetData sheetId="9425"/>
      <sheetData sheetId="9426"/>
      <sheetData sheetId="9427" refreshError="1"/>
      <sheetData sheetId="9428" refreshError="1"/>
      <sheetData sheetId="9429" refreshError="1"/>
      <sheetData sheetId="9430" refreshError="1"/>
      <sheetData sheetId="9431" refreshError="1"/>
      <sheetData sheetId="9432" refreshError="1"/>
      <sheetData sheetId="9433"/>
      <sheetData sheetId="9434"/>
      <sheetData sheetId="9435"/>
      <sheetData sheetId="9436"/>
      <sheetData sheetId="9437"/>
      <sheetData sheetId="9438"/>
      <sheetData sheetId="9439"/>
      <sheetData sheetId="9440"/>
      <sheetData sheetId="9441"/>
      <sheetData sheetId="9442"/>
      <sheetData sheetId="9443"/>
      <sheetData sheetId="9444" refreshError="1"/>
      <sheetData sheetId="9445" refreshError="1"/>
      <sheetData sheetId="9446" refreshError="1"/>
      <sheetData sheetId="9447" refreshError="1"/>
      <sheetData sheetId="9448" refreshError="1"/>
      <sheetData sheetId="9449" refreshError="1"/>
      <sheetData sheetId="9450" refreshError="1"/>
      <sheetData sheetId="9451" refreshError="1"/>
      <sheetData sheetId="9452" refreshError="1"/>
      <sheetData sheetId="9453" refreshError="1"/>
      <sheetData sheetId="9454" refreshError="1"/>
      <sheetData sheetId="9455" refreshError="1"/>
      <sheetData sheetId="9456" refreshError="1"/>
      <sheetData sheetId="9457" refreshError="1"/>
      <sheetData sheetId="9458" refreshError="1"/>
      <sheetData sheetId="9459" refreshError="1"/>
      <sheetData sheetId="9460" refreshError="1"/>
      <sheetData sheetId="9461" refreshError="1"/>
      <sheetData sheetId="9462" refreshError="1"/>
      <sheetData sheetId="9463" refreshError="1"/>
      <sheetData sheetId="9464" refreshError="1"/>
      <sheetData sheetId="9465" refreshError="1"/>
      <sheetData sheetId="9466" refreshError="1"/>
      <sheetData sheetId="9467" refreshError="1"/>
      <sheetData sheetId="9468" refreshError="1"/>
      <sheetData sheetId="9469" refreshError="1"/>
      <sheetData sheetId="9470" refreshError="1"/>
      <sheetData sheetId="9471" refreshError="1"/>
      <sheetData sheetId="9472" refreshError="1"/>
      <sheetData sheetId="9473" refreshError="1"/>
      <sheetData sheetId="9474" refreshError="1"/>
      <sheetData sheetId="9475" refreshError="1"/>
      <sheetData sheetId="9476" refreshError="1"/>
      <sheetData sheetId="9477" refreshError="1"/>
      <sheetData sheetId="9478" refreshError="1"/>
      <sheetData sheetId="9479" refreshError="1"/>
      <sheetData sheetId="9480" refreshError="1"/>
      <sheetData sheetId="9481" refreshError="1"/>
      <sheetData sheetId="9482" refreshError="1"/>
      <sheetData sheetId="9483" refreshError="1"/>
      <sheetData sheetId="9484" refreshError="1"/>
      <sheetData sheetId="9485" refreshError="1"/>
      <sheetData sheetId="9486" refreshError="1"/>
      <sheetData sheetId="9487" refreshError="1"/>
      <sheetData sheetId="9488" refreshError="1"/>
      <sheetData sheetId="9489" refreshError="1"/>
      <sheetData sheetId="9490" refreshError="1"/>
      <sheetData sheetId="9491" refreshError="1"/>
      <sheetData sheetId="9492" refreshError="1"/>
      <sheetData sheetId="9493" refreshError="1"/>
      <sheetData sheetId="9494" refreshError="1"/>
      <sheetData sheetId="9495" refreshError="1"/>
      <sheetData sheetId="9496" refreshError="1"/>
      <sheetData sheetId="9497" refreshError="1"/>
      <sheetData sheetId="9498" refreshError="1"/>
      <sheetData sheetId="9499" refreshError="1"/>
      <sheetData sheetId="9500" refreshError="1"/>
      <sheetData sheetId="9501" refreshError="1"/>
      <sheetData sheetId="9502" refreshError="1"/>
      <sheetData sheetId="9503" refreshError="1"/>
      <sheetData sheetId="9504" refreshError="1"/>
      <sheetData sheetId="9505" refreshError="1"/>
      <sheetData sheetId="9506" refreshError="1"/>
      <sheetData sheetId="9507" refreshError="1"/>
      <sheetData sheetId="9508" refreshError="1"/>
      <sheetData sheetId="9509" refreshError="1"/>
      <sheetData sheetId="9510" refreshError="1"/>
      <sheetData sheetId="9511" refreshError="1"/>
      <sheetData sheetId="9512" refreshError="1"/>
      <sheetData sheetId="9513" refreshError="1"/>
      <sheetData sheetId="9514" refreshError="1"/>
      <sheetData sheetId="9515">
        <row r="1">
          <cell r="A1" t="str">
            <v>科目代码</v>
          </cell>
        </row>
      </sheetData>
      <sheetData sheetId="9516"/>
      <sheetData sheetId="9517"/>
      <sheetData sheetId="9518"/>
      <sheetData sheetId="9519"/>
      <sheetData sheetId="9520"/>
      <sheetData sheetId="9521"/>
      <sheetData sheetId="9522"/>
      <sheetData sheetId="9523"/>
      <sheetData sheetId="9524"/>
      <sheetData sheetId="9525"/>
      <sheetData sheetId="9526"/>
      <sheetData sheetId="9527"/>
      <sheetData sheetId="9528"/>
      <sheetData sheetId="9529" refreshError="1"/>
      <sheetData sheetId="9530" refreshError="1"/>
      <sheetData sheetId="9531" refreshError="1"/>
      <sheetData sheetId="9532" refreshError="1"/>
      <sheetData sheetId="9533" refreshError="1"/>
      <sheetData sheetId="9534" refreshError="1"/>
      <sheetData sheetId="9535" refreshError="1"/>
      <sheetData sheetId="9536" refreshError="1"/>
      <sheetData sheetId="9537" refreshError="1"/>
      <sheetData sheetId="9538" refreshError="1"/>
      <sheetData sheetId="9539" refreshError="1"/>
      <sheetData sheetId="9540"/>
      <sheetData sheetId="9541"/>
      <sheetData sheetId="9542"/>
      <sheetData sheetId="9543"/>
      <sheetData sheetId="9544"/>
      <sheetData sheetId="9545"/>
      <sheetData sheetId="9546" refreshError="1"/>
      <sheetData sheetId="9547" refreshError="1"/>
      <sheetData sheetId="9548" refreshError="1"/>
      <sheetData sheetId="9549" refreshError="1"/>
      <sheetData sheetId="9550" refreshError="1"/>
      <sheetData sheetId="9551" refreshError="1"/>
      <sheetData sheetId="9552" refreshError="1"/>
      <sheetData sheetId="9553" refreshError="1"/>
      <sheetData sheetId="9554" refreshError="1"/>
      <sheetData sheetId="9555" refreshError="1"/>
      <sheetData sheetId="9556" refreshError="1"/>
      <sheetData sheetId="9557" refreshError="1"/>
      <sheetData sheetId="9558" refreshError="1"/>
      <sheetData sheetId="9559" refreshError="1"/>
      <sheetData sheetId="9560" refreshError="1"/>
      <sheetData sheetId="9561" refreshError="1"/>
      <sheetData sheetId="9562" refreshError="1"/>
      <sheetData sheetId="9563" refreshError="1"/>
      <sheetData sheetId="9564" refreshError="1"/>
      <sheetData sheetId="9565" refreshError="1"/>
      <sheetData sheetId="9566" refreshError="1"/>
      <sheetData sheetId="9567" refreshError="1"/>
      <sheetData sheetId="9568" refreshError="1"/>
      <sheetData sheetId="9569" refreshError="1"/>
      <sheetData sheetId="9570" refreshError="1"/>
      <sheetData sheetId="9571" refreshError="1"/>
      <sheetData sheetId="9572" refreshError="1"/>
      <sheetData sheetId="9573" refreshError="1"/>
      <sheetData sheetId="9574" refreshError="1"/>
      <sheetData sheetId="9575" refreshError="1"/>
      <sheetData sheetId="9576" refreshError="1"/>
      <sheetData sheetId="9577" refreshError="1"/>
      <sheetData sheetId="9578" refreshError="1"/>
      <sheetData sheetId="9579" refreshError="1"/>
      <sheetData sheetId="9580" refreshError="1"/>
      <sheetData sheetId="9581" refreshError="1"/>
      <sheetData sheetId="9582" refreshError="1"/>
      <sheetData sheetId="9583" refreshError="1"/>
      <sheetData sheetId="9584" refreshError="1"/>
      <sheetData sheetId="9585" refreshError="1"/>
      <sheetData sheetId="9586" refreshError="1"/>
      <sheetData sheetId="9587" refreshError="1"/>
      <sheetData sheetId="9588" refreshError="1"/>
      <sheetData sheetId="9589" refreshError="1"/>
      <sheetData sheetId="9590" refreshError="1"/>
      <sheetData sheetId="9591" refreshError="1"/>
      <sheetData sheetId="9592" refreshError="1"/>
      <sheetData sheetId="9593" refreshError="1"/>
      <sheetData sheetId="9594" refreshError="1"/>
      <sheetData sheetId="9595" refreshError="1"/>
      <sheetData sheetId="9596" refreshError="1"/>
      <sheetData sheetId="9597" refreshError="1"/>
      <sheetData sheetId="9598" refreshError="1"/>
      <sheetData sheetId="9599" refreshError="1"/>
      <sheetData sheetId="9600" refreshError="1"/>
      <sheetData sheetId="9601" refreshError="1"/>
      <sheetData sheetId="9602" refreshError="1"/>
      <sheetData sheetId="9603" refreshError="1"/>
      <sheetData sheetId="9604" refreshError="1"/>
      <sheetData sheetId="9605" refreshError="1"/>
      <sheetData sheetId="9606" refreshError="1"/>
      <sheetData sheetId="9607" refreshError="1"/>
      <sheetData sheetId="9608" refreshError="1"/>
      <sheetData sheetId="9609" refreshError="1"/>
      <sheetData sheetId="9610" refreshError="1"/>
      <sheetData sheetId="9611" refreshError="1"/>
      <sheetData sheetId="9612" refreshError="1"/>
      <sheetData sheetId="9613" refreshError="1"/>
      <sheetData sheetId="9614" refreshError="1"/>
      <sheetData sheetId="9615" refreshError="1"/>
      <sheetData sheetId="9616" refreshError="1"/>
      <sheetData sheetId="9617" refreshError="1"/>
      <sheetData sheetId="9618" refreshError="1"/>
      <sheetData sheetId="9619" refreshError="1"/>
      <sheetData sheetId="9620" refreshError="1"/>
      <sheetData sheetId="9621" refreshError="1"/>
      <sheetData sheetId="9622" refreshError="1"/>
      <sheetData sheetId="9623" refreshError="1"/>
      <sheetData sheetId="9624" refreshError="1"/>
      <sheetData sheetId="9625" refreshError="1"/>
      <sheetData sheetId="9626" refreshError="1"/>
      <sheetData sheetId="9627" refreshError="1"/>
      <sheetData sheetId="9628" refreshError="1"/>
      <sheetData sheetId="9629" refreshError="1"/>
      <sheetData sheetId="9630" refreshError="1"/>
      <sheetData sheetId="9631" refreshError="1"/>
      <sheetData sheetId="9632" refreshError="1"/>
      <sheetData sheetId="9633" refreshError="1"/>
      <sheetData sheetId="9634" refreshError="1"/>
      <sheetData sheetId="9635" refreshError="1"/>
      <sheetData sheetId="9636" refreshError="1"/>
      <sheetData sheetId="9637" refreshError="1"/>
      <sheetData sheetId="9638" refreshError="1"/>
      <sheetData sheetId="9639" refreshError="1"/>
      <sheetData sheetId="9640" refreshError="1"/>
      <sheetData sheetId="9641" refreshError="1"/>
      <sheetData sheetId="9642" refreshError="1"/>
      <sheetData sheetId="9643" refreshError="1"/>
      <sheetData sheetId="9644" refreshError="1"/>
      <sheetData sheetId="9645" refreshError="1"/>
      <sheetData sheetId="9646" refreshError="1"/>
      <sheetData sheetId="9647" refreshError="1"/>
      <sheetData sheetId="9648" refreshError="1"/>
      <sheetData sheetId="9649" refreshError="1"/>
      <sheetData sheetId="9650" refreshError="1"/>
      <sheetData sheetId="9651" refreshError="1"/>
      <sheetData sheetId="9652" refreshError="1"/>
      <sheetData sheetId="9653" refreshError="1"/>
      <sheetData sheetId="9654" refreshError="1"/>
      <sheetData sheetId="9655" refreshError="1"/>
      <sheetData sheetId="9656" refreshError="1"/>
      <sheetData sheetId="9657" refreshError="1"/>
      <sheetData sheetId="9658" refreshError="1"/>
      <sheetData sheetId="9659" refreshError="1"/>
      <sheetData sheetId="9660" refreshError="1"/>
      <sheetData sheetId="9661" refreshError="1"/>
      <sheetData sheetId="9662" refreshError="1"/>
      <sheetData sheetId="9663" refreshError="1"/>
      <sheetData sheetId="9664" refreshError="1"/>
      <sheetData sheetId="9665" refreshError="1"/>
      <sheetData sheetId="9666" refreshError="1"/>
      <sheetData sheetId="9667" refreshError="1"/>
      <sheetData sheetId="9668" refreshError="1"/>
      <sheetData sheetId="9669" refreshError="1"/>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refreshError="1"/>
      <sheetData sheetId="9684" refreshError="1"/>
      <sheetData sheetId="9685"/>
      <sheetData sheetId="9686">
        <row r="5">
          <cell r="K5" t="str">
            <v>31 May 2005</v>
          </cell>
        </row>
      </sheetData>
      <sheetData sheetId="9687">
        <row r="4">
          <cell r="P4" t="str">
            <v>31 May 2005</v>
          </cell>
        </row>
      </sheetData>
      <sheetData sheetId="9688"/>
      <sheetData sheetId="9689">
        <row r="3">
          <cell r="P3" t="str">
            <v>31 May 2005</v>
          </cell>
        </row>
      </sheetData>
      <sheetData sheetId="9690">
        <row r="4">
          <cell r="P4" t="str">
            <v>31 May 2005</v>
          </cell>
        </row>
      </sheetData>
      <sheetData sheetId="9691">
        <row r="4">
          <cell r="P4" t="str">
            <v>31 May 2005</v>
          </cell>
        </row>
      </sheetData>
      <sheetData sheetId="9692">
        <row r="4">
          <cell r="P4" t="str">
            <v>31 May 2005</v>
          </cell>
        </row>
      </sheetData>
      <sheetData sheetId="9693"/>
      <sheetData sheetId="9694">
        <row r="4">
          <cell r="P4" t="str">
            <v>31 May 2005</v>
          </cell>
        </row>
      </sheetData>
      <sheetData sheetId="9695">
        <row r="4">
          <cell r="P4" t="str">
            <v>31 May 2005</v>
          </cell>
        </row>
      </sheetData>
      <sheetData sheetId="9696">
        <row r="4">
          <cell r="P4" t="str">
            <v>31 May 2005</v>
          </cell>
        </row>
      </sheetData>
      <sheetData sheetId="9697">
        <row r="4">
          <cell r="P4" t="str">
            <v>31 May 2005</v>
          </cell>
        </row>
      </sheetData>
      <sheetData sheetId="9698"/>
      <sheetData sheetId="9699"/>
      <sheetData sheetId="9700"/>
      <sheetData sheetId="9701"/>
      <sheetData sheetId="9702"/>
      <sheetData sheetId="9703"/>
      <sheetData sheetId="9704"/>
      <sheetData sheetId="9705"/>
      <sheetData sheetId="9706"/>
      <sheetData sheetId="9707"/>
      <sheetData sheetId="9708"/>
      <sheetData sheetId="9709"/>
      <sheetData sheetId="9710"/>
      <sheetData sheetId="9711"/>
      <sheetData sheetId="9712"/>
      <sheetData sheetId="9713" refreshError="1"/>
      <sheetData sheetId="9714" refreshError="1"/>
      <sheetData sheetId="9715"/>
      <sheetData sheetId="9716"/>
      <sheetData sheetId="9717"/>
      <sheetData sheetId="9718"/>
      <sheetData sheetId="9719"/>
      <sheetData sheetId="9720"/>
      <sheetData sheetId="9721"/>
      <sheetData sheetId="9722"/>
      <sheetData sheetId="9723"/>
      <sheetData sheetId="9724"/>
      <sheetData sheetId="9725"/>
      <sheetData sheetId="9726"/>
      <sheetData sheetId="9727"/>
      <sheetData sheetId="9728"/>
      <sheetData sheetId="9729"/>
      <sheetData sheetId="9730"/>
      <sheetData sheetId="9731"/>
      <sheetData sheetId="9732"/>
      <sheetData sheetId="9733"/>
      <sheetData sheetId="9734"/>
      <sheetData sheetId="9735"/>
      <sheetData sheetId="9736"/>
      <sheetData sheetId="9737"/>
      <sheetData sheetId="9738"/>
      <sheetData sheetId="9739"/>
      <sheetData sheetId="9740"/>
      <sheetData sheetId="9741"/>
      <sheetData sheetId="9742"/>
      <sheetData sheetId="9743"/>
      <sheetData sheetId="9744"/>
      <sheetData sheetId="9745"/>
      <sheetData sheetId="9746"/>
      <sheetData sheetId="9747"/>
      <sheetData sheetId="9748"/>
      <sheetData sheetId="9749"/>
      <sheetData sheetId="9750"/>
      <sheetData sheetId="9751"/>
      <sheetData sheetId="9752"/>
      <sheetData sheetId="9753"/>
      <sheetData sheetId="9754"/>
      <sheetData sheetId="9755" refreshError="1"/>
      <sheetData sheetId="9756" refreshError="1"/>
      <sheetData sheetId="9757" refreshError="1"/>
      <sheetData sheetId="9758" refreshError="1"/>
      <sheetData sheetId="9759" refreshError="1"/>
      <sheetData sheetId="9760" refreshError="1"/>
      <sheetData sheetId="9761" refreshError="1"/>
      <sheetData sheetId="9762" refreshError="1"/>
      <sheetData sheetId="9763" refreshError="1"/>
      <sheetData sheetId="9764" refreshError="1"/>
      <sheetData sheetId="9765" refreshError="1"/>
      <sheetData sheetId="9766" refreshError="1"/>
      <sheetData sheetId="9767"/>
      <sheetData sheetId="9768" refreshError="1"/>
      <sheetData sheetId="9769"/>
      <sheetData sheetId="9770"/>
      <sheetData sheetId="9771"/>
      <sheetData sheetId="9772"/>
      <sheetData sheetId="9773"/>
      <sheetData sheetId="9774" refreshError="1"/>
      <sheetData sheetId="9775"/>
      <sheetData sheetId="9776"/>
      <sheetData sheetId="9777"/>
      <sheetData sheetId="9778"/>
      <sheetData sheetId="9779"/>
      <sheetData sheetId="9780"/>
      <sheetData sheetId="9781"/>
      <sheetData sheetId="9782"/>
      <sheetData sheetId="9783"/>
      <sheetData sheetId="9784"/>
      <sheetData sheetId="9785"/>
      <sheetData sheetId="9786"/>
      <sheetData sheetId="9787"/>
      <sheetData sheetId="9788"/>
      <sheetData sheetId="9789"/>
      <sheetData sheetId="9790"/>
      <sheetData sheetId="9791"/>
      <sheetData sheetId="9792"/>
      <sheetData sheetId="9793"/>
      <sheetData sheetId="9794"/>
      <sheetData sheetId="9795"/>
      <sheetData sheetId="9796" refreshError="1"/>
      <sheetData sheetId="9797" refreshError="1"/>
      <sheetData sheetId="9798" refreshError="1"/>
      <sheetData sheetId="9799" refreshError="1"/>
      <sheetData sheetId="9800" refreshError="1"/>
      <sheetData sheetId="9801" refreshError="1"/>
      <sheetData sheetId="9802" refreshError="1"/>
      <sheetData sheetId="9803" refreshError="1"/>
      <sheetData sheetId="9804" refreshError="1"/>
      <sheetData sheetId="9805" refreshError="1"/>
      <sheetData sheetId="9806" refreshError="1"/>
      <sheetData sheetId="9807" refreshError="1"/>
      <sheetData sheetId="9808" refreshError="1"/>
      <sheetData sheetId="9809" refreshError="1"/>
      <sheetData sheetId="9810" refreshError="1"/>
      <sheetData sheetId="9811" refreshError="1"/>
      <sheetData sheetId="9812" refreshError="1"/>
      <sheetData sheetId="9813" refreshError="1"/>
      <sheetData sheetId="9814" refreshError="1"/>
      <sheetData sheetId="9815" refreshError="1"/>
      <sheetData sheetId="9816" refreshError="1"/>
      <sheetData sheetId="9817" refreshError="1"/>
      <sheetData sheetId="9818" refreshError="1"/>
      <sheetData sheetId="9819" refreshError="1"/>
      <sheetData sheetId="9820" refreshError="1"/>
      <sheetData sheetId="9821" refreshError="1"/>
      <sheetData sheetId="9822" refreshError="1"/>
      <sheetData sheetId="9823" refreshError="1"/>
      <sheetData sheetId="9824" refreshError="1"/>
      <sheetData sheetId="9825" refreshError="1"/>
      <sheetData sheetId="9826" refreshError="1"/>
      <sheetData sheetId="9827" refreshError="1"/>
      <sheetData sheetId="9828" refreshError="1"/>
      <sheetData sheetId="9829" refreshError="1"/>
      <sheetData sheetId="9830" refreshError="1"/>
      <sheetData sheetId="9831" refreshError="1"/>
      <sheetData sheetId="9832" refreshError="1"/>
      <sheetData sheetId="9833" refreshError="1"/>
      <sheetData sheetId="9834" refreshError="1"/>
      <sheetData sheetId="9835" refreshError="1"/>
      <sheetData sheetId="9836" refreshError="1"/>
      <sheetData sheetId="9837" refreshError="1"/>
      <sheetData sheetId="9838" refreshError="1"/>
      <sheetData sheetId="9839" refreshError="1"/>
      <sheetData sheetId="9840" refreshError="1"/>
      <sheetData sheetId="9841" refreshError="1"/>
      <sheetData sheetId="9842" refreshError="1"/>
      <sheetData sheetId="9843" refreshError="1"/>
      <sheetData sheetId="9844" refreshError="1"/>
      <sheetData sheetId="9845" refreshError="1"/>
      <sheetData sheetId="9846" refreshError="1"/>
      <sheetData sheetId="9847" refreshError="1"/>
      <sheetData sheetId="9848" refreshError="1"/>
      <sheetData sheetId="9849" refreshError="1"/>
      <sheetData sheetId="9850"/>
      <sheetData sheetId="9851"/>
      <sheetData sheetId="9852"/>
      <sheetData sheetId="9853"/>
      <sheetData sheetId="9854"/>
      <sheetData sheetId="9855"/>
      <sheetData sheetId="9856"/>
      <sheetData sheetId="9857"/>
      <sheetData sheetId="9858"/>
      <sheetData sheetId="9859"/>
      <sheetData sheetId="9860"/>
      <sheetData sheetId="9861" refreshError="1"/>
      <sheetData sheetId="9862" refreshError="1"/>
      <sheetData sheetId="9863" refreshError="1"/>
      <sheetData sheetId="9864" refreshError="1"/>
      <sheetData sheetId="9865"/>
      <sheetData sheetId="9866"/>
      <sheetData sheetId="9867"/>
      <sheetData sheetId="9868"/>
      <sheetData sheetId="9869"/>
      <sheetData sheetId="9870"/>
      <sheetData sheetId="9871"/>
      <sheetData sheetId="9872"/>
      <sheetData sheetId="9873"/>
      <sheetData sheetId="9874"/>
      <sheetData sheetId="9875"/>
      <sheetData sheetId="9876"/>
      <sheetData sheetId="9877"/>
      <sheetData sheetId="9878"/>
      <sheetData sheetId="9879"/>
      <sheetData sheetId="9880"/>
      <sheetData sheetId="9881"/>
      <sheetData sheetId="9882"/>
      <sheetData sheetId="9883" refreshError="1"/>
      <sheetData sheetId="9884" refreshError="1"/>
      <sheetData sheetId="9885" refreshError="1"/>
      <sheetData sheetId="9886" refreshError="1"/>
      <sheetData sheetId="9887" refreshError="1"/>
      <sheetData sheetId="9888" refreshError="1"/>
      <sheetData sheetId="9889" refreshError="1"/>
      <sheetData sheetId="9890" refreshError="1"/>
      <sheetData sheetId="9891" refreshError="1"/>
      <sheetData sheetId="9892" refreshError="1"/>
      <sheetData sheetId="9893" refreshError="1"/>
      <sheetData sheetId="9894" refreshError="1"/>
      <sheetData sheetId="9895" refreshError="1"/>
      <sheetData sheetId="9896" refreshError="1"/>
      <sheetData sheetId="9897" refreshError="1"/>
      <sheetData sheetId="9898" refreshError="1"/>
      <sheetData sheetId="9899" refreshError="1"/>
      <sheetData sheetId="9900" refreshError="1"/>
      <sheetData sheetId="9901" refreshError="1"/>
      <sheetData sheetId="9902" refreshError="1"/>
      <sheetData sheetId="9903" refreshError="1"/>
      <sheetData sheetId="9904" refreshError="1"/>
      <sheetData sheetId="9905" refreshError="1"/>
      <sheetData sheetId="9906" refreshError="1"/>
      <sheetData sheetId="9907" refreshError="1"/>
      <sheetData sheetId="9908" refreshError="1"/>
      <sheetData sheetId="9909" refreshError="1"/>
      <sheetData sheetId="9910" refreshError="1"/>
      <sheetData sheetId="9911" refreshError="1"/>
      <sheetData sheetId="9912" refreshError="1"/>
      <sheetData sheetId="9913" refreshError="1"/>
      <sheetData sheetId="9914" refreshError="1"/>
      <sheetData sheetId="9915" refreshError="1"/>
      <sheetData sheetId="9916" refreshError="1"/>
      <sheetData sheetId="9917" refreshError="1"/>
      <sheetData sheetId="9918" refreshError="1"/>
      <sheetData sheetId="9919" refreshError="1"/>
      <sheetData sheetId="9920" refreshError="1"/>
      <sheetData sheetId="9921" refreshError="1"/>
      <sheetData sheetId="9922" refreshError="1"/>
      <sheetData sheetId="9923" refreshError="1"/>
      <sheetData sheetId="9924"/>
      <sheetData sheetId="9925"/>
      <sheetData sheetId="9926"/>
      <sheetData sheetId="9927"/>
      <sheetData sheetId="9928"/>
      <sheetData sheetId="9929"/>
      <sheetData sheetId="9930" refreshError="1"/>
      <sheetData sheetId="9931"/>
      <sheetData sheetId="9932"/>
      <sheetData sheetId="9933"/>
      <sheetData sheetId="9934"/>
      <sheetData sheetId="9935"/>
      <sheetData sheetId="9936"/>
      <sheetData sheetId="9937"/>
      <sheetData sheetId="9938"/>
      <sheetData sheetId="9939"/>
      <sheetData sheetId="9940"/>
      <sheetData sheetId="9941"/>
      <sheetData sheetId="9942"/>
      <sheetData sheetId="9943"/>
      <sheetData sheetId="9944"/>
      <sheetData sheetId="9945"/>
      <sheetData sheetId="9946" refreshError="1"/>
      <sheetData sheetId="9947" refreshError="1"/>
      <sheetData sheetId="9948" refreshError="1"/>
      <sheetData sheetId="9949" refreshError="1"/>
      <sheetData sheetId="9950" refreshError="1"/>
      <sheetData sheetId="9951" refreshError="1"/>
      <sheetData sheetId="9952" refreshError="1"/>
      <sheetData sheetId="9953" refreshError="1"/>
      <sheetData sheetId="9954" refreshError="1"/>
      <sheetData sheetId="9955" refreshError="1"/>
      <sheetData sheetId="9956" refreshError="1"/>
      <sheetData sheetId="9957" refreshError="1"/>
      <sheetData sheetId="9958" refreshError="1"/>
      <sheetData sheetId="9959" refreshError="1"/>
      <sheetData sheetId="9960" refreshError="1"/>
      <sheetData sheetId="9961" refreshError="1"/>
      <sheetData sheetId="9962" refreshError="1"/>
      <sheetData sheetId="9963" refreshError="1"/>
      <sheetData sheetId="9964" refreshError="1"/>
      <sheetData sheetId="9965" refreshError="1"/>
      <sheetData sheetId="9966" refreshError="1"/>
      <sheetData sheetId="9967" refreshError="1"/>
      <sheetData sheetId="9968" refreshError="1"/>
      <sheetData sheetId="9969" refreshError="1"/>
      <sheetData sheetId="9970" refreshError="1"/>
      <sheetData sheetId="9971"/>
      <sheetData sheetId="9972"/>
      <sheetData sheetId="9973"/>
      <sheetData sheetId="9974"/>
      <sheetData sheetId="9975"/>
      <sheetData sheetId="9976"/>
      <sheetData sheetId="9977"/>
      <sheetData sheetId="9978"/>
      <sheetData sheetId="9979"/>
      <sheetData sheetId="9980"/>
      <sheetData sheetId="9981" refreshError="1"/>
      <sheetData sheetId="9982"/>
      <sheetData sheetId="9983" refreshError="1"/>
      <sheetData sheetId="9984" refreshError="1"/>
      <sheetData sheetId="9985" refreshError="1"/>
      <sheetData sheetId="9986"/>
      <sheetData sheetId="9987" refreshError="1"/>
      <sheetData sheetId="9988" refreshError="1"/>
      <sheetData sheetId="9989" refreshError="1"/>
      <sheetData sheetId="9990"/>
      <sheetData sheetId="9991" refreshError="1"/>
      <sheetData sheetId="9992" refreshError="1"/>
      <sheetData sheetId="9993" refreshError="1"/>
      <sheetData sheetId="9994" refreshError="1"/>
      <sheetData sheetId="9995"/>
      <sheetData sheetId="9996" refreshError="1"/>
      <sheetData sheetId="9997" refreshError="1"/>
      <sheetData sheetId="9998" refreshError="1"/>
      <sheetData sheetId="9999" refreshError="1"/>
      <sheetData sheetId="10000" refreshError="1"/>
      <sheetData sheetId="10001" refreshError="1"/>
      <sheetData sheetId="10002" refreshError="1"/>
      <sheetData sheetId="10003"/>
      <sheetData sheetId="10004"/>
      <sheetData sheetId="10005"/>
      <sheetData sheetId="10006"/>
      <sheetData sheetId="10007"/>
      <sheetData sheetId="10008"/>
      <sheetData sheetId="10009"/>
      <sheetData sheetId="10010"/>
      <sheetData sheetId="10011"/>
      <sheetData sheetId="10012"/>
      <sheetData sheetId="10013"/>
      <sheetData sheetId="10014" refreshError="1"/>
      <sheetData sheetId="10015"/>
      <sheetData sheetId="10016" refreshError="1"/>
      <sheetData sheetId="10017" refreshError="1"/>
      <sheetData sheetId="10018"/>
      <sheetData sheetId="10019"/>
      <sheetData sheetId="10020" refreshError="1"/>
      <sheetData sheetId="10021" refreshError="1"/>
      <sheetData sheetId="10022" refreshError="1"/>
      <sheetData sheetId="10023" refreshError="1"/>
      <sheetData sheetId="10024" refreshError="1"/>
      <sheetData sheetId="10025" refreshError="1"/>
      <sheetData sheetId="10026" refreshError="1"/>
      <sheetData sheetId="10027" refreshError="1"/>
      <sheetData sheetId="10028" refreshError="1"/>
      <sheetData sheetId="10029" refreshError="1"/>
      <sheetData sheetId="10030" refreshError="1"/>
      <sheetData sheetId="10031" refreshError="1"/>
      <sheetData sheetId="10032" refreshError="1"/>
      <sheetData sheetId="10033" refreshError="1"/>
      <sheetData sheetId="10034" refreshError="1"/>
      <sheetData sheetId="10035" refreshError="1"/>
      <sheetData sheetId="10036" refreshError="1"/>
      <sheetData sheetId="10037" refreshError="1"/>
      <sheetData sheetId="10038" refreshError="1"/>
      <sheetData sheetId="10039" refreshError="1"/>
      <sheetData sheetId="10040" refreshError="1"/>
      <sheetData sheetId="10041" refreshError="1"/>
      <sheetData sheetId="10042" refreshError="1"/>
      <sheetData sheetId="10043" refreshError="1"/>
      <sheetData sheetId="10044" refreshError="1"/>
      <sheetData sheetId="10045" refreshError="1"/>
      <sheetData sheetId="10046" refreshError="1"/>
      <sheetData sheetId="10047" refreshError="1"/>
      <sheetData sheetId="10048" refreshError="1"/>
      <sheetData sheetId="10049" refreshError="1"/>
      <sheetData sheetId="10050" refreshError="1"/>
      <sheetData sheetId="10051" refreshError="1"/>
      <sheetData sheetId="10052" refreshError="1"/>
      <sheetData sheetId="10053" refreshError="1"/>
      <sheetData sheetId="10054" refreshError="1"/>
      <sheetData sheetId="10055" refreshError="1"/>
      <sheetData sheetId="10056" refreshError="1"/>
      <sheetData sheetId="10057" refreshError="1"/>
      <sheetData sheetId="10058" refreshError="1"/>
      <sheetData sheetId="10059" refreshError="1"/>
      <sheetData sheetId="10060" refreshError="1"/>
      <sheetData sheetId="10061" refreshError="1"/>
      <sheetData sheetId="10062" refreshError="1"/>
      <sheetData sheetId="10063" refreshError="1"/>
      <sheetData sheetId="10064" refreshError="1"/>
      <sheetData sheetId="10065" refreshError="1"/>
      <sheetData sheetId="10066" refreshError="1"/>
      <sheetData sheetId="10067">
        <row r="11">
          <cell r="E11">
            <v>13457691.93338065</v>
          </cell>
        </row>
      </sheetData>
      <sheetData sheetId="10068" refreshError="1"/>
      <sheetData sheetId="10069" refreshError="1"/>
      <sheetData sheetId="10070" refreshError="1"/>
      <sheetData sheetId="10071" refreshError="1"/>
      <sheetData sheetId="10072" refreshError="1"/>
      <sheetData sheetId="10073" refreshError="1"/>
      <sheetData sheetId="10074" refreshError="1"/>
      <sheetData sheetId="10075">
        <row r="25">
          <cell r="Q25">
            <v>-4893592.5100000007</v>
          </cell>
        </row>
      </sheetData>
      <sheetData sheetId="10076">
        <row r="11">
          <cell r="E11">
            <v>10672159.9555871</v>
          </cell>
        </row>
      </sheetData>
      <sheetData sheetId="10077" refreshError="1"/>
      <sheetData sheetId="10078" refreshError="1"/>
      <sheetData sheetId="10079" refreshError="1"/>
      <sheetData sheetId="10080" refreshError="1"/>
      <sheetData sheetId="10081">
        <row r="10">
          <cell r="D10">
            <v>16215.15</v>
          </cell>
        </row>
      </sheetData>
      <sheetData sheetId="10082">
        <row r="10">
          <cell r="D10">
            <v>160206.75</v>
          </cell>
        </row>
      </sheetData>
      <sheetData sheetId="10083">
        <row r="10">
          <cell r="D10">
            <v>160206.75</v>
          </cell>
        </row>
      </sheetData>
      <sheetData sheetId="10084" refreshError="1"/>
      <sheetData sheetId="10085" refreshError="1"/>
      <sheetData sheetId="10086" refreshError="1"/>
      <sheetData sheetId="10087" refreshError="1"/>
      <sheetData sheetId="10088">
        <row r="11">
          <cell r="J11">
            <v>150000</v>
          </cell>
        </row>
      </sheetData>
      <sheetData sheetId="10089" refreshError="1"/>
      <sheetData sheetId="10090" refreshError="1"/>
      <sheetData sheetId="10091">
        <row r="11">
          <cell r="E11">
            <v>8004119.9666903252</v>
          </cell>
        </row>
      </sheetData>
      <sheetData sheetId="10092" refreshError="1"/>
      <sheetData sheetId="10093">
        <row r="76">
          <cell r="I76">
            <v>35474053.170000002</v>
          </cell>
        </row>
      </sheetData>
      <sheetData sheetId="10094">
        <row r="8">
          <cell r="D8">
            <v>252524146</v>
          </cell>
        </row>
      </sheetData>
      <sheetData sheetId="10095">
        <row r="8">
          <cell r="D8">
            <v>1790196</v>
          </cell>
        </row>
      </sheetData>
      <sheetData sheetId="10096" refreshError="1"/>
      <sheetData sheetId="10097" refreshError="1"/>
      <sheetData sheetId="10098">
        <row r="6">
          <cell r="D6">
            <v>2375663.4700000002</v>
          </cell>
        </row>
      </sheetData>
      <sheetData sheetId="10099">
        <row r="20">
          <cell r="D20">
            <v>84943836.379999995</v>
          </cell>
        </row>
      </sheetData>
      <sheetData sheetId="10100" refreshError="1"/>
      <sheetData sheetId="10101">
        <row r="6">
          <cell r="D6">
            <v>9186610.25</v>
          </cell>
        </row>
      </sheetData>
      <sheetData sheetId="10102">
        <row r="20">
          <cell r="D20">
            <v>70593931.560000002</v>
          </cell>
        </row>
      </sheetData>
      <sheetData sheetId="10103">
        <row r="6">
          <cell r="D6">
            <v>14336300.300000001</v>
          </cell>
        </row>
      </sheetData>
      <sheetData sheetId="10104" refreshError="1"/>
      <sheetData sheetId="10105" refreshError="1"/>
      <sheetData sheetId="10106" refreshError="1"/>
      <sheetData sheetId="10107" refreshError="1"/>
      <sheetData sheetId="10108">
        <row r="6">
          <cell r="D6">
            <v>41483990.409999996</v>
          </cell>
        </row>
      </sheetData>
      <sheetData sheetId="10109" refreshError="1"/>
      <sheetData sheetId="10110" refreshError="1"/>
      <sheetData sheetId="10111" refreshError="1"/>
      <sheetData sheetId="10112">
        <row r="6">
          <cell r="D6">
            <v>64102066.920000002</v>
          </cell>
        </row>
      </sheetData>
      <sheetData sheetId="10113" refreshError="1"/>
      <sheetData sheetId="10114" refreshError="1"/>
      <sheetData sheetId="10115" refreshError="1"/>
      <sheetData sheetId="10116" refreshError="1"/>
      <sheetData sheetId="10117" refreshError="1"/>
      <sheetData sheetId="10118" refreshError="1"/>
      <sheetData sheetId="10119" refreshError="1"/>
      <sheetData sheetId="10120" refreshError="1"/>
      <sheetData sheetId="10121" refreshError="1"/>
      <sheetData sheetId="10122" refreshError="1"/>
      <sheetData sheetId="10123">
        <row r="127">
          <cell r="I127">
            <v>0</v>
          </cell>
        </row>
      </sheetData>
      <sheetData sheetId="10124" refreshError="1"/>
      <sheetData sheetId="10125" refreshError="1"/>
      <sheetData sheetId="10126" refreshError="1"/>
      <sheetData sheetId="10127" refreshError="1"/>
      <sheetData sheetId="10128" refreshError="1"/>
      <sheetData sheetId="10129" refreshError="1"/>
      <sheetData sheetId="10130" refreshError="1"/>
      <sheetData sheetId="10131" refreshError="1"/>
      <sheetData sheetId="10132" refreshError="1"/>
      <sheetData sheetId="10133" refreshError="1"/>
      <sheetData sheetId="10134" refreshError="1"/>
      <sheetData sheetId="10135" refreshError="1"/>
      <sheetData sheetId="10136" refreshError="1"/>
      <sheetData sheetId="10137" refreshError="1"/>
      <sheetData sheetId="10138" refreshError="1"/>
      <sheetData sheetId="10139" refreshError="1"/>
      <sheetData sheetId="10140" refreshError="1"/>
      <sheetData sheetId="10141" refreshError="1"/>
      <sheetData sheetId="10142" refreshError="1"/>
      <sheetData sheetId="10143" refreshError="1"/>
      <sheetData sheetId="10144" refreshError="1"/>
      <sheetData sheetId="10145" refreshError="1"/>
      <sheetData sheetId="10146" refreshError="1"/>
      <sheetData sheetId="10147" refreshError="1"/>
      <sheetData sheetId="10148">
        <row r="7">
          <cell r="D7">
            <v>1950477.81</v>
          </cell>
        </row>
      </sheetData>
      <sheetData sheetId="10149">
        <row r="7">
          <cell r="D7">
            <v>5389316.0999999996</v>
          </cell>
        </row>
      </sheetData>
      <sheetData sheetId="10150">
        <row r="6">
          <cell r="D6">
            <v>2987480.529999997</v>
          </cell>
        </row>
      </sheetData>
      <sheetData sheetId="10151" refreshError="1"/>
      <sheetData sheetId="10152">
        <row r="6">
          <cell r="D6">
            <v>10120094.560000001</v>
          </cell>
        </row>
      </sheetData>
      <sheetData sheetId="10153" refreshError="1"/>
      <sheetData sheetId="10154">
        <row r="6">
          <cell r="D6">
            <v>3212319.51</v>
          </cell>
        </row>
      </sheetData>
      <sheetData sheetId="10155" refreshError="1"/>
      <sheetData sheetId="10156" refreshError="1"/>
      <sheetData sheetId="10157" refreshError="1"/>
      <sheetData sheetId="10158" refreshError="1"/>
      <sheetData sheetId="10159" refreshError="1"/>
      <sheetData sheetId="10160" refreshError="1"/>
      <sheetData sheetId="10161" refreshError="1"/>
      <sheetData sheetId="10162" refreshError="1"/>
      <sheetData sheetId="10163" refreshError="1"/>
      <sheetData sheetId="10164" refreshError="1"/>
      <sheetData sheetId="10165" refreshError="1"/>
      <sheetData sheetId="10166" refreshError="1"/>
      <sheetData sheetId="10167" refreshError="1"/>
      <sheetData sheetId="10168" refreshError="1"/>
      <sheetData sheetId="10169" refreshError="1"/>
      <sheetData sheetId="10170" refreshError="1"/>
      <sheetData sheetId="10171" refreshError="1"/>
      <sheetData sheetId="10172" refreshError="1"/>
      <sheetData sheetId="10173" refreshError="1"/>
      <sheetData sheetId="10174" refreshError="1"/>
      <sheetData sheetId="10175" refreshError="1"/>
      <sheetData sheetId="10176" refreshError="1"/>
      <sheetData sheetId="10177" refreshError="1"/>
      <sheetData sheetId="10178" refreshError="1"/>
      <sheetData sheetId="10179" refreshError="1"/>
      <sheetData sheetId="10180" refreshError="1"/>
      <sheetData sheetId="10181" refreshError="1"/>
      <sheetData sheetId="10182" refreshError="1"/>
      <sheetData sheetId="10183" refreshError="1"/>
      <sheetData sheetId="10184" refreshError="1"/>
      <sheetData sheetId="10185" refreshError="1"/>
      <sheetData sheetId="10186" refreshError="1"/>
      <sheetData sheetId="10187" refreshError="1"/>
      <sheetData sheetId="10188" refreshError="1"/>
      <sheetData sheetId="10189" refreshError="1"/>
      <sheetData sheetId="10190" refreshError="1"/>
      <sheetData sheetId="10191" refreshError="1"/>
      <sheetData sheetId="10192" refreshError="1"/>
      <sheetData sheetId="10193" refreshError="1"/>
      <sheetData sheetId="10194" refreshError="1"/>
      <sheetData sheetId="10195" refreshError="1"/>
      <sheetData sheetId="10196" refreshError="1"/>
      <sheetData sheetId="10197" refreshError="1"/>
      <sheetData sheetId="10198" refreshError="1"/>
      <sheetData sheetId="10199" refreshError="1"/>
      <sheetData sheetId="10200" refreshError="1"/>
      <sheetData sheetId="10201" refreshError="1"/>
      <sheetData sheetId="10202" refreshError="1"/>
      <sheetData sheetId="10203" refreshError="1"/>
      <sheetData sheetId="10204" refreshError="1"/>
      <sheetData sheetId="10205" refreshError="1"/>
      <sheetData sheetId="10206" refreshError="1"/>
      <sheetData sheetId="10207" refreshError="1"/>
      <sheetData sheetId="10208" refreshError="1"/>
      <sheetData sheetId="10209" refreshError="1"/>
      <sheetData sheetId="10210" refreshError="1"/>
      <sheetData sheetId="10211" refreshError="1"/>
      <sheetData sheetId="10212" refreshError="1"/>
      <sheetData sheetId="10213" refreshError="1"/>
      <sheetData sheetId="10214" refreshError="1"/>
      <sheetData sheetId="10215" refreshError="1"/>
      <sheetData sheetId="10216" refreshError="1"/>
      <sheetData sheetId="10217" refreshError="1"/>
      <sheetData sheetId="10218" refreshError="1"/>
      <sheetData sheetId="10219" refreshError="1"/>
      <sheetData sheetId="10220" refreshError="1"/>
      <sheetData sheetId="10221" refreshError="1"/>
      <sheetData sheetId="10222" refreshError="1"/>
      <sheetData sheetId="10223" refreshError="1"/>
      <sheetData sheetId="10224" refreshError="1"/>
      <sheetData sheetId="10225" refreshError="1"/>
      <sheetData sheetId="10226" refreshError="1"/>
      <sheetData sheetId="10227" refreshError="1"/>
      <sheetData sheetId="10228" refreshError="1"/>
      <sheetData sheetId="10229">
        <row r="612">
          <cell r="DW612">
            <v>620081784.95623398</v>
          </cell>
        </row>
      </sheetData>
      <sheetData sheetId="10230" refreshError="1"/>
      <sheetData sheetId="10231" refreshError="1"/>
      <sheetData sheetId="10232" refreshError="1"/>
      <sheetData sheetId="10233" refreshError="1"/>
      <sheetData sheetId="10234" refreshError="1"/>
      <sheetData sheetId="10235" refreshError="1"/>
      <sheetData sheetId="10236" refreshError="1"/>
      <sheetData sheetId="10237" refreshError="1"/>
      <sheetData sheetId="10238"/>
      <sheetData sheetId="10239"/>
      <sheetData sheetId="10240"/>
      <sheetData sheetId="10241"/>
      <sheetData sheetId="10242"/>
      <sheetData sheetId="10243"/>
      <sheetData sheetId="10244"/>
      <sheetData sheetId="10245"/>
      <sheetData sheetId="10246"/>
      <sheetData sheetId="10247"/>
      <sheetData sheetId="10248"/>
      <sheetData sheetId="10249"/>
      <sheetData sheetId="10250"/>
      <sheetData sheetId="10251"/>
      <sheetData sheetId="10252"/>
      <sheetData sheetId="10253"/>
      <sheetData sheetId="10254"/>
      <sheetData sheetId="10255"/>
      <sheetData sheetId="10256"/>
      <sheetData sheetId="10257"/>
      <sheetData sheetId="10258"/>
      <sheetData sheetId="10259"/>
      <sheetData sheetId="10260"/>
      <sheetData sheetId="10261"/>
      <sheetData sheetId="10262"/>
      <sheetData sheetId="10263"/>
      <sheetData sheetId="10264"/>
      <sheetData sheetId="10265"/>
      <sheetData sheetId="10266"/>
      <sheetData sheetId="10267"/>
      <sheetData sheetId="10268">
        <row r="7">
          <cell r="B7" t="str">
            <v>Neptune</v>
          </cell>
        </row>
      </sheetData>
      <sheetData sheetId="10269"/>
      <sheetData sheetId="10270"/>
      <sheetData sheetId="10271"/>
      <sheetData sheetId="10272"/>
      <sheetData sheetId="10273"/>
      <sheetData sheetId="10274"/>
      <sheetData sheetId="10275"/>
      <sheetData sheetId="10276"/>
      <sheetData sheetId="10277"/>
      <sheetData sheetId="10278"/>
      <sheetData sheetId="10279"/>
      <sheetData sheetId="10280"/>
      <sheetData sheetId="10281"/>
      <sheetData sheetId="10282"/>
      <sheetData sheetId="10283"/>
      <sheetData sheetId="10284"/>
      <sheetData sheetId="10285"/>
      <sheetData sheetId="10286"/>
      <sheetData sheetId="10287"/>
      <sheetData sheetId="10288"/>
      <sheetData sheetId="10289"/>
      <sheetData sheetId="10290"/>
      <sheetData sheetId="10291"/>
      <sheetData sheetId="10292"/>
      <sheetData sheetId="10293"/>
      <sheetData sheetId="10294"/>
      <sheetData sheetId="10295"/>
      <sheetData sheetId="10296"/>
      <sheetData sheetId="10297"/>
      <sheetData sheetId="10298"/>
      <sheetData sheetId="10299"/>
      <sheetData sheetId="10300"/>
      <sheetData sheetId="10301"/>
      <sheetData sheetId="10302"/>
      <sheetData sheetId="10303" refreshError="1"/>
      <sheetData sheetId="10304" refreshError="1"/>
      <sheetData sheetId="10305"/>
      <sheetData sheetId="10306"/>
      <sheetData sheetId="10307"/>
      <sheetData sheetId="10308"/>
      <sheetData sheetId="10309"/>
      <sheetData sheetId="10310"/>
      <sheetData sheetId="10311"/>
      <sheetData sheetId="10312" refreshError="1"/>
      <sheetData sheetId="10313" refreshError="1"/>
      <sheetData sheetId="10314"/>
      <sheetData sheetId="10315"/>
      <sheetData sheetId="10316"/>
      <sheetData sheetId="10317"/>
      <sheetData sheetId="10318"/>
      <sheetData sheetId="10319"/>
      <sheetData sheetId="10320"/>
      <sheetData sheetId="10321"/>
      <sheetData sheetId="10322"/>
      <sheetData sheetId="10323"/>
      <sheetData sheetId="10324" refreshError="1"/>
      <sheetData sheetId="10325"/>
      <sheetData sheetId="10326"/>
      <sheetData sheetId="10327"/>
      <sheetData sheetId="10328" refreshError="1"/>
      <sheetData sheetId="10329" refreshError="1"/>
      <sheetData sheetId="10330"/>
      <sheetData sheetId="10331"/>
      <sheetData sheetId="10332"/>
      <sheetData sheetId="10333"/>
      <sheetData sheetId="10334"/>
      <sheetData sheetId="10335"/>
      <sheetData sheetId="10336"/>
      <sheetData sheetId="10337"/>
      <sheetData sheetId="10338"/>
      <sheetData sheetId="10339"/>
      <sheetData sheetId="10340"/>
      <sheetData sheetId="10341"/>
      <sheetData sheetId="10342"/>
      <sheetData sheetId="10343"/>
      <sheetData sheetId="10344"/>
      <sheetData sheetId="10345"/>
      <sheetData sheetId="10346"/>
      <sheetData sheetId="10347"/>
      <sheetData sheetId="10348"/>
      <sheetData sheetId="10349"/>
      <sheetData sheetId="10350"/>
      <sheetData sheetId="10351"/>
      <sheetData sheetId="10352"/>
      <sheetData sheetId="10353"/>
      <sheetData sheetId="10354"/>
      <sheetData sheetId="10355"/>
      <sheetData sheetId="10356"/>
      <sheetData sheetId="10357" refreshError="1"/>
      <sheetData sheetId="10358" refreshError="1"/>
      <sheetData sheetId="10359" refreshError="1"/>
      <sheetData sheetId="10360" refreshError="1"/>
      <sheetData sheetId="10361" refreshError="1"/>
      <sheetData sheetId="10362" refreshError="1"/>
      <sheetData sheetId="10363" refreshError="1"/>
      <sheetData sheetId="10364" refreshError="1"/>
      <sheetData sheetId="10365" refreshError="1"/>
      <sheetData sheetId="10366" refreshError="1"/>
      <sheetData sheetId="10367" refreshError="1"/>
      <sheetData sheetId="10368" refreshError="1"/>
      <sheetData sheetId="10369" refreshError="1"/>
      <sheetData sheetId="10370" refreshError="1"/>
      <sheetData sheetId="10371" refreshError="1"/>
      <sheetData sheetId="10372" refreshError="1"/>
      <sheetData sheetId="10373" refreshError="1"/>
      <sheetData sheetId="10374" refreshError="1"/>
      <sheetData sheetId="10375" refreshError="1"/>
      <sheetData sheetId="10376" refreshError="1"/>
      <sheetData sheetId="10377"/>
      <sheetData sheetId="10378" refreshError="1"/>
      <sheetData sheetId="10379" refreshError="1"/>
      <sheetData sheetId="10380" refreshError="1"/>
      <sheetData sheetId="10381" refreshError="1"/>
      <sheetData sheetId="10382" refreshError="1"/>
      <sheetData sheetId="10383" refreshError="1"/>
      <sheetData sheetId="10384" refreshError="1"/>
      <sheetData sheetId="10385" refreshError="1"/>
      <sheetData sheetId="10386" refreshError="1"/>
      <sheetData sheetId="10387" refreshError="1"/>
      <sheetData sheetId="10388" refreshError="1"/>
      <sheetData sheetId="10389" refreshError="1"/>
      <sheetData sheetId="10390" refreshError="1"/>
      <sheetData sheetId="10391" refreshError="1"/>
      <sheetData sheetId="10392" refreshError="1"/>
      <sheetData sheetId="10393" refreshError="1"/>
      <sheetData sheetId="10394"/>
      <sheetData sheetId="10395"/>
      <sheetData sheetId="10396"/>
      <sheetData sheetId="10397"/>
      <sheetData sheetId="10398"/>
      <sheetData sheetId="10399"/>
      <sheetData sheetId="10400"/>
      <sheetData sheetId="10401"/>
      <sheetData sheetId="10402"/>
      <sheetData sheetId="10403" refreshError="1"/>
      <sheetData sheetId="10404" refreshError="1"/>
      <sheetData sheetId="10405" refreshError="1"/>
      <sheetData sheetId="10406" refreshError="1"/>
      <sheetData sheetId="10407" refreshError="1"/>
      <sheetData sheetId="10408" refreshError="1"/>
      <sheetData sheetId="10409" refreshError="1"/>
      <sheetData sheetId="10410" refreshError="1"/>
      <sheetData sheetId="10411" refreshError="1"/>
      <sheetData sheetId="10412" refreshError="1"/>
      <sheetData sheetId="10413" refreshError="1"/>
      <sheetData sheetId="10414" refreshError="1"/>
      <sheetData sheetId="10415" refreshError="1"/>
      <sheetData sheetId="10416"/>
      <sheetData sheetId="10417" refreshError="1"/>
      <sheetData sheetId="10418" refreshError="1"/>
      <sheetData sheetId="10419" refreshError="1"/>
      <sheetData sheetId="10420"/>
      <sheetData sheetId="10421" refreshError="1"/>
      <sheetData sheetId="10422" refreshError="1"/>
      <sheetData sheetId="10423" refreshError="1"/>
      <sheetData sheetId="10424" refreshError="1"/>
      <sheetData sheetId="10425" refreshError="1"/>
      <sheetData sheetId="10426" refreshError="1"/>
      <sheetData sheetId="10427" refreshError="1"/>
      <sheetData sheetId="10428" refreshError="1"/>
      <sheetData sheetId="10429" refreshError="1"/>
      <sheetData sheetId="10430" refreshError="1"/>
      <sheetData sheetId="10431"/>
      <sheetData sheetId="10432"/>
      <sheetData sheetId="10433"/>
      <sheetData sheetId="10434"/>
      <sheetData sheetId="10435"/>
      <sheetData sheetId="10436"/>
      <sheetData sheetId="10437"/>
      <sheetData sheetId="10438" refreshError="1"/>
      <sheetData sheetId="10439" refreshError="1"/>
      <sheetData sheetId="10440" refreshError="1"/>
      <sheetData sheetId="10441" refreshError="1"/>
      <sheetData sheetId="10442" refreshError="1"/>
      <sheetData sheetId="10443" refreshError="1"/>
      <sheetData sheetId="10444" refreshError="1"/>
      <sheetData sheetId="10445" refreshError="1"/>
      <sheetData sheetId="10446" refreshError="1"/>
      <sheetData sheetId="10447" refreshError="1"/>
      <sheetData sheetId="10448" refreshError="1"/>
      <sheetData sheetId="10449" refreshError="1"/>
      <sheetData sheetId="10450" refreshError="1"/>
      <sheetData sheetId="10451" refreshError="1"/>
      <sheetData sheetId="10452"/>
      <sheetData sheetId="10453"/>
      <sheetData sheetId="10454"/>
      <sheetData sheetId="10455" refreshError="1"/>
      <sheetData sheetId="10456"/>
      <sheetData sheetId="10457" refreshError="1"/>
      <sheetData sheetId="10458"/>
      <sheetData sheetId="10459" refreshError="1"/>
      <sheetData sheetId="10460" refreshError="1"/>
      <sheetData sheetId="10461" refreshError="1"/>
      <sheetData sheetId="10462" refreshError="1"/>
      <sheetData sheetId="10463"/>
      <sheetData sheetId="10464" refreshError="1"/>
      <sheetData sheetId="10465" refreshError="1"/>
      <sheetData sheetId="10466" refreshError="1"/>
      <sheetData sheetId="10467" refreshError="1"/>
      <sheetData sheetId="10468" refreshError="1"/>
      <sheetData sheetId="10469" refreshError="1"/>
      <sheetData sheetId="10470" refreshError="1"/>
      <sheetData sheetId="10471" refreshError="1"/>
      <sheetData sheetId="10472" refreshError="1"/>
      <sheetData sheetId="10473" refreshError="1"/>
      <sheetData sheetId="10474" refreshError="1"/>
      <sheetData sheetId="10475" refreshError="1"/>
      <sheetData sheetId="10476" refreshError="1"/>
      <sheetData sheetId="10477" refreshError="1"/>
      <sheetData sheetId="10478" refreshError="1"/>
      <sheetData sheetId="10479" refreshError="1"/>
      <sheetData sheetId="10480" refreshError="1"/>
      <sheetData sheetId="10481" refreshError="1"/>
      <sheetData sheetId="10482"/>
      <sheetData sheetId="10483" refreshError="1"/>
      <sheetData sheetId="10484" refreshError="1"/>
      <sheetData sheetId="10485" refreshError="1"/>
      <sheetData sheetId="10486"/>
      <sheetData sheetId="10487" refreshError="1"/>
      <sheetData sheetId="10488" refreshError="1"/>
      <sheetData sheetId="10489" refreshError="1"/>
      <sheetData sheetId="10490" refreshError="1"/>
      <sheetData sheetId="10491" refreshError="1"/>
      <sheetData sheetId="10492" refreshError="1"/>
      <sheetData sheetId="10493" refreshError="1"/>
      <sheetData sheetId="10494" refreshError="1"/>
      <sheetData sheetId="10495" refreshError="1"/>
      <sheetData sheetId="10496" refreshError="1"/>
      <sheetData sheetId="10497" refreshError="1"/>
      <sheetData sheetId="10498" refreshError="1"/>
      <sheetData sheetId="10499" refreshError="1"/>
      <sheetData sheetId="10500" refreshError="1"/>
      <sheetData sheetId="10501" refreshError="1"/>
      <sheetData sheetId="10502" refreshError="1"/>
      <sheetData sheetId="10503" refreshError="1"/>
      <sheetData sheetId="10504" refreshError="1"/>
      <sheetData sheetId="10505" refreshError="1"/>
      <sheetData sheetId="10506" refreshError="1"/>
      <sheetData sheetId="10507" refreshError="1"/>
      <sheetData sheetId="10508" refreshError="1"/>
      <sheetData sheetId="10509" refreshError="1"/>
      <sheetData sheetId="10510" refreshError="1"/>
      <sheetData sheetId="10511" refreshError="1"/>
      <sheetData sheetId="10512" refreshError="1"/>
      <sheetData sheetId="10513" refreshError="1"/>
      <sheetData sheetId="10514" refreshError="1"/>
      <sheetData sheetId="10515" refreshError="1"/>
      <sheetData sheetId="10516" refreshError="1"/>
      <sheetData sheetId="10517" refreshError="1"/>
      <sheetData sheetId="10518" refreshError="1"/>
      <sheetData sheetId="10519" refreshError="1"/>
      <sheetData sheetId="10520" refreshError="1"/>
      <sheetData sheetId="10521" refreshError="1"/>
      <sheetData sheetId="10522" refreshError="1"/>
      <sheetData sheetId="10523" refreshError="1"/>
      <sheetData sheetId="10524" refreshError="1"/>
      <sheetData sheetId="10525" refreshError="1"/>
      <sheetData sheetId="10526" refreshError="1"/>
      <sheetData sheetId="10527"/>
      <sheetData sheetId="10528"/>
      <sheetData sheetId="10529">
        <row r="2">
          <cell r="A2" t="str">
            <v>USW 1.1</v>
          </cell>
        </row>
      </sheetData>
      <sheetData sheetId="10530" refreshError="1"/>
      <sheetData sheetId="10531"/>
      <sheetData sheetId="10532">
        <row r="2">
          <cell r="A2" t="str">
            <v>USW 1.1</v>
          </cell>
        </row>
      </sheetData>
      <sheetData sheetId="10533" refreshError="1"/>
      <sheetData sheetId="10534" refreshError="1"/>
      <sheetData sheetId="10535" refreshError="1"/>
      <sheetData sheetId="10536" refreshError="1"/>
      <sheetData sheetId="10537" refreshError="1"/>
      <sheetData sheetId="10538" refreshError="1"/>
      <sheetData sheetId="10539" refreshError="1"/>
      <sheetData sheetId="10540" refreshError="1"/>
      <sheetData sheetId="10541" refreshError="1"/>
      <sheetData sheetId="10542" refreshError="1"/>
      <sheetData sheetId="10543" refreshError="1"/>
      <sheetData sheetId="10544" refreshError="1"/>
      <sheetData sheetId="10545" refreshError="1"/>
      <sheetData sheetId="10546" refreshError="1"/>
      <sheetData sheetId="10547" refreshError="1"/>
      <sheetData sheetId="10548" refreshError="1"/>
      <sheetData sheetId="10549" refreshError="1"/>
      <sheetData sheetId="10550" refreshError="1"/>
      <sheetData sheetId="10551" refreshError="1"/>
      <sheetData sheetId="10552" refreshError="1"/>
      <sheetData sheetId="10553" refreshError="1"/>
      <sheetData sheetId="10554" refreshError="1"/>
      <sheetData sheetId="10555" refreshError="1"/>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refreshError="1"/>
      <sheetData sheetId="10585" refreshError="1"/>
      <sheetData sheetId="10586" refreshError="1"/>
      <sheetData sheetId="10587" refreshError="1"/>
      <sheetData sheetId="10588" refreshError="1"/>
      <sheetData sheetId="10589" refreshError="1"/>
      <sheetData sheetId="10590" refreshError="1"/>
      <sheetData sheetId="10591" refreshError="1"/>
      <sheetData sheetId="10592" refreshError="1"/>
      <sheetData sheetId="10593" refreshError="1"/>
      <sheetData sheetId="10594" refreshError="1"/>
      <sheetData sheetId="10595" refreshError="1"/>
      <sheetData sheetId="10596" refreshError="1"/>
      <sheetData sheetId="10597" refreshError="1"/>
      <sheetData sheetId="10598" refreshError="1"/>
      <sheetData sheetId="10599"/>
      <sheetData sheetId="10600"/>
      <sheetData sheetId="10601"/>
      <sheetData sheetId="10602"/>
      <sheetData sheetId="10603"/>
      <sheetData sheetId="10604"/>
      <sheetData sheetId="10605"/>
      <sheetData sheetId="10606"/>
      <sheetData sheetId="10607"/>
      <sheetData sheetId="10608"/>
      <sheetData sheetId="10609"/>
      <sheetData sheetId="10610" refreshError="1"/>
      <sheetData sheetId="10611"/>
      <sheetData sheetId="10612"/>
      <sheetData sheetId="10613"/>
      <sheetData sheetId="10614"/>
      <sheetData sheetId="10615"/>
      <sheetData sheetId="10616"/>
      <sheetData sheetId="10617"/>
      <sheetData sheetId="10618"/>
      <sheetData sheetId="10619"/>
      <sheetData sheetId="10620"/>
      <sheetData sheetId="10621"/>
      <sheetData sheetId="10622"/>
      <sheetData sheetId="10623"/>
      <sheetData sheetId="10624"/>
      <sheetData sheetId="10625"/>
      <sheetData sheetId="10626"/>
      <sheetData sheetId="10627"/>
      <sheetData sheetId="10628"/>
      <sheetData sheetId="10629"/>
      <sheetData sheetId="10630"/>
      <sheetData sheetId="10631"/>
      <sheetData sheetId="10632"/>
      <sheetData sheetId="10633"/>
      <sheetData sheetId="10634"/>
      <sheetData sheetId="10635"/>
      <sheetData sheetId="10636"/>
      <sheetData sheetId="10637" refreshError="1"/>
      <sheetData sheetId="10638" refreshError="1"/>
      <sheetData sheetId="10639" refreshError="1"/>
      <sheetData sheetId="10640" refreshError="1"/>
      <sheetData sheetId="10641" refreshError="1"/>
      <sheetData sheetId="10642" refreshError="1"/>
      <sheetData sheetId="10643"/>
      <sheetData sheetId="10644"/>
      <sheetData sheetId="10645"/>
      <sheetData sheetId="10646"/>
      <sheetData sheetId="10647"/>
      <sheetData sheetId="10648"/>
      <sheetData sheetId="10649"/>
      <sheetData sheetId="10650"/>
      <sheetData sheetId="10651"/>
      <sheetData sheetId="10652"/>
      <sheetData sheetId="10653"/>
      <sheetData sheetId="10654"/>
      <sheetData sheetId="10655"/>
      <sheetData sheetId="10656" refreshError="1"/>
      <sheetData sheetId="10657" refreshError="1"/>
      <sheetData sheetId="10658" refreshError="1"/>
      <sheetData sheetId="10659" refreshError="1"/>
      <sheetData sheetId="10660"/>
      <sheetData sheetId="10661"/>
      <sheetData sheetId="10662"/>
      <sheetData sheetId="10663"/>
      <sheetData sheetId="10664"/>
      <sheetData sheetId="10665"/>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sheetData sheetId="10685"/>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refreshError="1"/>
      <sheetData sheetId="10735"/>
      <sheetData sheetId="10736"/>
      <sheetData sheetId="10737"/>
      <sheetData sheetId="10738"/>
      <sheetData sheetId="10739"/>
      <sheetData sheetId="10740"/>
      <sheetData sheetId="10741"/>
      <sheetData sheetId="10742"/>
      <sheetData sheetId="10743"/>
      <sheetData sheetId="10744" refreshError="1"/>
      <sheetData sheetId="10745" refreshError="1"/>
      <sheetData sheetId="10746" refreshError="1"/>
      <sheetData sheetId="10747" refreshError="1"/>
      <sheetData sheetId="10748" refreshError="1"/>
      <sheetData sheetId="10749" refreshError="1"/>
      <sheetData sheetId="10750" refreshError="1"/>
      <sheetData sheetId="10751" refreshError="1"/>
      <sheetData sheetId="10752" refreshError="1"/>
      <sheetData sheetId="10753" refreshError="1"/>
      <sheetData sheetId="10754" refreshError="1"/>
      <sheetData sheetId="10755" refreshError="1"/>
      <sheetData sheetId="10756" refreshError="1"/>
      <sheetData sheetId="10757" refreshError="1"/>
      <sheetData sheetId="10758" refreshError="1"/>
      <sheetData sheetId="10759" refreshError="1"/>
      <sheetData sheetId="10760" refreshError="1"/>
      <sheetData sheetId="10761" refreshError="1"/>
      <sheetData sheetId="10762" refreshError="1"/>
      <sheetData sheetId="10763" refreshError="1"/>
      <sheetData sheetId="10764" refreshError="1"/>
      <sheetData sheetId="10765" refreshError="1"/>
      <sheetData sheetId="10766" refreshError="1"/>
      <sheetData sheetId="10767" refreshError="1"/>
      <sheetData sheetId="10768" refreshError="1"/>
      <sheetData sheetId="10769" refreshError="1"/>
      <sheetData sheetId="10770" refreshError="1"/>
      <sheetData sheetId="10771" refreshError="1"/>
      <sheetData sheetId="10772" refreshError="1"/>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refreshError="1"/>
      <sheetData sheetId="10804"/>
      <sheetData sheetId="10805"/>
      <sheetData sheetId="10806"/>
      <sheetData sheetId="10807" refreshError="1"/>
      <sheetData sheetId="10808" refreshError="1"/>
      <sheetData sheetId="10809" refreshError="1"/>
      <sheetData sheetId="10810" refreshError="1"/>
      <sheetData sheetId="10811" refreshError="1"/>
      <sheetData sheetId="10812" refreshError="1"/>
      <sheetData sheetId="10813" refreshError="1"/>
      <sheetData sheetId="10814" refreshError="1"/>
      <sheetData sheetId="10815" refreshError="1"/>
      <sheetData sheetId="10816" refreshError="1"/>
      <sheetData sheetId="10817" refreshError="1"/>
      <sheetData sheetId="10818" refreshError="1"/>
      <sheetData sheetId="10819" refreshError="1"/>
      <sheetData sheetId="10820" refreshError="1"/>
      <sheetData sheetId="10821" refreshError="1"/>
      <sheetData sheetId="10822" refreshError="1"/>
      <sheetData sheetId="10823" refreshError="1"/>
      <sheetData sheetId="10824" refreshError="1"/>
      <sheetData sheetId="10825" refreshError="1"/>
      <sheetData sheetId="10826" refreshError="1"/>
      <sheetData sheetId="10827" refreshError="1"/>
      <sheetData sheetId="10828" refreshError="1"/>
      <sheetData sheetId="10829" refreshError="1"/>
      <sheetData sheetId="10830" refreshError="1"/>
      <sheetData sheetId="10831" refreshError="1"/>
      <sheetData sheetId="10832" refreshError="1"/>
      <sheetData sheetId="10833" refreshError="1"/>
      <sheetData sheetId="10834" refreshError="1"/>
      <sheetData sheetId="10835" refreshError="1"/>
      <sheetData sheetId="10836" refreshError="1"/>
      <sheetData sheetId="10837" refreshError="1"/>
      <sheetData sheetId="10838" refreshError="1"/>
      <sheetData sheetId="10839" refreshError="1"/>
      <sheetData sheetId="10840" refreshError="1"/>
      <sheetData sheetId="10841" refreshError="1"/>
      <sheetData sheetId="10842" refreshError="1"/>
      <sheetData sheetId="10843" refreshError="1"/>
      <sheetData sheetId="10844" refreshError="1"/>
      <sheetData sheetId="10845"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Balance"/>
      <sheetName val="DatosPuente"/>
      <sheetName val="ExportOtrosDatos"/>
      <sheetName val="Cuentas"/>
      <sheetName val="Proveedores"/>
      <sheetName val="Balance 2003"/>
      <sheetName val="Otra Informacion"/>
    </sheetNames>
    <sheetDataSet>
      <sheetData sheetId="0"/>
      <sheetData sheetId="1" refreshError="1"/>
      <sheetData sheetId="2" refreshError="1"/>
      <sheetData sheetId="3" refreshError="1"/>
      <sheetData sheetId="4"/>
      <sheetData sheetId="5"/>
      <sheetData sheetId="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Beta"/>
      <sheetName val="Beta comps"/>
      <sheetName val="Beta DATA SHEET"/>
      <sheetName val="Data"/>
      <sheetName val="DES"/>
      <sheetName val="WACC"/>
      <sheetName val="GL Data"/>
      <sheetName val="Ref&gt;&gt;"/>
      <sheetName val="Country premiums 11"/>
      <sheetName val="Country premiums 12"/>
      <sheetName val="Country premiums 13"/>
      <sheetName val="Country premiums 14"/>
      <sheetName val="Size premium"/>
      <sheetName val="Vol"/>
    </sheetNames>
    <sheetDataSet>
      <sheetData sheetId="0" refreshError="1"/>
      <sheetData sheetId="1" refreshError="1"/>
      <sheetData sheetId="2" refreshError="1"/>
      <sheetData sheetId="3">
        <row r="20">
          <cell r="C20">
            <v>42004</v>
          </cell>
          <cell r="K20">
            <v>42004</v>
          </cell>
          <cell r="S20">
            <v>42004</v>
          </cell>
          <cell r="AA20">
            <v>42004</v>
          </cell>
          <cell r="AI20">
            <v>42004</v>
          </cell>
          <cell r="AQ20">
            <v>42004</v>
          </cell>
          <cell r="AY20">
            <v>42004</v>
          </cell>
          <cell r="BG20">
            <v>42004</v>
          </cell>
          <cell r="BO20">
            <v>42004</v>
          </cell>
          <cell r="BW20">
            <v>42004</v>
          </cell>
        </row>
        <row r="21">
          <cell r="C21">
            <v>42003</v>
          </cell>
          <cell r="K21">
            <v>42003</v>
          </cell>
          <cell r="S21">
            <v>42003</v>
          </cell>
          <cell r="AA21">
            <v>42003</v>
          </cell>
          <cell r="AI21">
            <v>42003</v>
          </cell>
          <cell r="AQ21">
            <v>42003</v>
          </cell>
          <cell r="AY21">
            <v>42003</v>
          </cell>
          <cell r="BG21">
            <v>42003</v>
          </cell>
          <cell r="BO21">
            <v>42003</v>
          </cell>
          <cell r="BW21">
            <v>42003</v>
          </cell>
        </row>
        <row r="22">
          <cell r="C22">
            <v>42002</v>
          </cell>
          <cell r="K22">
            <v>42002</v>
          </cell>
          <cell r="S22">
            <v>42002</v>
          </cell>
          <cell r="AA22">
            <v>42002</v>
          </cell>
          <cell r="AI22">
            <v>42002</v>
          </cell>
          <cell r="AQ22">
            <v>42002</v>
          </cell>
          <cell r="AY22">
            <v>42002</v>
          </cell>
          <cell r="BG22">
            <v>42002</v>
          </cell>
          <cell r="BO22">
            <v>42002</v>
          </cell>
          <cell r="BW22">
            <v>42002</v>
          </cell>
        </row>
        <row r="23">
          <cell r="C23">
            <v>41999</v>
          </cell>
          <cell r="K23">
            <v>41999</v>
          </cell>
          <cell r="S23">
            <v>41999</v>
          </cell>
          <cell r="AA23">
            <v>41999</v>
          </cell>
          <cell r="AI23">
            <v>41999</v>
          </cell>
          <cell r="AQ23">
            <v>41999</v>
          </cell>
          <cell r="AY23">
            <v>41999</v>
          </cell>
          <cell r="BG23">
            <v>41999</v>
          </cell>
          <cell r="BO23">
            <v>41999</v>
          </cell>
          <cell r="BW23">
            <v>41999</v>
          </cell>
        </row>
        <row r="24">
          <cell r="C24">
            <v>41997</v>
          </cell>
          <cell r="K24">
            <v>41997</v>
          </cell>
          <cell r="S24">
            <v>41997</v>
          </cell>
          <cell r="AA24">
            <v>41997</v>
          </cell>
          <cell r="AI24">
            <v>41997</v>
          </cell>
          <cell r="AQ24">
            <v>41997</v>
          </cell>
          <cell r="AY24">
            <v>41997</v>
          </cell>
          <cell r="BG24">
            <v>41997</v>
          </cell>
          <cell r="BO24">
            <v>41997</v>
          </cell>
          <cell r="BW24">
            <v>41997</v>
          </cell>
        </row>
        <row r="25">
          <cell r="C25">
            <v>41996</v>
          </cell>
          <cell r="K25">
            <v>41996</v>
          </cell>
          <cell r="S25">
            <v>41996</v>
          </cell>
          <cell r="AA25">
            <v>41996</v>
          </cell>
          <cell r="AI25">
            <v>41996</v>
          </cell>
          <cell r="AQ25">
            <v>41996</v>
          </cell>
          <cell r="AY25">
            <v>41996</v>
          </cell>
          <cell r="BG25">
            <v>41996</v>
          </cell>
          <cell r="BO25">
            <v>41996</v>
          </cell>
          <cell r="BW25">
            <v>41996</v>
          </cell>
        </row>
        <row r="26">
          <cell r="C26">
            <v>41995</v>
          </cell>
          <cell r="K26">
            <v>41995</v>
          </cell>
          <cell r="S26">
            <v>41995</v>
          </cell>
          <cell r="AA26">
            <v>41995</v>
          </cell>
          <cell r="AI26">
            <v>41995</v>
          </cell>
          <cell r="AQ26">
            <v>41995</v>
          </cell>
          <cell r="AY26">
            <v>41995</v>
          </cell>
          <cell r="BG26">
            <v>41995</v>
          </cell>
          <cell r="BO26">
            <v>41995</v>
          </cell>
          <cell r="BW26">
            <v>41995</v>
          </cell>
        </row>
        <row r="27">
          <cell r="C27">
            <v>41992</v>
          </cell>
          <cell r="K27">
            <v>41992</v>
          </cell>
          <cell r="S27">
            <v>41992</v>
          </cell>
          <cell r="AA27">
            <v>41992</v>
          </cell>
          <cell r="AI27">
            <v>41992</v>
          </cell>
          <cell r="AQ27">
            <v>41992</v>
          </cell>
          <cell r="AY27">
            <v>41992</v>
          </cell>
          <cell r="BG27">
            <v>41992</v>
          </cell>
          <cell r="BO27">
            <v>41992</v>
          </cell>
          <cell r="BW27">
            <v>41992</v>
          </cell>
        </row>
        <row r="28">
          <cell r="C28">
            <v>41991</v>
          </cell>
          <cell r="K28">
            <v>41991</v>
          </cell>
          <cell r="S28">
            <v>41991</v>
          </cell>
          <cell r="AA28">
            <v>41991</v>
          </cell>
          <cell r="AI28">
            <v>41991</v>
          </cell>
          <cell r="AQ28">
            <v>41991</v>
          </cell>
          <cell r="AY28">
            <v>41991</v>
          </cell>
          <cell r="BG28">
            <v>41991</v>
          </cell>
          <cell r="BO28">
            <v>41991</v>
          </cell>
          <cell r="BW28">
            <v>41991</v>
          </cell>
        </row>
        <row r="29">
          <cell r="C29">
            <v>41990</v>
          </cell>
          <cell r="K29">
            <v>41990</v>
          </cell>
          <cell r="S29">
            <v>41990</v>
          </cell>
          <cell r="AA29">
            <v>41990</v>
          </cell>
          <cell r="AI29">
            <v>41990</v>
          </cell>
          <cell r="AQ29">
            <v>41990</v>
          </cell>
          <cell r="AY29">
            <v>41990</v>
          </cell>
          <cell r="BG29">
            <v>41990</v>
          </cell>
          <cell r="BO29">
            <v>41990</v>
          </cell>
          <cell r="BW29">
            <v>41990</v>
          </cell>
        </row>
        <row r="30">
          <cell r="C30">
            <v>41989</v>
          </cell>
          <cell r="K30">
            <v>41989</v>
          </cell>
          <cell r="S30">
            <v>41989</v>
          </cell>
          <cell r="AA30">
            <v>41989</v>
          </cell>
          <cell r="AI30">
            <v>41989</v>
          </cell>
          <cell r="AQ30">
            <v>41989</v>
          </cell>
          <cell r="AY30">
            <v>41989</v>
          </cell>
          <cell r="BG30">
            <v>41989</v>
          </cell>
          <cell r="BO30">
            <v>41989</v>
          </cell>
          <cell r="BW30">
            <v>41989</v>
          </cell>
        </row>
        <row r="31">
          <cell r="C31">
            <v>41988</v>
          </cell>
          <cell r="K31">
            <v>41988</v>
          </cell>
          <cell r="S31">
            <v>41988</v>
          </cell>
          <cell r="AA31">
            <v>41988</v>
          </cell>
          <cell r="AI31">
            <v>41988</v>
          </cell>
          <cell r="AQ31">
            <v>41988</v>
          </cell>
          <cell r="AY31">
            <v>41988</v>
          </cell>
          <cell r="BG31">
            <v>41988</v>
          </cell>
          <cell r="BO31">
            <v>41988</v>
          </cell>
          <cell r="BW31">
            <v>41988</v>
          </cell>
        </row>
        <row r="32">
          <cell r="C32">
            <v>41985</v>
          </cell>
          <cell r="K32">
            <v>41985</v>
          </cell>
          <cell r="S32">
            <v>41985</v>
          </cell>
          <cell r="AA32">
            <v>41985</v>
          </cell>
          <cell r="AI32">
            <v>41985</v>
          </cell>
          <cell r="AQ32">
            <v>41985</v>
          </cell>
          <cell r="AY32">
            <v>41985</v>
          </cell>
          <cell r="BG32">
            <v>41985</v>
          </cell>
          <cell r="BO32">
            <v>41985</v>
          </cell>
          <cell r="BW32">
            <v>41985</v>
          </cell>
        </row>
        <row r="33">
          <cell r="C33">
            <v>41984</v>
          </cell>
          <cell r="K33">
            <v>41984</v>
          </cell>
          <cell r="S33">
            <v>41984</v>
          </cell>
          <cell r="AA33">
            <v>41984</v>
          </cell>
          <cell r="AI33">
            <v>41984</v>
          </cell>
          <cell r="AQ33">
            <v>41984</v>
          </cell>
          <cell r="AY33">
            <v>41984</v>
          </cell>
          <cell r="BG33">
            <v>41984</v>
          </cell>
          <cell r="BO33">
            <v>41984</v>
          </cell>
          <cell r="BW33">
            <v>41984</v>
          </cell>
        </row>
        <row r="34">
          <cell r="C34">
            <v>41983</v>
          </cell>
          <cell r="K34">
            <v>41983</v>
          </cell>
          <cell r="S34">
            <v>41983</v>
          </cell>
          <cell r="AA34">
            <v>41983</v>
          </cell>
          <cell r="AI34">
            <v>41983</v>
          </cell>
          <cell r="AQ34">
            <v>41983</v>
          </cell>
          <cell r="AY34">
            <v>41983</v>
          </cell>
          <cell r="BG34">
            <v>41983</v>
          </cell>
          <cell r="BO34">
            <v>41983</v>
          </cell>
          <cell r="BW34">
            <v>41983</v>
          </cell>
        </row>
        <row r="35">
          <cell r="C35">
            <v>41982</v>
          </cell>
          <cell r="K35">
            <v>41982</v>
          </cell>
          <cell r="S35">
            <v>41982</v>
          </cell>
          <cell r="AA35">
            <v>41982</v>
          </cell>
          <cell r="AI35">
            <v>41982</v>
          </cell>
          <cell r="AQ35">
            <v>41982</v>
          </cell>
          <cell r="AY35">
            <v>41982</v>
          </cell>
          <cell r="BG35">
            <v>41982</v>
          </cell>
          <cell r="BO35">
            <v>41982</v>
          </cell>
          <cell r="BW35">
            <v>41982</v>
          </cell>
        </row>
        <row r="36">
          <cell r="C36">
            <v>41981</v>
          </cell>
          <cell r="K36">
            <v>41981</v>
          </cell>
          <cell r="S36">
            <v>41981</v>
          </cell>
          <cell r="AA36">
            <v>41981</v>
          </cell>
          <cell r="AI36">
            <v>41981</v>
          </cell>
          <cell r="AQ36">
            <v>41981</v>
          </cell>
          <cell r="AY36">
            <v>41981</v>
          </cell>
          <cell r="BG36">
            <v>41981</v>
          </cell>
          <cell r="BO36">
            <v>41981</v>
          </cell>
          <cell r="BW36">
            <v>41981</v>
          </cell>
        </row>
        <row r="37">
          <cell r="C37">
            <v>41978</v>
          </cell>
          <cell r="K37">
            <v>41978</v>
          </cell>
          <cell r="S37">
            <v>41978</v>
          </cell>
          <cell r="AA37">
            <v>41978</v>
          </cell>
          <cell r="AI37">
            <v>41978</v>
          </cell>
          <cell r="AQ37">
            <v>41978</v>
          </cell>
          <cell r="AY37">
            <v>41978</v>
          </cell>
          <cell r="BG37">
            <v>41978</v>
          </cell>
          <cell r="BO37">
            <v>41978</v>
          </cell>
          <cell r="BW37">
            <v>41978</v>
          </cell>
        </row>
        <row r="38">
          <cell r="C38">
            <v>41977</v>
          </cell>
          <cell r="K38">
            <v>41977</v>
          </cell>
          <cell r="S38">
            <v>41977</v>
          </cell>
          <cell r="AA38">
            <v>41977</v>
          </cell>
          <cell r="AI38">
            <v>41977</v>
          </cell>
          <cell r="AQ38">
            <v>41977</v>
          </cell>
          <cell r="AY38">
            <v>41977</v>
          </cell>
          <cell r="BG38">
            <v>41977</v>
          </cell>
          <cell r="BO38">
            <v>41977</v>
          </cell>
          <cell r="BW38">
            <v>41977</v>
          </cell>
        </row>
        <row r="39">
          <cell r="C39">
            <v>41976</v>
          </cell>
          <cell r="K39">
            <v>41976</v>
          </cell>
          <cell r="S39">
            <v>41976</v>
          </cell>
          <cell r="AA39">
            <v>41976</v>
          </cell>
          <cell r="AI39">
            <v>41976</v>
          </cell>
          <cell r="AQ39">
            <v>41976</v>
          </cell>
          <cell r="AY39">
            <v>41976</v>
          </cell>
          <cell r="BG39">
            <v>41976</v>
          </cell>
          <cell r="BO39">
            <v>41976</v>
          </cell>
          <cell r="BW39">
            <v>41976</v>
          </cell>
        </row>
        <row r="40">
          <cell r="C40">
            <v>41975</v>
          </cell>
          <cell r="K40">
            <v>41975</v>
          </cell>
          <cell r="S40">
            <v>41975</v>
          </cell>
          <cell r="AA40">
            <v>41975</v>
          </cell>
          <cell r="AI40">
            <v>41975</v>
          </cell>
          <cell r="AQ40">
            <v>41975</v>
          </cell>
          <cell r="AY40">
            <v>41975</v>
          </cell>
          <cell r="BG40">
            <v>41975</v>
          </cell>
          <cell r="BO40">
            <v>41975</v>
          </cell>
          <cell r="BW40">
            <v>41975</v>
          </cell>
        </row>
        <row r="41">
          <cell r="C41">
            <v>41974</v>
          </cell>
          <cell r="K41">
            <v>41974</v>
          </cell>
          <cell r="S41">
            <v>41974</v>
          </cell>
          <cell r="AA41">
            <v>41974</v>
          </cell>
          <cell r="AI41">
            <v>41974</v>
          </cell>
          <cell r="AQ41">
            <v>41974</v>
          </cell>
          <cell r="AY41">
            <v>41974</v>
          </cell>
          <cell r="BG41">
            <v>41974</v>
          </cell>
          <cell r="BO41">
            <v>41974</v>
          </cell>
          <cell r="BW41">
            <v>41974</v>
          </cell>
        </row>
        <row r="42">
          <cell r="C42">
            <v>41971</v>
          </cell>
          <cell r="K42">
            <v>41971</v>
          </cell>
          <cell r="S42">
            <v>41971</v>
          </cell>
          <cell r="AA42">
            <v>41971</v>
          </cell>
          <cell r="AI42">
            <v>41971</v>
          </cell>
          <cell r="AQ42">
            <v>41971</v>
          </cell>
          <cell r="AY42">
            <v>41971</v>
          </cell>
          <cell r="BG42">
            <v>41971</v>
          </cell>
          <cell r="BO42">
            <v>41971</v>
          </cell>
          <cell r="BW42">
            <v>41971</v>
          </cell>
        </row>
        <row r="43">
          <cell r="C43">
            <v>41969</v>
          </cell>
          <cell r="K43">
            <v>41969</v>
          </cell>
          <cell r="S43">
            <v>41969</v>
          </cell>
          <cell r="AA43">
            <v>41969</v>
          </cell>
          <cell r="AI43">
            <v>41969</v>
          </cell>
          <cell r="AQ43">
            <v>41969</v>
          </cell>
          <cell r="AY43">
            <v>41969</v>
          </cell>
          <cell r="BG43">
            <v>41969</v>
          </cell>
          <cell r="BO43">
            <v>41969</v>
          </cell>
          <cell r="BW43">
            <v>41969</v>
          </cell>
        </row>
        <row r="44">
          <cell r="C44">
            <v>41968</v>
          </cell>
          <cell r="K44">
            <v>41968</v>
          </cell>
          <cell r="S44">
            <v>41968</v>
          </cell>
          <cell r="AA44">
            <v>41968</v>
          </cell>
          <cell r="AI44">
            <v>41968</v>
          </cell>
          <cell r="AQ44">
            <v>41968</v>
          </cell>
          <cell r="AY44">
            <v>41968</v>
          </cell>
          <cell r="BG44">
            <v>41968</v>
          </cell>
          <cell r="BO44">
            <v>41968</v>
          </cell>
          <cell r="BW44">
            <v>41968</v>
          </cell>
        </row>
        <row r="45">
          <cell r="C45">
            <v>41967</v>
          </cell>
          <cell r="K45">
            <v>41967</v>
          </cell>
          <cell r="S45">
            <v>41967</v>
          </cell>
          <cell r="AA45">
            <v>41967</v>
          </cell>
          <cell r="AI45">
            <v>41967</v>
          </cell>
          <cell r="AQ45">
            <v>41967</v>
          </cell>
          <cell r="AY45">
            <v>41967</v>
          </cell>
          <cell r="BG45">
            <v>41967</v>
          </cell>
          <cell r="BO45">
            <v>41967</v>
          </cell>
          <cell r="BW45">
            <v>41967</v>
          </cell>
        </row>
        <row r="46">
          <cell r="C46">
            <v>41964</v>
          </cell>
          <cell r="K46">
            <v>41964</v>
          </cell>
          <cell r="S46">
            <v>41964</v>
          </cell>
          <cell r="AA46">
            <v>41964</v>
          </cell>
          <cell r="AI46">
            <v>41964</v>
          </cell>
          <cell r="AQ46">
            <v>41964</v>
          </cell>
          <cell r="AY46">
            <v>41964</v>
          </cell>
          <cell r="BG46">
            <v>41964</v>
          </cell>
          <cell r="BO46">
            <v>41964</v>
          </cell>
          <cell r="BW46">
            <v>41964</v>
          </cell>
        </row>
        <row r="47">
          <cell r="C47">
            <v>41963</v>
          </cell>
          <cell r="K47">
            <v>41963</v>
          </cell>
          <cell r="S47">
            <v>41963</v>
          </cell>
          <cell r="AA47">
            <v>41963</v>
          </cell>
          <cell r="AI47">
            <v>41963</v>
          </cell>
          <cell r="AQ47">
            <v>41963</v>
          </cell>
          <cell r="AY47">
            <v>41963</v>
          </cell>
          <cell r="BG47">
            <v>41963</v>
          </cell>
          <cell r="BO47">
            <v>41963</v>
          </cell>
          <cell r="BW47">
            <v>41963</v>
          </cell>
        </row>
        <row r="48">
          <cell r="C48">
            <v>41962</v>
          </cell>
          <cell r="K48">
            <v>41962</v>
          </cell>
          <cell r="S48">
            <v>41962</v>
          </cell>
          <cell r="AA48">
            <v>41962</v>
          </cell>
          <cell r="AI48">
            <v>41962</v>
          </cell>
          <cell r="AQ48">
            <v>41962</v>
          </cell>
          <cell r="AY48">
            <v>41962</v>
          </cell>
          <cell r="BG48">
            <v>41962</v>
          </cell>
          <cell r="BO48">
            <v>41962</v>
          </cell>
          <cell r="BW48">
            <v>41962</v>
          </cell>
        </row>
        <row r="49">
          <cell r="C49">
            <v>41961</v>
          </cell>
          <cell r="K49">
            <v>41961</v>
          </cell>
          <cell r="S49">
            <v>41961</v>
          </cell>
          <cell r="AA49">
            <v>41961</v>
          </cell>
          <cell r="AI49">
            <v>41961</v>
          </cell>
          <cell r="AQ49">
            <v>41961</v>
          </cell>
          <cell r="AY49">
            <v>41961</v>
          </cell>
          <cell r="BG49">
            <v>41961</v>
          </cell>
          <cell r="BO49">
            <v>41961</v>
          </cell>
          <cell r="BW49">
            <v>41961</v>
          </cell>
        </row>
        <row r="50">
          <cell r="C50">
            <v>41960</v>
          </cell>
          <cell r="K50">
            <v>41960</v>
          </cell>
          <cell r="S50">
            <v>41960</v>
          </cell>
          <cell r="AA50">
            <v>41960</v>
          </cell>
          <cell r="AI50">
            <v>41960</v>
          </cell>
          <cell r="AQ50">
            <v>41960</v>
          </cell>
          <cell r="AY50">
            <v>41960</v>
          </cell>
          <cell r="BG50">
            <v>41960</v>
          </cell>
          <cell r="BO50">
            <v>41960</v>
          </cell>
          <cell r="BW50">
            <v>41960</v>
          </cell>
        </row>
        <row r="51">
          <cell r="C51">
            <v>41957</v>
          </cell>
          <cell r="K51">
            <v>41957</v>
          </cell>
          <cell r="S51">
            <v>41957</v>
          </cell>
          <cell r="AA51">
            <v>41957</v>
          </cell>
          <cell r="AI51">
            <v>41957</v>
          </cell>
          <cell r="AQ51">
            <v>41957</v>
          </cell>
          <cell r="AY51">
            <v>41957</v>
          </cell>
          <cell r="BG51">
            <v>41957</v>
          </cell>
          <cell r="BO51">
            <v>41957</v>
          </cell>
          <cell r="BW51">
            <v>41957</v>
          </cell>
        </row>
        <row r="52">
          <cell r="C52">
            <v>41956</v>
          </cell>
          <cell r="K52">
            <v>41956</v>
          </cell>
          <cell r="S52">
            <v>41956</v>
          </cell>
          <cell r="AA52">
            <v>41956</v>
          </cell>
          <cell r="AI52">
            <v>41956</v>
          </cell>
          <cell r="AQ52">
            <v>41956</v>
          </cell>
          <cell r="AY52">
            <v>41956</v>
          </cell>
          <cell r="BG52">
            <v>41956</v>
          </cell>
          <cell r="BO52">
            <v>41956</v>
          </cell>
          <cell r="BW52">
            <v>41956</v>
          </cell>
        </row>
        <row r="53">
          <cell r="C53">
            <v>41955</v>
          </cell>
          <cell r="K53">
            <v>41955</v>
          </cell>
          <cell r="S53">
            <v>41955</v>
          </cell>
          <cell r="AA53">
            <v>41955</v>
          </cell>
          <cell r="AI53">
            <v>41955</v>
          </cell>
          <cell r="AQ53">
            <v>41955</v>
          </cell>
          <cell r="AY53">
            <v>41955</v>
          </cell>
          <cell r="BG53">
            <v>41955</v>
          </cell>
          <cell r="BO53">
            <v>41955</v>
          </cell>
          <cell r="BW53">
            <v>41955</v>
          </cell>
        </row>
        <row r="54">
          <cell r="C54">
            <v>41954</v>
          </cell>
          <cell r="K54">
            <v>41954</v>
          </cell>
          <cell r="S54">
            <v>41954</v>
          </cell>
          <cell r="AA54">
            <v>41954</v>
          </cell>
          <cell r="AI54">
            <v>41954</v>
          </cell>
          <cell r="AQ54">
            <v>41954</v>
          </cell>
          <cell r="AY54">
            <v>41954</v>
          </cell>
          <cell r="BG54">
            <v>41954</v>
          </cell>
          <cell r="BO54">
            <v>41954</v>
          </cell>
          <cell r="BW54">
            <v>41954</v>
          </cell>
        </row>
        <row r="55">
          <cell r="C55">
            <v>41953</v>
          </cell>
          <cell r="K55">
            <v>41953</v>
          </cell>
          <cell r="S55">
            <v>41953</v>
          </cell>
          <cell r="AA55">
            <v>41953</v>
          </cell>
          <cell r="AI55">
            <v>41953</v>
          </cell>
          <cell r="AQ55">
            <v>41953</v>
          </cell>
          <cell r="AY55">
            <v>41953</v>
          </cell>
          <cell r="BG55">
            <v>41953</v>
          </cell>
          <cell r="BO55">
            <v>41953</v>
          </cell>
          <cell r="BW55">
            <v>41953</v>
          </cell>
        </row>
        <row r="56">
          <cell r="C56">
            <v>41950</v>
          </cell>
          <cell r="K56">
            <v>41950</v>
          </cell>
          <cell r="S56">
            <v>41950</v>
          </cell>
          <cell r="AA56">
            <v>41950</v>
          </cell>
          <cell r="AI56">
            <v>41950</v>
          </cell>
          <cell r="AQ56">
            <v>41950</v>
          </cell>
          <cell r="AY56">
            <v>41950</v>
          </cell>
          <cell r="BG56">
            <v>41950</v>
          </cell>
          <cell r="BO56">
            <v>41950</v>
          </cell>
          <cell r="BW56">
            <v>41950</v>
          </cell>
        </row>
        <row r="57">
          <cell r="C57">
            <v>41949</v>
          </cell>
          <cell r="K57">
            <v>41949</v>
          </cell>
          <cell r="S57">
            <v>41949</v>
          </cell>
          <cell r="AA57">
            <v>41949</v>
          </cell>
          <cell r="AI57">
            <v>41949</v>
          </cell>
          <cell r="AQ57">
            <v>41949</v>
          </cell>
          <cell r="AY57">
            <v>41949</v>
          </cell>
          <cell r="BG57">
            <v>41949</v>
          </cell>
          <cell r="BO57">
            <v>41949</v>
          </cell>
          <cell r="BW57">
            <v>41949</v>
          </cell>
        </row>
        <row r="58">
          <cell r="C58">
            <v>41948</v>
          </cell>
          <cell r="K58">
            <v>41948</v>
          </cell>
          <cell r="S58">
            <v>41948</v>
          </cell>
          <cell r="AA58">
            <v>41948</v>
          </cell>
          <cell r="AI58">
            <v>41948</v>
          </cell>
          <cell r="AQ58">
            <v>41948</v>
          </cell>
          <cell r="AY58">
            <v>41948</v>
          </cell>
          <cell r="BG58">
            <v>41948</v>
          </cell>
          <cell r="BO58">
            <v>41948</v>
          </cell>
          <cell r="BW58">
            <v>41948</v>
          </cell>
        </row>
        <row r="59">
          <cell r="C59">
            <v>41947</v>
          </cell>
          <cell r="K59">
            <v>41947</v>
          </cell>
          <cell r="S59">
            <v>41947</v>
          </cell>
          <cell r="AA59">
            <v>41947</v>
          </cell>
          <cell r="AI59">
            <v>41947</v>
          </cell>
          <cell r="AQ59">
            <v>41947</v>
          </cell>
          <cell r="AY59">
            <v>41947</v>
          </cell>
          <cell r="BG59">
            <v>41947</v>
          </cell>
          <cell r="BO59">
            <v>41947</v>
          </cell>
          <cell r="BW59">
            <v>41947</v>
          </cell>
        </row>
        <row r="60">
          <cell r="C60">
            <v>41946</v>
          </cell>
          <cell r="K60">
            <v>41946</v>
          </cell>
          <cell r="S60">
            <v>41946</v>
          </cell>
          <cell r="AA60">
            <v>41946</v>
          </cell>
          <cell r="AI60">
            <v>41946</v>
          </cell>
          <cell r="AQ60">
            <v>41946</v>
          </cell>
          <cell r="AY60">
            <v>41946</v>
          </cell>
          <cell r="BG60">
            <v>41946</v>
          </cell>
          <cell r="BO60">
            <v>41946</v>
          </cell>
          <cell r="BW60">
            <v>41946</v>
          </cell>
        </row>
        <row r="61">
          <cell r="C61">
            <v>41943</v>
          </cell>
          <cell r="K61">
            <v>41943</v>
          </cell>
          <cell r="S61">
            <v>41943</v>
          </cell>
          <cell r="AA61">
            <v>41943</v>
          </cell>
          <cell r="AI61">
            <v>41943</v>
          </cell>
          <cell r="AQ61">
            <v>41943</v>
          </cell>
          <cell r="AY61">
            <v>41943</v>
          </cell>
          <cell r="BG61">
            <v>41943</v>
          </cell>
          <cell r="BO61">
            <v>41943</v>
          </cell>
          <cell r="BW61">
            <v>41943</v>
          </cell>
        </row>
        <row r="62">
          <cell r="C62">
            <v>41942</v>
          </cell>
          <cell r="K62">
            <v>41942</v>
          </cell>
          <cell r="S62">
            <v>41942</v>
          </cell>
          <cell r="AA62">
            <v>41942</v>
          </cell>
          <cell r="AI62">
            <v>41942</v>
          </cell>
          <cell r="AQ62">
            <v>41942</v>
          </cell>
          <cell r="AY62">
            <v>41942</v>
          </cell>
          <cell r="BG62">
            <v>41942</v>
          </cell>
          <cell r="BO62">
            <v>41942</v>
          </cell>
          <cell r="BW62">
            <v>41942</v>
          </cell>
        </row>
        <row r="63">
          <cell r="C63">
            <v>41941</v>
          </cell>
          <cell r="K63">
            <v>41941</v>
          </cell>
          <cell r="S63">
            <v>41941</v>
          </cell>
          <cell r="AA63">
            <v>41941</v>
          </cell>
          <cell r="AI63">
            <v>41941</v>
          </cell>
          <cell r="AQ63">
            <v>41941</v>
          </cell>
          <cell r="AY63">
            <v>41941</v>
          </cell>
          <cell r="BG63">
            <v>41941</v>
          </cell>
          <cell r="BO63">
            <v>41941</v>
          </cell>
          <cell r="BW63">
            <v>41941</v>
          </cell>
        </row>
        <row r="64">
          <cell r="C64">
            <v>41940</v>
          </cell>
          <cell r="K64">
            <v>41940</v>
          </cell>
          <cell r="S64">
            <v>41940</v>
          </cell>
          <cell r="AA64">
            <v>41940</v>
          </cell>
          <cell r="AI64">
            <v>41940</v>
          </cell>
          <cell r="AQ64">
            <v>41940</v>
          </cell>
          <cell r="AY64">
            <v>41940</v>
          </cell>
          <cell r="BG64">
            <v>41940</v>
          </cell>
          <cell r="BO64">
            <v>41940</v>
          </cell>
          <cell r="BW64">
            <v>41940</v>
          </cell>
        </row>
        <row r="65">
          <cell r="C65">
            <v>41939</v>
          </cell>
          <cell r="K65">
            <v>41939</v>
          </cell>
          <cell r="S65">
            <v>41939</v>
          </cell>
          <cell r="AA65">
            <v>41939</v>
          </cell>
          <cell r="AI65">
            <v>41939</v>
          </cell>
          <cell r="AQ65">
            <v>41939</v>
          </cell>
          <cell r="AY65">
            <v>41939</v>
          </cell>
          <cell r="BG65">
            <v>41939</v>
          </cell>
          <cell r="BO65">
            <v>41939</v>
          </cell>
          <cell r="BW65">
            <v>41939</v>
          </cell>
        </row>
        <row r="66">
          <cell r="C66">
            <v>41936</v>
          </cell>
          <cell r="K66">
            <v>41936</v>
          </cell>
          <cell r="S66">
            <v>41936</v>
          </cell>
          <cell r="AA66">
            <v>41936</v>
          </cell>
          <cell r="AI66">
            <v>41936</v>
          </cell>
          <cell r="AQ66">
            <v>41936</v>
          </cell>
          <cell r="AY66">
            <v>41936</v>
          </cell>
          <cell r="BG66">
            <v>41936</v>
          </cell>
          <cell r="BO66">
            <v>41936</v>
          </cell>
          <cell r="BW66">
            <v>41936</v>
          </cell>
        </row>
        <row r="67">
          <cell r="C67">
            <v>41935</v>
          </cell>
          <cell r="K67">
            <v>41935</v>
          </cell>
          <cell r="S67">
            <v>41935</v>
          </cell>
          <cell r="AA67">
            <v>41935</v>
          </cell>
          <cell r="AI67">
            <v>41935</v>
          </cell>
          <cell r="AQ67">
            <v>41935</v>
          </cell>
          <cell r="AY67">
            <v>41935</v>
          </cell>
          <cell r="BG67">
            <v>41935</v>
          </cell>
          <cell r="BO67">
            <v>41935</v>
          </cell>
          <cell r="BW67">
            <v>41935</v>
          </cell>
        </row>
        <row r="68">
          <cell r="C68">
            <v>41934</v>
          </cell>
          <cell r="K68">
            <v>41934</v>
          </cell>
          <cell r="S68">
            <v>41934</v>
          </cell>
          <cell r="AA68">
            <v>41934</v>
          </cell>
          <cell r="AI68">
            <v>41934</v>
          </cell>
          <cell r="AQ68">
            <v>41934</v>
          </cell>
          <cell r="AY68">
            <v>41934</v>
          </cell>
          <cell r="BG68">
            <v>41934</v>
          </cell>
          <cell r="BO68">
            <v>41934</v>
          </cell>
          <cell r="BW68">
            <v>41934</v>
          </cell>
        </row>
        <row r="69">
          <cell r="C69">
            <v>41933</v>
          </cell>
          <cell r="K69">
            <v>41933</v>
          </cell>
          <cell r="S69">
            <v>41933</v>
          </cell>
          <cell r="AA69">
            <v>41933</v>
          </cell>
          <cell r="AI69">
            <v>41933</v>
          </cell>
          <cell r="AQ69">
            <v>41933</v>
          </cell>
          <cell r="AY69">
            <v>41933</v>
          </cell>
          <cell r="BG69">
            <v>41933</v>
          </cell>
          <cell r="BO69">
            <v>41933</v>
          </cell>
          <cell r="BW69">
            <v>41933</v>
          </cell>
        </row>
        <row r="70">
          <cell r="C70">
            <v>41932</v>
          </cell>
          <cell r="K70">
            <v>41932</v>
          </cell>
          <cell r="S70">
            <v>41932</v>
          </cell>
          <cell r="AA70">
            <v>41932</v>
          </cell>
          <cell r="AI70">
            <v>41932</v>
          </cell>
          <cell r="AQ70">
            <v>41932</v>
          </cell>
          <cell r="AY70">
            <v>41932</v>
          </cell>
          <cell r="BG70">
            <v>41932</v>
          </cell>
          <cell r="BO70">
            <v>41932</v>
          </cell>
          <cell r="BW70">
            <v>41932</v>
          </cell>
        </row>
        <row r="71">
          <cell r="C71">
            <v>41929</v>
          </cell>
          <cell r="K71">
            <v>41929</v>
          </cell>
          <cell r="S71">
            <v>41929</v>
          </cell>
          <cell r="AA71">
            <v>41929</v>
          </cell>
          <cell r="AI71">
            <v>41929</v>
          </cell>
          <cell r="AQ71">
            <v>41929</v>
          </cell>
          <cell r="AY71">
            <v>41929</v>
          </cell>
          <cell r="BG71">
            <v>41929</v>
          </cell>
          <cell r="BO71">
            <v>41929</v>
          </cell>
          <cell r="BW71">
            <v>41929</v>
          </cell>
        </row>
        <row r="72">
          <cell r="C72">
            <v>41928</v>
          </cell>
          <cell r="K72">
            <v>41928</v>
          </cell>
          <cell r="S72">
            <v>41928</v>
          </cell>
          <cell r="AA72">
            <v>41928</v>
          </cell>
          <cell r="AI72">
            <v>41928</v>
          </cell>
          <cell r="AQ72">
            <v>41928</v>
          </cell>
          <cell r="AY72">
            <v>41928</v>
          </cell>
          <cell r="BG72">
            <v>41928</v>
          </cell>
          <cell r="BO72">
            <v>41928</v>
          </cell>
          <cell r="BW72">
            <v>41928</v>
          </cell>
        </row>
        <row r="73">
          <cell r="C73">
            <v>41927</v>
          </cell>
          <cell r="K73">
            <v>41927</v>
          </cell>
          <cell r="S73">
            <v>41927</v>
          </cell>
          <cell r="AA73">
            <v>41927</v>
          </cell>
          <cell r="AI73">
            <v>41927</v>
          </cell>
          <cell r="AQ73">
            <v>41927</v>
          </cell>
          <cell r="AY73">
            <v>41927</v>
          </cell>
          <cell r="BG73">
            <v>41927</v>
          </cell>
          <cell r="BO73">
            <v>41927</v>
          </cell>
          <cell r="BW73">
            <v>41927</v>
          </cell>
        </row>
        <row r="74">
          <cell r="C74">
            <v>41926</v>
          </cell>
          <cell r="K74">
            <v>41926</v>
          </cell>
          <cell r="S74">
            <v>41926</v>
          </cell>
          <cell r="AA74">
            <v>41926</v>
          </cell>
          <cell r="AI74">
            <v>41926</v>
          </cell>
          <cell r="AQ74">
            <v>41926</v>
          </cell>
          <cell r="AY74">
            <v>41926</v>
          </cell>
          <cell r="BG74">
            <v>41926</v>
          </cell>
          <cell r="BO74">
            <v>41926</v>
          </cell>
          <cell r="BW74">
            <v>41926</v>
          </cell>
        </row>
        <row r="75">
          <cell r="C75">
            <v>41925</v>
          </cell>
          <cell r="K75">
            <v>41925</v>
          </cell>
          <cell r="S75">
            <v>41925</v>
          </cell>
          <cell r="AA75">
            <v>41925</v>
          </cell>
          <cell r="AI75">
            <v>41925</v>
          </cell>
          <cell r="AQ75">
            <v>41925</v>
          </cell>
          <cell r="AY75">
            <v>41925</v>
          </cell>
          <cell r="BG75">
            <v>41925</v>
          </cell>
          <cell r="BO75">
            <v>41925</v>
          </cell>
          <cell r="BW75">
            <v>41925</v>
          </cell>
        </row>
        <row r="76">
          <cell r="C76">
            <v>41922</v>
          </cell>
          <cell r="K76">
            <v>41922</v>
          </cell>
          <cell r="S76">
            <v>41922</v>
          </cell>
          <cell r="AA76">
            <v>41922</v>
          </cell>
          <cell r="AI76">
            <v>41922</v>
          </cell>
          <cell r="AQ76">
            <v>41922</v>
          </cell>
          <cell r="AY76">
            <v>41922</v>
          </cell>
          <cell r="BG76">
            <v>41922</v>
          </cell>
          <cell r="BO76">
            <v>41922</v>
          </cell>
          <cell r="BW76">
            <v>41922</v>
          </cell>
        </row>
        <row r="77">
          <cell r="C77">
            <v>41921</v>
          </cell>
          <cell r="K77">
            <v>41921</v>
          </cell>
          <cell r="S77">
            <v>41921</v>
          </cell>
          <cell r="AA77">
            <v>41921</v>
          </cell>
          <cell r="AI77">
            <v>41921</v>
          </cell>
          <cell r="AQ77">
            <v>41921</v>
          </cell>
          <cell r="AY77">
            <v>41921</v>
          </cell>
          <cell r="BG77">
            <v>41921</v>
          </cell>
          <cell r="BO77">
            <v>41921</v>
          </cell>
          <cell r="BW77">
            <v>41921</v>
          </cell>
        </row>
        <row r="78">
          <cell r="C78">
            <v>41920</v>
          </cell>
          <cell r="K78">
            <v>41920</v>
          </cell>
          <cell r="S78">
            <v>41920</v>
          </cell>
          <cell r="AA78">
            <v>41920</v>
          </cell>
          <cell r="AI78">
            <v>41920</v>
          </cell>
          <cell r="AQ78">
            <v>41920</v>
          </cell>
          <cell r="AY78">
            <v>41920</v>
          </cell>
          <cell r="BG78">
            <v>41920</v>
          </cell>
          <cell r="BO78">
            <v>41920</v>
          </cell>
          <cell r="BW78">
            <v>41920</v>
          </cell>
        </row>
        <row r="79">
          <cell r="C79">
            <v>41919</v>
          </cell>
          <cell r="K79">
            <v>41919</v>
          </cell>
          <cell r="S79">
            <v>41919</v>
          </cell>
          <cell r="AA79">
            <v>41919</v>
          </cell>
          <cell r="AI79">
            <v>41919</v>
          </cell>
          <cell r="AQ79">
            <v>41919</v>
          </cell>
          <cell r="AY79">
            <v>41919</v>
          </cell>
          <cell r="BG79">
            <v>41919</v>
          </cell>
          <cell r="BO79">
            <v>41919</v>
          </cell>
          <cell r="BW79">
            <v>41919</v>
          </cell>
        </row>
        <row r="80">
          <cell r="C80">
            <v>41918</v>
          </cell>
          <cell r="K80">
            <v>41918</v>
          </cell>
          <cell r="S80">
            <v>41918</v>
          </cell>
          <cell r="AA80">
            <v>41918</v>
          </cell>
          <cell r="AI80">
            <v>41918</v>
          </cell>
          <cell r="AQ80">
            <v>41918</v>
          </cell>
          <cell r="AY80">
            <v>41918</v>
          </cell>
          <cell r="BG80">
            <v>41918</v>
          </cell>
          <cell r="BO80">
            <v>41918</v>
          </cell>
          <cell r="BW80">
            <v>41918</v>
          </cell>
        </row>
        <row r="81">
          <cell r="C81">
            <v>41915</v>
          </cell>
          <cell r="K81">
            <v>41915</v>
          </cell>
          <cell r="S81">
            <v>41915</v>
          </cell>
          <cell r="AA81">
            <v>41915</v>
          </cell>
          <cell r="AI81">
            <v>41915</v>
          </cell>
          <cell r="AQ81">
            <v>41915</v>
          </cell>
          <cell r="AY81">
            <v>41915</v>
          </cell>
          <cell r="BG81">
            <v>41915</v>
          </cell>
          <cell r="BO81">
            <v>41915</v>
          </cell>
          <cell r="BW81">
            <v>41915</v>
          </cell>
        </row>
        <row r="82">
          <cell r="C82">
            <v>41914</v>
          </cell>
          <cell r="K82">
            <v>41914</v>
          </cell>
          <cell r="S82">
            <v>41914</v>
          </cell>
          <cell r="AA82">
            <v>41914</v>
          </cell>
          <cell r="AI82">
            <v>41914</v>
          </cell>
          <cell r="AQ82">
            <v>41914</v>
          </cell>
          <cell r="AY82">
            <v>41914</v>
          </cell>
          <cell r="BG82">
            <v>41914</v>
          </cell>
          <cell r="BO82">
            <v>41914</v>
          </cell>
          <cell r="BW82">
            <v>41914</v>
          </cell>
        </row>
        <row r="83">
          <cell r="C83">
            <v>41913</v>
          </cell>
          <cell r="K83">
            <v>41913</v>
          </cell>
          <cell r="S83">
            <v>41913</v>
          </cell>
          <cell r="AA83">
            <v>41913</v>
          </cell>
          <cell r="AI83">
            <v>41913</v>
          </cell>
          <cell r="AQ83">
            <v>41913</v>
          </cell>
          <cell r="AY83">
            <v>41913</v>
          </cell>
          <cell r="BG83">
            <v>41913</v>
          </cell>
          <cell r="BO83">
            <v>41913</v>
          </cell>
          <cell r="BW83">
            <v>41913</v>
          </cell>
        </row>
        <row r="84">
          <cell r="C84">
            <v>41912</v>
          </cell>
          <cell r="K84">
            <v>41912</v>
          </cell>
          <cell r="S84">
            <v>41912</v>
          </cell>
          <cell r="AA84">
            <v>41912</v>
          </cell>
          <cell r="AI84">
            <v>41912</v>
          </cell>
          <cell r="AQ84">
            <v>41912</v>
          </cell>
          <cell r="AY84">
            <v>41912</v>
          </cell>
          <cell r="BG84">
            <v>41912</v>
          </cell>
          <cell r="BO84">
            <v>41912</v>
          </cell>
          <cell r="BW84">
            <v>41912</v>
          </cell>
        </row>
        <row r="85">
          <cell r="C85">
            <v>41911</v>
          </cell>
          <cell r="K85">
            <v>41911</v>
          </cell>
          <cell r="S85">
            <v>41911</v>
          </cell>
          <cell r="AA85">
            <v>41911</v>
          </cell>
          <cell r="AI85">
            <v>41911</v>
          </cell>
          <cell r="AQ85">
            <v>41911</v>
          </cell>
          <cell r="AY85">
            <v>41911</v>
          </cell>
          <cell r="BG85">
            <v>41911</v>
          </cell>
          <cell r="BO85">
            <v>41911</v>
          </cell>
          <cell r="BW85">
            <v>41911</v>
          </cell>
        </row>
        <row r="86">
          <cell r="C86">
            <v>41908</v>
          </cell>
          <cell r="K86">
            <v>41908</v>
          </cell>
          <cell r="S86">
            <v>41908</v>
          </cell>
          <cell r="AA86">
            <v>41908</v>
          </cell>
          <cell r="AI86">
            <v>41908</v>
          </cell>
          <cell r="AQ86">
            <v>41908</v>
          </cell>
          <cell r="AY86">
            <v>41908</v>
          </cell>
          <cell r="BG86">
            <v>41908</v>
          </cell>
          <cell r="BO86">
            <v>41908</v>
          </cell>
          <cell r="BW86">
            <v>41908</v>
          </cell>
        </row>
        <row r="87">
          <cell r="C87">
            <v>41907</v>
          </cell>
          <cell r="K87">
            <v>41907</v>
          </cell>
          <cell r="S87">
            <v>41907</v>
          </cell>
          <cell r="AA87">
            <v>41907</v>
          </cell>
          <cell r="AI87">
            <v>41907</v>
          </cell>
          <cell r="AQ87">
            <v>41907</v>
          </cell>
          <cell r="AY87">
            <v>41907</v>
          </cell>
          <cell r="BG87">
            <v>41907</v>
          </cell>
          <cell r="BO87">
            <v>41907</v>
          </cell>
          <cell r="BW87">
            <v>41907</v>
          </cell>
        </row>
        <row r="88">
          <cell r="C88">
            <v>41906</v>
          </cell>
          <cell r="K88">
            <v>41906</v>
          </cell>
          <cell r="S88">
            <v>41906</v>
          </cell>
          <cell r="AA88">
            <v>41906</v>
          </cell>
          <cell r="AI88">
            <v>41906</v>
          </cell>
          <cell r="AQ88">
            <v>41906</v>
          </cell>
          <cell r="AY88">
            <v>41906</v>
          </cell>
          <cell r="BG88">
            <v>41906</v>
          </cell>
          <cell r="BO88">
            <v>41906</v>
          </cell>
          <cell r="BW88">
            <v>41906</v>
          </cell>
        </row>
        <row r="89">
          <cell r="C89">
            <v>41905</v>
          </cell>
          <cell r="K89">
            <v>41905</v>
          </cell>
          <cell r="S89">
            <v>41905</v>
          </cell>
          <cell r="AA89">
            <v>41905</v>
          </cell>
          <cell r="AI89">
            <v>41905</v>
          </cell>
          <cell r="AQ89">
            <v>41905</v>
          </cell>
          <cell r="AY89">
            <v>41905</v>
          </cell>
          <cell r="BG89">
            <v>41905</v>
          </cell>
          <cell r="BO89">
            <v>41905</v>
          </cell>
          <cell r="BW89">
            <v>41905</v>
          </cell>
        </row>
        <row r="90">
          <cell r="C90">
            <v>41904</v>
          </cell>
          <cell r="K90">
            <v>41904</v>
          </cell>
          <cell r="S90">
            <v>41904</v>
          </cell>
          <cell r="AA90">
            <v>41904</v>
          </cell>
          <cell r="AI90">
            <v>41904</v>
          </cell>
          <cell r="AQ90">
            <v>41904</v>
          </cell>
          <cell r="AY90">
            <v>41904</v>
          </cell>
          <cell r="BG90">
            <v>41904</v>
          </cell>
          <cell r="BO90">
            <v>41904</v>
          </cell>
          <cell r="BW90">
            <v>41904</v>
          </cell>
        </row>
        <row r="91">
          <cell r="C91">
            <v>41901</v>
          </cell>
          <cell r="K91">
            <v>41901</v>
          </cell>
          <cell r="S91">
            <v>41901</v>
          </cell>
          <cell r="AA91">
            <v>41901</v>
          </cell>
          <cell r="AI91">
            <v>41901</v>
          </cell>
          <cell r="AQ91">
            <v>41901</v>
          </cell>
          <cell r="AY91">
            <v>41901</v>
          </cell>
          <cell r="BG91">
            <v>41901</v>
          </cell>
          <cell r="BO91">
            <v>41901</v>
          </cell>
          <cell r="BW91">
            <v>41901</v>
          </cell>
        </row>
        <row r="92">
          <cell r="C92">
            <v>41900</v>
          </cell>
          <cell r="K92">
            <v>41900</v>
          </cell>
          <cell r="S92">
            <v>41900</v>
          </cell>
          <cell r="AA92">
            <v>41900</v>
          </cell>
          <cell r="AI92">
            <v>41900</v>
          </cell>
          <cell r="AQ92">
            <v>41900</v>
          </cell>
          <cell r="AY92">
            <v>41900</v>
          </cell>
          <cell r="BG92">
            <v>41900</v>
          </cell>
          <cell r="BO92">
            <v>41900</v>
          </cell>
          <cell r="BW92">
            <v>41900</v>
          </cell>
        </row>
        <row r="93">
          <cell r="C93">
            <v>41899</v>
          </cell>
          <cell r="K93">
            <v>41899</v>
          </cell>
          <cell r="S93">
            <v>41899</v>
          </cell>
          <cell r="AA93">
            <v>41899</v>
          </cell>
          <cell r="AI93">
            <v>41899</v>
          </cell>
          <cell r="AQ93">
            <v>41899</v>
          </cell>
          <cell r="AY93">
            <v>41899</v>
          </cell>
          <cell r="BG93">
            <v>41899</v>
          </cell>
          <cell r="BO93">
            <v>41899</v>
          </cell>
          <cell r="BW93">
            <v>41899</v>
          </cell>
        </row>
        <row r="94">
          <cell r="C94">
            <v>41898</v>
          </cell>
          <cell r="K94">
            <v>41898</v>
          </cell>
          <cell r="S94">
            <v>41898</v>
          </cell>
          <cell r="AA94">
            <v>41898</v>
          </cell>
          <cell r="AI94">
            <v>41898</v>
          </cell>
          <cell r="AQ94">
            <v>41898</v>
          </cell>
          <cell r="AY94">
            <v>41898</v>
          </cell>
          <cell r="BG94">
            <v>41898</v>
          </cell>
          <cell r="BO94">
            <v>41898</v>
          </cell>
          <cell r="BW94">
            <v>41898</v>
          </cell>
        </row>
        <row r="95">
          <cell r="C95">
            <v>41897</v>
          </cell>
          <cell r="K95">
            <v>41897</v>
          </cell>
          <cell r="S95">
            <v>41897</v>
          </cell>
          <cell r="AA95">
            <v>41897</v>
          </cell>
          <cell r="AI95">
            <v>41897</v>
          </cell>
          <cell r="AQ95">
            <v>41897</v>
          </cell>
          <cell r="AY95">
            <v>41897</v>
          </cell>
          <cell r="BG95">
            <v>41897</v>
          </cell>
          <cell r="BO95">
            <v>41897</v>
          </cell>
          <cell r="BW95">
            <v>41897</v>
          </cell>
        </row>
        <row r="96">
          <cell r="C96">
            <v>41894</v>
          </cell>
          <cell r="K96">
            <v>41894</v>
          </cell>
          <cell r="S96">
            <v>41894</v>
          </cell>
          <cell r="AA96">
            <v>41894</v>
          </cell>
          <cell r="AI96">
            <v>41894</v>
          </cell>
          <cell r="AQ96">
            <v>41894</v>
          </cell>
          <cell r="AY96">
            <v>41894</v>
          </cell>
          <cell r="BG96">
            <v>41894</v>
          </cell>
          <cell r="BO96">
            <v>41894</v>
          </cell>
          <cell r="BW96">
            <v>41894</v>
          </cell>
        </row>
        <row r="97">
          <cell r="C97">
            <v>41893</v>
          </cell>
          <cell r="K97">
            <v>41893</v>
          </cell>
          <cell r="S97">
            <v>41893</v>
          </cell>
          <cell r="AA97">
            <v>41893</v>
          </cell>
          <cell r="AI97">
            <v>41893</v>
          </cell>
          <cell r="AQ97">
            <v>41893</v>
          </cell>
          <cell r="AY97">
            <v>41893</v>
          </cell>
          <cell r="BG97">
            <v>41893</v>
          </cell>
          <cell r="BO97">
            <v>41893</v>
          </cell>
          <cell r="BW97">
            <v>41893</v>
          </cell>
        </row>
        <row r="98">
          <cell r="C98">
            <v>41892</v>
          </cell>
          <cell r="K98">
            <v>41892</v>
          </cell>
          <cell r="S98">
            <v>41892</v>
          </cell>
          <cell r="AA98">
            <v>41892</v>
          </cell>
          <cell r="AI98">
            <v>41892</v>
          </cell>
          <cell r="AQ98">
            <v>41892</v>
          </cell>
          <cell r="AY98">
            <v>41892</v>
          </cell>
          <cell r="BG98">
            <v>41892</v>
          </cell>
          <cell r="BO98">
            <v>41892</v>
          </cell>
          <cell r="BW98">
            <v>41892</v>
          </cell>
        </row>
        <row r="99">
          <cell r="C99">
            <v>41891</v>
          </cell>
          <cell r="K99">
            <v>41891</v>
          </cell>
          <cell r="S99">
            <v>41891</v>
          </cell>
          <cell r="AA99">
            <v>41891</v>
          </cell>
          <cell r="AI99">
            <v>41891</v>
          </cell>
          <cell r="AQ99">
            <v>41891</v>
          </cell>
          <cell r="AY99">
            <v>41891</v>
          </cell>
          <cell r="BG99">
            <v>41891</v>
          </cell>
          <cell r="BO99">
            <v>41891</v>
          </cell>
          <cell r="BW99">
            <v>41891</v>
          </cell>
        </row>
        <row r="100">
          <cell r="C100">
            <v>41890</v>
          </cell>
          <cell r="K100">
            <v>41890</v>
          </cell>
          <cell r="S100">
            <v>41890</v>
          </cell>
          <cell r="AA100">
            <v>41890</v>
          </cell>
          <cell r="AI100">
            <v>41890</v>
          </cell>
          <cell r="AQ100">
            <v>41890</v>
          </cell>
          <cell r="AY100">
            <v>41890</v>
          </cell>
          <cell r="BG100">
            <v>41890</v>
          </cell>
          <cell r="BO100">
            <v>41890</v>
          </cell>
          <cell r="BW100">
            <v>41890</v>
          </cell>
        </row>
        <row r="101">
          <cell r="C101">
            <v>41887</v>
          </cell>
          <cell r="K101">
            <v>41887</v>
          </cell>
          <cell r="S101">
            <v>41887</v>
          </cell>
          <cell r="AA101">
            <v>41887</v>
          </cell>
          <cell r="AI101">
            <v>41887</v>
          </cell>
          <cell r="AQ101">
            <v>41887</v>
          </cell>
          <cell r="AY101">
            <v>41887</v>
          </cell>
          <cell r="BG101">
            <v>41887</v>
          </cell>
          <cell r="BO101">
            <v>41887</v>
          </cell>
          <cell r="BW101">
            <v>41887</v>
          </cell>
        </row>
        <row r="102">
          <cell r="C102">
            <v>41886</v>
          </cell>
          <cell r="K102">
            <v>41886</v>
          </cell>
          <cell r="S102">
            <v>41886</v>
          </cell>
          <cell r="AA102">
            <v>41886</v>
          </cell>
          <cell r="AI102">
            <v>41886</v>
          </cell>
          <cell r="AQ102">
            <v>41886</v>
          </cell>
          <cell r="AY102">
            <v>41886</v>
          </cell>
          <cell r="BG102">
            <v>41886</v>
          </cell>
          <cell r="BO102">
            <v>41886</v>
          </cell>
          <cell r="BW102">
            <v>41886</v>
          </cell>
        </row>
        <row r="103">
          <cell r="C103">
            <v>41885</v>
          </cell>
          <cell r="K103">
            <v>41885</v>
          </cell>
          <cell r="S103">
            <v>41885</v>
          </cell>
          <cell r="AA103">
            <v>41885</v>
          </cell>
          <cell r="AI103">
            <v>41885</v>
          </cell>
          <cell r="AQ103">
            <v>41885</v>
          </cell>
          <cell r="AY103">
            <v>41885</v>
          </cell>
          <cell r="BG103">
            <v>41885</v>
          </cell>
          <cell r="BO103">
            <v>41885</v>
          </cell>
          <cell r="BW103">
            <v>41885</v>
          </cell>
        </row>
        <row r="104">
          <cell r="C104">
            <v>41884</v>
          </cell>
          <cell r="K104">
            <v>41884</v>
          </cell>
          <cell r="S104">
            <v>41884</v>
          </cell>
          <cell r="AA104">
            <v>41884</v>
          </cell>
          <cell r="AI104">
            <v>41884</v>
          </cell>
          <cell r="AQ104">
            <v>41884</v>
          </cell>
          <cell r="AY104">
            <v>41884</v>
          </cell>
          <cell r="BG104">
            <v>41884</v>
          </cell>
          <cell r="BO104">
            <v>41884</v>
          </cell>
          <cell r="BW104">
            <v>41884</v>
          </cell>
        </row>
        <row r="105">
          <cell r="C105">
            <v>41880</v>
          </cell>
          <cell r="K105">
            <v>41880</v>
          </cell>
          <cell r="S105">
            <v>41880</v>
          </cell>
          <cell r="AA105">
            <v>41880</v>
          </cell>
          <cell r="AI105">
            <v>41880</v>
          </cell>
          <cell r="AQ105">
            <v>41880</v>
          </cell>
          <cell r="AY105">
            <v>41880</v>
          </cell>
          <cell r="BG105">
            <v>41880</v>
          </cell>
          <cell r="BO105">
            <v>41880</v>
          </cell>
          <cell r="BW105">
            <v>41880</v>
          </cell>
        </row>
        <row r="106">
          <cell r="C106">
            <v>41879</v>
          </cell>
          <cell r="K106">
            <v>41879</v>
          </cell>
          <cell r="S106">
            <v>41879</v>
          </cell>
          <cell r="AA106">
            <v>41879</v>
          </cell>
          <cell r="AI106">
            <v>41879</v>
          </cell>
          <cell r="AQ106">
            <v>41879</v>
          </cell>
          <cell r="AY106">
            <v>41879</v>
          </cell>
          <cell r="BG106">
            <v>41879</v>
          </cell>
          <cell r="BO106">
            <v>41879</v>
          </cell>
          <cell r="BW106">
            <v>41879</v>
          </cell>
        </row>
        <row r="107">
          <cell r="C107">
            <v>41878</v>
          </cell>
          <cell r="K107">
            <v>41878</v>
          </cell>
          <cell r="S107">
            <v>41878</v>
          </cell>
          <cell r="AA107">
            <v>41878</v>
          </cell>
          <cell r="AI107">
            <v>41878</v>
          </cell>
          <cell r="AQ107">
            <v>41878</v>
          </cell>
          <cell r="AY107">
            <v>41878</v>
          </cell>
          <cell r="BG107">
            <v>41878</v>
          </cell>
          <cell r="BO107">
            <v>41878</v>
          </cell>
          <cell r="BW107">
            <v>41878</v>
          </cell>
        </row>
        <row r="108">
          <cell r="C108">
            <v>41877</v>
          </cell>
          <cell r="K108">
            <v>41877</v>
          </cell>
          <cell r="S108">
            <v>41877</v>
          </cell>
          <cell r="AA108">
            <v>41877</v>
          </cell>
          <cell r="AI108">
            <v>41877</v>
          </cell>
          <cell r="AQ108">
            <v>41877</v>
          </cell>
          <cell r="AY108">
            <v>41877</v>
          </cell>
          <cell r="BG108">
            <v>41877</v>
          </cell>
          <cell r="BO108">
            <v>41877</v>
          </cell>
          <cell r="BW108">
            <v>41877</v>
          </cell>
        </row>
        <row r="109">
          <cell r="C109">
            <v>41876</v>
          </cell>
          <cell r="K109">
            <v>41876</v>
          </cell>
          <cell r="S109">
            <v>41876</v>
          </cell>
          <cell r="AA109">
            <v>41876</v>
          </cell>
          <cell r="AI109">
            <v>41876</v>
          </cell>
          <cell r="AQ109">
            <v>41876</v>
          </cell>
          <cell r="AY109">
            <v>41876</v>
          </cell>
          <cell r="BG109">
            <v>41876</v>
          </cell>
          <cell r="BO109">
            <v>41876</v>
          </cell>
          <cell r="BW109">
            <v>41876</v>
          </cell>
        </row>
        <row r="110">
          <cell r="C110">
            <v>41873</v>
          </cell>
          <cell r="K110">
            <v>41873</v>
          </cell>
          <cell r="S110">
            <v>41873</v>
          </cell>
          <cell r="AA110">
            <v>41873</v>
          </cell>
          <cell r="AI110">
            <v>41873</v>
          </cell>
          <cell r="AQ110">
            <v>41873</v>
          </cell>
          <cell r="AY110">
            <v>41873</v>
          </cell>
          <cell r="BG110">
            <v>41873</v>
          </cell>
          <cell r="BO110">
            <v>41873</v>
          </cell>
          <cell r="BW110">
            <v>41873</v>
          </cell>
        </row>
        <row r="111">
          <cell r="C111">
            <v>41872</v>
          </cell>
          <cell r="K111">
            <v>41872</v>
          </cell>
          <cell r="S111">
            <v>41872</v>
          </cell>
          <cell r="AA111">
            <v>41872</v>
          </cell>
          <cell r="AI111">
            <v>41872</v>
          </cell>
          <cell r="AQ111">
            <v>41872</v>
          </cell>
          <cell r="AY111">
            <v>41872</v>
          </cell>
          <cell r="BG111">
            <v>41872</v>
          </cell>
          <cell r="BO111">
            <v>41872</v>
          </cell>
          <cell r="BW111">
            <v>41872</v>
          </cell>
        </row>
        <row r="112">
          <cell r="C112">
            <v>41871</v>
          </cell>
          <cell r="K112">
            <v>41871</v>
          </cell>
          <cell r="S112">
            <v>41871</v>
          </cell>
          <cell r="AA112">
            <v>41871</v>
          </cell>
          <cell r="AI112">
            <v>41871</v>
          </cell>
          <cell r="AQ112">
            <v>41871</v>
          </cell>
          <cell r="AY112">
            <v>41871</v>
          </cell>
          <cell r="BG112">
            <v>41871</v>
          </cell>
          <cell r="BO112">
            <v>41871</v>
          </cell>
          <cell r="BW112">
            <v>41871</v>
          </cell>
        </row>
        <row r="113">
          <cell r="C113">
            <v>41870</v>
          </cell>
          <cell r="K113">
            <v>41870</v>
          </cell>
          <cell r="S113">
            <v>41870</v>
          </cell>
          <cell r="AA113">
            <v>41870</v>
          </cell>
          <cell r="AI113">
            <v>41870</v>
          </cell>
          <cell r="AQ113">
            <v>41870</v>
          </cell>
          <cell r="AY113">
            <v>41870</v>
          </cell>
          <cell r="BG113">
            <v>41870</v>
          </cell>
          <cell r="BO113">
            <v>41870</v>
          </cell>
          <cell r="BW113">
            <v>41870</v>
          </cell>
        </row>
        <row r="114">
          <cell r="C114">
            <v>41869</v>
          </cell>
          <cell r="K114">
            <v>41869</v>
          </cell>
          <cell r="S114">
            <v>41869</v>
          </cell>
          <cell r="AA114">
            <v>41869</v>
          </cell>
          <cell r="AI114">
            <v>41869</v>
          </cell>
          <cell r="AQ114">
            <v>41869</v>
          </cell>
          <cell r="AY114">
            <v>41869</v>
          </cell>
          <cell r="BG114">
            <v>41869</v>
          </cell>
          <cell r="BO114">
            <v>41869</v>
          </cell>
          <cell r="BW114">
            <v>41869</v>
          </cell>
        </row>
        <row r="115">
          <cell r="C115">
            <v>41866</v>
          </cell>
          <cell r="K115">
            <v>41866</v>
          </cell>
          <cell r="S115">
            <v>41866</v>
          </cell>
          <cell r="AA115">
            <v>41866</v>
          </cell>
          <cell r="AI115">
            <v>41866</v>
          </cell>
          <cell r="AQ115">
            <v>41866</v>
          </cell>
          <cell r="AY115">
            <v>41866</v>
          </cell>
          <cell r="BG115">
            <v>41866</v>
          </cell>
          <cell r="BO115">
            <v>41866</v>
          </cell>
          <cell r="BW115">
            <v>41866</v>
          </cell>
        </row>
        <row r="116">
          <cell r="C116">
            <v>41865</v>
          </cell>
          <cell r="K116">
            <v>41865</v>
          </cell>
          <cell r="S116">
            <v>41865</v>
          </cell>
          <cell r="AA116">
            <v>41865</v>
          </cell>
          <cell r="AI116">
            <v>41865</v>
          </cell>
          <cell r="AQ116">
            <v>41865</v>
          </cell>
          <cell r="AY116">
            <v>41865</v>
          </cell>
          <cell r="BG116">
            <v>41865</v>
          </cell>
          <cell r="BO116">
            <v>41865</v>
          </cell>
          <cell r="BW116">
            <v>41865</v>
          </cell>
        </row>
        <row r="117">
          <cell r="C117">
            <v>41864</v>
          </cell>
          <cell r="K117">
            <v>41864</v>
          </cell>
          <cell r="S117">
            <v>41864</v>
          </cell>
          <cell r="AA117">
            <v>41864</v>
          </cell>
          <cell r="AI117">
            <v>41864</v>
          </cell>
          <cell r="AQ117">
            <v>41864</v>
          </cell>
          <cell r="AY117">
            <v>41864</v>
          </cell>
          <cell r="BG117">
            <v>41864</v>
          </cell>
          <cell r="BO117">
            <v>41864</v>
          </cell>
          <cell r="BW117">
            <v>41864</v>
          </cell>
        </row>
        <row r="118">
          <cell r="C118">
            <v>41863</v>
          </cell>
          <cell r="K118">
            <v>41863</v>
          </cell>
          <cell r="S118">
            <v>41863</v>
          </cell>
          <cell r="AA118">
            <v>41863</v>
          </cell>
          <cell r="AI118">
            <v>41863</v>
          </cell>
          <cell r="AQ118">
            <v>41863</v>
          </cell>
          <cell r="AY118">
            <v>41863</v>
          </cell>
          <cell r="BG118">
            <v>41863</v>
          </cell>
          <cell r="BO118">
            <v>41863</v>
          </cell>
          <cell r="BW118">
            <v>41863</v>
          </cell>
        </row>
        <row r="119">
          <cell r="C119">
            <v>41862</v>
          </cell>
          <cell r="K119">
            <v>41862</v>
          </cell>
          <cell r="S119">
            <v>41862</v>
          </cell>
          <cell r="AA119">
            <v>41862</v>
          </cell>
          <cell r="AI119">
            <v>41862</v>
          </cell>
          <cell r="AQ119">
            <v>41862</v>
          </cell>
          <cell r="AY119">
            <v>41862</v>
          </cell>
          <cell r="BG119">
            <v>41862</v>
          </cell>
          <cell r="BO119">
            <v>41862</v>
          </cell>
          <cell r="BW119">
            <v>41862</v>
          </cell>
        </row>
        <row r="120">
          <cell r="C120">
            <v>41859</v>
          </cell>
          <cell r="K120">
            <v>41859</v>
          </cell>
          <cell r="S120">
            <v>41859</v>
          </cell>
          <cell r="AA120">
            <v>41859</v>
          </cell>
          <cell r="AI120">
            <v>41859</v>
          </cell>
          <cell r="AQ120">
            <v>41859</v>
          </cell>
          <cell r="AY120">
            <v>41859</v>
          </cell>
          <cell r="BG120">
            <v>41859</v>
          </cell>
          <cell r="BO120">
            <v>41859</v>
          </cell>
          <cell r="BW120">
            <v>41859</v>
          </cell>
        </row>
        <row r="121">
          <cell r="C121">
            <v>41858</v>
          </cell>
          <cell r="K121">
            <v>41858</v>
          </cell>
          <cell r="S121">
            <v>41858</v>
          </cell>
          <cell r="AA121">
            <v>41858</v>
          </cell>
          <cell r="AI121">
            <v>41858</v>
          </cell>
          <cell r="AQ121">
            <v>41858</v>
          </cell>
          <cell r="AY121">
            <v>41858</v>
          </cell>
          <cell r="BG121">
            <v>41858</v>
          </cell>
          <cell r="BO121">
            <v>41858</v>
          </cell>
          <cell r="BW121">
            <v>41858</v>
          </cell>
        </row>
        <row r="122">
          <cell r="C122">
            <v>41857</v>
          </cell>
          <cell r="K122">
            <v>41857</v>
          </cell>
          <cell r="S122">
            <v>41857</v>
          </cell>
          <cell r="AA122">
            <v>41857</v>
          </cell>
          <cell r="AI122">
            <v>41857</v>
          </cell>
          <cell r="AQ122">
            <v>41857</v>
          </cell>
          <cell r="AY122">
            <v>41857</v>
          </cell>
          <cell r="BG122">
            <v>41857</v>
          </cell>
          <cell r="BO122">
            <v>41857</v>
          </cell>
          <cell r="BW122">
            <v>41857</v>
          </cell>
        </row>
        <row r="123">
          <cell r="C123">
            <v>41856</v>
          </cell>
          <cell r="K123">
            <v>41856</v>
          </cell>
          <cell r="S123">
            <v>41856</v>
          </cell>
          <cell r="AA123">
            <v>41856</v>
          </cell>
          <cell r="AI123">
            <v>41856</v>
          </cell>
          <cell r="AQ123">
            <v>41856</v>
          </cell>
          <cell r="AY123">
            <v>41856</v>
          </cell>
          <cell r="BG123">
            <v>41856</v>
          </cell>
          <cell r="BO123">
            <v>41856</v>
          </cell>
          <cell r="BW123">
            <v>41856</v>
          </cell>
        </row>
        <row r="124">
          <cell r="C124">
            <v>41855</v>
          </cell>
          <cell r="K124">
            <v>41855</v>
          </cell>
          <cell r="S124">
            <v>41855</v>
          </cell>
          <cell r="AA124">
            <v>41855</v>
          </cell>
          <cell r="AI124">
            <v>41855</v>
          </cell>
          <cell r="AQ124">
            <v>41855</v>
          </cell>
          <cell r="AY124">
            <v>41855</v>
          </cell>
          <cell r="BG124">
            <v>41855</v>
          </cell>
          <cell r="BO124">
            <v>41855</v>
          </cell>
          <cell r="BW124">
            <v>41855</v>
          </cell>
        </row>
        <row r="125">
          <cell r="C125">
            <v>41852</v>
          </cell>
          <cell r="K125">
            <v>41852</v>
          </cell>
          <cell r="S125">
            <v>41852</v>
          </cell>
          <cell r="AA125">
            <v>41852</v>
          </cell>
          <cell r="AI125">
            <v>41852</v>
          </cell>
          <cell r="AQ125">
            <v>41852</v>
          </cell>
          <cell r="AY125">
            <v>41852</v>
          </cell>
          <cell r="BG125">
            <v>41852</v>
          </cell>
          <cell r="BO125">
            <v>41852</v>
          </cell>
          <cell r="BW125">
            <v>41852</v>
          </cell>
        </row>
        <row r="126">
          <cell r="C126">
            <v>41851</v>
          </cell>
          <cell r="K126">
            <v>41851</v>
          </cell>
          <cell r="S126">
            <v>41851</v>
          </cell>
          <cell r="AA126">
            <v>41851</v>
          </cell>
          <cell r="AI126">
            <v>41851</v>
          </cell>
          <cell r="AQ126">
            <v>41851</v>
          </cell>
          <cell r="AY126">
            <v>41851</v>
          </cell>
          <cell r="BG126">
            <v>41851</v>
          </cell>
          <cell r="BO126">
            <v>41851</v>
          </cell>
          <cell r="BW126">
            <v>41851</v>
          </cell>
        </row>
        <row r="127">
          <cell r="C127">
            <v>41850</v>
          </cell>
          <cell r="K127">
            <v>41850</v>
          </cell>
          <cell r="S127">
            <v>41850</v>
          </cell>
          <cell r="AA127">
            <v>41850</v>
          </cell>
          <cell r="AI127">
            <v>41850</v>
          </cell>
          <cell r="AQ127">
            <v>41850</v>
          </cell>
          <cell r="AY127">
            <v>41850</v>
          </cell>
          <cell r="BG127">
            <v>41850</v>
          </cell>
          <cell r="BO127">
            <v>41850</v>
          </cell>
          <cell r="BW127">
            <v>41850</v>
          </cell>
        </row>
        <row r="128">
          <cell r="C128">
            <v>41849</v>
          </cell>
          <cell r="K128">
            <v>41849</v>
          </cell>
          <cell r="S128">
            <v>41849</v>
          </cell>
          <cell r="AA128">
            <v>41849</v>
          </cell>
          <cell r="AI128">
            <v>41849</v>
          </cell>
          <cell r="AQ128">
            <v>41849</v>
          </cell>
          <cell r="AY128">
            <v>41849</v>
          </cell>
          <cell r="BG128">
            <v>41849</v>
          </cell>
          <cell r="BO128">
            <v>41849</v>
          </cell>
          <cell r="BW128">
            <v>41849</v>
          </cell>
        </row>
        <row r="129">
          <cell r="C129">
            <v>41848</v>
          </cell>
          <cell r="K129">
            <v>41848</v>
          </cell>
          <cell r="S129">
            <v>41848</v>
          </cell>
          <cell r="AA129">
            <v>41848</v>
          </cell>
          <cell r="AI129">
            <v>41848</v>
          </cell>
          <cell r="AQ129">
            <v>41848</v>
          </cell>
          <cell r="AY129">
            <v>41848</v>
          </cell>
          <cell r="BG129">
            <v>41848</v>
          </cell>
          <cell r="BO129">
            <v>41848</v>
          </cell>
          <cell r="BW129">
            <v>41848</v>
          </cell>
        </row>
        <row r="130">
          <cell r="C130">
            <v>41845</v>
          </cell>
          <cell r="K130">
            <v>41845</v>
          </cell>
          <cell r="S130">
            <v>41845</v>
          </cell>
          <cell r="AA130">
            <v>41845</v>
          </cell>
          <cell r="AI130">
            <v>41845</v>
          </cell>
          <cell r="AQ130">
            <v>41845</v>
          </cell>
          <cell r="AY130">
            <v>41845</v>
          </cell>
          <cell r="BG130">
            <v>41845</v>
          </cell>
          <cell r="BO130">
            <v>41845</v>
          </cell>
          <cell r="BW130">
            <v>41845</v>
          </cell>
        </row>
        <row r="131">
          <cell r="C131">
            <v>41844</v>
          </cell>
          <cell r="K131">
            <v>41844</v>
          </cell>
          <cell r="S131">
            <v>41844</v>
          </cell>
          <cell r="AA131">
            <v>41844</v>
          </cell>
          <cell r="AI131">
            <v>41844</v>
          </cell>
          <cell r="AQ131">
            <v>41844</v>
          </cell>
          <cell r="AY131">
            <v>41844</v>
          </cell>
          <cell r="BG131">
            <v>41844</v>
          </cell>
          <cell r="BO131">
            <v>41844</v>
          </cell>
          <cell r="BW131">
            <v>41844</v>
          </cell>
        </row>
        <row r="132">
          <cell r="C132">
            <v>41843</v>
          </cell>
          <cell r="K132">
            <v>41843</v>
          </cell>
          <cell r="S132">
            <v>41843</v>
          </cell>
          <cell r="AA132">
            <v>41843</v>
          </cell>
          <cell r="AI132">
            <v>41843</v>
          </cell>
          <cell r="AQ132">
            <v>41843</v>
          </cell>
          <cell r="AY132">
            <v>41843</v>
          </cell>
          <cell r="BG132">
            <v>41843</v>
          </cell>
          <cell r="BO132">
            <v>41843</v>
          </cell>
          <cell r="BW132">
            <v>41843</v>
          </cell>
        </row>
        <row r="133">
          <cell r="C133">
            <v>41842</v>
          </cell>
          <cell r="K133">
            <v>41842</v>
          </cell>
          <cell r="S133">
            <v>41842</v>
          </cell>
          <cell r="AA133">
            <v>41842</v>
          </cell>
          <cell r="AI133">
            <v>41842</v>
          </cell>
          <cell r="AQ133">
            <v>41842</v>
          </cell>
          <cell r="AY133">
            <v>41842</v>
          </cell>
          <cell r="BG133">
            <v>41842</v>
          </cell>
          <cell r="BO133">
            <v>41842</v>
          </cell>
          <cell r="BW133">
            <v>41842</v>
          </cell>
        </row>
        <row r="134">
          <cell r="C134">
            <v>41841</v>
          </cell>
          <cell r="K134">
            <v>41841</v>
          </cell>
          <cell r="S134">
            <v>41841</v>
          </cell>
          <cell r="AA134">
            <v>41841</v>
          </cell>
          <cell r="AI134">
            <v>41841</v>
          </cell>
          <cell r="AQ134">
            <v>41841</v>
          </cell>
          <cell r="AY134">
            <v>41841</v>
          </cell>
          <cell r="BG134">
            <v>41841</v>
          </cell>
          <cell r="BO134">
            <v>41841</v>
          </cell>
          <cell r="BW134">
            <v>41841</v>
          </cell>
        </row>
        <row r="135">
          <cell r="C135">
            <v>41838</v>
          </cell>
          <cell r="K135">
            <v>41838</v>
          </cell>
          <cell r="S135">
            <v>41838</v>
          </cell>
          <cell r="AA135">
            <v>41838</v>
          </cell>
          <cell r="AI135">
            <v>41838</v>
          </cell>
          <cell r="AQ135">
            <v>41838</v>
          </cell>
          <cell r="AY135">
            <v>41838</v>
          </cell>
          <cell r="BG135">
            <v>41838</v>
          </cell>
          <cell r="BO135">
            <v>41838</v>
          </cell>
          <cell r="BW135">
            <v>41838</v>
          </cell>
        </row>
        <row r="136">
          <cell r="C136">
            <v>41837</v>
          </cell>
          <cell r="K136">
            <v>41837</v>
          </cell>
          <cell r="S136">
            <v>41837</v>
          </cell>
          <cell r="AA136">
            <v>41837</v>
          </cell>
          <cell r="AI136">
            <v>41837</v>
          </cell>
          <cell r="AQ136">
            <v>41837</v>
          </cell>
          <cell r="AY136">
            <v>41837</v>
          </cell>
          <cell r="BG136">
            <v>41837</v>
          </cell>
          <cell r="BO136">
            <v>41837</v>
          </cell>
          <cell r="BW136">
            <v>41837</v>
          </cell>
        </row>
        <row r="137">
          <cell r="C137">
            <v>41836</v>
          </cell>
          <cell r="K137">
            <v>41836</v>
          </cell>
          <cell r="S137">
            <v>41836</v>
          </cell>
          <cell r="AA137">
            <v>41836</v>
          </cell>
          <cell r="AI137">
            <v>41836</v>
          </cell>
          <cell r="AQ137">
            <v>41836</v>
          </cell>
          <cell r="AY137">
            <v>41836</v>
          </cell>
          <cell r="BG137">
            <v>41836</v>
          </cell>
          <cell r="BO137">
            <v>41836</v>
          </cell>
          <cell r="BW137">
            <v>41836</v>
          </cell>
        </row>
        <row r="138">
          <cell r="C138">
            <v>41835</v>
          </cell>
          <cell r="K138">
            <v>41835</v>
          </cell>
          <cell r="S138">
            <v>41835</v>
          </cell>
          <cell r="AA138">
            <v>41835</v>
          </cell>
          <cell r="AI138">
            <v>41835</v>
          </cell>
          <cell r="AQ138">
            <v>41835</v>
          </cell>
          <cell r="AY138">
            <v>41835</v>
          </cell>
          <cell r="BG138">
            <v>41835</v>
          </cell>
          <cell r="BO138">
            <v>41835</v>
          </cell>
          <cell r="BW138">
            <v>41835</v>
          </cell>
        </row>
        <row r="139">
          <cell r="C139">
            <v>41834</v>
          </cell>
          <cell r="K139">
            <v>41834</v>
          </cell>
          <cell r="S139">
            <v>41834</v>
          </cell>
          <cell r="AA139">
            <v>41834</v>
          </cell>
          <cell r="AI139">
            <v>41834</v>
          </cell>
          <cell r="AQ139">
            <v>41834</v>
          </cell>
          <cell r="AY139">
            <v>41834</v>
          </cell>
          <cell r="BG139">
            <v>41834</v>
          </cell>
          <cell r="BO139">
            <v>41834</v>
          </cell>
          <cell r="BW139">
            <v>41834</v>
          </cell>
        </row>
        <row r="140">
          <cell r="C140">
            <v>41831</v>
          </cell>
          <cell r="K140">
            <v>41831</v>
          </cell>
          <cell r="S140">
            <v>41831</v>
          </cell>
          <cell r="AA140">
            <v>41831</v>
          </cell>
          <cell r="AI140">
            <v>41831</v>
          </cell>
          <cell r="AQ140">
            <v>41831</v>
          </cell>
          <cell r="AY140">
            <v>41831</v>
          </cell>
          <cell r="BG140">
            <v>41831</v>
          </cell>
          <cell r="BO140">
            <v>41831</v>
          </cell>
          <cell r="BW140">
            <v>41831</v>
          </cell>
        </row>
        <row r="141">
          <cell r="C141">
            <v>41830</v>
          </cell>
          <cell r="K141">
            <v>41830</v>
          </cell>
          <cell r="S141">
            <v>41830</v>
          </cell>
          <cell r="AA141">
            <v>41830</v>
          </cell>
          <cell r="AI141">
            <v>41830</v>
          </cell>
          <cell r="AQ141">
            <v>41830</v>
          </cell>
          <cell r="AY141">
            <v>41830</v>
          </cell>
          <cell r="BG141">
            <v>41830</v>
          </cell>
          <cell r="BO141">
            <v>41830</v>
          </cell>
          <cell r="BW141">
            <v>41830</v>
          </cell>
        </row>
        <row r="142">
          <cell r="C142">
            <v>41829</v>
          </cell>
          <cell r="K142">
            <v>41829</v>
          </cell>
          <cell r="S142">
            <v>41829</v>
          </cell>
          <cell r="AA142">
            <v>41829</v>
          </cell>
          <cell r="AI142">
            <v>41829</v>
          </cell>
          <cell r="AQ142">
            <v>41829</v>
          </cell>
          <cell r="AY142">
            <v>41829</v>
          </cell>
          <cell r="BG142">
            <v>41829</v>
          </cell>
          <cell r="BO142">
            <v>41829</v>
          </cell>
          <cell r="BW142">
            <v>41829</v>
          </cell>
        </row>
        <row r="143">
          <cell r="C143">
            <v>41828</v>
          </cell>
          <cell r="K143">
            <v>41828</v>
          </cell>
          <cell r="S143">
            <v>41828</v>
          </cell>
          <cell r="AA143">
            <v>41828</v>
          </cell>
          <cell r="AI143">
            <v>41828</v>
          </cell>
          <cell r="AQ143">
            <v>41828</v>
          </cell>
          <cell r="AY143">
            <v>41828</v>
          </cell>
          <cell r="BG143">
            <v>41828</v>
          </cell>
          <cell r="BO143">
            <v>41828</v>
          </cell>
          <cell r="BW143">
            <v>41828</v>
          </cell>
        </row>
        <row r="144">
          <cell r="C144">
            <v>41827</v>
          </cell>
          <cell r="K144">
            <v>41827</v>
          </cell>
          <cell r="S144">
            <v>41827</v>
          </cell>
          <cell r="AA144">
            <v>41827</v>
          </cell>
          <cell r="AI144">
            <v>41827</v>
          </cell>
          <cell r="AQ144">
            <v>41827</v>
          </cell>
          <cell r="AY144">
            <v>41827</v>
          </cell>
          <cell r="BG144">
            <v>41827</v>
          </cell>
          <cell r="BO144">
            <v>41827</v>
          </cell>
          <cell r="BW144">
            <v>41827</v>
          </cell>
        </row>
        <row r="145">
          <cell r="C145">
            <v>41823</v>
          </cell>
          <cell r="K145">
            <v>41823</v>
          </cell>
          <cell r="S145">
            <v>41823</v>
          </cell>
          <cell r="AA145">
            <v>41823</v>
          </cell>
          <cell r="AI145">
            <v>41823</v>
          </cell>
          <cell r="AQ145">
            <v>41823</v>
          </cell>
          <cell r="AY145">
            <v>41823</v>
          </cell>
          <cell r="BG145">
            <v>41823</v>
          </cell>
          <cell r="BO145">
            <v>41823</v>
          </cell>
          <cell r="BW145">
            <v>41823</v>
          </cell>
        </row>
        <row r="146">
          <cell r="C146">
            <v>41822</v>
          </cell>
          <cell r="K146">
            <v>41822</v>
          </cell>
          <cell r="S146">
            <v>41822</v>
          </cell>
          <cell r="AA146">
            <v>41822</v>
          </cell>
          <cell r="AI146">
            <v>41822</v>
          </cell>
          <cell r="AQ146">
            <v>41822</v>
          </cell>
          <cell r="AY146">
            <v>41822</v>
          </cell>
          <cell r="BG146">
            <v>41822</v>
          </cell>
          <cell r="BO146">
            <v>41822</v>
          </cell>
          <cell r="BW146">
            <v>41822</v>
          </cell>
        </row>
        <row r="147">
          <cell r="C147">
            <v>41821</v>
          </cell>
          <cell r="K147">
            <v>41821</v>
          </cell>
          <cell r="S147">
            <v>41821</v>
          </cell>
          <cell r="AA147">
            <v>41821</v>
          </cell>
          <cell r="AI147">
            <v>41821</v>
          </cell>
          <cell r="AQ147">
            <v>41821</v>
          </cell>
          <cell r="AY147">
            <v>41821</v>
          </cell>
          <cell r="BG147">
            <v>41821</v>
          </cell>
          <cell r="BO147">
            <v>41821</v>
          </cell>
          <cell r="BW147">
            <v>41821</v>
          </cell>
        </row>
        <row r="148">
          <cell r="C148">
            <v>41820</v>
          </cell>
          <cell r="K148">
            <v>41820</v>
          </cell>
          <cell r="S148">
            <v>41820</v>
          </cell>
          <cell r="AA148">
            <v>41820</v>
          </cell>
          <cell r="AI148">
            <v>41820</v>
          </cell>
          <cell r="AQ148">
            <v>41820</v>
          </cell>
          <cell r="AY148">
            <v>41820</v>
          </cell>
          <cell r="BG148">
            <v>41820</v>
          </cell>
          <cell r="BO148">
            <v>41820</v>
          </cell>
          <cell r="BW148">
            <v>41820</v>
          </cell>
        </row>
        <row r="149">
          <cell r="C149">
            <v>41817</v>
          </cell>
          <cell r="K149">
            <v>41817</v>
          </cell>
          <cell r="S149">
            <v>41817</v>
          </cell>
          <cell r="AA149">
            <v>41817</v>
          </cell>
          <cell r="AI149">
            <v>41817</v>
          </cell>
          <cell r="AQ149">
            <v>41817</v>
          </cell>
          <cell r="AY149">
            <v>41817</v>
          </cell>
          <cell r="BG149">
            <v>41817</v>
          </cell>
          <cell r="BO149">
            <v>41817</v>
          </cell>
          <cell r="BW149">
            <v>41817</v>
          </cell>
        </row>
        <row r="150">
          <cell r="C150">
            <v>41816</v>
          </cell>
          <cell r="K150">
            <v>41816</v>
          </cell>
          <cell r="S150">
            <v>41816</v>
          </cell>
          <cell r="AA150">
            <v>41816</v>
          </cell>
          <cell r="AI150">
            <v>41816</v>
          </cell>
          <cell r="AQ150">
            <v>41816</v>
          </cell>
          <cell r="AY150">
            <v>41816</v>
          </cell>
          <cell r="BG150">
            <v>41816</v>
          </cell>
          <cell r="BO150">
            <v>41816</v>
          </cell>
          <cell r="BW150">
            <v>41816</v>
          </cell>
        </row>
        <row r="151">
          <cell r="C151">
            <v>41815</v>
          </cell>
          <cell r="K151">
            <v>41815</v>
          </cell>
          <cell r="S151">
            <v>41815</v>
          </cell>
          <cell r="AA151">
            <v>41815</v>
          </cell>
          <cell r="AI151">
            <v>41815</v>
          </cell>
          <cell r="AQ151">
            <v>41815</v>
          </cell>
          <cell r="AY151">
            <v>41815</v>
          </cell>
          <cell r="BG151">
            <v>41815</v>
          </cell>
          <cell r="BO151">
            <v>41815</v>
          </cell>
          <cell r="BW151">
            <v>41815</v>
          </cell>
        </row>
        <row r="152">
          <cell r="C152">
            <v>41814</v>
          </cell>
          <cell r="K152">
            <v>41814</v>
          </cell>
          <cell r="S152">
            <v>41814</v>
          </cell>
          <cell r="AA152">
            <v>41814</v>
          </cell>
          <cell r="AI152">
            <v>41814</v>
          </cell>
          <cell r="AQ152">
            <v>41814</v>
          </cell>
          <cell r="AY152">
            <v>41814</v>
          </cell>
          <cell r="BG152">
            <v>41814</v>
          </cell>
          <cell r="BO152">
            <v>41814</v>
          </cell>
          <cell r="BW152">
            <v>41814</v>
          </cell>
        </row>
        <row r="153">
          <cell r="C153">
            <v>41813</v>
          </cell>
          <cell r="K153">
            <v>41813</v>
          </cell>
          <cell r="S153">
            <v>41813</v>
          </cell>
          <cell r="AA153">
            <v>41813</v>
          </cell>
          <cell r="AI153">
            <v>41813</v>
          </cell>
          <cell r="AQ153">
            <v>41813</v>
          </cell>
          <cell r="AY153">
            <v>41813</v>
          </cell>
          <cell r="BG153">
            <v>41813</v>
          </cell>
          <cell r="BO153">
            <v>41813</v>
          </cell>
          <cell r="BW153">
            <v>41813</v>
          </cell>
        </row>
        <row r="154">
          <cell r="C154">
            <v>41810</v>
          </cell>
          <cell r="K154">
            <v>41810</v>
          </cell>
          <cell r="S154">
            <v>41810</v>
          </cell>
          <cell r="AA154">
            <v>41810</v>
          </cell>
          <cell r="AI154">
            <v>41810</v>
          </cell>
          <cell r="AQ154">
            <v>41810</v>
          </cell>
          <cell r="AY154">
            <v>41810</v>
          </cell>
          <cell r="BG154">
            <v>41810</v>
          </cell>
          <cell r="BO154">
            <v>41810</v>
          </cell>
          <cell r="BW154">
            <v>41810</v>
          </cell>
        </row>
        <row r="155">
          <cell r="C155">
            <v>41809</v>
          </cell>
          <cell r="K155">
            <v>41809</v>
          </cell>
          <cell r="S155">
            <v>41809</v>
          </cell>
          <cell r="AA155">
            <v>41809</v>
          </cell>
          <cell r="AI155">
            <v>41809</v>
          </cell>
          <cell r="AQ155">
            <v>41809</v>
          </cell>
          <cell r="AY155">
            <v>41809</v>
          </cell>
          <cell r="BG155">
            <v>41809</v>
          </cell>
          <cell r="BO155">
            <v>41809</v>
          </cell>
          <cell r="BW155">
            <v>41809</v>
          </cell>
        </row>
        <row r="156">
          <cell r="C156">
            <v>41808</v>
          </cell>
          <cell r="K156">
            <v>41808</v>
          </cell>
          <cell r="S156">
            <v>41808</v>
          </cell>
          <cell r="AA156">
            <v>41808</v>
          </cell>
          <cell r="AI156">
            <v>41808</v>
          </cell>
          <cell r="AQ156">
            <v>41808</v>
          </cell>
          <cell r="AY156">
            <v>41808</v>
          </cell>
          <cell r="BG156">
            <v>41808</v>
          </cell>
          <cell r="BO156">
            <v>41808</v>
          </cell>
          <cell r="BW156">
            <v>41808</v>
          </cell>
        </row>
        <row r="157">
          <cell r="C157">
            <v>41807</v>
          </cell>
          <cell r="K157">
            <v>41807</v>
          </cell>
          <cell r="S157">
            <v>41807</v>
          </cell>
          <cell r="AA157">
            <v>41807</v>
          </cell>
          <cell r="AI157">
            <v>41807</v>
          </cell>
          <cell r="AQ157">
            <v>41807</v>
          </cell>
          <cell r="AY157">
            <v>41807</v>
          </cell>
          <cell r="BG157">
            <v>41807</v>
          </cell>
          <cell r="BO157">
            <v>41807</v>
          </cell>
          <cell r="BW157">
            <v>41807</v>
          </cell>
        </row>
        <row r="158">
          <cell r="C158">
            <v>41806</v>
          </cell>
          <cell r="K158">
            <v>41806</v>
          </cell>
          <cell r="S158">
            <v>41806</v>
          </cell>
          <cell r="AA158">
            <v>41806</v>
          </cell>
          <cell r="AI158">
            <v>41806</v>
          </cell>
          <cell r="AQ158">
            <v>41806</v>
          </cell>
          <cell r="AY158">
            <v>41806</v>
          </cell>
          <cell r="BG158">
            <v>41806</v>
          </cell>
          <cell r="BO158">
            <v>41806</v>
          </cell>
          <cell r="BW158">
            <v>41806</v>
          </cell>
        </row>
        <row r="159">
          <cell r="C159">
            <v>41803</v>
          </cell>
          <cell r="K159">
            <v>41803</v>
          </cell>
          <cell r="S159">
            <v>41803</v>
          </cell>
          <cell r="AA159">
            <v>41803</v>
          </cell>
          <cell r="AI159">
            <v>41803</v>
          </cell>
          <cell r="AQ159">
            <v>41803</v>
          </cell>
          <cell r="AY159">
            <v>41803</v>
          </cell>
          <cell r="BG159">
            <v>41803</v>
          </cell>
          <cell r="BO159">
            <v>41803</v>
          </cell>
          <cell r="BW159">
            <v>41803</v>
          </cell>
        </row>
        <row r="160">
          <cell r="C160">
            <v>41802</v>
          </cell>
          <cell r="K160">
            <v>41802</v>
          </cell>
          <cell r="S160">
            <v>41802</v>
          </cell>
          <cell r="AA160">
            <v>41802</v>
          </cell>
          <cell r="AI160">
            <v>41802</v>
          </cell>
          <cell r="AQ160">
            <v>41802</v>
          </cell>
          <cell r="AY160">
            <v>41802</v>
          </cell>
          <cell r="BG160">
            <v>41802</v>
          </cell>
          <cell r="BO160">
            <v>41802</v>
          </cell>
          <cell r="BW160">
            <v>41802</v>
          </cell>
        </row>
        <row r="161">
          <cell r="C161">
            <v>41801</v>
          </cell>
          <cell r="K161">
            <v>41801</v>
          </cell>
          <cell r="S161">
            <v>41801</v>
          </cell>
          <cell r="AA161">
            <v>41801</v>
          </cell>
          <cell r="AI161">
            <v>41801</v>
          </cell>
          <cell r="AQ161">
            <v>41801</v>
          </cell>
          <cell r="AY161">
            <v>41801</v>
          </cell>
          <cell r="BG161">
            <v>41801</v>
          </cell>
          <cell r="BO161">
            <v>41801</v>
          </cell>
          <cell r="BW161">
            <v>41801</v>
          </cell>
        </row>
        <row r="162">
          <cell r="C162">
            <v>41800</v>
          </cell>
          <cell r="K162">
            <v>41800</v>
          </cell>
          <cell r="S162">
            <v>41800</v>
          </cell>
          <cell r="AA162">
            <v>41800</v>
          </cell>
          <cell r="AI162">
            <v>41800</v>
          </cell>
          <cell r="AQ162">
            <v>41800</v>
          </cell>
          <cell r="AY162">
            <v>41800</v>
          </cell>
          <cell r="BG162">
            <v>41800</v>
          </cell>
          <cell r="BO162">
            <v>41800</v>
          </cell>
          <cell r="BW162">
            <v>41800</v>
          </cell>
        </row>
        <row r="163">
          <cell r="C163">
            <v>41799</v>
          </cell>
          <cell r="K163">
            <v>41799</v>
          </cell>
          <cell r="S163">
            <v>41799</v>
          </cell>
          <cell r="AA163">
            <v>41799</v>
          </cell>
          <cell r="AI163">
            <v>41799</v>
          </cell>
          <cell r="AQ163">
            <v>41799</v>
          </cell>
          <cell r="AY163">
            <v>41799</v>
          </cell>
          <cell r="BG163">
            <v>41799</v>
          </cell>
          <cell r="BO163">
            <v>41799</v>
          </cell>
          <cell r="BW163">
            <v>41799</v>
          </cell>
        </row>
        <row r="164">
          <cell r="C164">
            <v>41796</v>
          </cell>
          <cell r="K164">
            <v>41796</v>
          </cell>
          <cell r="S164">
            <v>41796</v>
          </cell>
          <cell r="AA164">
            <v>41796</v>
          </cell>
          <cell r="AI164">
            <v>41796</v>
          </cell>
          <cell r="AQ164">
            <v>41796</v>
          </cell>
          <cell r="AY164">
            <v>41796</v>
          </cell>
          <cell r="BG164">
            <v>41796</v>
          </cell>
          <cell r="BO164">
            <v>41796</v>
          </cell>
          <cell r="BW164">
            <v>41796</v>
          </cell>
        </row>
        <row r="165">
          <cell r="C165">
            <v>41795</v>
          </cell>
          <cell r="K165">
            <v>41795</v>
          </cell>
          <cell r="S165">
            <v>41795</v>
          </cell>
          <cell r="AA165">
            <v>41795</v>
          </cell>
          <cell r="AI165">
            <v>41795</v>
          </cell>
          <cell r="AQ165">
            <v>41795</v>
          </cell>
          <cell r="AY165">
            <v>41795</v>
          </cell>
          <cell r="BG165">
            <v>41795</v>
          </cell>
          <cell r="BO165">
            <v>41795</v>
          </cell>
          <cell r="BW165">
            <v>41795</v>
          </cell>
        </row>
        <row r="166">
          <cell r="C166">
            <v>41794</v>
          </cell>
          <cell r="K166">
            <v>41794</v>
          </cell>
          <cell r="S166">
            <v>41794</v>
          </cell>
          <cell r="AA166">
            <v>41794</v>
          </cell>
          <cell r="AI166">
            <v>41794</v>
          </cell>
          <cell r="AQ166">
            <v>41794</v>
          </cell>
          <cell r="AY166">
            <v>41794</v>
          </cell>
          <cell r="BG166">
            <v>41794</v>
          </cell>
          <cell r="BO166">
            <v>41794</v>
          </cell>
          <cell r="BW166">
            <v>41794</v>
          </cell>
        </row>
        <row r="167">
          <cell r="C167">
            <v>41793</v>
          </cell>
          <cell r="K167">
            <v>41793</v>
          </cell>
          <cell r="S167">
            <v>41793</v>
          </cell>
          <cell r="AA167">
            <v>41793</v>
          </cell>
          <cell r="AI167">
            <v>41793</v>
          </cell>
          <cell r="AQ167">
            <v>41793</v>
          </cell>
          <cell r="AY167">
            <v>41793</v>
          </cell>
          <cell r="BG167">
            <v>41793</v>
          </cell>
          <cell r="BO167">
            <v>41793</v>
          </cell>
          <cell r="BW167">
            <v>41793</v>
          </cell>
        </row>
        <row r="168">
          <cell r="C168">
            <v>41792</v>
          </cell>
          <cell r="K168">
            <v>41792</v>
          </cell>
          <cell r="S168">
            <v>41792</v>
          </cell>
          <cell r="AA168">
            <v>41792</v>
          </cell>
          <cell r="AI168">
            <v>41792</v>
          </cell>
          <cell r="AQ168">
            <v>41792</v>
          </cell>
          <cell r="AY168">
            <v>41792</v>
          </cell>
          <cell r="BG168">
            <v>41792</v>
          </cell>
          <cell r="BO168">
            <v>41792</v>
          </cell>
          <cell r="BW168">
            <v>41792</v>
          </cell>
        </row>
        <row r="169">
          <cell r="C169">
            <v>41789</v>
          </cell>
          <cell r="K169">
            <v>41789</v>
          </cell>
          <cell r="S169">
            <v>41789</v>
          </cell>
          <cell r="AA169">
            <v>41789</v>
          </cell>
          <cell r="AI169">
            <v>41789</v>
          </cell>
          <cell r="AQ169">
            <v>41789</v>
          </cell>
          <cell r="AY169">
            <v>41789</v>
          </cell>
          <cell r="BG169">
            <v>41789</v>
          </cell>
          <cell r="BO169">
            <v>41789</v>
          </cell>
          <cell r="BW169">
            <v>41789</v>
          </cell>
        </row>
        <row r="170">
          <cell r="C170">
            <v>41788</v>
          </cell>
          <cell r="K170">
            <v>41788</v>
          </cell>
          <cell r="S170">
            <v>41788</v>
          </cell>
          <cell r="AA170">
            <v>41788</v>
          </cell>
          <cell r="AI170">
            <v>41788</v>
          </cell>
          <cell r="AQ170">
            <v>41788</v>
          </cell>
          <cell r="AY170">
            <v>41788</v>
          </cell>
          <cell r="BG170">
            <v>41788</v>
          </cell>
          <cell r="BO170">
            <v>41788</v>
          </cell>
          <cell r="BW170">
            <v>41788</v>
          </cell>
        </row>
        <row r="171">
          <cell r="C171">
            <v>41787</v>
          </cell>
          <cell r="K171">
            <v>41787</v>
          </cell>
          <cell r="S171">
            <v>41787</v>
          </cell>
          <cell r="AA171">
            <v>41787</v>
          </cell>
          <cell r="AI171">
            <v>41787</v>
          </cell>
          <cell r="AQ171">
            <v>41787</v>
          </cell>
          <cell r="AY171">
            <v>41787</v>
          </cell>
          <cell r="BG171">
            <v>41787</v>
          </cell>
          <cell r="BO171">
            <v>41787</v>
          </cell>
          <cell r="BW171">
            <v>41787</v>
          </cell>
        </row>
        <row r="172">
          <cell r="C172">
            <v>41786</v>
          </cell>
          <cell r="K172">
            <v>41786</v>
          </cell>
          <cell r="S172">
            <v>41786</v>
          </cell>
          <cell r="AA172">
            <v>41786</v>
          </cell>
          <cell r="AI172">
            <v>41786</v>
          </cell>
          <cell r="AQ172">
            <v>41786</v>
          </cell>
          <cell r="AY172">
            <v>41786</v>
          </cell>
          <cell r="BG172">
            <v>41786</v>
          </cell>
          <cell r="BO172">
            <v>41786</v>
          </cell>
          <cell r="BW172">
            <v>41786</v>
          </cell>
        </row>
        <row r="173">
          <cell r="C173">
            <v>41782</v>
          </cell>
          <cell r="K173">
            <v>41782</v>
          </cell>
          <cell r="S173">
            <v>41782</v>
          </cell>
          <cell r="AA173">
            <v>41782</v>
          </cell>
          <cell r="AI173">
            <v>41782</v>
          </cell>
          <cell r="AQ173">
            <v>41782</v>
          </cell>
          <cell r="AY173">
            <v>41782</v>
          </cell>
          <cell r="BG173">
            <v>41782</v>
          </cell>
          <cell r="BO173">
            <v>41782</v>
          </cell>
          <cell r="BW173">
            <v>41782</v>
          </cell>
        </row>
        <row r="174">
          <cell r="C174">
            <v>41781</v>
          </cell>
          <cell r="K174">
            <v>41781</v>
          </cell>
          <cell r="S174">
            <v>41781</v>
          </cell>
          <cell r="AA174">
            <v>41781</v>
          </cell>
          <cell r="AI174">
            <v>41781</v>
          </cell>
          <cell r="AQ174">
            <v>41781</v>
          </cell>
          <cell r="AY174">
            <v>41781</v>
          </cell>
          <cell r="BG174">
            <v>41781</v>
          </cell>
          <cell r="BO174">
            <v>41781</v>
          </cell>
          <cell r="BW174">
            <v>41781</v>
          </cell>
        </row>
        <row r="175">
          <cell r="C175">
            <v>41780</v>
          </cell>
          <cell r="K175">
            <v>41780</v>
          </cell>
          <cell r="S175">
            <v>41780</v>
          </cell>
          <cell r="AA175">
            <v>41780</v>
          </cell>
          <cell r="AI175">
            <v>41780</v>
          </cell>
          <cell r="AQ175">
            <v>41780</v>
          </cell>
          <cell r="AY175">
            <v>41780</v>
          </cell>
          <cell r="BG175">
            <v>41780</v>
          </cell>
          <cell r="BO175">
            <v>41780</v>
          </cell>
          <cell r="BW175">
            <v>41780</v>
          </cell>
        </row>
        <row r="176">
          <cell r="C176">
            <v>41779</v>
          </cell>
          <cell r="K176">
            <v>41779</v>
          </cell>
          <cell r="S176">
            <v>41779</v>
          </cell>
          <cell r="AA176">
            <v>41779</v>
          </cell>
          <cell r="AI176">
            <v>41779</v>
          </cell>
          <cell r="AQ176">
            <v>41779</v>
          </cell>
          <cell r="AY176">
            <v>41779</v>
          </cell>
          <cell r="BG176">
            <v>41779</v>
          </cell>
          <cell r="BO176">
            <v>41779</v>
          </cell>
          <cell r="BW176">
            <v>41779</v>
          </cell>
        </row>
        <row r="177">
          <cell r="C177">
            <v>41778</v>
          </cell>
          <cell r="K177">
            <v>41778</v>
          </cell>
          <cell r="S177">
            <v>41778</v>
          </cell>
          <cell r="AA177">
            <v>41778</v>
          </cell>
          <cell r="AI177">
            <v>41778</v>
          </cell>
          <cell r="AQ177">
            <v>41778</v>
          </cell>
          <cell r="AY177">
            <v>41778</v>
          </cell>
          <cell r="BG177">
            <v>41778</v>
          </cell>
          <cell r="BO177">
            <v>41778</v>
          </cell>
          <cell r="BW177">
            <v>41778</v>
          </cell>
        </row>
        <row r="178">
          <cell r="C178">
            <v>41775</v>
          </cell>
          <cell r="K178">
            <v>41775</v>
          </cell>
          <cell r="S178">
            <v>41775</v>
          </cell>
          <cell r="AA178">
            <v>41775</v>
          </cell>
          <cell r="AI178">
            <v>41775</v>
          </cell>
          <cell r="AQ178">
            <v>41775</v>
          </cell>
          <cell r="AY178">
            <v>41775</v>
          </cell>
          <cell r="BG178">
            <v>41775</v>
          </cell>
          <cell r="BO178">
            <v>41775</v>
          </cell>
          <cell r="BW178">
            <v>41775</v>
          </cell>
        </row>
        <row r="179">
          <cell r="C179">
            <v>41774</v>
          </cell>
          <cell r="K179">
            <v>41774</v>
          </cell>
          <cell r="S179">
            <v>41774</v>
          </cell>
          <cell r="AA179">
            <v>41774</v>
          </cell>
          <cell r="AI179">
            <v>41774</v>
          </cell>
          <cell r="AQ179">
            <v>41774</v>
          </cell>
          <cell r="AY179">
            <v>41774</v>
          </cell>
          <cell r="BG179">
            <v>41774</v>
          </cell>
          <cell r="BO179">
            <v>41774</v>
          </cell>
          <cell r="BW179">
            <v>41774</v>
          </cell>
        </row>
        <row r="180">
          <cell r="C180">
            <v>41773</v>
          </cell>
          <cell r="K180">
            <v>41773</v>
          </cell>
          <cell r="S180">
            <v>41773</v>
          </cell>
          <cell r="AA180">
            <v>41773</v>
          </cell>
          <cell r="AI180">
            <v>41773</v>
          </cell>
          <cell r="AQ180">
            <v>41773</v>
          </cell>
          <cell r="AY180">
            <v>41773</v>
          </cell>
          <cell r="BG180">
            <v>41773</v>
          </cell>
          <cell r="BO180">
            <v>41773</v>
          </cell>
          <cell r="BW180">
            <v>41773</v>
          </cell>
        </row>
        <row r="181">
          <cell r="C181">
            <v>41772</v>
          </cell>
          <cell r="K181">
            <v>41772</v>
          </cell>
          <cell r="S181">
            <v>41772</v>
          </cell>
          <cell r="AA181">
            <v>41772</v>
          </cell>
          <cell r="AI181">
            <v>41772</v>
          </cell>
          <cell r="AQ181">
            <v>41772</v>
          </cell>
          <cell r="AY181">
            <v>41772</v>
          </cell>
          <cell r="BG181">
            <v>41772</v>
          </cell>
          <cell r="BO181">
            <v>41772</v>
          </cell>
          <cell r="BW181">
            <v>41772</v>
          </cell>
        </row>
        <row r="182">
          <cell r="C182">
            <v>41771</v>
          </cell>
          <cell r="K182">
            <v>41771</v>
          </cell>
          <cell r="S182">
            <v>41771</v>
          </cell>
          <cell r="AA182">
            <v>41771</v>
          </cell>
          <cell r="AI182">
            <v>41771</v>
          </cell>
          <cell r="AQ182">
            <v>41771</v>
          </cell>
          <cell r="AY182">
            <v>41771</v>
          </cell>
          <cell r="BG182">
            <v>41771</v>
          </cell>
          <cell r="BO182">
            <v>41771</v>
          </cell>
          <cell r="BW182">
            <v>41771</v>
          </cell>
        </row>
        <row r="183">
          <cell r="C183">
            <v>41768</v>
          </cell>
          <cell r="K183">
            <v>41768</v>
          </cell>
          <cell r="S183">
            <v>41768</v>
          </cell>
          <cell r="AA183">
            <v>41768</v>
          </cell>
          <cell r="AI183">
            <v>41768</v>
          </cell>
          <cell r="AQ183">
            <v>41768</v>
          </cell>
          <cell r="AY183">
            <v>41768</v>
          </cell>
          <cell r="BG183">
            <v>41768</v>
          </cell>
          <cell r="BO183">
            <v>41768</v>
          </cell>
          <cell r="BW183">
            <v>41768</v>
          </cell>
        </row>
        <row r="184">
          <cell r="C184">
            <v>41767</v>
          </cell>
          <cell r="K184">
            <v>41767</v>
          </cell>
          <cell r="S184">
            <v>41767</v>
          </cell>
          <cell r="AA184">
            <v>41767</v>
          </cell>
          <cell r="AI184">
            <v>41767</v>
          </cell>
          <cell r="AQ184">
            <v>41767</v>
          </cell>
          <cell r="AY184">
            <v>41767</v>
          </cell>
          <cell r="BG184">
            <v>41767</v>
          </cell>
          <cell r="BO184">
            <v>41767</v>
          </cell>
          <cell r="BW184">
            <v>41767</v>
          </cell>
        </row>
        <row r="185">
          <cell r="C185">
            <v>41766</v>
          </cell>
          <cell r="K185">
            <v>41766</v>
          </cell>
          <cell r="S185">
            <v>41766</v>
          </cell>
          <cell r="AA185">
            <v>41766</v>
          </cell>
          <cell r="AI185">
            <v>41766</v>
          </cell>
          <cell r="AQ185">
            <v>41766</v>
          </cell>
          <cell r="AY185">
            <v>41766</v>
          </cell>
          <cell r="BG185">
            <v>41766</v>
          </cell>
          <cell r="BO185">
            <v>41766</v>
          </cell>
          <cell r="BW185">
            <v>41766</v>
          </cell>
        </row>
        <row r="186">
          <cell r="C186">
            <v>41765</v>
          </cell>
          <cell r="K186">
            <v>41765</v>
          </cell>
          <cell r="S186">
            <v>41765</v>
          </cell>
          <cell r="AA186">
            <v>41765</v>
          </cell>
          <cell r="AI186">
            <v>41765</v>
          </cell>
          <cell r="AQ186">
            <v>41765</v>
          </cell>
          <cell r="AY186">
            <v>41765</v>
          </cell>
          <cell r="BG186">
            <v>41765</v>
          </cell>
          <cell r="BO186">
            <v>41765</v>
          </cell>
          <cell r="BW186">
            <v>41765</v>
          </cell>
        </row>
        <row r="187">
          <cell r="C187">
            <v>41764</v>
          </cell>
          <cell r="K187">
            <v>41764</v>
          </cell>
          <cell r="S187">
            <v>41764</v>
          </cell>
          <cell r="AA187">
            <v>41764</v>
          </cell>
          <cell r="AI187">
            <v>41764</v>
          </cell>
          <cell r="AQ187">
            <v>41764</v>
          </cell>
          <cell r="AY187">
            <v>41764</v>
          </cell>
          <cell r="BG187">
            <v>41764</v>
          </cell>
          <cell r="BO187">
            <v>41764</v>
          </cell>
          <cell r="BW187">
            <v>41764</v>
          </cell>
        </row>
        <row r="188">
          <cell r="C188">
            <v>41761</v>
          </cell>
          <cell r="K188">
            <v>41761</v>
          </cell>
          <cell r="S188">
            <v>41761</v>
          </cell>
          <cell r="AA188">
            <v>41761</v>
          </cell>
          <cell r="AI188">
            <v>41761</v>
          </cell>
          <cell r="AQ188">
            <v>41761</v>
          </cell>
          <cell r="AY188">
            <v>41761</v>
          </cell>
          <cell r="BG188">
            <v>41761</v>
          </cell>
          <cell r="BO188">
            <v>41761</v>
          </cell>
          <cell r="BW188">
            <v>41761</v>
          </cell>
        </row>
        <row r="189">
          <cell r="C189">
            <v>41760</v>
          </cell>
          <cell r="K189">
            <v>41760</v>
          </cell>
          <cell r="S189">
            <v>41760</v>
          </cell>
          <cell r="AA189">
            <v>41760</v>
          </cell>
          <cell r="AI189">
            <v>41760</v>
          </cell>
          <cell r="AQ189">
            <v>41760</v>
          </cell>
          <cell r="AY189">
            <v>41760</v>
          </cell>
          <cell r="BG189">
            <v>41760</v>
          </cell>
          <cell r="BO189">
            <v>41760</v>
          </cell>
          <cell r="BW189">
            <v>41760</v>
          </cell>
        </row>
        <row r="190">
          <cell r="C190">
            <v>41759</v>
          </cell>
          <cell r="K190">
            <v>41759</v>
          </cell>
          <cell r="S190">
            <v>41759</v>
          </cell>
          <cell r="AA190">
            <v>41759</v>
          </cell>
          <cell r="AI190">
            <v>41759</v>
          </cell>
          <cell r="AQ190">
            <v>41759</v>
          </cell>
          <cell r="AY190">
            <v>41759</v>
          </cell>
          <cell r="BG190">
            <v>41759</v>
          </cell>
          <cell r="BO190">
            <v>41759</v>
          </cell>
          <cell r="BW190">
            <v>41759</v>
          </cell>
        </row>
        <row r="191">
          <cell r="C191">
            <v>41758</v>
          </cell>
          <cell r="K191">
            <v>41758</v>
          </cell>
          <cell r="S191">
            <v>41758</v>
          </cell>
          <cell r="AA191">
            <v>41758</v>
          </cell>
          <cell r="AI191">
            <v>41758</v>
          </cell>
          <cell r="AQ191">
            <v>41758</v>
          </cell>
          <cell r="AY191">
            <v>41758</v>
          </cell>
          <cell r="BG191">
            <v>41758</v>
          </cell>
          <cell r="BO191">
            <v>41758</v>
          </cell>
          <cell r="BW191">
            <v>41758</v>
          </cell>
        </row>
        <row r="192">
          <cell r="C192">
            <v>41757</v>
          </cell>
          <cell r="K192">
            <v>41757</v>
          </cell>
          <cell r="S192">
            <v>41757</v>
          </cell>
          <cell r="AA192">
            <v>41757</v>
          </cell>
          <cell r="AI192">
            <v>41757</v>
          </cell>
          <cell r="AQ192">
            <v>41757</v>
          </cell>
          <cell r="AY192">
            <v>41757</v>
          </cell>
          <cell r="BG192">
            <v>41757</v>
          </cell>
          <cell r="BO192">
            <v>41757</v>
          </cell>
          <cell r="BW192">
            <v>41757</v>
          </cell>
        </row>
        <row r="193">
          <cell r="C193">
            <v>41754</v>
          </cell>
          <cell r="K193">
            <v>41754</v>
          </cell>
          <cell r="S193">
            <v>41754</v>
          </cell>
          <cell r="AA193">
            <v>41754</v>
          </cell>
          <cell r="AI193">
            <v>41754</v>
          </cell>
          <cell r="AQ193">
            <v>41754</v>
          </cell>
          <cell r="AY193">
            <v>41754</v>
          </cell>
          <cell r="BG193">
            <v>41754</v>
          </cell>
          <cell r="BO193">
            <v>41754</v>
          </cell>
          <cell r="BW193">
            <v>41754</v>
          </cell>
        </row>
        <row r="194">
          <cell r="C194">
            <v>41753</v>
          </cell>
          <cell r="K194">
            <v>41753</v>
          </cell>
          <cell r="S194">
            <v>41753</v>
          </cell>
          <cell r="AA194">
            <v>41753</v>
          </cell>
          <cell r="AI194">
            <v>41753</v>
          </cell>
          <cell r="AQ194">
            <v>41753</v>
          </cell>
          <cell r="AY194">
            <v>41753</v>
          </cell>
          <cell r="BG194">
            <v>41753</v>
          </cell>
          <cell r="BO194">
            <v>41753</v>
          </cell>
          <cell r="BW194">
            <v>41753</v>
          </cell>
        </row>
        <row r="195">
          <cell r="C195">
            <v>41752</v>
          </cell>
          <cell r="K195">
            <v>41752</v>
          </cell>
          <cell r="S195">
            <v>41752</v>
          </cell>
          <cell r="AA195">
            <v>41752</v>
          </cell>
          <cell r="AI195">
            <v>41752</v>
          </cell>
          <cell r="AQ195">
            <v>41752</v>
          </cell>
          <cell r="AY195">
            <v>41752</v>
          </cell>
          <cell r="BG195">
            <v>41752</v>
          </cell>
          <cell r="BO195">
            <v>41752</v>
          </cell>
          <cell r="BW195">
            <v>41752</v>
          </cell>
        </row>
        <row r="196">
          <cell r="C196">
            <v>41751</v>
          </cell>
          <cell r="K196">
            <v>41751</v>
          </cell>
          <cell r="S196">
            <v>41751</v>
          </cell>
          <cell r="AA196">
            <v>41751</v>
          </cell>
          <cell r="AI196">
            <v>41751</v>
          </cell>
          <cell r="AQ196">
            <v>41751</v>
          </cell>
          <cell r="AY196">
            <v>41751</v>
          </cell>
          <cell r="BG196">
            <v>41751</v>
          </cell>
          <cell r="BO196">
            <v>41751</v>
          </cell>
          <cell r="BW196">
            <v>41751</v>
          </cell>
        </row>
        <row r="197">
          <cell r="C197">
            <v>41750</v>
          </cell>
          <cell r="K197">
            <v>41750</v>
          </cell>
          <cell r="S197">
            <v>41750</v>
          </cell>
          <cell r="AA197">
            <v>41750</v>
          </cell>
          <cell r="AI197">
            <v>41750</v>
          </cell>
          <cell r="AQ197">
            <v>41750</v>
          </cell>
          <cell r="AY197">
            <v>41750</v>
          </cell>
          <cell r="BG197">
            <v>41750</v>
          </cell>
          <cell r="BO197">
            <v>41750</v>
          </cell>
          <cell r="BW197">
            <v>41750</v>
          </cell>
        </row>
        <row r="198">
          <cell r="C198">
            <v>41746</v>
          </cell>
          <cell r="K198">
            <v>41746</v>
          </cell>
          <cell r="S198">
            <v>41746</v>
          </cell>
          <cell r="AA198">
            <v>41746</v>
          </cell>
          <cell r="AI198">
            <v>41746</v>
          </cell>
          <cell r="AQ198">
            <v>41746</v>
          </cell>
          <cell r="AY198">
            <v>41746</v>
          </cell>
          <cell r="BG198">
            <v>41746</v>
          </cell>
          <cell r="BO198">
            <v>41746</v>
          </cell>
          <cell r="BW198">
            <v>41746</v>
          </cell>
        </row>
        <row r="199">
          <cell r="C199">
            <v>41745</v>
          </cell>
          <cell r="K199">
            <v>41745</v>
          </cell>
          <cell r="S199">
            <v>41745</v>
          </cell>
          <cell r="AA199">
            <v>41745</v>
          </cell>
          <cell r="AI199">
            <v>41745</v>
          </cell>
          <cell r="AQ199">
            <v>41745</v>
          </cell>
          <cell r="AY199">
            <v>41745</v>
          </cell>
          <cell r="BG199">
            <v>41745</v>
          </cell>
          <cell r="BO199">
            <v>41745</v>
          </cell>
          <cell r="BW199">
            <v>41745</v>
          </cell>
        </row>
        <row r="200">
          <cell r="C200">
            <v>41744</v>
          </cell>
          <cell r="K200">
            <v>41744</v>
          </cell>
          <cell r="S200">
            <v>41744</v>
          </cell>
          <cell r="AA200">
            <v>41744</v>
          </cell>
          <cell r="AI200">
            <v>41744</v>
          </cell>
          <cell r="AQ200">
            <v>41744</v>
          </cell>
          <cell r="AY200">
            <v>41744</v>
          </cell>
          <cell r="BG200">
            <v>41744</v>
          </cell>
          <cell r="BO200">
            <v>41744</v>
          </cell>
          <cell r="BW200">
            <v>41744</v>
          </cell>
        </row>
        <row r="201">
          <cell r="C201">
            <v>41743</v>
          </cell>
          <cell r="K201">
            <v>41743</v>
          </cell>
          <cell r="S201">
            <v>41743</v>
          </cell>
          <cell r="AA201">
            <v>41743</v>
          </cell>
          <cell r="AI201">
            <v>41743</v>
          </cell>
          <cell r="AQ201">
            <v>41743</v>
          </cell>
          <cell r="AY201">
            <v>41743</v>
          </cell>
          <cell r="BG201">
            <v>41743</v>
          </cell>
          <cell r="BO201">
            <v>41743</v>
          </cell>
          <cell r="BW201">
            <v>41743</v>
          </cell>
        </row>
        <row r="202">
          <cell r="C202">
            <v>41740</v>
          </cell>
          <cell r="K202">
            <v>41740</v>
          </cell>
          <cell r="S202">
            <v>41740</v>
          </cell>
          <cell r="AA202">
            <v>41740</v>
          </cell>
          <cell r="AI202">
            <v>41740</v>
          </cell>
          <cell r="AQ202">
            <v>41740</v>
          </cell>
          <cell r="AY202">
            <v>41740</v>
          </cell>
          <cell r="BG202">
            <v>41740</v>
          </cell>
          <cell r="BO202">
            <v>41740</v>
          </cell>
          <cell r="BW202">
            <v>41740</v>
          </cell>
        </row>
        <row r="203">
          <cell r="C203">
            <v>41739</v>
          </cell>
          <cell r="K203">
            <v>41739</v>
          </cell>
          <cell r="S203">
            <v>41739</v>
          </cell>
          <cell r="AA203">
            <v>41739</v>
          </cell>
          <cell r="AI203">
            <v>41739</v>
          </cell>
          <cell r="AQ203">
            <v>41739</v>
          </cell>
          <cell r="AY203">
            <v>41739</v>
          </cell>
          <cell r="BG203">
            <v>41739</v>
          </cell>
          <cell r="BO203">
            <v>41739</v>
          </cell>
          <cell r="BW203">
            <v>41739</v>
          </cell>
        </row>
        <row r="204">
          <cell r="C204">
            <v>41738</v>
          </cell>
          <cell r="K204">
            <v>41738</v>
          </cell>
          <cell r="S204">
            <v>41738</v>
          </cell>
          <cell r="AA204">
            <v>41738</v>
          </cell>
          <cell r="AI204">
            <v>41738</v>
          </cell>
          <cell r="AQ204">
            <v>41738</v>
          </cell>
          <cell r="AY204">
            <v>41738</v>
          </cell>
          <cell r="BG204">
            <v>41738</v>
          </cell>
          <cell r="BO204">
            <v>41738</v>
          </cell>
          <cell r="BW204">
            <v>41738</v>
          </cell>
        </row>
        <row r="205">
          <cell r="C205">
            <v>41737</v>
          </cell>
          <cell r="K205">
            <v>41737</v>
          </cell>
          <cell r="S205">
            <v>41737</v>
          </cell>
          <cell r="AA205">
            <v>41737</v>
          </cell>
          <cell r="AI205">
            <v>41737</v>
          </cell>
          <cell r="AQ205">
            <v>41737</v>
          </cell>
          <cell r="AY205">
            <v>41737</v>
          </cell>
          <cell r="BG205">
            <v>41737</v>
          </cell>
          <cell r="BO205">
            <v>41737</v>
          </cell>
          <cell r="BW205">
            <v>41737</v>
          </cell>
        </row>
        <row r="206">
          <cell r="C206">
            <v>41736</v>
          </cell>
          <cell r="K206">
            <v>41736</v>
          </cell>
          <cell r="S206">
            <v>41736</v>
          </cell>
          <cell r="AA206">
            <v>41736</v>
          </cell>
          <cell r="AI206">
            <v>41736</v>
          </cell>
          <cell r="AQ206">
            <v>41736</v>
          </cell>
          <cell r="AY206">
            <v>41736</v>
          </cell>
          <cell r="BG206">
            <v>41736</v>
          </cell>
          <cell r="BO206">
            <v>41736</v>
          </cell>
          <cell r="BW206">
            <v>41736</v>
          </cell>
        </row>
        <row r="207">
          <cell r="C207">
            <v>41733</v>
          </cell>
          <cell r="K207">
            <v>41733</v>
          </cell>
          <cell r="S207">
            <v>41733</v>
          </cell>
          <cell r="AA207">
            <v>41733</v>
          </cell>
          <cell r="AI207">
            <v>41733</v>
          </cell>
          <cell r="AQ207">
            <v>41733</v>
          </cell>
          <cell r="AY207">
            <v>41733</v>
          </cell>
          <cell r="BG207">
            <v>41733</v>
          </cell>
          <cell r="BO207">
            <v>41733</v>
          </cell>
          <cell r="BW207">
            <v>41733</v>
          </cell>
        </row>
        <row r="208">
          <cell r="C208">
            <v>41732</v>
          </cell>
          <cell r="K208">
            <v>41732</v>
          </cell>
          <cell r="S208">
            <v>41732</v>
          </cell>
          <cell r="AA208">
            <v>41732</v>
          </cell>
          <cell r="AI208">
            <v>41732</v>
          </cell>
          <cell r="AQ208">
            <v>41732</v>
          </cell>
          <cell r="AY208">
            <v>41732</v>
          </cell>
          <cell r="BG208">
            <v>41732</v>
          </cell>
          <cell r="BO208">
            <v>41732</v>
          </cell>
          <cell r="BW208">
            <v>41732</v>
          </cell>
        </row>
        <row r="209">
          <cell r="C209">
            <v>41731</v>
          </cell>
          <cell r="K209">
            <v>41731</v>
          </cell>
          <cell r="S209">
            <v>41731</v>
          </cell>
          <cell r="AA209">
            <v>41731</v>
          </cell>
          <cell r="AI209">
            <v>41731</v>
          </cell>
          <cell r="AQ209">
            <v>41731</v>
          </cell>
          <cell r="AY209">
            <v>41731</v>
          </cell>
          <cell r="BG209">
            <v>41731</v>
          </cell>
          <cell r="BO209">
            <v>41731</v>
          </cell>
          <cell r="BW209">
            <v>41731</v>
          </cell>
        </row>
        <row r="210">
          <cell r="C210">
            <v>41730</v>
          </cell>
          <cell r="K210">
            <v>41730</v>
          </cell>
          <cell r="S210">
            <v>41730</v>
          </cell>
          <cell r="AA210">
            <v>41730</v>
          </cell>
          <cell r="AI210">
            <v>41730</v>
          </cell>
          <cell r="AQ210">
            <v>41730</v>
          </cell>
          <cell r="AY210">
            <v>41730</v>
          </cell>
          <cell r="BG210">
            <v>41730</v>
          </cell>
          <cell r="BO210">
            <v>41730</v>
          </cell>
          <cell r="BW210">
            <v>41730</v>
          </cell>
        </row>
        <row r="211">
          <cell r="C211">
            <v>41729</v>
          </cell>
          <cell r="K211">
            <v>41729</v>
          </cell>
          <cell r="S211">
            <v>41729</v>
          </cell>
          <cell r="AA211">
            <v>41729</v>
          </cell>
          <cell r="AI211">
            <v>41729</v>
          </cell>
          <cell r="AQ211">
            <v>41729</v>
          </cell>
          <cell r="AY211">
            <v>41729</v>
          </cell>
          <cell r="BG211">
            <v>41729</v>
          </cell>
          <cell r="BO211">
            <v>41729</v>
          </cell>
          <cell r="BW211">
            <v>41729</v>
          </cell>
        </row>
        <row r="212">
          <cell r="C212">
            <v>41726</v>
          </cell>
          <cell r="K212">
            <v>41726</v>
          </cell>
          <cell r="S212">
            <v>41726</v>
          </cell>
          <cell r="AA212">
            <v>41726</v>
          </cell>
          <cell r="AI212">
            <v>41726</v>
          </cell>
          <cell r="AQ212">
            <v>41726</v>
          </cell>
          <cell r="AY212">
            <v>41726</v>
          </cell>
          <cell r="BG212">
            <v>41726</v>
          </cell>
          <cell r="BO212">
            <v>41726</v>
          </cell>
          <cell r="BW212">
            <v>41726</v>
          </cell>
        </row>
        <row r="213">
          <cell r="C213">
            <v>41725</v>
          </cell>
          <cell r="K213">
            <v>41725</v>
          </cell>
          <cell r="S213">
            <v>41725</v>
          </cell>
          <cell r="AA213">
            <v>41725</v>
          </cell>
          <cell r="AI213">
            <v>41725</v>
          </cell>
          <cell r="AQ213">
            <v>41725</v>
          </cell>
          <cell r="AY213">
            <v>41725</v>
          </cell>
          <cell r="BG213">
            <v>41725</v>
          </cell>
          <cell r="BO213">
            <v>41725</v>
          </cell>
          <cell r="BW213">
            <v>41725</v>
          </cell>
        </row>
        <row r="214">
          <cell r="C214">
            <v>41724</v>
          </cell>
          <cell r="K214">
            <v>41724</v>
          </cell>
          <cell r="S214">
            <v>41724</v>
          </cell>
          <cell r="AA214">
            <v>41724</v>
          </cell>
          <cell r="AI214">
            <v>41724</v>
          </cell>
          <cell r="AQ214">
            <v>41724</v>
          </cell>
          <cell r="AY214">
            <v>41724</v>
          </cell>
          <cell r="BG214">
            <v>41724</v>
          </cell>
          <cell r="BO214">
            <v>41724</v>
          </cell>
          <cell r="BW214">
            <v>41724</v>
          </cell>
        </row>
        <row r="215">
          <cell r="C215">
            <v>41723</v>
          </cell>
          <cell r="K215">
            <v>41723</v>
          </cell>
          <cell r="S215">
            <v>41723</v>
          </cell>
          <cell r="AA215">
            <v>41723</v>
          </cell>
          <cell r="AI215">
            <v>41723</v>
          </cell>
          <cell r="AQ215">
            <v>41723</v>
          </cell>
          <cell r="AY215">
            <v>41723</v>
          </cell>
          <cell r="BG215">
            <v>41723</v>
          </cell>
          <cell r="BO215">
            <v>41723</v>
          </cell>
          <cell r="BW215">
            <v>41723</v>
          </cell>
        </row>
        <row r="216">
          <cell r="C216">
            <v>41722</v>
          </cell>
          <cell r="K216">
            <v>41722</v>
          </cell>
          <cell r="S216">
            <v>41722</v>
          </cell>
          <cell r="AA216">
            <v>41722</v>
          </cell>
          <cell r="AI216">
            <v>41722</v>
          </cell>
          <cell r="AQ216">
            <v>41722</v>
          </cell>
          <cell r="AY216">
            <v>41722</v>
          </cell>
          <cell r="BG216">
            <v>41722</v>
          </cell>
          <cell r="BO216">
            <v>41722</v>
          </cell>
          <cell r="BW216">
            <v>41722</v>
          </cell>
        </row>
        <row r="217">
          <cell r="C217">
            <v>41719</v>
          </cell>
          <cell r="K217">
            <v>41719</v>
          </cell>
          <cell r="S217">
            <v>41719</v>
          </cell>
          <cell r="AA217">
            <v>41719</v>
          </cell>
          <cell r="AI217">
            <v>41719</v>
          </cell>
          <cell r="AQ217">
            <v>41719</v>
          </cell>
          <cell r="AY217">
            <v>41719</v>
          </cell>
          <cell r="BG217">
            <v>41719</v>
          </cell>
          <cell r="BO217">
            <v>41719</v>
          </cell>
          <cell r="BW217">
            <v>41719</v>
          </cell>
        </row>
        <row r="218">
          <cell r="C218">
            <v>41718</v>
          </cell>
          <cell r="K218">
            <v>41718</v>
          </cell>
          <cell r="S218">
            <v>41718</v>
          </cell>
          <cell r="AA218">
            <v>41718</v>
          </cell>
          <cell r="AI218">
            <v>41718</v>
          </cell>
          <cell r="AQ218">
            <v>41718</v>
          </cell>
          <cell r="AY218">
            <v>41718</v>
          </cell>
          <cell r="BG218">
            <v>41718</v>
          </cell>
          <cell r="BO218">
            <v>41718</v>
          </cell>
          <cell r="BW218">
            <v>41718</v>
          </cell>
        </row>
        <row r="219">
          <cell r="C219">
            <v>41717</v>
          </cell>
          <cell r="K219">
            <v>41717</v>
          </cell>
          <cell r="S219">
            <v>41717</v>
          </cell>
          <cell r="AA219">
            <v>41717</v>
          </cell>
          <cell r="AI219">
            <v>41717</v>
          </cell>
          <cell r="AQ219">
            <v>41717</v>
          </cell>
          <cell r="AY219">
            <v>41717</v>
          </cell>
          <cell r="BG219">
            <v>41717</v>
          </cell>
          <cell r="BO219">
            <v>41717</v>
          </cell>
          <cell r="BW219">
            <v>41717</v>
          </cell>
        </row>
        <row r="220">
          <cell r="C220">
            <v>41716</v>
          </cell>
          <cell r="K220">
            <v>41716</v>
          </cell>
          <cell r="S220">
            <v>41716</v>
          </cell>
          <cell r="AA220">
            <v>41716</v>
          </cell>
          <cell r="AI220">
            <v>41716</v>
          </cell>
          <cell r="AQ220">
            <v>41716</v>
          </cell>
          <cell r="AY220">
            <v>41716</v>
          </cell>
          <cell r="BG220">
            <v>41716</v>
          </cell>
          <cell r="BO220">
            <v>41716</v>
          </cell>
          <cell r="BW220">
            <v>41716</v>
          </cell>
        </row>
        <row r="221">
          <cell r="C221">
            <v>41715</v>
          </cell>
          <cell r="K221">
            <v>41715</v>
          </cell>
          <cell r="S221">
            <v>41715</v>
          </cell>
          <cell r="AA221">
            <v>41715</v>
          </cell>
          <cell r="AI221">
            <v>41715</v>
          </cell>
          <cell r="AQ221">
            <v>41715</v>
          </cell>
          <cell r="AY221">
            <v>41715</v>
          </cell>
          <cell r="BG221">
            <v>41715</v>
          </cell>
          <cell r="BO221">
            <v>41715</v>
          </cell>
          <cell r="BW221">
            <v>41715</v>
          </cell>
        </row>
        <row r="222">
          <cell r="C222">
            <v>41712</v>
          </cell>
          <cell r="K222">
            <v>41712</v>
          </cell>
          <cell r="S222">
            <v>41712</v>
          </cell>
          <cell r="AA222">
            <v>41712</v>
          </cell>
          <cell r="AI222">
            <v>41712</v>
          </cell>
          <cell r="AQ222">
            <v>41712</v>
          </cell>
          <cell r="AY222">
            <v>41712</v>
          </cell>
          <cell r="BG222">
            <v>41712</v>
          </cell>
          <cell r="BO222">
            <v>41712</v>
          </cell>
          <cell r="BW222">
            <v>41712</v>
          </cell>
        </row>
        <row r="223">
          <cell r="C223">
            <v>41711</v>
          </cell>
          <cell r="K223">
            <v>41711</v>
          </cell>
          <cell r="S223">
            <v>41711</v>
          </cell>
          <cell r="AA223">
            <v>41711</v>
          </cell>
          <cell r="AI223">
            <v>41711</v>
          </cell>
          <cell r="AQ223">
            <v>41711</v>
          </cell>
          <cell r="AY223">
            <v>41711</v>
          </cell>
          <cell r="BG223">
            <v>41711</v>
          </cell>
          <cell r="BO223">
            <v>41711</v>
          </cell>
          <cell r="BW223">
            <v>41711</v>
          </cell>
        </row>
        <row r="224">
          <cell r="C224">
            <v>41710</v>
          </cell>
          <cell r="K224">
            <v>41710</v>
          </cell>
          <cell r="S224">
            <v>41710</v>
          </cell>
          <cell r="AA224">
            <v>41710</v>
          </cell>
          <cell r="AI224">
            <v>41710</v>
          </cell>
          <cell r="AQ224">
            <v>41710</v>
          </cell>
          <cell r="AY224">
            <v>41710</v>
          </cell>
          <cell r="BG224">
            <v>41710</v>
          </cell>
          <cell r="BO224">
            <v>41710</v>
          </cell>
          <cell r="BW224">
            <v>41710</v>
          </cell>
        </row>
        <row r="225">
          <cell r="C225">
            <v>41709</v>
          </cell>
          <cell r="K225">
            <v>41709</v>
          </cell>
          <cell r="S225">
            <v>41709</v>
          </cell>
          <cell r="AA225">
            <v>41709</v>
          </cell>
          <cell r="AI225">
            <v>41709</v>
          </cell>
          <cell r="AQ225">
            <v>41709</v>
          </cell>
          <cell r="AY225">
            <v>41709</v>
          </cell>
          <cell r="BG225">
            <v>41709</v>
          </cell>
          <cell r="BO225">
            <v>41709</v>
          </cell>
          <cell r="BW225">
            <v>41709</v>
          </cell>
        </row>
        <row r="226">
          <cell r="C226">
            <v>41708</v>
          </cell>
          <cell r="K226">
            <v>41708</v>
          </cell>
          <cell r="S226">
            <v>41708</v>
          </cell>
          <cell r="AA226">
            <v>41708</v>
          </cell>
          <cell r="AI226">
            <v>41708</v>
          </cell>
          <cell r="AQ226">
            <v>41708</v>
          </cell>
          <cell r="AY226">
            <v>41708</v>
          </cell>
          <cell r="BG226">
            <v>41708</v>
          </cell>
          <cell r="BO226">
            <v>41708</v>
          </cell>
          <cell r="BW226">
            <v>41708</v>
          </cell>
        </row>
        <row r="227">
          <cell r="C227">
            <v>41705</v>
          </cell>
          <cell r="K227">
            <v>41705</v>
          </cell>
          <cell r="S227">
            <v>41705</v>
          </cell>
          <cell r="AA227">
            <v>41705</v>
          </cell>
          <cell r="AI227">
            <v>41705</v>
          </cell>
          <cell r="AQ227">
            <v>41705</v>
          </cell>
          <cell r="AY227">
            <v>41705</v>
          </cell>
          <cell r="BG227">
            <v>41705</v>
          </cell>
          <cell r="BO227">
            <v>41705</v>
          </cell>
          <cell r="BW227">
            <v>41705</v>
          </cell>
        </row>
        <row r="228">
          <cell r="C228">
            <v>41704</v>
          </cell>
          <cell r="K228">
            <v>41704</v>
          </cell>
          <cell r="S228">
            <v>41704</v>
          </cell>
          <cell r="AA228">
            <v>41704</v>
          </cell>
          <cell r="AI228">
            <v>41704</v>
          </cell>
          <cell r="AQ228">
            <v>41704</v>
          </cell>
          <cell r="AY228">
            <v>41704</v>
          </cell>
          <cell r="BG228">
            <v>41704</v>
          </cell>
          <cell r="BO228">
            <v>41704</v>
          </cell>
          <cell r="BW228">
            <v>41704</v>
          </cell>
        </row>
        <row r="229">
          <cell r="C229">
            <v>41703</v>
          </cell>
          <cell r="K229">
            <v>41703</v>
          </cell>
          <cell r="S229">
            <v>41703</v>
          </cell>
          <cell r="AA229">
            <v>41703</v>
          </cell>
          <cell r="AI229">
            <v>41703</v>
          </cell>
          <cell r="AQ229">
            <v>41703</v>
          </cell>
          <cell r="AY229">
            <v>41703</v>
          </cell>
          <cell r="BG229">
            <v>41703</v>
          </cell>
          <cell r="BO229">
            <v>41703</v>
          </cell>
          <cell r="BW229">
            <v>41703</v>
          </cell>
        </row>
        <row r="230">
          <cell r="C230">
            <v>41702</v>
          </cell>
          <cell r="K230">
            <v>41702</v>
          </cell>
          <cell r="S230">
            <v>41702</v>
          </cell>
          <cell r="AA230">
            <v>41702</v>
          </cell>
          <cell r="AI230">
            <v>41702</v>
          </cell>
          <cell r="AQ230">
            <v>41702</v>
          </cell>
          <cell r="AY230">
            <v>41702</v>
          </cell>
          <cell r="BG230">
            <v>41702</v>
          </cell>
          <cell r="BO230">
            <v>41702</v>
          </cell>
          <cell r="BW230">
            <v>41702</v>
          </cell>
        </row>
        <row r="231">
          <cell r="C231">
            <v>41701</v>
          </cell>
          <cell r="K231">
            <v>41701</v>
          </cell>
          <cell r="S231">
            <v>41701</v>
          </cell>
          <cell r="AA231">
            <v>41701</v>
          </cell>
          <cell r="AI231">
            <v>41701</v>
          </cell>
          <cell r="AQ231">
            <v>41701</v>
          </cell>
          <cell r="AY231">
            <v>41701</v>
          </cell>
          <cell r="BG231">
            <v>41701</v>
          </cell>
          <cell r="BO231">
            <v>41701</v>
          </cell>
          <cell r="BW231">
            <v>41701</v>
          </cell>
        </row>
        <row r="232">
          <cell r="C232">
            <v>41698</v>
          </cell>
          <cell r="K232">
            <v>41698</v>
          </cell>
          <cell r="S232">
            <v>41698</v>
          </cell>
          <cell r="AA232">
            <v>41698</v>
          </cell>
          <cell r="AI232">
            <v>41698</v>
          </cell>
          <cell r="AQ232">
            <v>41698</v>
          </cell>
          <cell r="AY232">
            <v>41698</v>
          </cell>
          <cell r="BG232">
            <v>41698</v>
          </cell>
          <cell r="BO232">
            <v>41698</v>
          </cell>
          <cell r="BW232">
            <v>41698</v>
          </cell>
        </row>
        <row r="233">
          <cell r="C233">
            <v>41697</v>
          </cell>
          <cell r="K233">
            <v>41697</v>
          </cell>
          <cell r="S233">
            <v>41697</v>
          </cell>
          <cell r="AA233">
            <v>41697</v>
          </cell>
          <cell r="AI233">
            <v>41697</v>
          </cell>
          <cell r="AQ233">
            <v>41697</v>
          </cell>
          <cell r="AY233">
            <v>41697</v>
          </cell>
          <cell r="BG233">
            <v>41697</v>
          </cell>
          <cell r="BO233">
            <v>41697</v>
          </cell>
          <cell r="BW233">
            <v>41697</v>
          </cell>
        </row>
        <row r="234">
          <cell r="C234">
            <v>41696</v>
          </cell>
          <cell r="K234">
            <v>41696</v>
          </cell>
          <cell r="S234">
            <v>41696</v>
          </cell>
          <cell r="AA234">
            <v>41696</v>
          </cell>
          <cell r="AI234">
            <v>41696</v>
          </cell>
          <cell r="AQ234">
            <v>41696</v>
          </cell>
          <cell r="AY234">
            <v>41696</v>
          </cell>
          <cell r="BG234">
            <v>41696</v>
          </cell>
          <cell r="BO234">
            <v>41696</v>
          </cell>
          <cell r="BW234">
            <v>41696</v>
          </cell>
        </row>
        <row r="235">
          <cell r="C235">
            <v>41695</v>
          </cell>
          <cell r="K235">
            <v>41695</v>
          </cell>
          <cell r="S235">
            <v>41695</v>
          </cell>
          <cell r="AA235">
            <v>41695</v>
          </cell>
          <cell r="AI235">
            <v>41695</v>
          </cell>
          <cell r="AQ235">
            <v>41695</v>
          </cell>
          <cell r="AY235">
            <v>41695</v>
          </cell>
          <cell r="BG235">
            <v>41695</v>
          </cell>
          <cell r="BO235">
            <v>41695</v>
          </cell>
          <cell r="BW235">
            <v>41695</v>
          </cell>
        </row>
        <row r="236">
          <cell r="C236">
            <v>41694</v>
          </cell>
          <cell r="K236">
            <v>41694</v>
          </cell>
          <cell r="S236">
            <v>41694</v>
          </cell>
          <cell r="AA236">
            <v>41694</v>
          </cell>
          <cell r="AI236">
            <v>41694</v>
          </cell>
          <cell r="AQ236">
            <v>41694</v>
          </cell>
          <cell r="AY236">
            <v>41694</v>
          </cell>
          <cell r="BG236">
            <v>41694</v>
          </cell>
          <cell r="BO236">
            <v>41694</v>
          </cell>
          <cell r="BW236">
            <v>41694</v>
          </cell>
        </row>
        <row r="237">
          <cell r="C237">
            <v>41691</v>
          </cell>
          <cell r="K237">
            <v>41691</v>
          </cell>
          <cell r="S237">
            <v>41691</v>
          </cell>
          <cell r="AA237">
            <v>41691</v>
          </cell>
          <cell r="AI237">
            <v>41691</v>
          </cell>
          <cell r="AQ237">
            <v>41691</v>
          </cell>
          <cell r="AY237">
            <v>41691</v>
          </cell>
          <cell r="BG237">
            <v>41691</v>
          </cell>
          <cell r="BO237">
            <v>41691</v>
          </cell>
          <cell r="BW237">
            <v>41691</v>
          </cell>
        </row>
        <row r="238">
          <cell r="C238">
            <v>41690</v>
          </cell>
          <cell r="K238">
            <v>41690</v>
          </cell>
          <cell r="S238">
            <v>41690</v>
          </cell>
          <cell r="AA238">
            <v>41690</v>
          </cell>
          <cell r="AI238">
            <v>41690</v>
          </cell>
          <cell r="AQ238">
            <v>41690</v>
          </cell>
          <cell r="AY238">
            <v>41690</v>
          </cell>
          <cell r="BG238">
            <v>41690</v>
          </cell>
          <cell r="BO238">
            <v>41690</v>
          </cell>
          <cell r="BW238">
            <v>41690</v>
          </cell>
        </row>
        <row r="239">
          <cell r="C239">
            <v>41689</v>
          </cell>
          <cell r="K239">
            <v>41689</v>
          </cell>
          <cell r="S239">
            <v>41689</v>
          </cell>
          <cell r="AA239">
            <v>41689</v>
          </cell>
          <cell r="AI239">
            <v>41689</v>
          </cell>
          <cell r="AQ239">
            <v>41689</v>
          </cell>
          <cell r="AY239">
            <v>41689</v>
          </cell>
          <cell r="BG239">
            <v>41689</v>
          </cell>
          <cell r="BO239">
            <v>41689</v>
          </cell>
          <cell r="BW239">
            <v>41689</v>
          </cell>
        </row>
        <row r="240">
          <cell r="C240">
            <v>41688</v>
          </cell>
          <cell r="K240">
            <v>41688</v>
          </cell>
          <cell r="S240">
            <v>41688</v>
          </cell>
          <cell r="AA240">
            <v>41688</v>
          </cell>
          <cell r="AI240">
            <v>41688</v>
          </cell>
          <cell r="AQ240">
            <v>41688</v>
          </cell>
          <cell r="AY240">
            <v>41688</v>
          </cell>
          <cell r="BG240">
            <v>41688</v>
          </cell>
          <cell r="BO240">
            <v>41688</v>
          </cell>
          <cell r="BW240">
            <v>41688</v>
          </cell>
        </row>
        <row r="241">
          <cell r="C241">
            <v>41684</v>
          </cell>
          <cell r="K241">
            <v>41684</v>
          </cell>
          <cell r="S241">
            <v>41684</v>
          </cell>
          <cell r="AA241">
            <v>41684</v>
          </cell>
          <cell r="AI241">
            <v>41684</v>
          </cell>
          <cell r="AQ241">
            <v>41684</v>
          </cell>
          <cell r="AY241">
            <v>41684</v>
          </cell>
          <cell r="BG241">
            <v>41684</v>
          </cell>
          <cell r="BO241">
            <v>41684</v>
          </cell>
          <cell r="BW241">
            <v>41684</v>
          </cell>
        </row>
        <row r="242">
          <cell r="C242">
            <v>41683</v>
          </cell>
          <cell r="K242">
            <v>41683</v>
          </cell>
          <cell r="S242">
            <v>41683</v>
          </cell>
          <cell r="AA242">
            <v>41683</v>
          </cell>
          <cell r="AI242">
            <v>41683</v>
          </cell>
          <cell r="AQ242">
            <v>41683</v>
          </cell>
          <cell r="AY242">
            <v>41683</v>
          </cell>
          <cell r="BG242">
            <v>41683</v>
          </cell>
          <cell r="BO242">
            <v>41683</v>
          </cell>
          <cell r="BW242">
            <v>41683</v>
          </cell>
        </row>
        <row r="243">
          <cell r="C243">
            <v>41682</v>
          </cell>
          <cell r="K243">
            <v>41682</v>
          </cell>
          <cell r="S243">
            <v>41682</v>
          </cell>
          <cell r="AA243">
            <v>41682</v>
          </cell>
          <cell r="AI243">
            <v>41682</v>
          </cell>
          <cell r="AQ243">
            <v>41682</v>
          </cell>
          <cell r="AY243">
            <v>41682</v>
          </cell>
          <cell r="BG243">
            <v>41682</v>
          </cell>
          <cell r="BO243">
            <v>41682</v>
          </cell>
          <cell r="BW243">
            <v>41682</v>
          </cell>
        </row>
        <row r="244">
          <cell r="C244">
            <v>41681</v>
          </cell>
          <cell r="K244">
            <v>41681</v>
          </cell>
          <cell r="S244">
            <v>41681</v>
          </cell>
          <cell r="AA244">
            <v>41681</v>
          </cell>
          <cell r="AI244">
            <v>41681</v>
          </cell>
          <cell r="AQ244">
            <v>41681</v>
          </cell>
          <cell r="AY244">
            <v>41681</v>
          </cell>
          <cell r="BG244">
            <v>41681</v>
          </cell>
          <cell r="BO244">
            <v>41681</v>
          </cell>
          <cell r="BW244">
            <v>41681</v>
          </cell>
        </row>
        <row r="245">
          <cell r="C245">
            <v>41680</v>
          </cell>
          <cell r="K245">
            <v>41680</v>
          </cell>
          <cell r="S245">
            <v>41680</v>
          </cell>
          <cell r="AA245">
            <v>41680</v>
          </cell>
          <cell r="AI245">
            <v>41680</v>
          </cell>
          <cell r="AQ245">
            <v>41680</v>
          </cell>
          <cell r="AY245">
            <v>41680</v>
          </cell>
          <cell r="BG245">
            <v>41680</v>
          </cell>
          <cell r="BO245">
            <v>41680</v>
          </cell>
          <cell r="BW245">
            <v>41680</v>
          </cell>
        </row>
        <row r="246">
          <cell r="C246">
            <v>41677</v>
          </cell>
          <cell r="K246">
            <v>41677</v>
          </cell>
          <cell r="S246">
            <v>41677</v>
          </cell>
          <cell r="AA246">
            <v>41677</v>
          </cell>
          <cell r="AI246">
            <v>41677</v>
          </cell>
          <cell r="AQ246">
            <v>41677</v>
          </cell>
          <cell r="AY246">
            <v>41677</v>
          </cell>
          <cell r="BG246">
            <v>41677</v>
          </cell>
          <cell r="BO246">
            <v>41677</v>
          </cell>
          <cell r="BW246">
            <v>41677</v>
          </cell>
        </row>
        <row r="247">
          <cell r="C247">
            <v>41676</v>
          </cell>
          <cell r="K247">
            <v>41676</v>
          </cell>
          <cell r="S247">
            <v>41676</v>
          </cell>
          <cell r="AA247">
            <v>41676</v>
          </cell>
          <cell r="AI247">
            <v>41676</v>
          </cell>
          <cell r="AQ247">
            <v>41676</v>
          </cell>
          <cell r="AY247">
            <v>41676</v>
          </cell>
          <cell r="BG247">
            <v>41676</v>
          </cell>
          <cell r="BO247">
            <v>41676</v>
          </cell>
          <cell r="BW247">
            <v>41676</v>
          </cell>
        </row>
        <row r="248">
          <cell r="C248">
            <v>41675</v>
          </cell>
          <cell r="K248">
            <v>41675</v>
          </cell>
          <cell r="S248">
            <v>41675</v>
          </cell>
          <cell r="AA248">
            <v>41675</v>
          </cell>
          <cell r="AI248">
            <v>41675</v>
          </cell>
          <cell r="AQ248">
            <v>41675</v>
          </cell>
          <cell r="AY248">
            <v>41675</v>
          </cell>
          <cell r="BG248">
            <v>41675</v>
          </cell>
          <cell r="BO248">
            <v>41675</v>
          </cell>
          <cell r="BW248">
            <v>41675</v>
          </cell>
        </row>
        <row r="249">
          <cell r="C249">
            <v>41674</v>
          </cell>
          <cell r="K249">
            <v>41674</v>
          </cell>
          <cell r="S249">
            <v>41674</v>
          </cell>
          <cell r="AA249">
            <v>41674</v>
          </cell>
          <cell r="AI249">
            <v>41674</v>
          </cell>
          <cell r="AQ249">
            <v>41674</v>
          </cell>
          <cell r="AY249">
            <v>41674</v>
          </cell>
          <cell r="BG249">
            <v>41674</v>
          </cell>
          <cell r="BO249">
            <v>41674</v>
          </cell>
          <cell r="BW249">
            <v>41674</v>
          </cell>
        </row>
        <row r="250">
          <cell r="C250">
            <v>41673</v>
          </cell>
          <cell r="K250">
            <v>41673</v>
          </cell>
          <cell r="S250">
            <v>41673</v>
          </cell>
          <cell r="AA250">
            <v>41673</v>
          </cell>
          <cell r="AI250">
            <v>41673</v>
          </cell>
          <cell r="AQ250">
            <v>41673</v>
          </cell>
          <cell r="AY250">
            <v>41673</v>
          </cell>
          <cell r="BG250">
            <v>41673</v>
          </cell>
          <cell r="BO250">
            <v>41673</v>
          </cell>
          <cell r="BW250">
            <v>41673</v>
          </cell>
        </row>
        <row r="251">
          <cell r="C251">
            <v>41670</v>
          </cell>
          <cell r="K251">
            <v>41670</v>
          </cell>
          <cell r="S251">
            <v>41670</v>
          </cell>
          <cell r="AA251">
            <v>41670</v>
          </cell>
          <cell r="AI251">
            <v>41670</v>
          </cell>
          <cell r="AQ251">
            <v>41670</v>
          </cell>
          <cell r="AY251">
            <v>41670</v>
          </cell>
          <cell r="BG251">
            <v>41670</v>
          </cell>
          <cell r="BO251">
            <v>41670</v>
          </cell>
          <cell r="BW251">
            <v>41670</v>
          </cell>
        </row>
        <row r="252">
          <cell r="C252">
            <v>41669</v>
          </cell>
          <cell r="K252">
            <v>41669</v>
          </cell>
          <cell r="S252">
            <v>41669</v>
          </cell>
          <cell r="AA252">
            <v>41669</v>
          </cell>
          <cell r="AI252">
            <v>41669</v>
          </cell>
          <cell r="AQ252">
            <v>41669</v>
          </cell>
          <cell r="AY252">
            <v>41669</v>
          </cell>
          <cell r="BG252">
            <v>41669</v>
          </cell>
          <cell r="BO252">
            <v>41669</v>
          </cell>
          <cell r="BW252">
            <v>41669</v>
          </cell>
        </row>
        <row r="253">
          <cell r="C253">
            <v>41668</v>
          </cell>
          <cell r="K253">
            <v>41668</v>
          </cell>
          <cell r="S253">
            <v>41668</v>
          </cell>
          <cell r="AA253">
            <v>41668</v>
          </cell>
          <cell r="AI253">
            <v>41668</v>
          </cell>
          <cell r="AQ253">
            <v>41668</v>
          </cell>
          <cell r="AY253">
            <v>41668</v>
          </cell>
          <cell r="BG253">
            <v>41668</v>
          </cell>
          <cell r="BO253">
            <v>41668</v>
          </cell>
          <cell r="BW253">
            <v>41668</v>
          </cell>
        </row>
        <row r="254">
          <cell r="C254">
            <v>41667</v>
          </cell>
          <cell r="K254">
            <v>41667</v>
          </cell>
          <cell r="S254">
            <v>41667</v>
          </cell>
          <cell r="AA254">
            <v>41667</v>
          </cell>
          <cell r="AI254">
            <v>41667</v>
          </cell>
          <cell r="AQ254">
            <v>41667</v>
          </cell>
          <cell r="AY254">
            <v>41667</v>
          </cell>
          <cell r="BG254">
            <v>41667</v>
          </cell>
          <cell r="BO254">
            <v>41667</v>
          </cell>
          <cell r="BW254">
            <v>41667</v>
          </cell>
        </row>
        <row r="255">
          <cell r="C255">
            <v>41666</v>
          </cell>
          <cell r="K255">
            <v>41666</v>
          </cell>
          <cell r="S255">
            <v>41666</v>
          </cell>
          <cell r="AA255">
            <v>41666</v>
          </cell>
          <cell r="AI255">
            <v>41666</v>
          </cell>
          <cell r="AQ255">
            <v>41666</v>
          </cell>
          <cell r="AY255">
            <v>41666</v>
          </cell>
          <cell r="BG255">
            <v>41666</v>
          </cell>
          <cell r="BO255">
            <v>41666</v>
          </cell>
          <cell r="BW255">
            <v>41666</v>
          </cell>
        </row>
        <row r="256">
          <cell r="C256">
            <v>41663</v>
          </cell>
          <cell r="K256">
            <v>41663</v>
          </cell>
          <cell r="S256">
            <v>41663</v>
          </cell>
          <cell r="AA256">
            <v>41663</v>
          </cell>
          <cell r="AI256">
            <v>41663</v>
          </cell>
          <cell r="AQ256">
            <v>41663</v>
          </cell>
          <cell r="AY256">
            <v>41663</v>
          </cell>
          <cell r="BG256">
            <v>41663</v>
          </cell>
          <cell r="BO256">
            <v>41663</v>
          </cell>
          <cell r="BW256">
            <v>41663</v>
          </cell>
        </row>
        <row r="257">
          <cell r="C257">
            <v>41662</v>
          </cell>
          <cell r="K257">
            <v>41662</v>
          </cell>
          <cell r="S257">
            <v>41662</v>
          </cell>
          <cell r="AA257">
            <v>41662</v>
          </cell>
          <cell r="AI257">
            <v>41662</v>
          </cell>
          <cell r="AQ257">
            <v>41662</v>
          </cell>
          <cell r="AY257">
            <v>41662</v>
          </cell>
          <cell r="BG257">
            <v>41662</v>
          </cell>
          <cell r="BO257">
            <v>41662</v>
          </cell>
          <cell r="BW257">
            <v>41662</v>
          </cell>
        </row>
        <row r="258">
          <cell r="C258">
            <v>41661</v>
          </cell>
          <cell r="K258">
            <v>41661</v>
          </cell>
          <cell r="S258">
            <v>41661</v>
          </cell>
          <cell r="AA258">
            <v>41661</v>
          </cell>
          <cell r="AI258">
            <v>41661</v>
          </cell>
          <cell r="AQ258">
            <v>41661</v>
          </cell>
          <cell r="AY258">
            <v>41661</v>
          </cell>
          <cell r="BG258">
            <v>41661</v>
          </cell>
          <cell r="BO258">
            <v>41661</v>
          </cell>
          <cell r="BW258">
            <v>41661</v>
          </cell>
        </row>
        <row r="259">
          <cell r="C259">
            <v>41660</v>
          </cell>
          <cell r="K259">
            <v>41660</v>
          </cell>
          <cell r="S259">
            <v>41660</v>
          </cell>
          <cell r="AA259">
            <v>41660</v>
          </cell>
          <cell r="AI259">
            <v>41660</v>
          </cell>
          <cell r="AQ259">
            <v>41660</v>
          </cell>
          <cell r="AY259">
            <v>41660</v>
          </cell>
          <cell r="BG259">
            <v>41660</v>
          </cell>
          <cell r="BO259">
            <v>41660</v>
          </cell>
          <cell r="BW259">
            <v>41660</v>
          </cell>
        </row>
        <row r="260">
          <cell r="C260">
            <v>41656</v>
          </cell>
          <cell r="K260">
            <v>41656</v>
          </cell>
          <cell r="S260">
            <v>41656</v>
          </cell>
          <cell r="AA260">
            <v>41656</v>
          </cell>
          <cell r="AI260">
            <v>41656</v>
          </cell>
          <cell r="AQ260">
            <v>41656</v>
          </cell>
          <cell r="AY260">
            <v>41656</v>
          </cell>
          <cell r="BG260">
            <v>41656</v>
          </cell>
          <cell r="BO260">
            <v>41656</v>
          </cell>
          <cell r="BW260">
            <v>41656</v>
          </cell>
        </row>
        <row r="261">
          <cell r="C261">
            <v>41655</v>
          </cell>
          <cell r="K261">
            <v>41655</v>
          </cell>
          <cell r="S261">
            <v>41655</v>
          </cell>
          <cell r="AA261">
            <v>41655</v>
          </cell>
          <cell r="AI261">
            <v>41655</v>
          </cell>
          <cell r="AQ261">
            <v>41655</v>
          </cell>
          <cell r="AY261">
            <v>41655</v>
          </cell>
          <cell r="BG261">
            <v>41655</v>
          </cell>
          <cell r="BO261">
            <v>41655</v>
          </cell>
          <cell r="BW261">
            <v>41655</v>
          </cell>
        </row>
        <row r="262">
          <cell r="C262">
            <v>41654</v>
          </cell>
          <cell r="K262">
            <v>41654</v>
          </cell>
          <cell r="S262">
            <v>41654</v>
          </cell>
          <cell r="AA262">
            <v>41654</v>
          </cell>
          <cell r="AI262">
            <v>41654</v>
          </cell>
          <cell r="AQ262">
            <v>41654</v>
          </cell>
          <cell r="AY262">
            <v>41654</v>
          </cell>
          <cell r="BG262">
            <v>41654</v>
          </cell>
          <cell r="BO262">
            <v>41654</v>
          </cell>
          <cell r="BW262">
            <v>41654</v>
          </cell>
        </row>
        <row r="263">
          <cell r="C263">
            <v>41653</v>
          </cell>
          <cell r="K263">
            <v>41653</v>
          </cell>
          <cell r="S263">
            <v>41653</v>
          </cell>
          <cell r="AA263">
            <v>41653</v>
          </cell>
          <cell r="AI263">
            <v>41653</v>
          </cell>
          <cell r="AQ263">
            <v>41653</v>
          </cell>
          <cell r="AY263">
            <v>41653</v>
          </cell>
          <cell r="BG263">
            <v>41653</v>
          </cell>
          <cell r="BO263">
            <v>41653</v>
          </cell>
          <cell r="BW263">
            <v>41653</v>
          </cell>
        </row>
        <row r="264">
          <cell r="C264">
            <v>41652</v>
          </cell>
          <cell r="K264">
            <v>41652</v>
          </cell>
          <cell r="S264">
            <v>41652</v>
          </cell>
          <cell r="AA264">
            <v>41652</v>
          </cell>
          <cell r="AI264">
            <v>41652</v>
          </cell>
          <cell r="AQ264">
            <v>41652</v>
          </cell>
          <cell r="AY264">
            <v>41652</v>
          </cell>
          <cell r="BG264">
            <v>41652</v>
          </cell>
          <cell r="BO264">
            <v>41652</v>
          </cell>
          <cell r="BW264">
            <v>41652</v>
          </cell>
        </row>
        <row r="265">
          <cell r="C265">
            <v>41649</v>
          </cell>
          <cell r="K265">
            <v>41649</v>
          </cell>
          <cell r="S265">
            <v>41649</v>
          </cell>
          <cell r="AA265">
            <v>41649</v>
          </cell>
          <cell r="AI265">
            <v>41649</v>
          </cell>
          <cell r="AQ265">
            <v>41649</v>
          </cell>
          <cell r="AY265">
            <v>41649</v>
          </cell>
          <cell r="BG265">
            <v>41649</v>
          </cell>
          <cell r="BO265">
            <v>41649</v>
          </cell>
          <cell r="BW265">
            <v>41649</v>
          </cell>
        </row>
        <row r="266">
          <cell r="C266">
            <v>41648</v>
          </cell>
          <cell r="K266">
            <v>41648</v>
          </cell>
          <cell r="S266">
            <v>41648</v>
          </cell>
          <cell r="AA266">
            <v>41648</v>
          </cell>
          <cell r="AI266">
            <v>41648</v>
          </cell>
          <cell r="AQ266">
            <v>41648</v>
          </cell>
          <cell r="AY266">
            <v>41648</v>
          </cell>
          <cell r="BG266">
            <v>41648</v>
          </cell>
          <cell r="BO266">
            <v>41648</v>
          </cell>
          <cell r="BW266">
            <v>41648</v>
          </cell>
        </row>
        <row r="267">
          <cell r="C267">
            <v>41647</v>
          </cell>
          <cell r="K267">
            <v>41647</v>
          </cell>
          <cell r="S267">
            <v>41647</v>
          </cell>
          <cell r="AA267">
            <v>41647</v>
          </cell>
          <cell r="AI267">
            <v>41647</v>
          </cell>
          <cell r="AQ267">
            <v>41647</v>
          </cell>
          <cell r="AY267">
            <v>41647</v>
          </cell>
          <cell r="BG267">
            <v>41647</v>
          </cell>
          <cell r="BO267">
            <v>41647</v>
          </cell>
          <cell r="BW267">
            <v>41647</v>
          </cell>
        </row>
        <row r="268">
          <cell r="C268">
            <v>41646</v>
          </cell>
          <cell r="K268">
            <v>41646</v>
          </cell>
          <cell r="S268">
            <v>41646</v>
          </cell>
          <cell r="AA268">
            <v>41646</v>
          </cell>
          <cell r="AI268">
            <v>41646</v>
          </cell>
          <cell r="AQ268">
            <v>41646</v>
          </cell>
          <cell r="AY268">
            <v>41646</v>
          </cell>
          <cell r="BG268">
            <v>41646</v>
          </cell>
          <cell r="BO268">
            <v>41646</v>
          </cell>
          <cell r="BW268">
            <v>41646</v>
          </cell>
        </row>
        <row r="269">
          <cell r="C269">
            <v>41645</v>
          </cell>
          <cell r="K269">
            <v>41645</v>
          </cell>
          <cell r="S269">
            <v>41645</v>
          </cell>
          <cell r="AA269">
            <v>41645</v>
          </cell>
          <cell r="AI269">
            <v>41645</v>
          </cell>
          <cell r="AQ269">
            <v>41645</v>
          </cell>
          <cell r="AY269">
            <v>41645</v>
          </cell>
          <cell r="BG269">
            <v>41645</v>
          </cell>
          <cell r="BO269">
            <v>41645</v>
          </cell>
          <cell r="BW269">
            <v>41645</v>
          </cell>
        </row>
        <row r="270">
          <cell r="C270">
            <v>41642</v>
          </cell>
          <cell r="K270">
            <v>41642</v>
          </cell>
          <cell r="S270">
            <v>41642</v>
          </cell>
          <cell r="AA270">
            <v>41642</v>
          </cell>
          <cell r="AI270">
            <v>41642</v>
          </cell>
          <cell r="AQ270">
            <v>41642</v>
          </cell>
          <cell r="AY270">
            <v>41642</v>
          </cell>
          <cell r="BG270">
            <v>41642</v>
          </cell>
          <cell r="BO270">
            <v>41642</v>
          </cell>
          <cell r="BW270">
            <v>41642</v>
          </cell>
        </row>
        <row r="271">
          <cell r="C271">
            <v>41641</v>
          </cell>
          <cell r="K271">
            <v>41641</v>
          </cell>
          <cell r="S271">
            <v>41641</v>
          </cell>
          <cell r="AA271">
            <v>41641</v>
          </cell>
          <cell r="AI271">
            <v>41641</v>
          </cell>
          <cell r="AQ271">
            <v>41641</v>
          </cell>
          <cell r="AY271">
            <v>41641</v>
          </cell>
          <cell r="BG271">
            <v>41641</v>
          </cell>
          <cell r="BO271">
            <v>41641</v>
          </cell>
          <cell r="BW271">
            <v>41641</v>
          </cell>
        </row>
        <row r="272">
          <cell r="C272">
            <v>41639</v>
          </cell>
          <cell r="K272">
            <v>41639</v>
          </cell>
          <cell r="S272">
            <v>41639</v>
          </cell>
          <cell r="AA272">
            <v>41639</v>
          </cell>
          <cell r="AI272">
            <v>41639</v>
          </cell>
          <cell r="AQ272">
            <v>41639</v>
          </cell>
          <cell r="AY272">
            <v>41639</v>
          </cell>
          <cell r="BG272">
            <v>41639</v>
          </cell>
          <cell r="BO272">
            <v>41639</v>
          </cell>
          <cell r="BW272">
            <v>41639</v>
          </cell>
        </row>
        <row r="273">
          <cell r="C273">
            <v>41638</v>
          </cell>
          <cell r="K273">
            <v>41638</v>
          </cell>
          <cell r="S273">
            <v>41638</v>
          </cell>
          <cell r="AA273">
            <v>41638</v>
          </cell>
          <cell r="AI273">
            <v>41638</v>
          </cell>
          <cell r="AQ273">
            <v>41638</v>
          </cell>
          <cell r="AY273">
            <v>41638</v>
          </cell>
          <cell r="BG273">
            <v>41638</v>
          </cell>
          <cell r="BO273">
            <v>41638</v>
          </cell>
          <cell r="BW273">
            <v>41638</v>
          </cell>
        </row>
        <row r="274">
          <cell r="C274">
            <v>41635</v>
          </cell>
          <cell r="K274">
            <v>41635</v>
          </cell>
          <cell r="S274">
            <v>41635</v>
          </cell>
          <cell r="AA274">
            <v>41635</v>
          </cell>
          <cell r="AI274">
            <v>41635</v>
          </cell>
          <cell r="AQ274">
            <v>41635</v>
          </cell>
          <cell r="AY274">
            <v>41635</v>
          </cell>
          <cell r="BG274">
            <v>41635</v>
          </cell>
          <cell r="BO274">
            <v>41635</v>
          </cell>
          <cell r="BW274">
            <v>41635</v>
          </cell>
        </row>
        <row r="275">
          <cell r="C275">
            <v>41634</v>
          </cell>
          <cell r="K275">
            <v>41634</v>
          </cell>
          <cell r="S275">
            <v>41634</v>
          </cell>
          <cell r="AA275">
            <v>41634</v>
          </cell>
          <cell r="AI275">
            <v>41634</v>
          </cell>
          <cell r="AQ275">
            <v>41634</v>
          </cell>
          <cell r="AY275">
            <v>41634</v>
          </cell>
          <cell r="BG275">
            <v>41634</v>
          </cell>
          <cell r="BO275">
            <v>41634</v>
          </cell>
          <cell r="BW275">
            <v>41634</v>
          </cell>
        </row>
        <row r="276">
          <cell r="C276">
            <v>41632</v>
          </cell>
          <cell r="K276">
            <v>41632</v>
          </cell>
          <cell r="S276">
            <v>41632</v>
          </cell>
          <cell r="AA276">
            <v>41632</v>
          </cell>
          <cell r="AI276">
            <v>41632</v>
          </cell>
          <cell r="AQ276">
            <v>41632</v>
          </cell>
          <cell r="AY276">
            <v>41632</v>
          </cell>
          <cell r="BG276">
            <v>41632</v>
          </cell>
          <cell r="BO276">
            <v>41632</v>
          </cell>
          <cell r="BW276">
            <v>41632</v>
          </cell>
        </row>
        <row r="277">
          <cell r="C277">
            <v>41631</v>
          </cell>
          <cell r="K277">
            <v>41631</v>
          </cell>
          <cell r="S277">
            <v>41631</v>
          </cell>
          <cell r="AA277">
            <v>41631</v>
          </cell>
          <cell r="AI277">
            <v>41631</v>
          </cell>
          <cell r="AQ277">
            <v>41631</v>
          </cell>
          <cell r="AY277">
            <v>41631</v>
          </cell>
          <cell r="BG277">
            <v>41631</v>
          </cell>
          <cell r="BO277">
            <v>41631</v>
          </cell>
          <cell r="BW277">
            <v>41631</v>
          </cell>
        </row>
        <row r="278">
          <cell r="C278">
            <v>41628</v>
          </cell>
          <cell r="K278">
            <v>41628</v>
          </cell>
          <cell r="S278">
            <v>41628</v>
          </cell>
          <cell r="AA278">
            <v>41628</v>
          </cell>
          <cell r="AI278">
            <v>41628</v>
          </cell>
          <cell r="AQ278">
            <v>41628</v>
          </cell>
          <cell r="AY278">
            <v>41628</v>
          </cell>
          <cell r="BG278">
            <v>41628</v>
          </cell>
          <cell r="BO278">
            <v>41628</v>
          </cell>
          <cell r="BW278">
            <v>41628</v>
          </cell>
        </row>
        <row r="279">
          <cell r="C279">
            <v>41627</v>
          </cell>
          <cell r="K279">
            <v>41627</v>
          </cell>
          <cell r="S279">
            <v>41627</v>
          </cell>
          <cell r="AA279">
            <v>41627</v>
          </cell>
          <cell r="AI279">
            <v>41627</v>
          </cell>
          <cell r="AQ279">
            <v>41627</v>
          </cell>
          <cell r="AY279">
            <v>41627</v>
          </cell>
          <cell r="BG279">
            <v>41627</v>
          </cell>
          <cell r="BO279">
            <v>41627</v>
          </cell>
          <cell r="BW279">
            <v>41627</v>
          </cell>
        </row>
        <row r="280">
          <cell r="C280">
            <v>41626</v>
          </cell>
          <cell r="K280">
            <v>41626</v>
          </cell>
          <cell r="S280">
            <v>41626</v>
          </cell>
          <cell r="AA280">
            <v>41626</v>
          </cell>
          <cell r="AI280">
            <v>41626</v>
          </cell>
          <cell r="AQ280">
            <v>41626</v>
          </cell>
          <cell r="AY280">
            <v>41626</v>
          </cell>
          <cell r="BG280">
            <v>41626</v>
          </cell>
          <cell r="BO280">
            <v>41626</v>
          </cell>
          <cell r="BW280">
            <v>41626</v>
          </cell>
        </row>
        <row r="281">
          <cell r="C281">
            <v>41625</v>
          </cell>
          <cell r="K281">
            <v>41625</v>
          </cell>
          <cell r="S281">
            <v>41625</v>
          </cell>
          <cell r="AA281">
            <v>41625</v>
          </cell>
          <cell r="AI281">
            <v>41625</v>
          </cell>
          <cell r="AQ281">
            <v>41625</v>
          </cell>
          <cell r="AY281">
            <v>41625</v>
          </cell>
          <cell r="BG281">
            <v>41625</v>
          </cell>
          <cell r="BO281">
            <v>41625</v>
          </cell>
          <cell r="BW281">
            <v>41625</v>
          </cell>
        </row>
        <row r="282">
          <cell r="C282">
            <v>41624</v>
          </cell>
          <cell r="K282">
            <v>41624</v>
          </cell>
          <cell r="S282">
            <v>41624</v>
          </cell>
          <cell r="AA282">
            <v>41624</v>
          </cell>
          <cell r="AI282">
            <v>41624</v>
          </cell>
          <cell r="AQ282">
            <v>41624</v>
          </cell>
          <cell r="AY282">
            <v>41624</v>
          </cell>
          <cell r="BG282">
            <v>41624</v>
          </cell>
          <cell r="BO282">
            <v>41624</v>
          </cell>
          <cell r="BW282">
            <v>41624</v>
          </cell>
        </row>
        <row r="283">
          <cell r="C283">
            <v>41621</v>
          </cell>
          <cell r="K283">
            <v>41621</v>
          </cell>
          <cell r="S283">
            <v>41621</v>
          </cell>
          <cell r="AA283">
            <v>41621</v>
          </cell>
          <cell r="AI283">
            <v>41621</v>
          </cell>
          <cell r="AQ283">
            <v>41621</v>
          </cell>
          <cell r="AY283">
            <v>41621</v>
          </cell>
          <cell r="BG283">
            <v>41621</v>
          </cell>
          <cell r="BO283">
            <v>41621</v>
          </cell>
          <cell r="BW283">
            <v>41621</v>
          </cell>
        </row>
        <row r="284">
          <cell r="C284">
            <v>41620</v>
          </cell>
          <cell r="K284">
            <v>41620</v>
          </cell>
          <cell r="S284">
            <v>41620</v>
          </cell>
          <cell r="AA284">
            <v>41620</v>
          </cell>
          <cell r="AI284">
            <v>41620</v>
          </cell>
          <cell r="AQ284">
            <v>41620</v>
          </cell>
          <cell r="AY284">
            <v>41620</v>
          </cell>
          <cell r="BG284">
            <v>41620</v>
          </cell>
          <cell r="BO284">
            <v>41620</v>
          </cell>
          <cell r="BW284">
            <v>41620</v>
          </cell>
        </row>
        <row r="285">
          <cell r="C285">
            <v>41619</v>
          </cell>
          <cell r="K285">
            <v>41619</v>
          </cell>
          <cell r="S285">
            <v>41619</v>
          </cell>
          <cell r="AA285">
            <v>41619</v>
          </cell>
          <cell r="AI285">
            <v>41619</v>
          </cell>
          <cell r="AQ285">
            <v>41619</v>
          </cell>
          <cell r="AY285">
            <v>41619</v>
          </cell>
          <cell r="BG285">
            <v>41619</v>
          </cell>
          <cell r="BO285">
            <v>41619</v>
          </cell>
          <cell r="BW285">
            <v>41619</v>
          </cell>
        </row>
        <row r="286">
          <cell r="C286">
            <v>41618</v>
          </cell>
          <cell r="K286">
            <v>41618</v>
          </cell>
          <cell r="S286">
            <v>41618</v>
          </cell>
          <cell r="AA286">
            <v>41618</v>
          </cell>
          <cell r="AI286">
            <v>41618</v>
          </cell>
          <cell r="AQ286">
            <v>41618</v>
          </cell>
          <cell r="AY286">
            <v>41618</v>
          </cell>
          <cell r="BG286">
            <v>41618</v>
          </cell>
          <cell r="BO286">
            <v>41618</v>
          </cell>
          <cell r="BW286">
            <v>41618</v>
          </cell>
        </row>
        <row r="287">
          <cell r="C287">
            <v>41617</v>
          </cell>
          <cell r="K287">
            <v>41617</v>
          </cell>
          <cell r="S287">
            <v>41617</v>
          </cell>
          <cell r="AA287">
            <v>41617</v>
          </cell>
          <cell r="AI287">
            <v>41617</v>
          </cell>
          <cell r="AQ287">
            <v>41617</v>
          </cell>
          <cell r="AY287">
            <v>41617</v>
          </cell>
          <cell r="BG287">
            <v>41617</v>
          </cell>
          <cell r="BO287">
            <v>41617</v>
          </cell>
          <cell r="BW287">
            <v>41617</v>
          </cell>
        </row>
        <row r="288">
          <cell r="C288">
            <v>41614</v>
          </cell>
          <cell r="K288">
            <v>41614</v>
          </cell>
          <cell r="S288">
            <v>41614</v>
          </cell>
          <cell r="AA288">
            <v>41614</v>
          </cell>
          <cell r="AI288">
            <v>41614</v>
          </cell>
          <cell r="AQ288">
            <v>41614</v>
          </cell>
          <cell r="AY288">
            <v>41614</v>
          </cell>
          <cell r="BG288">
            <v>41614</v>
          </cell>
          <cell r="BO288">
            <v>41614</v>
          </cell>
          <cell r="BW288">
            <v>41614</v>
          </cell>
        </row>
        <row r="289">
          <cell r="C289">
            <v>41613</v>
          </cell>
          <cell r="K289">
            <v>41613</v>
          </cell>
          <cell r="S289">
            <v>41613</v>
          </cell>
          <cell r="AA289">
            <v>41613</v>
          </cell>
          <cell r="AI289">
            <v>41613</v>
          </cell>
          <cell r="AQ289">
            <v>41613</v>
          </cell>
          <cell r="AY289">
            <v>41613</v>
          </cell>
          <cell r="BG289">
            <v>41613</v>
          </cell>
          <cell r="BO289">
            <v>41613</v>
          </cell>
          <cell r="BW289">
            <v>41613</v>
          </cell>
        </row>
        <row r="290">
          <cell r="C290">
            <v>41612</v>
          </cell>
          <cell r="K290">
            <v>41612</v>
          </cell>
          <cell r="S290">
            <v>41612</v>
          </cell>
          <cell r="AA290">
            <v>41612</v>
          </cell>
          <cell r="AI290">
            <v>41612</v>
          </cell>
          <cell r="AQ290">
            <v>41612</v>
          </cell>
          <cell r="AY290">
            <v>41612</v>
          </cell>
          <cell r="BG290">
            <v>41612</v>
          </cell>
          <cell r="BO290">
            <v>41612</v>
          </cell>
          <cell r="BW290">
            <v>41612</v>
          </cell>
        </row>
        <row r="291">
          <cell r="C291">
            <v>41611</v>
          </cell>
          <cell r="K291">
            <v>41611</v>
          </cell>
          <cell r="S291">
            <v>41611</v>
          </cell>
          <cell r="AA291">
            <v>41611</v>
          </cell>
          <cell r="AI291">
            <v>41611</v>
          </cell>
          <cell r="AQ291">
            <v>41611</v>
          </cell>
          <cell r="AY291">
            <v>41611</v>
          </cell>
          <cell r="BG291">
            <v>41611</v>
          </cell>
          <cell r="BO291">
            <v>41611</v>
          </cell>
          <cell r="BW291">
            <v>41611</v>
          </cell>
        </row>
        <row r="292">
          <cell r="C292">
            <v>41610</v>
          </cell>
          <cell r="K292">
            <v>41610</v>
          </cell>
          <cell r="S292">
            <v>41610</v>
          </cell>
          <cell r="AA292">
            <v>41610</v>
          </cell>
          <cell r="AI292">
            <v>41610</v>
          </cell>
          <cell r="AQ292">
            <v>41610</v>
          </cell>
          <cell r="AY292">
            <v>41610</v>
          </cell>
          <cell r="BG292">
            <v>41610</v>
          </cell>
          <cell r="BO292">
            <v>41610</v>
          </cell>
          <cell r="BW292">
            <v>41610</v>
          </cell>
        </row>
        <row r="293">
          <cell r="C293">
            <v>41607</v>
          </cell>
          <cell r="K293">
            <v>41607</v>
          </cell>
          <cell r="S293">
            <v>41607</v>
          </cell>
          <cell r="AA293">
            <v>41607</v>
          </cell>
          <cell r="AI293">
            <v>41607</v>
          </cell>
          <cell r="AQ293">
            <v>41607</v>
          </cell>
          <cell r="AY293">
            <v>41607</v>
          </cell>
          <cell r="BG293">
            <v>41607</v>
          </cell>
          <cell r="BO293">
            <v>41607</v>
          </cell>
          <cell r="BW293">
            <v>41607</v>
          </cell>
        </row>
        <row r="294">
          <cell r="C294">
            <v>41605</v>
          </cell>
          <cell r="K294">
            <v>41605</v>
          </cell>
          <cell r="S294">
            <v>41605</v>
          </cell>
          <cell r="AA294">
            <v>41605</v>
          </cell>
          <cell r="AI294">
            <v>41605</v>
          </cell>
          <cell r="AQ294">
            <v>41605</v>
          </cell>
          <cell r="AY294">
            <v>41605</v>
          </cell>
          <cell r="BG294">
            <v>41605</v>
          </cell>
          <cell r="BO294">
            <v>41605</v>
          </cell>
          <cell r="BW294">
            <v>41605</v>
          </cell>
        </row>
        <row r="295">
          <cell r="C295">
            <v>41604</v>
          </cell>
          <cell r="K295">
            <v>41604</v>
          </cell>
          <cell r="S295">
            <v>41604</v>
          </cell>
          <cell r="AA295">
            <v>41604</v>
          </cell>
          <cell r="AI295">
            <v>41604</v>
          </cell>
          <cell r="AQ295">
            <v>41604</v>
          </cell>
          <cell r="AY295">
            <v>41604</v>
          </cell>
          <cell r="BG295">
            <v>41604</v>
          </cell>
          <cell r="BO295">
            <v>41604</v>
          </cell>
          <cell r="BW295">
            <v>41604</v>
          </cell>
        </row>
        <row r="296">
          <cell r="C296">
            <v>41603</v>
          </cell>
          <cell r="K296">
            <v>41603</v>
          </cell>
          <cell r="S296">
            <v>41603</v>
          </cell>
          <cell r="AA296">
            <v>41603</v>
          </cell>
          <cell r="AI296">
            <v>41603</v>
          </cell>
          <cell r="AQ296">
            <v>41603</v>
          </cell>
          <cell r="AY296">
            <v>41603</v>
          </cell>
          <cell r="BG296">
            <v>41603</v>
          </cell>
          <cell r="BO296">
            <v>41603</v>
          </cell>
          <cell r="BW296">
            <v>41603</v>
          </cell>
        </row>
        <row r="297">
          <cell r="C297">
            <v>41600</v>
          </cell>
          <cell r="K297">
            <v>41600</v>
          </cell>
          <cell r="S297">
            <v>41600</v>
          </cell>
          <cell r="AA297">
            <v>41600</v>
          </cell>
          <cell r="AI297">
            <v>41600</v>
          </cell>
          <cell r="AQ297">
            <v>41600</v>
          </cell>
          <cell r="AY297">
            <v>41600</v>
          </cell>
          <cell r="BG297">
            <v>41600</v>
          </cell>
          <cell r="BO297">
            <v>41600</v>
          </cell>
          <cell r="BW297">
            <v>41600</v>
          </cell>
        </row>
        <row r="298">
          <cell r="C298">
            <v>41599</v>
          </cell>
          <cell r="K298">
            <v>41599</v>
          </cell>
          <cell r="S298">
            <v>41599</v>
          </cell>
          <cell r="AA298">
            <v>41599</v>
          </cell>
          <cell r="AI298">
            <v>41599</v>
          </cell>
          <cell r="AQ298">
            <v>41599</v>
          </cell>
          <cell r="AY298">
            <v>41599</v>
          </cell>
          <cell r="BG298">
            <v>41599</v>
          </cell>
          <cell r="BO298">
            <v>41599</v>
          </cell>
          <cell r="BW298">
            <v>41599</v>
          </cell>
        </row>
        <row r="299">
          <cell r="C299">
            <v>41598</v>
          </cell>
          <cell r="K299">
            <v>41598</v>
          </cell>
          <cell r="S299">
            <v>41598</v>
          </cell>
          <cell r="AA299">
            <v>41598</v>
          </cell>
          <cell r="AI299">
            <v>41598</v>
          </cell>
          <cell r="AQ299">
            <v>41598</v>
          </cell>
          <cell r="AY299">
            <v>41598</v>
          </cell>
          <cell r="BG299">
            <v>41598</v>
          </cell>
          <cell r="BO299">
            <v>41598</v>
          </cell>
          <cell r="BW299">
            <v>41598</v>
          </cell>
        </row>
        <row r="300">
          <cell r="C300">
            <v>41597</v>
          </cell>
          <cell r="K300">
            <v>41597</v>
          </cell>
          <cell r="S300">
            <v>41597</v>
          </cell>
          <cell r="AA300">
            <v>41597</v>
          </cell>
          <cell r="AI300">
            <v>41597</v>
          </cell>
          <cell r="AQ300">
            <v>41597</v>
          </cell>
          <cell r="AY300">
            <v>41597</v>
          </cell>
          <cell r="BG300">
            <v>41597</v>
          </cell>
          <cell r="BO300">
            <v>41597</v>
          </cell>
          <cell r="BW300">
            <v>41597</v>
          </cell>
        </row>
        <row r="301">
          <cell r="C301">
            <v>41596</v>
          </cell>
          <cell r="K301">
            <v>41596</v>
          </cell>
          <cell r="S301">
            <v>41596</v>
          </cell>
          <cell r="AA301">
            <v>41596</v>
          </cell>
          <cell r="AI301">
            <v>41596</v>
          </cell>
          <cell r="AQ301">
            <v>41596</v>
          </cell>
          <cell r="AY301">
            <v>41596</v>
          </cell>
          <cell r="BG301">
            <v>41596</v>
          </cell>
          <cell r="BO301">
            <v>41596</v>
          </cell>
          <cell r="BW301">
            <v>41596</v>
          </cell>
        </row>
        <row r="302">
          <cell r="C302">
            <v>41593</v>
          </cell>
          <cell r="K302">
            <v>41593</v>
          </cell>
          <cell r="S302">
            <v>41593</v>
          </cell>
          <cell r="AA302">
            <v>41593</v>
          </cell>
          <cell r="AI302">
            <v>41593</v>
          </cell>
          <cell r="AQ302">
            <v>41593</v>
          </cell>
          <cell r="AY302">
            <v>41593</v>
          </cell>
          <cell r="BG302">
            <v>41593</v>
          </cell>
          <cell r="BO302">
            <v>41593</v>
          </cell>
          <cell r="BW302">
            <v>41593</v>
          </cell>
        </row>
        <row r="303">
          <cell r="C303">
            <v>41592</v>
          </cell>
          <cell r="K303">
            <v>41592</v>
          </cell>
          <cell r="S303">
            <v>41592</v>
          </cell>
          <cell r="AA303">
            <v>41592</v>
          </cell>
          <cell r="AI303">
            <v>41592</v>
          </cell>
          <cell r="AQ303">
            <v>41592</v>
          </cell>
          <cell r="AY303">
            <v>41592</v>
          </cell>
          <cell r="BG303">
            <v>41592</v>
          </cell>
          <cell r="BO303">
            <v>41592</v>
          </cell>
          <cell r="BW303">
            <v>41592</v>
          </cell>
        </row>
        <row r="304">
          <cell r="C304">
            <v>41591</v>
          </cell>
          <cell r="K304">
            <v>41591</v>
          </cell>
          <cell r="S304">
            <v>41591</v>
          </cell>
          <cell r="AA304">
            <v>41591</v>
          </cell>
          <cell r="AI304">
            <v>41591</v>
          </cell>
          <cell r="AQ304">
            <v>41591</v>
          </cell>
          <cell r="AY304">
            <v>41591</v>
          </cell>
          <cell r="BG304">
            <v>41591</v>
          </cell>
          <cell r="BO304">
            <v>41591</v>
          </cell>
          <cell r="BW304">
            <v>41591</v>
          </cell>
        </row>
        <row r="305">
          <cell r="C305">
            <v>41590</v>
          </cell>
          <cell r="K305">
            <v>41590</v>
          </cell>
          <cell r="S305">
            <v>41590</v>
          </cell>
          <cell r="AA305">
            <v>41590</v>
          </cell>
          <cell r="AI305">
            <v>41590</v>
          </cell>
          <cell r="AQ305">
            <v>41590</v>
          </cell>
          <cell r="AY305">
            <v>41590</v>
          </cell>
          <cell r="BG305">
            <v>41590</v>
          </cell>
          <cell r="BO305">
            <v>41590</v>
          </cell>
          <cell r="BW305">
            <v>41590</v>
          </cell>
        </row>
        <row r="306">
          <cell r="C306">
            <v>41589</v>
          </cell>
          <cell r="K306">
            <v>41589</v>
          </cell>
          <cell r="S306">
            <v>41589</v>
          </cell>
          <cell r="AA306">
            <v>41589</v>
          </cell>
          <cell r="AI306">
            <v>41589</v>
          </cell>
          <cell r="AQ306">
            <v>41589</v>
          </cell>
          <cell r="AY306">
            <v>41589</v>
          </cell>
          <cell r="BG306">
            <v>41589</v>
          </cell>
          <cell r="BO306">
            <v>41589</v>
          </cell>
          <cell r="BW306">
            <v>41589</v>
          </cell>
        </row>
        <row r="307">
          <cell r="C307">
            <v>41586</v>
          </cell>
          <cell r="K307">
            <v>41586</v>
          </cell>
          <cell r="S307">
            <v>41586</v>
          </cell>
          <cell r="AA307">
            <v>41586</v>
          </cell>
          <cell r="AI307">
            <v>41586</v>
          </cell>
          <cell r="AQ307">
            <v>41586</v>
          </cell>
          <cell r="AY307">
            <v>41586</v>
          </cell>
          <cell r="BG307">
            <v>41586</v>
          </cell>
          <cell r="BO307">
            <v>41586</v>
          </cell>
          <cell r="BW307">
            <v>41586</v>
          </cell>
        </row>
        <row r="308">
          <cell r="C308">
            <v>41585</v>
          </cell>
          <cell r="K308">
            <v>41585</v>
          </cell>
          <cell r="S308">
            <v>41585</v>
          </cell>
          <cell r="AA308">
            <v>41585</v>
          </cell>
          <cell r="AI308">
            <v>41585</v>
          </cell>
          <cell r="AQ308">
            <v>41585</v>
          </cell>
          <cell r="AY308">
            <v>41585</v>
          </cell>
          <cell r="BG308">
            <v>41585</v>
          </cell>
          <cell r="BO308">
            <v>41585</v>
          </cell>
          <cell r="BW308">
            <v>41585</v>
          </cell>
        </row>
        <row r="309">
          <cell r="C309">
            <v>41584</v>
          </cell>
          <cell r="K309">
            <v>41584</v>
          </cell>
          <cell r="S309">
            <v>41584</v>
          </cell>
          <cell r="AA309">
            <v>41584</v>
          </cell>
          <cell r="AI309">
            <v>41584</v>
          </cell>
          <cell r="AQ309">
            <v>41584</v>
          </cell>
          <cell r="AY309">
            <v>41584</v>
          </cell>
          <cell r="BG309">
            <v>41584</v>
          </cell>
          <cell r="BO309">
            <v>41584</v>
          </cell>
          <cell r="BW309">
            <v>41584</v>
          </cell>
        </row>
        <row r="310">
          <cell r="C310">
            <v>41583</v>
          </cell>
          <cell r="K310">
            <v>41583</v>
          </cell>
          <cell r="S310">
            <v>41583</v>
          </cell>
          <cell r="AA310">
            <v>41583</v>
          </cell>
          <cell r="AI310">
            <v>41583</v>
          </cell>
          <cell r="AQ310">
            <v>41583</v>
          </cell>
          <cell r="AY310">
            <v>41583</v>
          </cell>
          <cell r="BG310">
            <v>41583</v>
          </cell>
          <cell r="BO310">
            <v>41583</v>
          </cell>
          <cell r="BW310">
            <v>41583</v>
          </cell>
        </row>
        <row r="311">
          <cell r="C311">
            <v>41582</v>
          </cell>
          <cell r="K311">
            <v>41582</v>
          </cell>
          <cell r="S311">
            <v>41582</v>
          </cell>
          <cell r="AA311">
            <v>41582</v>
          </cell>
          <cell r="AI311">
            <v>41582</v>
          </cell>
          <cell r="AQ311">
            <v>41582</v>
          </cell>
          <cell r="AY311">
            <v>41582</v>
          </cell>
          <cell r="BG311">
            <v>41582</v>
          </cell>
          <cell r="BO311">
            <v>41582</v>
          </cell>
          <cell r="BW311">
            <v>41582</v>
          </cell>
        </row>
        <row r="312">
          <cell r="C312">
            <v>41579</v>
          </cell>
          <cell r="K312">
            <v>41579</v>
          </cell>
          <cell r="S312">
            <v>41579</v>
          </cell>
          <cell r="AA312">
            <v>41579</v>
          </cell>
          <cell r="AI312">
            <v>41579</v>
          </cell>
          <cell r="AQ312">
            <v>41579</v>
          </cell>
          <cell r="AY312">
            <v>41579</v>
          </cell>
          <cell r="BG312">
            <v>41579</v>
          </cell>
          <cell r="BO312">
            <v>41579</v>
          </cell>
          <cell r="BW312">
            <v>41579</v>
          </cell>
        </row>
        <row r="313">
          <cell r="C313">
            <v>41578</v>
          </cell>
          <cell r="K313">
            <v>41578</v>
          </cell>
          <cell r="S313">
            <v>41578</v>
          </cell>
          <cell r="AA313">
            <v>41578</v>
          </cell>
          <cell r="AI313">
            <v>41578</v>
          </cell>
          <cell r="AQ313">
            <v>41578</v>
          </cell>
          <cell r="AY313">
            <v>41578</v>
          </cell>
          <cell r="BG313">
            <v>41578</v>
          </cell>
          <cell r="BO313">
            <v>41578</v>
          </cell>
          <cell r="BW313">
            <v>41578</v>
          </cell>
        </row>
        <row r="314">
          <cell r="C314">
            <v>41577</v>
          </cell>
          <cell r="K314">
            <v>41577</v>
          </cell>
          <cell r="S314">
            <v>41577</v>
          </cell>
          <cell r="AA314">
            <v>41577</v>
          </cell>
          <cell r="AI314">
            <v>41577</v>
          </cell>
          <cell r="AQ314">
            <v>41577</v>
          </cell>
          <cell r="AY314">
            <v>41577</v>
          </cell>
          <cell r="BG314">
            <v>41577</v>
          </cell>
          <cell r="BO314">
            <v>41577</v>
          </cell>
          <cell r="BW314">
            <v>41577</v>
          </cell>
        </row>
        <row r="315">
          <cell r="C315">
            <v>41576</v>
          </cell>
          <cell r="K315">
            <v>41576</v>
          </cell>
          <cell r="S315">
            <v>41576</v>
          </cell>
          <cell r="AA315">
            <v>41576</v>
          </cell>
          <cell r="AI315">
            <v>41576</v>
          </cell>
          <cell r="AQ315">
            <v>41576</v>
          </cell>
          <cell r="AY315">
            <v>41576</v>
          </cell>
          <cell r="BG315">
            <v>41576</v>
          </cell>
          <cell r="BO315">
            <v>41576</v>
          </cell>
          <cell r="BW315">
            <v>41576</v>
          </cell>
        </row>
        <row r="316">
          <cell r="C316">
            <v>41575</v>
          </cell>
          <cell r="K316">
            <v>41575</v>
          </cell>
          <cell r="S316">
            <v>41575</v>
          </cell>
          <cell r="AA316">
            <v>41575</v>
          </cell>
          <cell r="AI316">
            <v>41575</v>
          </cell>
          <cell r="AQ316">
            <v>41575</v>
          </cell>
          <cell r="AY316">
            <v>41575</v>
          </cell>
          <cell r="BG316">
            <v>41575</v>
          </cell>
          <cell r="BO316">
            <v>41575</v>
          </cell>
          <cell r="BW316">
            <v>41575</v>
          </cell>
        </row>
        <row r="317">
          <cell r="C317">
            <v>41572</v>
          </cell>
          <cell r="K317">
            <v>41572</v>
          </cell>
          <cell r="S317">
            <v>41572</v>
          </cell>
          <cell r="AA317">
            <v>41572</v>
          </cell>
          <cell r="AI317">
            <v>41572</v>
          </cell>
          <cell r="AQ317">
            <v>41572</v>
          </cell>
          <cell r="AY317">
            <v>41572</v>
          </cell>
          <cell r="BG317">
            <v>41572</v>
          </cell>
          <cell r="BO317">
            <v>41572</v>
          </cell>
          <cell r="BW317">
            <v>41572</v>
          </cell>
        </row>
        <row r="318">
          <cell r="C318">
            <v>41571</v>
          </cell>
          <cell r="K318">
            <v>41571</v>
          </cell>
          <cell r="S318">
            <v>41571</v>
          </cell>
          <cell r="AA318">
            <v>41571</v>
          </cell>
          <cell r="AI318">
            <v>41571</v>
          </cell>
          <cell r="AQ318">
            <v>41571</v>
          </cell>
          <cell r="AY318">
            <v>41571</v>
          </cell>
          <cell r="BG318">
            <v>41571</v>
          </cell>
          <cell r="BO318">
            <v>41571</v>
          </cell>
          <cell r="BW318">
            <v>41571</v>
          </cell>
        </row>
        <row r="319">
          <cell r="C319">
            <v>41570</v>
          </cell>
          <cell r="K319">
            <v>41570</v>
          </cell>
          <cell r="S319">
            <v>41570</v>
          </cell>
          <cell r="AA319">
            <v>41570</v>
          </cell>
          <cell r="AI319">
            <v>41570</v>
          </cell>
          <cell r="AQ319">
            <v>41570</v>
          </cell>
          <cell r="AY319">
            <v>41570</v>
          </cell>
          <cell r="BG319">
            <v>41570</v>
          </cell>
          <cell r="BO319">
            <v>41570</v>
          </cell>
          <cell r="BW319">
            <v>41570</v>
          </cell>
        </row>
        <row r="320">
          <cell r="C320">
            <v>41569</v>
          </cell>
          <cell r="K320">
            <v>41569</v>
          </cell>
          <cell r="S320">
            <v>41569</v>
          </cell>
          <cell r="AA320">
            <v>41569</v>
          </cell>
          <cell r="AI320">
            <v>41569</v>
          </cell>
          <cell r="AQ320">
            <v>41569</v>
          </cell>
          <cell r="AY320">
            <v>41569</v>
          </cell>
          <cell r="BG320">
            <v>41569</v>
          </cell>
          <cell r="BO320">
            <v>41569</v>
          </cell>
          <cell r="BW320">
            <v>41569</v>
          </cell>
        </row>
        <row r="321">
          <cell r="C321">
            <v>41568</v>
          </cell>
          <cell r="K321">
            <v>41568</v>
          </cell>
          <cell r="S321">
            <v>41568</v>
          </cell>
          <cell r="AA321">
            <v>41568</v>
          </cell>
          <cell r="AI321">
            <v>41568</v>
          </cell>
          <cell r="AQ321">
            <v>41568</v>
          </cell>
          <cell r="AY321">
            <v>41568</v>
          </cell>
          <cell r="BG321">
            <v>41568</v>
          </cell>
          <cell r="BO321">
            <v>41568</v>
          </cell>
          <cell r="BW321">
            <v>41568</v>
          </cell>
        </row>
        <row r="322">
          <cell r="C322">
            <v>41565</v>
          </cell>
          <cell r="K322">
            <v>41565</v>
          </cell>
          <cell r="S322">
            <v>41565</v>
          </cell>
          <cell r="AA322">
            <v>41565</v>
          </cell>
          <cell r="AI322">
            <v>41565</v>
          </cell>
          <cell r="AQ322">
            <v>41565</v>
          </cell>
          <cell r="AY322">
            <v>41565</v>
          </cell>
          <cell r="BG322">
            <v>41565</v>
          </cell>
          <cell r="BO322">
            <v>41565</v>
          </cell>
          <cell r="BW322">
            <v>41565</v>
          </cell>
        </row>
        <row r="323">
          <cell r="C323">
            <v>41564</v>
          </cell>
          <cell r="K323">
            <v>41564</v>
          </cell>
          <cell r="S323">
            <v>41564</v>
          </cell>
          <cell r="AA323">
            <v>41564</v>
          </cell>
          <cell r="AI323">
            <v>41564</v>
          </cell>
          <cell r="AQ323">
            <v>41564</v>
          </cell>
          <cell r="AY323">
            <v>41564</v>
          </cell>
          <cell r="BG323">
            <v>41564</v>
          </cell>
          <cell r="BO323">
            <v>41564</v>
          </cell>
          <cell r="BW323">
            <v>41564</v>
          </cell>
        </row>
        <row r="324">
          <cell r="C324">
            <v>41563</v>
          </cell>
          <cell r="K324">
            <v>41563</v>
          </cell>
          <cell r="S324">
            <v>41563</v>
          </cell>
          <cell r="AA324">
            <v>41563</v>
          </cell>
          <cell r="AI324">
            <v>41563</v>
          </cell>
          <cell r="AQ324">
            <v>41563</v>
          </cell>
          <cell r="AY324">
            <v>41563</v>
          </cell>
          <cell r="BG324">
            <v>41563</v>
          </cell>
          <cell r="BO324">
            <v>41563</v>
          </cell>
          <cell r="BW324">
            <v>41563</v>
          </cell>
        </row>
        <row r="325">
          <cell r="C325">
            <v>41562</v>
          </cell>
          <cell r="K325">
            <v>41562</v>
          </cell>
          <cell r="S325">
            <v>41562</v>
          </cell>
          <cell r="AA325">
            <v>41562</v>
          </cell>
          <cell r="AI325">
            <v>41562</v>
          </cell>
          <cell r="AQ325">
            <v>41562</v>
          </cell>
          <cell r="AY325">
            <v>41562</v>
          </cell>
          <cell r="BG325">
            <v>41562</v>
          </cell>
          <cell r="BO325">
            <v>41562</v>
          </cell>
          <cell r="BW325">
            <v>41562</v>
          </cell>
        </row>
        <row r="326">
          <cell r="C326">
            <v>41561</v>
          </cell>
          <cell r="K326">
            <v>41561</v>
          </cell>
          <cell r="S326">
            <v>41561</v>
          </cell>
          <cell r="AA326">
            <v>41561</v>
          </cell>
          <cell r="AI326">
            <v>41561</v>
          </cell>
          <cell r="AQ326">
            <v>41561</v>
          </cell>
          <cell r="AY326">
            <v>41561</v>
          </cell>
          <cell r="BG326">
            <v>41561</v>
          </cell>
          <cell r="BO326">
            <v>41561</v>
          </cell>
          <cell r="BW326">
            <v>41561</v>
          </cell>
        </row>
        <row r="327">
          <cell r="C327">
            <v>41558</v>
          </cell>
          <cell r="K327">
            <v>41558</v>
          </cell>
          <cell r="S327">
            <v>41558</v>
          </cell>
          <cell r="AA327">
            <v>41558</v>
          </cell>
          <cell r="AI327">
            <v>41558</v>
          </cell>
          <cell r="AQ327">
            <v>41558</v>
          </cell>
          <cell r="AY327">
            <v>41558</v>
          </cell>
          <cell r="BG327">
            <v>41558</v>
          </cell>
          <cell r="BO327">
            <v>41558</v>
          </cell>
          <cell r="BW327">
            <v>41558</v>
          </cell>
        </row>
        <row r="328">
          <cell r="C328">
            <v>41557</v>
          </cell>
          <cell r="K328">
            <v>41557</v>
          </cell>
          <cell r="S328">
            <v>41557</v>
          </cell>
          <cell r="AA328">
            <v>41557</v>
          </cell>
          <cell r="AI328">
            <v>41557</v>
          </cell>
          <cell r="AQ328">
            <v>41557</v>
          </cell>
          <cell r="AY328">
            <v>41557</v>
          </cell>
          <cell r="BG328">
            <v>41557</v>
          </cell>
          <cell r="BO328">
            <v>41557</v>
          </cell>
          <cell r="BW328">
            <v>41557</v>
          </cell>
        </row>
        <row r="329">
          <cell r="C329">
            <v>41556</v>
          </cell>
          <cell r="K329">
            <v>41556</v>
          </cell>
          <cell r="S329">
            <v>41556</v>
          </cell>
          <cell r="AA329">
            <v>41556</v>
          </cell>
          <cell r="AI329">
            <v>41556</v>
          </cell>
          <cell r="AQ329">
            <v>41556</v>
          </cell>
          <cell r="AY329">
            <v>41556</v>
          </cell>
          <cell r="BG329">
            <v>41556</v>
          </cell>
          <cell r="BO329">
            <v>41556</v>
          </cell>
          <cell r="BW329">
            <v>41556</v>
          </cell>
        </row>
        <row r="330">
          <cell r="C330">
            <v>41555</v>
          </cell>
          <cell r="K330">
            <v>41555</v>
          </cell>
          <cell r="S330">
            <v>41555</v>
          </cell>
          <cell r="AA330">
            <v>41555</v>
          </cell>
          <cell r="AI330">
            <v>41555</v>
          </cell>
          <cell r="AQ330">
            <v>41555</v>
          </cell>
          <cell r="AY330">
            <v>41555</v>
          </cell>
          <cell r="BG330">
            <v>41555</v>
          </cell>
          <cell r="BO330">
            <v>41555</v>
          </cell>
          <cell r="BW330">
            <v>41555</v>
          </cell>
        </row>
        <row r="331">
          <cell r="C331">
            <v>41554</v>
          </cell>
          <cell r="K331">
            <v>41554</v>
          </cell>
          <cell r="S331">
            <v>41554</v>
          </cell>
          <cell r="AA331">
            <v>41554</v>
          </cell>
          <cell r="AI331">
            <v>41554</v>
          </cell>
          <cell r="AQ331">
            <v>41554</v>
          </cell>
          <cell r="AY331">
            <v>41554</v>
          </cell>
          <cell r="BG331">
            <v>41554</v>
          </cell>
          <cell r="BO331">
            <v>41554</v>
          </cell>
          <cell r="BW331">
            <v>41554</v>
          </cell>
        </row>
        <row r="332">
          <cell r="C332">
            <v>41551</v>
          </cell>
          <cell r="K332">
            <v>41551</v>
          </cell>
          <cell r="S332">
            <v>41551</v>
          </cell>
          <cell r="AA332">
            <v>41551</v>
          </cell>
          <cell r="AI332">
            <v>41551</v>
          </cell>
          <cell r="AQ332">
            <v>41551</v>
          </cell>
          <cell r="AY332">
            <v>41551</v>
          </cell>
          <cell r="BG332">
            <v>41551</v>
          </cell>
          <cell r="BO332">
            <v>41551</v>
          </cell>
          <cell r="BW332">
            <v>41551</v>
          </cell>
        </row>
        <row r="333">
          <cell r="C333">
            <v>41550</v>
          </cell>
          <cell r="K333">
            <v>41550</v>
          </cell>
          <cell r="S333">
            <v>41550</v>
          </cell>
          <cell r="AA333">
            <v>41550</v>
          </cell>
          <cell r="AI333">
            <v>41550</v>
          </cell>
          <cell r="AQ333">
            <v>41550</v>
          </cell>
          <cell r="AY333">
            <v>41550</v>
          </cell>
          <cell r="BG333">
            <v>41550</v>
          </cell>
          <cell r="BO333">
            <v>41550</v>
          </cell>
          <cell r="BW333">
            <v>41550</v>
          </cell>
        </row>
        <row r="334">
          <cell r="C334">
            <v>41549</v>
          </cell>
          <cell r="K334">
            <v>41549</v>
          </cell>
          <cell r="S334">
            <v>41549</v>
          </cell>
          <cell r="AA334">
            <v>41549</v>
          </cell>
          <cell r="AI334">
            <v>41549</v>
          </cell>
          <cell r="AQ334">
            <v>41549</v>
          </cell>
          <cell r="AY334">
            <v>41549</v>
          </cell>
          <cell r="BG334">
            <v>41549</v>
          </cell>
          <cell r="BO334">
            <v>41549</v>
          </cell>
          <cell r="BW334">
            <v>41549</v>
          </cell>
        </row>
        <row r="335">
          <cell r="C335">
            <v>41548</v>
          </cell>
          <cell r="K335">
            <v>41548</v>
          </cell>
          <cell r="S335">
            <v>41548</v>
          </cell>
          <cell r="AA335">
            <v>41548</v>
          </cell>
          <cell r="AI335">
            <v>41548</v>
          </cell>
          <cell r="AQ335">
            <v>41548</v>
          </cell>
          <cell r="AY335">
            <v>41548</v>
          </cell>
          <cell r="BG335">
            <v>41548</v>
          </cell>
          <cell r="BO335">
            <v>41548</v>
          </cell>
          <cell r="BW335">
            <v>41548</v>
          </cell>
        </row>
        <row r="336">
          <cell r="C336">
            <v>41547</v>
          </cell>
          <cell r="K336">
            <v>41547</v>
          </cell>
          <cell r="S336">
            <v>41547</v>
          </cell>
          <cell r="AA336">
            <v>41547</v>
          </cell>
          <cell r="AI336">
            <v>41547</v>
          </cell>
          <cell r="AQ336">
            <v>41547</v>
          </cell>
          <cell r="AY336">
            <v>41547</v>
          </cell>
          <cell r="BG336">
            <v>41547</v>
          </cell>
          <cell r="BO336">
            <v>41547</v>
          </cell>
          <cell r="BW336">
            <v>41547</v>
          </cell>
        </row>
        <row r="337">
          <cell r="C337">
            <v>41544</v>
          </cell>
          <cell r="K337">
            <v>41544</v>
          </cell>
          <cell r="S337">
            <v>41544</v>
          </cell>
          <cell r="AA337">
            <v>41544</v>
          </cell>
          <cell r="AI337">
            <v>41544</v>
          </cell>
          <cell r="AQ337">
            <v>41544</v>
          </cell>
          <cell r="AY337">
            <v>41544</v>
          </cell>
          <cell r="BG337">
            <v>41544</v>
          </cell>
          <cell r="BO337">
            <v>41544</v>
          </cell>
          <cell r="BW337">
            <v>41544</v>
          </cell>
        </row>
        <row r="338">
          <cell r="C338">
            <v>41543</v>
          </cell>
          <cell r="K338">
            <v>41543</v>
          </cell>
          <cell r="S338">
            <v>41543</v>
          </cell>
          <cell r="AA338">
            <v>41543</v>
          </cell>
          <cell r="AI338">
            <v>41543</v>
          </cell>
          <cell r="AQ338">
            <v>41543</v>
          </cell>
          <cell r="AY338">
            <v>41543</v>
          </cell>
          <cell r="BG338">
            <v>41543</v>
          </cell>
          <cell r="BO338">
            <v>41543</v>
          </cell>
          <cell r="BW338">
            <v>41543</v>
          </cell>
        </row>
        <row r="339">
          <cell r="C339">
            <v>41542</v>
          </cell>
          <cell r="K339">
            <v>41542</v>
          </cell>
          <cell r="S339">
            <v>41542</v>
          </cell>
          <cell r="AA339">
            <v>41542</v>
          </cell>
          <cell r="AI339">
            <v>41542</v>
          </cell>
          <cell r="AQ339">
            <v>41542</v>
          </cell>
          <cell r="AY339">
            <v>41542</v>
          </cell>
          <cell r="BG339">
            <v>41542</v>
          </cell>
          <cell r="BO339">
            <v>41542</v>
          </cell>
          <cell r="BW339">
            <v>41542</v>
          </cell>
        </row>
        <row r="340">
          <cell r="C340">
            <v>41541</v>
          </cell>
          <cell r="K340">
            <v>41541</v>
          </cell>
          <cell r="S340">
            <v>41541</v>
          </cell>
          <cell r="AA340">
            <v>41541</v>
          </cell>
          <cell r="AI340">
            <v>41541</v>
          </cell>
          <cell r="AQ340">
            <v>41541</v>
          </cell>
          <cell r="AY340">
            <v>41541</v>
          </cell>
          <cell r="BG340">
            <v>41541</v>
          </cell>
          <cell r="BO340">
            <v>41541</v>
          </cell>
          <cell r="BW340">
            <v>41541</v>
          </cell>
        </row>
        <row r="341">
          <cell r="C341">
            <v>41540</v>
          </cell>
          <cell r="K341">
            <v>41540</v>
          </cell>
          <cell r="S341">
            <v>41540</v>
          </cell>
          <cell r="AA341">
            <v>41540</v>
          </cell>
          <cell r="AI341">
            <v>41540</v>
          </cell>
          <cell r="AQ341">
            <v>41540</v>
          </cell>
          <cell r="AY341">
            <v>41540</v>
          </cell>
          <cell r="BG341">
            <v>41540</v>
          </cell>
          <cell r="BO341">
            <v>41540</v>
          </cell>
          <cell r="BW341">
            <v>41540</v>
          </cell>
        </row>
        <row r="342">
          <cell r="C342">
            <v>41537</v>
          </cell>
          <cell r="K342">
            <v>41537</v>
          </cell>
          <cell r="S342">
            <v>41537</v>
          </cell>
          <cell r="AA342">
            <v>41537</v>
          </cell>
          <cell r="AI342">
            <v>41537</v>
          </cell>
          <cell r="AQ342">
            <v>41537</v>
          </cell>
          <cell r="AY342">
            <v>41537</v>
          </cell>
          <cell r="BG342">
            <v>41537</v>
          </cell>
          <cell r="BO342">
            <v>41537</v>
          </cell>
          <cell r="BW342">
            <v>41537</v>
          </cell>
        </row>
        <row r="343">
          <cell r="C343">
            <v>41536</v>
          </cell>
          <cell r="K343">
            <v>41536</v>
          </cell>
          <cell r="S343">
            <v>41536</v>
          </cell>
          <cell r="AA343">
            <v>41536</v>
          </cell>
          <cell r="AI343">
            <v>41536</v>
          </cell>
          <cell r="AQ343">
            <v>41536</v>
          </cell>
          <cell r="AY343">
            <v>41536</v>
          </cell>
          <cell r="BG343">
            <v>41536</v>
          </cell>
          <cell r="BO343">
            <v>41536</v>
          </cell>
          <cell r="BW343">
            <v>41536</v>
          </cell>
        </row>
        <row r="344">
          <cell r="C344">
            <v>41535</v>
          </cell>
          <cell r="K344">
            <v>41535</v>
          </cell>
          <cell r="S344">
            <v>41535</v>
          </cell>
          <cell r="AA344">
            <v>41535</v>
          </cell>
          <cell r="AI344">
            <v>41535</v>
          </cell>
          <cell r="AQ344">
            <v>41535</v>
          </cell>
          <cell r="AY344">
            <v>41535</v>
          </cell>
          <cell r="BG344">
            <v>41535</v>
          </cell>
          <cell r="BO344">
            <v>41535</v>
          </cell>
          <cell r="BW344">
            <v>41535</v>
          </cell>
        </row>
        <row r="345">
          <cell r="C345">
            <v>41534</v>
          </cell>
          <cell r="K345">
            <v>41534</v>
          </cell>
          <cell r="S345">
            <v>41534</v>
          </cell>
          <cell r="AA345">
            <v>41534</v>
          </cell>
          <cell r="AI345">
            <v>41534</v>
          </cell>
          <cell r="AQ345">
            <v>41534</v>
          </cell>
          <cell r="AY345">
            <v>41534</v>
          </cell>
          <cell r="BG345">
            <v>41534</v>
          </cell>
          <cell r="BO345">
            <v>41534</v>
          </cell>
          <cell r="BW345">
            <v>41534</v>
          </cell>
        </row>
        <row r="346">
          <cell r="C346">
            <v>41533</v>
          </cell>
          <cell r="K346">
            <v>41533</v>
          </cell>
          <cell r="S346">
            <v>41533</v>
          </cell>
          <cell r="AA346">
            <v>41533</v>
          </cell>
          <cell r="AI346">
            <v>41533</v>
          </cell>
          <cell r="AQ346">
            <v>41533</v>
          </cell>
          <cell r="AY346">
            <v>41533</v>
          </cell>
          <cell r="BG346">
            <v>41533</v>
          </cell>
          <cell r="BO346">
            <v>41533</v>
          </cell>
          <cell r="BW346">
            <v>41533</v>
          </cell>
        </row>
        <row r="347">
          <cell r="C347">
            <v>41530</v>
          </cell>
          <cell r="K347">
            <v>41530</v>
          </cell>
          <cell r="S347">
            <v>41530</v>
          </cell>
          <cell r="AA347">
            <v>41530</v>
          </cell>
          <cell r="AI347">
            <v>41530</v>
          </cell>
          <cell r="AQ347">
            <v>41530</v>
          </cell>
          <cell r="AY347">
            <v>41530</v>
          </cell>
          <cell r="BG347">
            <v>41530</v>
          </cell>
          <cell r="BO347">
            <v>41530</v>
          </cell>
          <cell r="BW347">
            <v>41530</v>
          </cell>
        </row>
        <row r="348">
          <cell r="C348">
            <v>41529</v>
          </cell>
          <cell r="K348">
            <v>41529</v>
          </cell>
          <cell r="S348">
            <v>41529</v>
          </cell>
          <cell r="AA348">
            <v>41529</v>
          </cell>
          <cell r="AI348">
            <v>41529</v>
          </cell>
          <cell r="AQ348">
            <v>41529</v>
          </cell>
          <cell r="AY348">
            <v>41529</v>
          </cell>
          <cell r="BG348">
            <v>41529</v>
          </cell>
          <cell r="BO348">
            <v>41529</v>
          </cell>
          <cell r="BW348">
            <v>41529</v>
          </cell>
        </row>
        <row r="349">
          <cell r="C349">
            <v>41528</v>
          </cell>
          <cell r="K349">
            <v>41528</v>
          </cell>
          <cell r="S349">
            <v>41528</v>
          </cell>
          <cell r="AA349">
            <v>41528</v>
          </cell>
          <cell r="AI349">
            <v>41528</v>
          </cell>
          <cell r="AQ349">
            <v>41528</v>
          </cell>
          <cell r="AY349">
            <v>41528</v>
          </cell>
          <cell r="BG349">
            <v>41528</v>
          </cell>
          <cell r="BO349">
            <v>41528</v>
          </cell>
          <cell r="BW349">
            <v>41528</v>
          </cell>
        </row>
        <row r="350">
          <cell r="C350">
            <v>41527</v>
          </cell>
          <cell r="K350">
            <v>41527</v>
          </cell>
          <cell r="S350">
            <v>41527</v>
          </cell>
          <cell r="AA350">
            <v>41527</v>
          </cell>
          <cell r="AI350">
            <v>41527</v>
          </cell>
          <cell r="AQ350">
            <v>41527</v>
          </cell>
          <cell r="AY350">
            <v>41527</v>
          </cell>
          <cell r="BG350">
            <v>41527</v>
          </cell>
          <cell r="BO350">
            <v>41527</v>
          </cell>
          <cell r="BW350">
            <v>41527</v>
          </cell>
        </row>
        <row r="351">
          <cell r="C351">
            <v>41526</v>
          </cell>
          <cell r="K351">
            <v>41526</v>
          </cell>
          <cell r="S351">
            <v>41526</v>
          </cell>
          <cell r="AA351">
            <v>41526</v>
          </cell>
          <cell r="AI351">
            <v>41526</v>
          </cell>
          <cell r="AQ351">
            <v>41526</v>
          </cell>
          <cell r="AY351">
            <v>41526</v>
          </cell>
          <cell r="BG351">
            <v>41526</v>
          </cell>
          <cell r="BO351">
            <v>41526</v>
          </cell>
          <cell r="BW351">
            <v>41526</v>
          </cell>
        </row>
        <row r="352">
          <cell r="C352">
            <v>41523</v>
          </cell>
          <cell r="K352">
            <v>41523</v>
          </cell>
          <cell r="S352">
            <v>41523</v>
          </cell>
          <cell r="AA352">
            <v>41523</v>
          </cell>
          <cell r="AI352">
            <v>41523</v>
          </cell>
          <cell r="AQ352">
            <v>41523</v>
          </cell>
          <cell r="AY352">
            <v>41523</v>
          </cell>
          <cell r="BG352">
            <v>41523</v>
          </cell>
          <cell r="BO352">
            <v>41523</v>
          </cell>
          <cell r="BW352">
            <v>41523</v>
          </cell>
        </row>
        <row r="353">
          <cell r="C353">
            <v>41522</v>
          </cell>
          <cell r="K353">
            <v>41522</v>
          </cell>
          <cell r="S353">
            <v>41522</v>
          </cell>
          <cell r="AA353">
            <v>41522</v>
          </cell>
          <cell r="AI353">
            <v>41522</v>
          </cell>
          <cell r="AQ353">
            <v>41522</v>
          </cell>
          <cell r="AY353">
            <v>41522</v>
          </cell>
          <cell r="BG353">
            <v>41522</v>
          </cell>
          <cell r="BO353">
            <v>41522</v>
          </cell>
          <cell r="BW353">
            <v>41522</v>
          </cell>
        </row>
        <row r="354">
          <cell r="C354">
            <v>41521</v>
          </cell>
          <cell r="K354">
            <v>41521</v>
          </cell>
          <cell r="S354">
            <v>41521</v>
          </cell>
          <cell r="AA354">
            <v>41521</v>
          </cell>
          <cell r="AI354">
            <v>41521</v>
          </cell>
          <cell r="AQ354">
            <v>41521</v>
          </cell>
          <cell r="AY354">
            <v>41521</v>
          </cell>
          <cell r="BG354">
            <v>41521</v>
          </cell>
          <cell r="BO354">
            <v>41521</v>
          </cell>
          <cell r="BW354">
            <v>41521</v>
          </cell>
        </row>
        <row r="355">
          <cell r="C355">
            <v>41520</v>
          </cell>
          <cell r="K355">
            <v>41520</v>
          </cell>
          <cell r="S355">
            <v>41520</v>
          </cell>
          <cell r="AA355">
            <v>41520</v>
          </cell>
          <cell r="AI355">
            <v>41520</v>
          </cell>
          <cell r="AQ355">
            <v>41520</v>
          </cell>
          <cell r="AY355">
            <v>41520</v>
          </cell>
          <cell r="BG355">
            <v>41520</v>
          </cell>
          <cell r="BO355">
            <v>41520</v>
          </cell>
          <cell r="BW355">
            <v>41520</v>
          </cell>
        </row>
        <row r="356">
          <cell r="C356">
            <v>41516</v>
          </cell>
          <cell r="K356">
            <v>41516</v>
          </cell>
          <cell r="S356">
            <v>41516</v>
          </cell>
          <cell r="AA356">
            <v>41516</v>
          </cell>
          <cell r="AI356">
            <v>41516</v>
          </cell>
          <cell r="AQ356">
            <v>41516</v>
          </cell>
          <cell r="AY356">
            <v>41516</v>
          </cell>
          <cell r="BG356">
            <v>41516</v>
          </cell>
          <cell r="BO356">
            <v>41516</v>
          </cell>
          <cell r="BW356">
            <v>41516</v>
          </cell>
        </row>
        <row r="357">
          <cell r="C357">
            <v>41515</v>
          </cell>
          <cell r="K357">
            <v>41515</v>
          </cell>
          <cell r="S357">
            <v>41515</v>
          </cell>
          <cell r="AA357">
            <v>41515</v>
          </cell>
          <cell r="AI357">
            <v>41515</v>
          </cell>
          <cell r="AQ357">
            <v>41515</v>
          </cell>
          <cell r="AY357">
            <v>41515</v>
          </cell>
          <cell r="BG357">
            <v>41515</v>
          </cell>
          <cell r="BO357">
            <v>41515</v>
          </cell>
          <cell r="BW357">
            <v>41515</v>
          </cell>
        </row>
        <row r="358">
          <cell r="C358">
            <v>41514</v>
          </cell>
          <cell r="K358">
            <v>41514</v>
          </cell>
          <cell r="S358">
            <v>41514</v>
          </cell>
          <cell r="AA358">
            <v>41514</v>
          </cell>
          <cell r="AI358">
            <v>41514</v>
          </cell>
          <cell r="AQ358">
            <v>41514</v>
          </cell>
          <cell r="AY358">
            <v>41514</v>
          </cell>
          <cell r="BG358">
            <v>41514</v>
          </cell>
          <cell r="BO358">
            <v>41514</v>
          </cell>
          <cell r="BW358">
            <v>41514</v>
          </cell>
        </row>
        <row r="359">
          <cell r="C359">
            <v>41513</v>
          </cell>
          <cell r="K359">
            <v>41513</v>
          </cell>
          <cell r="S359">
            <v>41513</v>
          </cell>
          <cell r="AA359">
            <v>41513</v>
          </cell>
          <cell r="AI359">
            <v>41513</v>
          </cell>
          <cell r="AQ359">
            <v>41513</v>
          </cell>
          <cell r="AY359">
            <v>41513</v>
          </cell>
          <cell r="BG359">
            <v>41513</v>
          </cell>
          <cell r="BO359">
            <v>41513</v>
          </cell>
          <cell r="BW359">
            <v>41513</v>
          </cell>
        </row>
        <row r="360">
          <cell r="C360">
            <v>41512</v>
          </cell>
          <cell r="K360">
            <v>41512</v>
          </cell>
          <cell r="S360">
            <v>41512</v>
          </cell>
          <cell r="AA360">
            <v>41512</v>
          </cell>
          <cell r="AI360">
            <v>41512</v>
          </cell>
          <cell r="AQ360">
            <v>41512</v>
          </cell>
          <cell r="AY360">
            <v>41512</v>
          </cell>
          <cell r="BG360">
            <v>41512</v>
          </cell>
          <cell r="BO360">
            <v>41512</v>
          </cell>
          <cell r="BW360">
            <v>41512</v>
          </cell>
        </row>
        <row r="361">
          <cell r="C361">
            <v>41509</v>
          </cell>
          <cell r="K361">
            <v>41509</v>
          </cell>
          <cell r="S361">
            <v>41509</v>
          </cell>
          <cell r="AA361">
            <v>41509</v>
          </cell>
          <cell r="AI361">
            <v>41509</v>
          </cell>
          <cell r="AQ361">
            <v>41509</v>
          </cell>
          <cell r="AY361">
            <v>41509</v>
          </cell>
          <cell r="BG361">
            <v>41509</v>
          </cell>
          <cell r="BO361">
            <v>41509</v>
          </cell>
          <cell r="BW361">
            <v>41509</v>
          </cell>
        </row>
        <row r="362">
          <cell r="C362">
            <v>41508</v>
          </cell>
          <cell r="K362">
            <v>41508</v>
          </cell>
          <cell r="S362">
            <v>41508</v>
          </cell>
          <cell r="AA362">
            <v>41508</v>
          </cell>
          <cell r="AI362">
            <v>41508</v>
          </cell>
          <cell r="AQ362">
            <v>41508</v>
          </cell>
          <cell r="AY362">
            <v>41508</v>
          </cell>
          <cell r="BG362">
            <v>41508</v>
          </cell>
          <cell r="BO362">
            <v>41508</v>
          </cell>
          <cell r="BW362">
            <v>41508</v>
          </cell>
        </row>
        <row r="363">
          <cell r="C363">
            <v>41507</v>
          </cell>
          <cell r="K363">
            <v>41507</v>
          </cell>
          <cell r="S363">
            <v>41507</v>
          </cell>
          <cell r="AA363">
            <v>41507</v>
          </cell>
          <cell r="AI363">
            <v>41507</v>
          </cell>
          <cell r="AQ363">
            <v>41507</v>
          </cell>
          <cell r="AY363">
            <v>41507</v>
          </cell>
          <cell r="BG363">
            <v>41507</v>
          </cell>
          <cell r="BO363">
            <v>41507</v>
          </cell>
          <cell r="BW363">
            <v>41507</v>
          </cell>
        </row>
        <row r="364">
          <cell r="C364">
            <v>41506</v>
          </cell>
          <cell r="K364">
            <v>41506</v>
          </cell>
          <cell r="S364">
            <v>41506</v>
          </cell>
          <cell r="AA364">
            <v>41506</v>
          </cell>
          <cell r="AI364">
            <v>41506</v>
          </cell>
          <cell r="AQ364">
            <v>41506</v>
          </cell>
          <cell r="AY364">
            <v>41506</v>
          </cell>
          <cell r="BG364">
            <v>41506</v>
          </cell>
          <cell r="BO364">
            <v>41506</v>
          </cell>
          <cell r="BW364">
            <v>41506</v>
          </cell>
        </row>
        <row r="365">
          <cell r="C365">
            <v>41505</v>
          </cell>
          <cell r="K365">
            <v>41505</v>
          </cell>
          <cell r="S365">
            <v>41505</v>
          </cell>
          <cell r="AA365">
            <v>41505</v>
          </cell>
          <cell r="AI365">
            <v>41505</v>
          </cell>
          <cell r="AQ365">
            <v>41505</v>
          </cell>
          <cell r="AY365">
            <v>41505</v>
          </cell>
          <cell r="BG365">
            <v>41505</v>
          </cell>
          <cell r="BO365">
            <v>41505</v>
          </cell>
          <cell r="BW365">
            <v>41505</v>
          </cell>
        </row>
        <row r="366">
          <cell r="C366">
            <v>41502</v>
          </cell>
          <cell r="K366">
            <v>41502</v>
          </cell>
          <cell r="S366">
            <v>41502</v>
          </cell>
          <cell r="AA366">
            <v>41502</v>
          </cell>
          <cell r="AI366">
            <v>41502</v>
          </cell>
          <cell r="AQ366">
            <v>41502</v>
          </cell>
          <cell r="AY366">
            <v>41502</v>
          </cell>
          <cell r="BG366">
            <v>41502</v>
          </cell>
          <cell r="BO366">
            <v>41502</v>
          </cell>
          <cell r="BW366">
            <v>41502</v>
          </cell>
        </row>
        <row r="367">
          <cell r="C367">
            <v>41501</v>
          </cell>
          <cell r="K367">
            <v>41501</v>
          </cell>
          <cell r="S367">
            <v>41501</v>
          </cell>
          <cell r="AA367">
            <v>41501</v>
          </cell>
          <cell r="AI367">
            <v>41501</v>
          </cell>
          <cell r="AQ367">
            <v>41501</v>
          </cell>
          <cell r="AY367">
            <v>41501</v>
          </cell>
          <cell r="BG367">
            <v>41501</v>
          </cell>
          <cell r="BO367">
            <v>41501</v>
          </cell>
          <cell r="BW367">
            <v>41501</v>
          </cell>
        </row>
        <row r="368">
          <cell r="C368">
            <v>41500</v>
          </cell>
          <cell r="K368">
            <v>41500</v>
          </cell>
          <cell r="S368">
            <v>41500</v>
          </cell>
          <cell r="AA368">
            <v>41500</v>
          </cell>
          <cell r="AI368">
            <v>41500</v>
          </cell>
          <cell r="AQ368">
            <v>41500</v>
          </cell>
          <cell r="AY368">
            <v>41500</v>
          </cell>
          <cell r="BG368">
            <v>41500</v>
          </cell>
          <cell r="BO368">
            <v>41500</v>
          </cell>
          <cell r="BW368">
            <v>41500</v>
          </cell>
        </row>
        <row r="369">
          <cell r="C369">
            <v>41499</v>
          </cell>
          <cell r="K369">
            <v>41499</v>
          </cell>
          <cell r="S369">
            <v>41499</v>
          </cell>
          <cell r="AA369">
            <v>41499</v>
          </cell>
          <cell r="AI369">
            <v>41499</v>
          </cell>
          <cell r="AQ369">
            <v>41499</v>
          </cell>
          <cell r="AY369">
            <v>41499</v>
          </cell>
          <cell r="BG369">
            <v>41499</v>
          </cell>
          <cell r="BO369">
            <v>41499</v>
          </cell>
          <cell r="BW369">
            <v>41499</v>
          </cell>
        </row>
        <row r="370">
          <cell r="C370">
            <v>41498</v>
          </cell>
          <cell r="K370">
            <v>41498</v>
          </cell>
          <cell r="S370">
            <v>41498</v>
          </cell>
          <cell r="AA370">
            <v>41498</v>
          </cell>
          <cell r="AI370">
            <v>41498</v>
          </cell>
          <cell r="AQ370">
            <v>41498</v>
          </cell>
          <cell r="AY370">
            <v>41498</v>
          </cell>
          <cell r="BG370">
            <v>41498</v>
          </cell>
          <cell r="BO370">
            <v>41498</v>
          </cell>
          <cell r="BW370">
            <v>41498</v>
          </cell>
        </row>
        <row r="371">
          <cell r="C371">
            <v>41495</v>
          </cell>
          <cell r="K371">
            <v>41495</v>
          </cell>
          <cell r="S371">
            <v>41495</v>
          </cell>
          <cell r="AA371">
            <v>41495</v>
          </cell>
          <cell r="AI371">
            <v>41495</v>
          </cell>
          <cell r="AQ371">
            <v>41495</v>
          </cell>
          <cell r="AY371">
            <v>41495</v>
          </cell>
          <cell r="BG371">
            <v>41495</v>
          </cell>
          <cell r="BO371">
            <v>41495</v>
          </cell>
          <cell r="BW371">
            <v>41495</v>
          </cell>
        </row>
        <row r="372">
          <cell r="C372">
            <v>41494</v>
          </cell>
          <cell r="K372">
            <v>41494</v>
          </cell>
          <cell r="S372">
            <v>41494</v>
          </cell>
          <cell r="AA372">
            <v>41494</v>
          </cell>
          <cell r="AI372">
            <v>41494</v>
          </cell>
          <cell r="AQ372">
            <v>41494</v>
          </cell>
          <cell r="AY372">
            <v>41494</v>
          </cell>
          <cell r="BG372">
            <v>41494</v>
          </cell>
          <cell r="BO372">
            <v>41494</v>
          </cell>
          <cell r="BW372">
            <v>41494</v>
          </cell>
        </row>
        <row r="373">
          <cell r="C373">
            <v>41493</v>
          </cell>
          <cell r="K373">
            <v>41493</v>
          </cell>
          <cell r="S373">
            <v>41493</v>
          </cell>
          <cell r="AA373">
            <v>41493</v>
          </cell>
          <cell r="AI373">
            <v>41493</v>
          </cell>
          <cell r="AQ373">
            <v>41493</v>
          </cell>
          <cell r="AY373">
            <v>41493</v>
          </cell>
          <cell r="BG373">
            <v>41493</v>
          </cell>
          <cell r="BO373">
            <v>41493</v>
          </cell>
          <cell r="BW373">
            <v>41493</v>
          </cell>
        </row>
        <row r="374">
          <cell r="C374">
            <v>41492</v>
          </cell>
          <cell r="K374">
            <v>41492</v>
          </cell>
          <cell r="S374">
            <v>41492</v>
          </cell>
          <cell r="AA374">
            <v>41492</v>
          </cell>
          <cell r="AI374">
            <v>41492</v>
          </cell>
          <cell r="AQ374">
            <v>41492</v>
          </cell>
          <cell r="AY374">
            <v>41492</v>
          </cell>
          <cell r="BG374">
            <v>41492</v>
          </cell>
          <cell r="BO374">
            <v>41492</v>
          </cell>
          <cell r="BW374">
            <v>41492</v>
          </cell>
        </row>
        <row r="375">
          <cell r="C375">
            <v>41491</v>
          </cell>
          <cell r="K375">
            <v>41491</v>
          </cell>
          <cell r="S375">
            <v>41491</v>
          </cell>
          <cell r="AA375">
            <v>41491</v>
          </cell>
          <cell r="AI375">
            <v>41491</v>
          </cell>
          <cell r="AQ375">
            <v>41491</v>
          </cell>
          <cell r="AY375">
            <v>41491</v>
          </cell>
          <cell r="BG375">
            <v>41491</v>
          </cell>
          <cell r="BO375">
            <v>41491</v>
          </cell>
          <cell r="BW375">
            <v>41491</v>
          </cell>
        </row>
        <row r="376">
          <cell r="C376">
            <v>41488</v>
          </cell>
          <cell r="K376">
            <v>41488</v>
          </cell>
          <cell r="S376">
            <v>41488</v>
          </cell>
          <cell r="AA376">
            <v>41488</v>
          </cell>
          <cell r="AI376">
            <v>41488</v>
          </cell>
          <cell r="AQ376">
            <v>41488</v>
          </cell>
          <cell r="AY376">
            <v>41488</v>
          </cell>
          <cell r="BG376">
            <v>41488</v>
          </cell>
          <cell r="BO376">
            <v>41488</v>
          </cell>
          <cell r="BW376">
            <v>41488</v>
          </cell>
        </row>
        <row r="377">
          <cell r="C377">
            <v>41487</v>
          </cell>
          <cell r="K377">
            <v>41487</v>
          </cell>
          <cell r="S377">
            <v>41487</v>
          </cell>
          <cell r="AA377">
            <v>41487</v>
          </cell>
          <cell r="AI377">
            <v>41487</v>
          </cell>
          <cell r="AQ377">
            <v>41487</v>
          </cell>
          <cell r="AY377">
            <v>41487</v>
          </cell>
          <cell r="BG377">
            <v>41487</v>
          </cell>
          <cell r="BO377">
            <v>41487</v>
          </cell>
          <cell r="BW377">
            <v>41487</v>
          </cell>
        </row>
        <row r="378">
          <cell r="C378">
            <v>41486</v>
          </cell>
          <cell r="K378">
            <v>41486</v>
          </cell>
          <cell r="S378">
            <v>41486</v>
          </cell>
          <cell r="AA378">
            <v>41486</v>
          </cell>
          <cell r="AI378">
            <v>41486</v>
          </cell>
          <cell r="AQ378">
            <v>41486</v>
          </cell>
          <cell r="AY378">
            <v>41486</v>
          </cell>
          <cell r="BG378">
            <v>41486</v>
          </cell>
          <cell r="BO378">
            <v>41486</v>
          </cell>
          <cell r="BW378">
            <v>41486</v>
          </cell>
        </row>
        <row r="379">
          <cell r="C379">
            <v>41485</v>
          </cell>
          <cell r="K379">
            <v>41485</v>
          </cell>
          <cell r="S379">
            <v>41485</v>
          </cell>
          <cell r="AA379">
            <v>41485</v>
          </cell>
          <cell r="AI379">
            <v>41485</v>
          </cell>
          <cell r="AQ379">
            <v>41485</v>
          </cell>
          <cell r="AY379">
            <v>41485</v>
          </cell>
          <cell r="BG379">
            <v>41485</v>
          </cell>
          <cell r="BO379">
            <v>41485</v>
          </cell>
          <cell r="BW379">
            <v>41485</v>
          </cell>
        </row>
        <row r="380">
          <cell r="C380">
            <v>41484</v>
          </cell>
          <cell r="K380">
            <v>41484</v>
          </cell>
          <cell r="S380">
            <v>41484</v>
          </cell>
          <cell r="AA380">
            <v>41484</v>
          </cell>
          <cell r="AI380">
            <v>41484</v>
          </cell>
          <cell r="AQ380">
            <v>41484</v>
          </cell>
          <cell r="AY380">
            <v>41484</v>
          </cell>
          <cell r="BG380">
            <v>41484</v>
          </cell>
          <cell r="BO380">
            <v>41484</v>
          </cell>
          <cell r="BW380">
            <v>41484</v>
          </cell>
        </row>
        <row r="381">
          <cell r="C381">
            <v>41481</v>
          </cell>
          <cell r="K381">
            <v>41481</v>
          </cell>
          <cell r="S381">
            <v>41481</v>
          </cell>
          <cell r="AA381">
            <v>41481</v>
          </cell>
          <cell r="AI381">
            <v>41481</v>
          </cell>
          <cell r="AQ381">
            <v>41481</v>
          </cell>
          <cell r="AY381">
            <v>41481</v>
          </cell>
          <cell r="BG381">
            <v>41481</v>
          </cell>
          <cell r="BO381">
            <v>41481</v>
          </cell>
          <cell r="BW381">
            <v>41481</v>
          </cell>
        </row>
        <row r="382">
          <cell r="C382">
            <v>41480</v>
          </cell>
          <cell r="K382">
            <v>41480</v>
          </cell>
          <cell r="S382">
            <v>41480</v>
          </cell>
          <cell r="AA382">
            <v>41480</v>
          </cell>
          <cell r="AI382">
            <v>41480</v>
          </cell>
          <cell r="AQ382">
            <v>41480</v>
          </cell>
          <cell r="AY382">
            <v>41480</v>
          </cell>
          <cell r="BG382">
            <v>41480</v>
          </cell>
          <cell r="BO382">
            <v>41480</v>
          </cell>
          <cell r="BW382">
            <v>41480</v>
          </cell>
        </row>
        <row r="383">
          <cell r="C383">
            <v>41479</v>
          </cell>
          <cell r="K383">
            <v>41479</v>
          </cell>
          <cell r="S383">
            <v>41479</v>
          </cell>
          <cell r="AA383">
            <v>41479</v>
          </cell>
          <cell r="AI383">
            <v>41479</v>
          </cell>
          <cell r="AQ383">
            <v>41479</v>
          </cell>
          <cell r="AY383">
            <v>41479</v>
          </cell>
          <cell r="BG383">
            <v>41479</v>
          </cell>
          <cell r="BO383">
            <v>41479</v>
          </cell>
          <cell r="BW383">
            <v>41479</v>
          </cell>
        </row>
        <row r="384">
          <cell r="C384">
            <v>41478</v>
          </cell>
          <cell r="K384">
            <v>41478</v>
          </cell>
          <cell r="S384">
            <v>41478</v>
          </cell>
          <cell r="AA384">
            <v>41478</v>
          </cell>
          <cell r="AI384">
            <v>41478</v>
          </cell>
          <cell r="AQ384">
            <v>41478</v>
          </cell>
          <cell r="AY384">
            <v>41478</v>
          </cell>
          <cell r="BG384">
            <v>41478</v>
          </cell>
          <cell r="BO384">
            <v>41478</v>
          </cell>
          <cell r="BW384">
            <v>41478</v>
          </cell>
        </row>
        <row r="385">
          <cell r="C385">
            <v>41477</v>
          </cell>
          <cell r="K385">
            <v>41477</v>
          </cell>
          <cell r="S385">
            <v>41477</v>
          </cell>
          <cell r="AA385">
            <v>41477</v>
          </cell>
          <cell r="AI385">
            <v>41477</v>
          </cell>
          <cell r="AQ385">
            <v>41477</v>
          </cell>
          <cell r="AY385">
            <v>41477</v>
          </cell>
          <cell r="BG385">
            <v>41477</v>
          </cell>
          <cell r="BO385">
            <v>41477</v>
          </cell>
          <cell r="BW385">
            <v>41477</v>
          </cell>
        </row>
        <row r="386">
          <cell r="C386">
            <v>41474</v>
          </cell>
          <cell r="K386">
            <v>41474</v>
          </cell>
          <cell r="S386">
            <v>41474</v>
          </cell>
          <cell r="AA386">
            <v>41474</v>
          </cell>
          <cell r="AI386">
            <v>41474</v>
          </cell>
          <cell r="AQ386">
            <v>41474</v>
          </cell>
          <cell r="AY386">
            <v>41474</v>
          </cell>
          <cell r="BG386">
            <v>41474</v>
          </cell>
          <cell r="BO386">
            <v>41474</v>
          </cell>
          <cell r="BW386">
            <v>41474</v>
          </cell>
        </row>
        <row r="387">
          <cell r="C387">
            <v>41473</v>
          </cell>
          <cell r="K387">
            <v>41473</v>
          </cell>
          <cell r="S387">
            <v>41473</v>
          </cell>
          <cell r="AA387">
            <v>41473</v>
          </cell>
          <cell r="AI387">
            <v>41473</v>
          </cell>
          <cell r="AQ387">
            <v>41473</v>
          </cell>
          <cell r="AY387">
            <v>41473</v>
          </cell>
          <cell r="BG387">
            <v>41473</v>
          </cell>
          <cell r="BO387">
            <v>41473</v>
          </cell>
          <cell r="BW387">
            <v>41473</v>
          </cell>
        </row>
        <row r="388">
          <cell r="C388">
            <v>41472</v>
          </cell>
          <cell r="K388">
            <v>41472</v>
          </cell>
          <cell r="S388">
            <v>41472</v>
          </cell>
          <cell r="AA388">
            <v>41472</v>
          </cell>
          <cell r="AI388">
            <v>41472</v>
          </cell>
          <cell r="AQ388">
            <v>41472</v>
          </cell>
          <cell r="AY388">
            <v>41472</v>
          </cell>
          <cell r="BG388">
            <v>41472</v>
          </cell>
          <cell r="BO388">
            <v>41472</v>
          </cell>
          <cell r="BW388">
            <v>41472</v>
          </cell>
        </row>
        <row r="389">
          <cell r="C389">
            <v>41471</v>
          </cell>
          <cell r="K389">
            <v>41471</v>
          </cell>
          <cell r="S389">
            <v>41471</v>
          </cell>
          <cell r="AA389">
            <v>41471</v>
          </cell>
          <cell r="AI389">
            <v>41471</v>
          </cell>
          <cell r="AQ389">
            <v>41471</v>
          </cell>
          <cell r="AY389">
            <v>41471</v>
          </cell>
          <cell r="BG389">
            <v>41471</v>
          </cell>
          <cell r="BO389">
            <v>41471</v>
          </cell>
          <cell r="BW389">
            <v>41471</v>
          </cell>
        </row>
        <row r="390">
          <cell r="C390">
            <v>41470</v>
          </cell>
          <cell r="K390">
            <v>41470</v>
          </cell>
          <cell r="S390">
            <v>41470</v>
          </cell>
          <cell r="AA390">
            <v>41470</v>
          </cell>
          <cell r="AI390">
            <v>41470</v>
          </cell>
          <cell r="AQ390">
            <v>41470</v>
          </cell>
          <cell r="AY390">
            <v>41470</v>
          </cell>
          <cell r="BG390">
            <v>41470</v>
          </cell>
          <cell r="BO390">
            <v>41470</v>
          </cell>
          <cell r="BW390">
            <v>41470</v>
          </cell>
        </row>
        <row r="391">
          <cell r="C391">
            <v>41467</v>
          </cell>
          <cell r="K391">
            <v>41467</v>
          </cell>
          <cell r="S391">
            <v>41467</v>
          </cell>
          <cell r="AA391">
            <v>41467</v>
          </cell>
          <cell r="AI391">
            <v>41467</v>
          </cell>
          <cell r="AQ391">
            <v>41467</v>
          </cell>
          <cell r="AY391">
            <v>41467</v>
          </cell>
          <cell r="BG391">
            <v>41467</v>
          </cell>
          <cell r="BO391">
            <v>41467</v>
          </cell>
          <cell r="BW391">
            <v>41467</v>
          </cell>
        </row>
        <row r="392">
          <cell r="C392">
            <v>41466</v>
          </cell>
          <cell r="K392">
            <v>41466</v>
          </cell>
          <cell r="S392">
            <v>41466</v>
          </cell>
          <cell r="AA392">
            <v>41466</v>
          </cell>
          <cell r="AI392">
            <v>41466</v>
          </cell>
          <cell r="AQ392">
            <v>41466</v>
          </cell>
          <cell r="AY392">
            <v>41466</v>
          </cell>
          <cell r="BG392">
            <v>41466</v>
          </cell>
          <cell r="BO392">
            <v>41466</v>
          </cell>
          <cell r="BW392">
            <v>41466</v>
          </cell>
        </row>
        <row r="393">
          <cell r="C393">
            <v>41465</v>
          </cell>
          <cell r="K393">
            <v>41465</v>
          </cell>
          <cell r="S393">
            <v>41465</v>
          </cell>
          <cell r="AA393">
            <v>41465</v>
          </cell>
          <cell r="AI393">
            <v>41465</v>
          </cell>
          <cell r="AQ393">
            <v>41465</v>
          </cell>
          <cell r="AY393">
            <v>41465</v>
          </cell>
          <cell r="BG393">
            <v>41465</v>
          </cell>
          <cell r="BO393">
            <v>41465</v>
          </cell>
          <cell r="BW393">
            <v>41465</v>
          </cell>
        </row>
        <row r="394">
          <cell r="C394">
            <v>41464</v>
          </cell>
          <cell r="K394">
            <v>41464</v>
          </cell>
          <cell r="S394">
            <v>41464</v>
          </cell>
          <cell r="AA394">
            <v>41464</v>
          </cell>
          <cell r="AI394">
            <v>41464</v>
          </cell>
          <cell r="AQ394">
            <v>41464</v>
          </cell>
          <cell r="AY394">
            <v>41464</v>
          </cell>
          <cell r="BG394">
            <v>41464</v>
          </cell>
          <cell r="BO394">
            <v>41464</v>
          </cell>
          <cell r="BW394">
            <v>41464</v>
          </cell>
        </row>
        <row r="395">
          <cell r="C395">
            <v>41463</v>
          </cell>
          <cell r="K395">
            <v>41463</v>
          </cell>
          <cell r="S395">
            <v>41463</v>
          </cell>
          <cell r="AA395">
            <v>41463</v>
          </cell>
          <cell r="AI395">
            <v>41463</v>
          </cell>
          <cell r="AQ395">
            <v>41463</v>
          </cell>
          <cell r="AY395">
            <v>41463</v>
          </cell>
          <cell r="BG395">
            <v>41463</v>
          </cell>
          <cell r="BO395">
            <v>41463</v>
          </cell>
          <cell r="BW395">
            <v>41463</v>
          </cell>
        </row>
        <row r="396">
          <cell r="C396">
            <v>41460</v>
          </cell>
          <cell r="K396">
            <v>41460</v>
          </cell>
          <cell r="S396">
            <v>41460</v>
          </cell>
          <cell r="AA396">
            <v>41460</v>
          </cell>
          <cell r="AI396">
            <v>41460</v>
          </cell>
          <cell r="AQ396">
            <v>41460</v>
          </cell>
          <cell r="AY396">
            <v>41460</v>
          </cell>
          <cell r="BG396">
            <v>41460</v>
          </cell>
          <cell r="BO396">
            <v>41460</v>
          </cell>
          <cell r="BW396">
            <v>41460</v>
          </cell>
        </row>
        <row r="397">
          <cell r="C397">
            <v>41458</v>
          </cell>
          <cell r="K397">
            <v>41458</v>
          </cell>
          <cell r="S397">
            <v>41458</v>
          </cell>
          <cell r="AA397">
            <v>41458</v>
          </cell>
          <cell r="AI397">
            <v>41458</v>
          </cell>
          <cell r="AQ397">
            <v>41458</v>
          </cell>
          <cell r="AY397">
            <v>41458</v>
          </cell>
          <cell r="BG397">
            <v>41458</v>
          </cell>
          <cell r="BO397">
            <v>41458</v>
          </cell>
          <cell r="BW397">
            <v>41458</v>
          </cell>
        </row>
        <row r="398">
          <cell r="C398">
            <v>41457</v>
          </cell>
          <cell r="K398">
            <v>41457</v>
          </cell>
          <cell r="S398">
            <v>41457</v>
          </cell>
          <cell r="AA398">
            <v>41457</v>
          </cell>
          <cell r="AI398">
            <v>41457</v>
          </cell>
          <cell r="AQ398">
            <v>41457</v>
          </cell>
          <cell r="AY398">
            <v>41457</v>
          </cell>
          <cell r="BG398">
            <v>41457</v>
          </cell>
          <cell r="BO398">
            <v>41457</v>
          </cell>
          <cell r="BW398">
            <v>41457</v>
          </cell>
        </row>
        <row r="399">
          <cell r="C399">
            <v>41456</v>
          </cell>
          <cell r="K399">
            <v>41456</v>
          </cell>
          <cell r="S399">
            <v>41456</v>
          </cell>
          <cell r="AA399">
            <v>41456</v>
          </cell>
          <cell r="AI399">
            <v>41456</v>
          </cell>
          <cell r="AQ399">
            <v>41456</v>
          </cell>
          <cell r="AY399">
            <v>41456</v>
          </cell>
          <cell r="BG399">
            <v>41456</v>
          </cell>
          <cell r="BO399">
            <v>41456</v>
          </cell>
          <cell r="BW399">
            <v>41456</v>
          </cell>
        </row>
        <row r="400">
          <cell r="C400">
            <v>41453</v>
          </cell>
          <cell r="K400">
            <v>41453</v>
          </cell>
          <cell r="S400">
            <v>41453</v>
          </cell>
          <cell r="AA400">
            <v>41453</v>
          </cell>
          <cell r="AI400">
            <v>41453</v>
          </cell>
          <cell r="AQ400">
            <v>41453</v>
          </cell>
          <cell r="AY400">
            <v>41453</v>
          </cell>
          <cell r="BG400">
            <v>41453</v>
          </cell>
          <cell r="BO400">
            <v>41453</v>
          </cell>
          <cell r="BW400">
            <v>41453</v>
          </cell>
        </row>
        <row r="401">
          <cell r="C401">
            <v>41452</v>
          </cell>
          <cell r="K401">
            <v>41452</v>
          </cell>
          <cell r="S401">
            <v>41452</v>
          </cell>
          <cell r="AA401">
            <v>41452</v>
          </cell>
          <cell r="AI401">
            <v>41452</v>
          </cell>
          <cell r="AQ401">
            <v>41452</v>
          </cell>
          <cell r="AY401">
            <v>41452</v>
          </cell>
          <cell r="BG401">
            <v>41452</v>
          </cell>
          <cell r="BO401">
            <v>41452</v>
          </cell>
          <cell r="BW401">
            <v>41452</v>
          </cell>
        </row>
        <row r="402">
          <cell r="C402">
            <v>41451</v>
          </cell>
          <cell r="K402">
            <v>41451</v>
          </cell>
          <cell r="S402">
            <v>41451</v>
          </cell>
          <cell r="AA402">
            <v>41451</v>
          </cell>
          <cell r="AI402">
            <v>41451</v>
          </cell>
          <cell r="AQ402">
            <v>41451</v>
          </cell>
          <cell r="AY402">
            <v>41451</v>
          </cell>
          <cell r="BG402">
            <v>41451</v>
          </cell>
          <cell r="BO402">
            <v>41451</v>
          </cell>
          <cell r="BW402">
            <v>41451</v>
          </cell>
        </row>
        <row r="403">
          <cell r="C403">
            <v>41450</v>
          </cell>
          <cell r="K403">
            <v>41450</v>
          </cell>
          <cell r="S403">
            <v>41450</v>
          </cell>
          <cell r="AA403">
            <v>41450</v>
          </cell>
          <cell r="AI403">
            <v>41450</v>
          </cell>
          <cell r="AQ403">
            <v>41450</v>
          </cell>
          <cell r="AY403">
            <v>41450</v>
          </cell>
          <cell r="BG403">
            <v>41450</v>
          </cell>
          <cell r="BO403">
            <v>41450</v>
          </cell>
          <cell r="BW403">
            <v>41450</v>
          </cell>
        </row>
        <row r="404">
          <cell r="C404">
            <v>41449</v>
          </cell>
          <cell r="K404">
            <v>41449</v>
          </cell>
          <cell r="S404">
            <v>41449</v>
          </cell>
          <cell r="AA404">
            <v>41449</v>
          </cell>
          <cell r="AI404">
            <v>41449</v>
          </cell>
          <cell r="AQ404">
            <v>41449</v>
          </cell>
          <cell r="AY404">
            <v>41449</v>
          </cell>
          <cell r="BG404">
            <v>41449</v>
          </cell>
          <cell r="BO404">
            <v>41449</v>
          </cell>
          <cell r="BW404">
            <v>41449</v>
          </cell>
        </row>
        <row r="405">
          <cell r="C405">
            <v>41446</v>
          </cell>
          <cell r="K405">
            <v>41446</v>
          </cell>
          <cell r="S405">
            <v>41446</v>
          </cell>
          <cell r="AA405">
            <v>41446</v>
          </cell>
          <cell r="AI405">
            <v>41446</v>
          </cell>
          <cell r="AQ405">
            <v>41446</v>
          </cell>
          <cell r="AY405">
            <v>41446</v>
          </cell>
          <cell r="BG405">
            <v>41446</v>
          </cell>
          <cell r="BO405">
            <v>41446</v>
          </cell>
          <cell r="BW405">
            <v>41446</v>
          </cell>
        </row>
        <row r="406">
          <cell r="C406">
            <v>41445</v>
          </cell>
          <cell r="K406">
            <v>41445</v>
          </cell>
          <cell r="S406">
            <v>41445</v>
          </cell>
          <cell r="AA406">
            <v>41445</v>
          </cell>
          <cell r="AI406">
            <v>41445</v>
          </cell>
          <cell r="AQ406">
            <v>41445</v>
          </cell>
          <cell r="AY406">
            <v>41445</v>
          </cell>
          <cell r="BG406">
            <v>41445</v>
          </cell>
          <cell r="BO406">
            <v>41445</v>
          </cell>
          <cell r="BW406">
            <v>41445</v>
          </cell>
        </row>
        <row r="407">
          <cell r="C407">
            <v>41444</v>
          </cell>
          <cell r="K407">
            <v>41444</v>
          </cell>
          <cell r="S407">
            <v>41444</v>
          </cell>
          <cell r="AA407">
            <v>41444</v>
          </cell>
          <cell r="AI407">
            <v>41444</v>
          </cell>
          <cell r="AQ407">
            <v>41444</v>
          </cell>
          <cell r="AY407">
            <v>41444</v>
          </cell>
          <cell r="BG407">
            <v>41444</v>
          </cell>
          <cell r="BO407">
            <v>41444</v>
          </cell>
          <cell r="BW407">
            <v>41444</v>
          </cell>
        </row>
        <row r="408">
          <cell r="C408">
            <v>41443</v>
          </cell>
          <cell r="K408">
            <v>41443</v>
          </cell>
          <cell r="S408">
            <v>41443</v>
          </cell>
          <cell r="AA408">
            <v>41443</v>
          </cell>
          <cell r="AI408">
            <v>41443</v>
          </cell>
          <cell r="AQ408">
            <v>41443</v>
          </cell>
          <cell r="AY408">
            <v>41443</v>
          </cell>
          <cell r="BG408">
            <v>41443</v>
          </cell>
          <cell r="BO408">
            <v>41443</v>
          </cell>
          <cell r="BW408">
            <v>41443</v>
          </cell>
        </row>
        <row r="409">
          <cell r="C409">
            <v>41442</v>
          </cell>
          <cell r="K409">
            <v>41442</v>
          </cell>
          <cell r="S409">
            <v>41442</v>
          </cell>
          <cell r="AA409">
            <v>41442</v>
          </cell>
          <cell r="AI409">
            <v>41442</v>
          </cell>
          <cell r="AQ409">
            <v>41442</v>
          </cell>
          <cell r="AY409">
            <v>41442</v>
          </cell>
          <cell r="BG409">
            <v>41442</v>
          </cell>
          <cell r="BO409">
            <v>41442</v>
          </cell>
          <cell r="BW409">
            <v>41442</v>
          </cell>
        </row>
        <row r="410">
          <cell r="C410">
            <v>41439</v>
          </cell>
          <cell r="K410">
            <v>41439</v>
          </cell>
          <cell r="S410">
            <v>41439</v>
          </cell>
          <cell r="AA410">
            <v>41439</v>
          </cell>
          <cell r="AI410">
            <v>41439</v>
          </cell>
          <cell r="AQ410">
            <v>41439</v>
          </cell>
          <cell r="AY410">
            <v>41439</v>
          </cell>
          <cell r="BG410">
            <v>41439</v>
          </cell>
          <cell r="BO410">
            <v>41439</v>
          </cell>
          <cell r="BW410">
            <v>41439</v>
          </cell>
        </row>
        <row r="411">
          <cell r="C411">
            <v>41438</v>
          </cell>
          <cell r="K411">
            <v>41438</v>
          </cell>
          <cell r="S411">
            <v>41438</v>
          </cell>
          <cell r="AA411">
            <v>41438</v>
          </cell>
          <cell r="AI411">
            <v>41438</v>
          </cell>
          <cell r="AQ411">
            <v>41438</v>
          </cell>
          <cell r="AY411">
            <v>41438</v>
          </cell>
          <cell r="BG411">
            <v>41438</v>
          </cell>
          <cell r="BO411">
            <v>41438</v>
          </cell>
          <cell r="BW411">
            <v>41438</v>
          </cell>
        </row>
        <row r="412">
          <cell r="C412">
            <v>41437</v>
          </cell>
          <cell r="K412">
            <v>41437</v>
          </cell>
          <cell r="S412">
            <v>41437</v>
          </cell>
          <cell r="AA412">
            <v>41437</v>
          </cell>
          <cell r="AI412">
            <v>41437</v>
          </cell>
          <cell r="AQ412">
            <v>41437</v>
          </cell>
          <cell r="AY412">
            <v>41437</v>
          </cell>
          <cell r="BG412">
            <v>41437</v>
          </cell>
          <cell r="BO412">
            <v>41437</v>
          </cell>
          <cell r="BW412">
            <v>41437</v>
          </cell>
        </row>
        <row r="413">
          <cell r="C413">
            <v>41436</v>
          </cell>
          <cell r="K413">
            <v>41436</v>
          </cell>
          <cell r="S413">
            <v>41436</v>
          </cell>
          <cell r="AA413">
            <v>41436</v>
          </cell>
          <cell r="AI413">
            <v>41436</v>
          </cell>
          <cell r="AQ413">
            <v>41436</v>
          </cell>
          <cell r="AY413">
            <v>41436</v>
          </cell>
          <cell r="BG413">
            <v>41436</v>
          </cell>
          <cell r="BO413">
            <v>41436</v>
          </cell>
          <cell r="BW413">
            <v>41436</v>
          </cell>
        </row>
        <row r="414">
          <cell r="C414">
            <v>41435</v>
          </cell>
          <cell r="K414">
            <v>41435</v>
          </cell>
          <cell r="S414">
            <v>41435</v>
          </cell>
          <cell r="AA414">
            <v>41435</v>
          </cell>
          <cell r="AI414">
            <v>41435</v>
          </cell>
          <cell r="AQ414">
            <v>41435</v>
          </cell>
          <cell r="AY414">
            <v>41435</v>
          </cell>
          <cell r="BG414">
            <v>41435</v>
          </cell>
          <cell r="BO414">
            <v>41435</v>
          </cell>
          <cell r="BW414">
            <v>41435</v>
          </cell>
        </row>
        <row r="415">
          <cell r="C415">
            <v>41432</v>
          </cell>
          <cell r="K415">
            <v>41432</v>
          </cell>
          <cell r="S415">
            <v>41432</v>
          </cell>
          <cell r="AA415">
            <v>41432</v>
          </cell>
          <cell r="AI415">
            <v>41432</v>
          </cell>
          <cell r="AQ415">
            <v>41432</v>
          </cell>
          <cell r="AY415">
            <v>41432</v>
          </cell>
          <cell r="BG415">
            <v>41432</v>
          </cell>
          <cell r="BO415">
            <v>41432</v>
          </cell>
          <cell r="BW415">
            <v>41432</v>
          </cell>
        </row>
        <row r="416">
          <cell r="C416">
            <v>41431</v>
          </cell>
          <cell r="K416">
            <v>41431</v>
          </cell>
          <cell r="S416">
            <v>41431</v>
          </cell>
          <cell r="AA416">
            <v>41431</v>
          </cell>
          <cell r="AI416">
            <v>41431</v>
          </cell>
          <cell r="AQ416">
            <v>41431</v>
          </cell>
          <cell r="AY416">
            <v>41431</v>
          </cell>
          <cell r="BG416">
            <v>41431</v>
          </cell>
          <cell r="BO416">
            <v>41431</v>
          </cell>
          <cell r="BW416">
            <v>41431</v>
          </cell>
        </row>
        <row r="417">
          <cell r="C417">
            <v>41430</v>
          </cell>
          <cell r="K417">
            <v>41430</v>
          </cell>
          <cell r="S417">
            <v>41430</v>
          </cell>
          <cell r="AA417">
            <v>41430</v>
          </cell>
          <cell r="AI417">
            <v>41430</v>
          </cell>
          <cell r="AQ417">
            <v>41430</v>
          </cell>
          <cell r="AY417">
            <v>41430</v>
          </cell>
          <cell r="BG417">
            <v>41430</v>
          </cell>
          <cell r="BO417">
            <v>41430</v>
          </cell>
          <cell r="BW417">
            <v>41430</v>
          </cell>
        </row>
        <row r="418">
          <cell r="C418">
            <v>41429</v>
          </cell>
          <cell r="K418">
            <v>41429</v>
          </cell>
          <cell r="S418">
            <v>41429</v>
          </cell>
          <cell r="AA418">
            <v>41429</v>
          </cell>
          <cell r="AI418">
            <v>41429</v>
          </cell>
          <cell r="AQ418">
            <v>41429</v>
          </cell>
          <cell r="AY418">
            <v>41429</v>
          </cell>
          <cell r="BG418">
            <v>41429</v>
          </cell>
          <cell r="BO418">
            <v>41429</v>
          </cell>
          <cell r="BW418">
            <v>41429</v>
          </cell>
        </row>
        <row r="419">
          <cell r="C419">
            <v>41428</v>
          </cell>
          <cell r="K419">
            <v>41428</v>
          </cell>
          <cell r="S419">
            <v>41428</v>
          </cell>
          <cell r="AA419">
            <v>41428</v>
          </cell>
          <cell r="AI419">
            <v>41428</v>
          </cell>
          <cell r="AQ419">
            <v>41428</v>
          </cell>
          <cell r="AY419">
            <v>41428</v>
          </cell>
          <cell r="BG419">
            <v>41428</v>
          </cell>
          <cell r="BO419">
            <v>41428</v>
          </cell>
          <cell r="BW419">
            <v>41428</v>
          </cell>
        </row>
        <row r="420">
          <cell r="C420">
            <v>41425</v>
          </cell>
          <cell r="K420">
            <v>41425</v>
          </cell>
          <cell r="S420">
            <v>41425</v>
          </cell>
          <cell r="AA420">
            <v>41425</v>
          </cell>
          <cell r="AI420">
            <v>41425</v>
          </cell>
          <cell r="AQ420">
            <v>41425</v>
          </cell>
          <cell r="AY420">
            <v>41425</v>
          </cell>
          <cell r="BG420">
            <v>41425</v>
          </cell>
          <cell r="BO420">
            <v>41425</v>
          </cell>
          <cell r="BW420">
            <v>41425</v>
          </cell>
        </row>
        <row r="421">
          <cell r="C421">
            <v>41424</v>
          </cell>
          <cell r="K421">
            <v>41424</v>
          </cell>
          <cell r="S421">
            <v>41424</v>
          </cell>
          <cell r="AA421">
            <v>41424</v>
          </cell>
          <cell r="AI421">
            <v>41424</v>
          </cell>
          <cell r="AQ421">
            <v>41424</v>
          </cell>
          <cell r="AY421">
            <v>41424</v>
          </cell>
          <cell r="BG421">
            <v>41424</v>
          </cell>
          <cell r="BO421">
            <v>41424</v>
          </cell>
          <cell r="BW421">
            <v>41424</v>
          </cell>
        </row>
        <row r="422">
          <cell r="C422">
            <v>41423</v>
          </cell>
          <cell r="K422">
            <v>41423</v>
          </cell>
          <cell r="S422">
            <v>41423</v>
          </cell>
          <cell r="AA422">
            <v>41423</v>
          </cell>
          <cell r="AI422">
            <v>41423</v>
          </cell>
          <cell r="AQ422">
            <v>41423</v>
          </cell>
          <cell r="AY422">
            <v>41423</v>
          </cell>
          <cell r="BG422">
            <v>41423</v>
          </cell>
          <cell r="BO422">
            <v>41423</v>
          </cell>
          <cell r="BW422">
            <v>41423</v>
          </cell>
        </row>
        <row r="423">
          <cell r="C423">
            <v>41422</v>
          </cell>
          <cell r="K423">
            <v>41422</v>
          </cell>
          <cell r="S423">
            <v>41422</v>
          </cell>
          <cell r="AA423">
            <v>41422</v>
          </cell>
          <cell r="AI423">
            <v>41422</v>
          </cell>
          <cell r="AQ423">
            <v>41422</v>
          </cell>
          <cell r="AY423">
            <v>41422</v>
          </cell>
          <cell r="BG423">
            <v>41422</v>
          </cell>
          <cell r="BO423">
            <v>41422</v>
          </cell>
          <cell r="BW423">
            <v>41422</v>
          </cell>
        </row>
        <row r="424">
          <cell r="C424">
            <v>41418</v>
          </cell>
          <cell r="K424">
            <v>41418</v>
          </cell>
          <cell r="S424">
            <v>41418</v>
          </cell>
          <cell r="AA424">
            <v>41418</v>
          </cell>
          <cell r="AI424">
            <v>41418</v>
          </cell>
          <cell r="AQ424">
            <v>41418</v>
          </cell>
          <cell r="AY424">
            <v>41418</v>
          </cell>
          <cell r="BG424">
            <v>41418</v>
          </cell>
          <cell r="BO424">
            <v>41418</v>
          </cell>
          <cell r="BW424">
            <v>41418</v>
          </cell>
        </row>
        <row r="425">
          <cell r="C425">
            <v>41417</v>
          </cell>
          <cell r="K425">
            <v>41417</v>
          </cell>
          <cell r="S425">
            <v>41417</v>
          </cell>
          <cell r="AA425">
            <v>41417</v>
          </cell>
          <cell r="AI425">
            <v>41417</v>
          </cell>
          <cell r="AQ425">
            <v>41417</v>
          </cell>
          <cell r="AY425">
            <v>41417</v>
          </cell>
          <cell r="BG425">
            <v>41417</v>
          </cell>
          <cell r="BO425">
            <v>41417</v>
          </cell>
          <cell r="BW425">
            <v>41417</v>
          </cell>
        </row>
        <row r="426">
          <cell r="C426">
            <v>41416</v>
          </cell>
          <cell r="K426">
            <v>41416</v>
          </cell>
          <cell r="S426">
            <v>41416</v>
          </cell>
          <cell r="AA426">
            <v>41416</v>
          </cell>
          <cell r="AI426">
            <v>41416</v>
          </cell>
          <cell r="AQ426">
            <v>41416</v>
          </cell>
          <cell r="AY426">
            <v>41416</v>
          </cell>
          <cell r="BG426">
            <v>41416</v>
          </cell>
          <cell r="BO426">
            <v>41416</v>
          </cell>
          <cell r="BW426">
            <v>41416</v>
          </cell>
        </row>
        <row r="427">
          <cell r="C427">
            <v>41415</v>
          </cell>
          <cell r="K427">
            <v>41415</v>
          </cell>
          <cell r="S427">
            <v>41415</v>
          </cell>
          <cell r="AA427">
            <v>41415</v>
          </cell>
          <cell r="AI427">
            <v>41415</v>
          </cell>
          <cell r="AQ427">
            <v>41415</v>
          </cell>
          <cell r="AY427">
            <v>41415</v>
          </cell>
          <cell r="BG427">
            <v>41415</v>
          </cell>
          <cell r="BO427">
            <v>41415</v>
          </cell>
          <cell r="BW427">
            <v>41415</v>
          </cell>
        </row>
        <row r="428">
          <cell r="C428">
            <v>41414</v>
          </cell>
          <cell r="K428">
            <v>41414</v>
          </cell>
          <cell r="S428">
            <v>41414</v>
          </cell>
          <cell r="AA428">
            <v>41414</v>
          </cell>
          <cell r="AI428">
            <v>41414</v>
          </cell>
          <cell r="AQ428">
            <v>41414</v>
          </cell>
          <cell r="AY428">
            <v>41414</v>
          </cell>
          <cell r="BG428">
            <v>41414</v>
          </cell>
          <cell r="BO428">
            <v>41414</v>
          </cell>
          <cell r="BW428">
            <v>41414</v>
          </cell>
        </row>
        <row r="429">
          <cell r="C429">
            <v>41411</v>
          </cell>
          <cell r="K429">
            <v>41411</v>
          </cell>
          <cell r="S429">
            <v>41411</v>
          </cell>
          <cell r="AA429">
            <v>41411</v>
          </cell>
          <cell r="AI429">
            <v>41411</v>
          </cell>
          <cell r="AQ429">
            <v>41411</v>
          </cell>
          <cell r="AY429">
            <v>41411</v>
          </cell>
          <cell r="BG429">
            <v>41411</v>
          </cell>
          <cell r="BO429">
            <v>41411</v>
          </cell>
          <cell r="BW429">
            <v>41411</v>
          </cell>
        </row>
        <row r="430">
          <cell r="C430">
            <v>41410</v>
          </cell>
          <cell r="K430">
            <v>41410</v>
          </cell>
          <cell r="S430">
            <v>41410</v>
          </cell>
          <cell r="AA430">
            <v>41410</v>
          </cell>
          <cell r="AI430">
            <v>41410</v>
          </cell>
          <cell r="AQ430">
            <v>41410</v>
          </cell>
          <cell r="AY430">
            <v>41410</v>
          </cell>
          <cell r="BG430">
            <v>41410</v>
          </cell>
          <cell r="BO430">
            <v>41410</v>
          </cell>
          <cell r="BW430">
            <v>41410</v>
          </cell>
        </row>
        <row r="431">
          <cell r="C431">
            <v>41409</v>
          </cell>
          <cell r="K431">
            <v>41409</v>
          </cell>
          <cell r="S431">
            <v>41409</v>
          </cell>
          <cell r="AA431">
            <v>41409</v>
          </cell>
          <cell r="AI431">
            <v>41409</v>
          </cell>
          <cell r="AQ431">
            <v>41409</v>
          </cell>
          <cell r="AY431">
            <v>41409</v>
          </cell>
          <cell r="BG431">
            <v>41409</v>
          </cell>
          <cell r="BO431">
            <v>41409</v>
          </cell>
          <cell r="BW431">
            <v>41409</v>
          </cell>
        </row>
        <row r="432">
          <cell r="C432">
            <v>41408</v>
          </cell>
          <cell r="K432">
            <v>41408</v>
          </cell>
          <cell r="S432">
            <v>41408</v>
          </cell>
          <cell r="AA432">
            <v>41408</v>
          </cell>
          <cell r="AI432">
            <v>41408</v>
          </cell>
          <cell r="AQ432">
            <v>41408</v>
          </cell>
          <cell r="AY432">
            <v>41408</v>
          </cell>
          <cell r="BG432">
            <v>41408</v>
          </cell>
          <cell r="BO432">
            <v>41408</v>
          </cell>
          <cell r="BW432">
            <v>41408</v>
          </cell>
        </row>
        <row r="433">
          <cell r="C433">
            <v>41407</v>
          </cell>
          <cell r="K433">
            <v>41407</v>
          </cell>
          <cell r="S433">
            <v>41407</v>
          </cell>
          <cell r="AA433">
            <v>41407</v>
          </cell>
          <cell r="AI433">
            <v>41407</v>
          </cell>
          <cell r="AQ433">
            <v>41407</v>
          </cell>
          <cell r="AY433">
            <v>41407</v>
          </cell>
          <cell r="BG433">
            <v>41407</v>
          </cell>
          <cell r="BO433">
            <v>41407</v>
          </cell>
          <cell r="BW433">
            <v>41407</v>
          </cell>
        </row>
        <row r="434">
          <cell r="C434">
            <v>41404</v>
          </cell>
          <cell r="K434">
            <v>41404</v>
          </cell>
          <cell r="S434">
            <v>41404</v>
          </cell>
          <cell r="AA434">
            <v>41404</v>
          </cell>
          <cell r="AI434">
            <v>41404</v>
          </cell>
          <cell r="AQ434">
            <v>41404</v>
          </cell>
          <cell r="AY434">
            <v>41404</v>
          </cell>
          <cell r="BG434">
            <v>41404</v>
          </cell>
          <cell r="BO434">
            <v>41404</v>
          </cell>
          <cell r="BW434">
            <v>41404</v>
          </cell>
        </row>
        <row r="435">
          <cell r="C435">
            <v>41403</v>
          </cell>
          <cell r="K435">
            <v>41403</v>
          </cell>
          <cell r="S435">
            <v>41403</v>
          </cell>
          <cell r="AA435">
            <v>41403</v>
          </cell>
          <cell r="AI435">
            <v>41403</v>
          </cell>
          <cell r="AQ435">
            <v>41403</v>
          </cell>
          <cell r="AY435">
            <v>41403</v>
          </cell>
          <cell r="BG435">
            <v>41403</v>
          </cell>
          <cell r="BO435">
            <v>41403</v>
          </cell>
          <cell r="BW435">
            <v>41403</v>
          </cell>
        </row>
        <row r="436">
          <cell r="C436">
            <v>41402</v>
          </cell>
          <cell r="K436">
            <v>41402</v>
          </cell>
          <cell r="S436">
            <v>41402</v>
          </cell>
          <cell r="AA436">
            <v>41402</v>
          </cell>
          <cell r="AI436">
            <v>41402</v>
          </cell>
          <cell r="AQ436">
            <v>41402</v>
          </cell>
          <cell r="AY436">
            <v>41402</v>
          </cell>
          <cell r="BG436">
            <v>41402</v>
          </cell>
          <cell r="BO436">
            <v>41402</v>
          </cell>
          <cell r="BW436">
            <v>41402</v>
          </cell>
        </row>
        <row r="437">
          <cell r="C437">
            <v>41401</v>
          </cell>
          <cell r="K437">
            <v>41401</v>
          </cell>
          <cell r="S437">
            <v>41401</v>
          </cell>
          <cell r="AA437">
            <v>41401</v>
          </cell>
          <cell r="AI437">
            <v>41401</v>
          </cell>
          <cell r="AQ437">
            <v>41401</v>
          </cell>
          <cell r="AY437">
            <v>41401</v>
          </cell>
          <cell r="BG437">
            <v>41401</v>
          </cell>
          <cell r="BO437">
            <v>41401</v>
          </cell>
          <cell r="BW437">
            <v>41401</v>
          </cell>
        </row>
        <row r="438">
          <cell r="C438">
            <v>41400</v>
          </cell>
          <cell r="K438">
            <v>41400</v>
          </cell>
          <cell r="S438">
            <v>41400</v>
          </cell>
          <cell r="AA438">
            <v>41400</v>
          </cell>
          <cell r="AI438">
            <v>41400</v>
          </cell>
          <cell r="AQ438">
            <v>41400</v>
          </cell>
          <cell r="AY438">
            <v>41400</v>
          </cell>
          <cell r="BG438">
            <v>41400</v>
          </cell>
          <cell r="BO438">
            <v>41400</v>
          </cell>
          <cell r="BW438">
            <v>41400</v>
          </cell>
        </row>
        <row r="439">
          <cell r="C439">
            <v>41397</v>
          </cell>
          <cell r="K439">
            <v>41397</v>
          </cell>
          <cell r="S439">
            <v>41397</v>
          </cell>
          <cell r="AA439">
            <v>41397</v>
          </cell>
          <cell r="AI439">
            <v>41397</v>
          </cell>
          <cell r="AQ439">
            <v>41397</v>
          </cell>
          <cell r="AY439">
            <v>41397</v>
          </cell>
          <cell r="BG439">
            <v>41397</v>
          </cell>
          <cell r="BO439">
            <v>41397</v>
          </cell>
          <cell r="BW439">
            <v>41397</v>
          </cell>
        </row>
        <row r="440">
          <cell r="C440">
            <v>41396</v>
          </cell>
          <cell r="K440">
            <v>41396</v>
          </cell>
          <cell r="S440">
            <v>41396</v>
          </cell>
          <cell r="AA440">
            <v>41396</v>
          </cell>
          <cell r="AI440">
            <v>41396</v>
          </cell>
          <cell r="AQ440">
            <v>41396</v>
          </cell>
          <cell r="AY440">
            <v>41396</v>
          </cell>
          <cell r="BG440">
            <v>41396</v>
          </cell>
          <cell r="BO440">
            <v>41396</v>
          </cell>
          <cell r="BW440">
            <v>41396</v>
          </cell>
        </row>
        <row r="441">
          <cell r="C441">
            <v>41395</v>
          </cell>
          <cell r="K441">
            <v>41395</v>
          </cell>
          <cell r="S441">
            <v>41395</v>
          </cell>
          <cell r="AA441">
            <v>41395</v>
          </cell>
          <cell r="AI441">
            <v>41395</v>
          </cell>
          <cell r="AQ441">
            <v>41395</v>
          </cell>
          <cell r="AY441">
            <v>41395</v>
          </cell>
          <cell r="BG441">
            <v>41395</v>
          </cell>
          <cell r="BO441">
            <v>41395</v>
          </cell>
          <cell r="BW441">
            <v>41395</v>
          </cell>
        </row>
        <row r="442">
          <cell r="C442">
            <v>41394</v>
          </cell>
          <cell r="K442">
            <v>41394</v>
          </cell>
          <cell r="S442">
            <v>41394</v>
          </cell>
          <cell r="AA442">
            <v>41394</v>
          </cell>
          <cell r="AI442">
            <v>41394</v>
          </cell>
          <cell r="AQ442">
            <v>41394</v>
          </cell>
          <cell r="AY442">
            <v>41394</v>
          </cell>
          <cell r="BG442">
            <v>41394</v>
          </cell>
          <cell r="BO442">
            <v>41394</v>
          </cell>
          <cell r="BW442">
            <v>41394</v>
          </cell>
        </row>
        <row r="443">
          <cell r="C443">
            <v>41393</v>
          </cell>
          <cell r="K443">
            <v>41393</v>
          </cell>
          <cell r="S443">
            <v>41393</v>
          </cell>
          <cell r="AA443">
            <v>41393</v>
          </cell>
          <cell r="AI443">
            <v>41393</v>
          </cell>
          <cell r="AQ443">
            <v>41393</v>
          </cell>
          <cell r="AY443">
            <v>41393</v>
          </cell>
          <cell r="BG443">
            <v>41393</v>
          </cell>
          <cell r="BO443">
            <v>41393</v>
          </cell>
          <cell r="BW443">
            <v>41393</v>
          </cell>
        </row>
        <row r="444">
          <cell r="C444">
            <v>41390</v>
          </cell>
          <cell r="K444">
            <v>41390</v>
          </cell>
          <cell r="S444">
            <v>41390</v>
          </cell>
          <cell r="AA444">
            <v>41390</v>
          </cell>
          <cell r="AI444">
            <v>41390</v>
          </cell>
          <cell r="AQ444">
            <v>41390</v>
          </cell>
          <cell r="AY444">
            <v>41390</v>
          </cell>
          <cell r="BG444">
            <v>41390</v>
          </cell>
          <cell r="BO444">
            <v>41390</v>
          </cell>
          <cell r="BW444">
            <v>41390</v>
          </cell>
        </row>
        <row r="445">
          <cell r="C445">
            <v>41389</v>
          </cell>
          <cell r="K445">
            <v>41389</v>
          </cell>
          <cell r="S445">
            <v>41389</v>
          </cell>
          <cell r="AA445">
            <v>41389</v>
          </cell>
          <cell r="AI445">
            <v>41389</v>
          </cell>
          <cell r="AQ445">
            <v>41389</v>
          </cell>
          <cell r="AY445">
            <v>41389</v>
          </cell>
          <cell r="BG445">
            <v>41389</v>
          </cell>
          <cell r="BO445">
            <v>41389</v>
          </cell>
          <cell r="BW445">
            <v>41389</v>
          </cell>
        </row>
        <row r="446">
          <cell r="C446">
            <v>41388</v>
          </cell>
          <cell r="K446">
            <v>41388</v>
          </cell>
          <cell r="S446">
            <v>41388</v>
          </cell>
          <cell r="AA446">
            <v>41388</v>
          </cell>
          <cell r="AI446">
            <v>41388</v>
          </cell>
          <cell r="AQ446">
            <v>41388</v>
          </cell>
          <cell r="AY446">
            <v>41388</v>
          </cell>
          <cell r="BG446">
            <v>41388</v>
          </cell>
          <cell r="BO446">
            <v>41388</v>
          </cell>
          <cell r="BW446">
            <v>41388</v>
          </cell>
        </row>
        <row r="447">
          <cell r="C447">
            <v>41387</v>
          </cell>
          <cell r="K447">
            <v>41387</v>
          </cell>
          <cell r="S447">
            <v>41387</v>
          </cell>
          <cell r="AA447">
            <v>41387</v>
          </cell>
          <cell r="AI447">
            <v>41387</v>
          </cell>
          <cell r="AQ447">
            <v>41387</v>
          </cell>
          <cell r="AY447">
            <v>41387</v>
          </cell>
          <cell r="BG447">
            <v>41387</v>
          </cell>
          <cell r="BO447">
            <v>41387</v>
          </cell>
          <cell r="BW447">
            <v>41387</v>
          </cell>
        </row>
        <row r="448">
          <cell r="C448">
            <v>41386</v>
          </cell>
          <cell r="K448">
            <v>41386</v>
          </cell>
          <cell r="S448">
            <v>41386</v>
          </cell>
          <cell r="AA448">
            <v>41386</v>
          </cell>
          <cell r="AI448">
            <v>41386</v>
          </cell>
          <cell r="AQ448">
            <v>41386</v>
          </cell>
          <cell r="AY448">
            <v>41386</v>
          </cell>
          <cell r="BG448">
            <v>41386</v>
          </cell>
          <cell r="BO448">
            <v>41386</v>
          </cell>
          <cell r="BW448">
            <v>41386</v>
          </cell>
        </row>
        <row r="449">
          <cell r="C449">
            <v>41383</v>
          </cell>
          <cell r="K449">
            <v>41383</v>
          </cell>
          <cell r="S449">
            <v>41383</v>
          </cell>
          <cell r="AA449">
            <v>41383</v>
          </cell>
          <cell r="AI449">
            <v>41383</v>
          </cell>
          <cell r="AQ449">
            <v>41383</v>
          </cell>
          <cell r="AY449">
            <v>41383</v>
          </cell>
          <cell r="BG449">
            <v>41383</v>
          </cell>
          <cell r="BO449">
            <v>41383</v>
          </cell>
          <cell r="BW449">
            <v>41383</v>
          </cell>
        </row>
        <row r="450">
          <cell r="C450">
            <v>41382</v>
          </cell>
          <cell r="K450">
            <v>41382</v>
          </cell>
          <cell r="S450">
            <v>41382</v>
          </cell>
          <cell r="AA450">
            <v>41382</v>
          </cell>
          <cell r="AI450">
            <v>41382</v>
          </cell>
          <cell r="AQ450">
            <v>41382</v>
          </cell>
          <cell r="AY450">
            <v>41382</v>
          </cell>
          <cell r="BG450">
            <v>41382</v>
          </cell>
          <cell r="BO450">
            <v>41382</v>
          </cell>
          <cell r="BW450">
            <v>41382</v>
          </cell>
        </row>
        <row r="451">
          <cell r="C451">
            <v>41381</v>
          </cell>
          <cell r="K451">
            <v>41381</v>
          </cell>
          <cell r="S451">
            <v>41381</v>
          </cell>
          <cell r="AA451">
            <v>41381</v>
          </cell>
          <cell r="AI451">
            <v>41381</v>
          </cell>
          <cell r="AQ451">
            <v>41381</v>
          </cell>
          <cell r="AY451">
            <v>41381</v>
          </cell>
          <cell r="BG451">
            <v>41381</v>
          </cell>
          <cell r="BO451">
            <v>41381</v>
          </cell>
          <cell r="BW451">
            <v>41381</v>
          </cell>
        </row>
        <row r="452">
          <cell r="C452">
            <v>41380</v>
          </cell>
          <cell r="K452">
            <v>41380</v>
          </cell>
          <cell r="S452">
            <v>41380</v>
          </cell>
          <cell r="AA452">
            <v>41380</v>
          </cell>
          <cell r="AI452">
            <v>41380</v>
          </cell>
          <cell r="AQ452">
            <v>41380</v>
          </cell>
          <cell r="AY452">
            <v>41380</v>
          </cell>
          <cell r="BG452">
            <v>41380</v>
          </cell>
          <cell r="BO452">
            <v>41380</v>
          </cell>
          <cell r="BW452">
            <v>41380</v>
          </cell>
        </row>
        <row r="453">
          <cell r="C453">
            <v>41379</v>
          </cell>
          <cell r="K453">
            <v>41379</v>
          </cell>
          <cell r="S453">
            <v>41379</v>
          </cell>
          <cell r="AA453">
            <v>41379</v>
          </cell>
          <cell r="AI453">
            <v>41379</v>
          </cell>
          <cell r="AQ453">
            <v>41379</v>
          </cell>
          <cell r="AY453">
            <v>41379</v>
          </cell>
          <cell r="BG453">
            <v>41379</v>
          </cell>
          <cell r="BO453">
            <v>41379</v>
          </cell>
          <cell r="BW453">
            <v>41379</v>
          </cell>
        </row>
        <row r="454">
          <cell r="C454">
            <v>41376</v>
          </cell>
          <cell r="K454">
            <v>41376</v>
          </cell>
          <cell r="S454">
            <v>41376</v>
          </cell>
          <cell r="AA454">
            <v>41376</v>
          </cell>
          <cell r="AI454">
            <v>41376</v>
          </cell>
          <cell r="AQ454">
            <v>41376</v>
          </cell>
          <cell r="AY454">
            <v>41376</v>
          </cell>
          <cell r="BG454">
            <v>41376</v>
          </cell>
          <cell r="BO454">
            <v>41376</v>
          </cell>
          <cell r="BW454">
            <v>41376</v>
          </cell>
        </row>
        <row r="455">
          <cell r="C455">
            <v>41375</v>
          </cell>
          <cell r="K455">
            <v>41375</v>
          </cell>
          <cell r="S455">
            <v>41375</v>
          </cell>
          <cell r="AA455">
            <v>41375</v>
          </cell>
          <cell r="AI455">
            <v>41375</v>
          </cell>
          <cell r="AQ455">
            <v>41375</v>
          </cell>
          <cell r="AY455">
            <v>41375</v>
          </cell>
          <cell r="BG455">
            <v>41375</v>
          </cell>
          <cell r="BO455">
            <v>41375</v>
          </cell>
          <cell r="BW455">
            <v>41375</v>
          </cell>
        </row>
        <row r="456">
          <cell r="C456">
            <v>41374</v>
          </cell>
          <cell r="K456">
            <v>41374</v>
          </cell>
          <cell r="S456">
            <v>41374</v>
          </cell>
          <cell r="AA456">
            <v>41374</v>
          </cell>
          <cell r="AI456">
            <v>41374</v>
          </cell>
          <cell r="AQ456">
            <v>41374</v>
          </cell>
          <cell r="AY456">
            <v>41374</v>
          </cell>
          <cell r="BG456">
            <v>41374</v>
          </cell>
          <cell r="BO456">
            <v>41374</v>
          </cell>
          <cell r="BW456">
            <v>41374</v>
          </cell>
        </row>
        <row r="457">
          <cell r="C457">
            <v>41373</v>
          </cell>
          <cell r="K457">
            <v>41373</v>
          </cell>
          <cell r="S457">
            <v>41373</v>
          </cell>
          <cell r="AA457">
            <v>41373</v>
          </cell>
          <cell r="AI457">
            <v>41373</v>
          </cell>
          <cell r="AQ457">
            <v>41373</v>
          </cell>
          <cell r="AY457">
            <v>41373</v>
          </cell>
          <cell r="BG457">
            <v>41373</v>
          </cell>
          <cell r="BO457">
            <v>41373</v>
          </cell>
          <cell r="BW457">
            <v>41373</v>
          </cell>
        </row>
        <row r="458">
          <cell r="C458">
            <v>41372</v>
          </cell>
          <cell r="K458">
            <v>41372</v>
          </cell>
          <cell r="S458">
            <v>41372</v>
          </cell>
          <cell r="AA458">
            <v>41372</v>
          </cell>
          <cell r="AI458">
            <v>41372</v>
          </cell>
          <cell r="AQ458">
            <v>41372</v>
          </cell>
          <cell r="AY458">
            <v>41372</v>
          </cell>
          <cell r="BG458">
            <v>41372</v>
          </cell>
          <cell r="BO458">
            <v>41372</v>
          </cell>
          <cell r="BW458">
            <v>41372</v>
          </cell>
        </row>
        <row r="459">
          <cell r="C459">
            <v>41369</v>
          </cell>
          <cell r="K459">
            <v>41369</v>
          </cell>
          <cell r="S459">
            <v>41369</v>
          </cell>
          <cell r="AA459">
            <v>41369</v>
          </cell>
          <cell r="AI459">
            <v>41369</v>
          </cell>
          <cell r="AQ459">
            <v>41369</v>
          </cell>
          <cell r="AY459">
            <v>41369</v>
          </cell>
          <cell r="BG459">
            <v>41369</v>
          </cell>
          <cell r="BO459">
            <v>41369</v>
          </cell>
          <cell r="BW459">
            <v>41369</v>
          </cell>
        </row>
        <row r="460">
          <cell r="C460">
            <v>41368</v>
          </cell>
          <cell r="K460">
            <v>41368</v>
          </cell>
          <cell r="S460">
            <v>41368</v>
          </cell>
          <cell r="AA460">
            <v>41368</v>
          </cell>
          <cell r="AI460">
            <v>41368</v>
          </cell>
          <cell r="AQ460">
            <v>41368</v>
          </cell>
          <cell r="AY460">
            <v>41368</v>
          </cell>
          <cell r="BG460">
            <v>41368</v>
          </cell>
          <cell r="BO460">
            <v>41368</v>
          </cell>
          <cell r="BW460">
            <v>41368</v>
          </cell>
        </row>
        <row r="461">
          <cell r="C461">
            <v>41367</v>
          </cell>
          <cell r="K461">
            <v>41367</v>
          </cell>
          <cell r="S461">
            <v>41367</v>
          </cell>
          <cell r="AA461">
            <v>41367</v>
          </cell>
          <cell r="AI461">
            <v>41367</v>
          </cell>
          <cell r="AQ461">
            <v>41367</v>
          </cell>
          <cell r="AY461">
            <v>41367</v>
          </cell>
          <cell r="BG461">
            <v>41367</v>
          </cell>
          <cell r="BO461">
            <v>41367</v>
          </cell>
          <cell r="BW461">
            <v>41367</v>
          </cell>
        </row>
        <row r="462">
          <cell r="C462">
            <v>41366</v>
          </cell>
          <cell r="K462">
            <v>41366</v>
          </cell>
          <cell r="S462">
            <v>41366</v>
          </cell>
          <cell r="AA462">
            <v>41366</v>
          </cell>
          <cell r="AI462">
            <v>41366</v>
          </cell>
          <cell r="AQ462">
            <v>41366</v>
          </cell>
          <cell r="AY462">
            <v>41366</v>
          </cell>
          <cell r="BG462">
            <v>41366</v>
          </cell>
          <cell r="BO462">
            <v>41366</v>
          </cell>
          <cell r="BW462">
            <v>41366</v>
          </cell>
        </row>
        <row r="463">
          <cell r="C463">
            <v>41365</v>
          </cell>
          <cell r="K463">
            <v>41365</v>
          </cell>
          <cell r="S463">
            <v>41365</v>
          </cell>
          <cell r="AA463">
            <v>41365</v>
          </cell>
          <cell r="AI463">
            <v>41365</v>
          </cell>
          <cell r="AQ463">
            <v>41365</v>
          </cell>
          <cell r="AY463">
            <v>41365</v>
          </cell>
          <cell r="BG463">
            <v>41365</v>
          </cell>
          <cell r="BO463">
            <v>41365</v>
          </cell>
          <cell r="BW463">
            <v>41365</v>
          </cell>
        </row>
        <row r="464">
          <cell r="C464">
            <v>41361</v>
          </cell>
          <cell r="K464">
            <v>41361</v>
          </cell>
          <cell r="S464">
            <v>41361</v>
          </cell>
          <cell r="AA464">
            <v>41361</v>
          </cell>
          <cell r="AI464">
            <v>41361</v>
          </cell>
          <cell r="AQ464">
            <v>41361</v>
          </cell>
          <cell r="AY464">
            <v>41361</v>
          </cell>
          <cell r="BG464">
            <v>41361</v>
          </cell>
          <cell r="BO464">
            <v>41361</v>
          </cell>
          <cell r="BW464">
            <v>41361</v>
          </cell>
        </row>
        <row r="465">
          <cell r="C465">
            <v>41360</v>
          </cell>
          <cell r="K465">
            <v>41360</v>
          </cell>
          <cell r="S465">
            <v>41360</v>
          </cell>
          <cell r="AA465">
            <v>41360</v>
          </cell>
          <cell r="AI465">
            <v>41360</v>
          </cell>
          <cell r="AQ465">
            <v>41360</v>
          </cell>
          <cell r="AY465">
            <v>41360</v>
          </cell>
          <cell r="BG465">
            <v>41360</v>
          </cell>
          <cell r="BO465">
            <v>41360</v>
          </cell>
          <cell r="BW465">
            <v>41360</v>
          </cell>
        </row>
        <row r="466">
          <cell r="C466">
            <v>41359</v>
          </cell>
          <cell r="K466">
            <v>41359</v>
          </cell>
          <cell r="S466">
            <v>41359</v>
          </cell>
          <cell r="AA466">
            <v>41359</v>
          </cell>
          <cell r="AI466">
            <v>41359</v>
          </cell>
          <cell r="AQ466">
            <v>41359</v>
          </cell>
          <cell r="AY466">
            <v>41359</v>
          </cell>
          <cell r="BG466">
            <v>41359</v>
          </cell>
          <cell r="BO466">
            <v>41359</v>
          </cell>
          <cell r="BW466">
            <v>41359</v>
          </cell>
        </row>
        <row r="467">
          <cell r="C467">
            <v>41358</v>
          </cell>
          <cell r="K467">
            <v>41358</v>
          </cell>
          <cell r="S467">
            <v>41358</v>
          </cell>
          <cell r="AA467">
            <v>41358</v>
          </cell>
          <cell r="AI467">
            <v>41358</v>
          </cell>
          <cell r="AQ467">
            <v>41358</v>
          </cell>
          <cell r="AY467">
            <v>41358</v>
          </cell>
          <cell r="BG467">
            <v>41358</v>
          </cell>
          <cell r="BO467">
            <v>41358</v>
          </cell>
          <cell r="BW467">
            <v>41358</v>
          </cell>
        </row>
        <row r="468">
          <cell r="C468">
            <v>41355</v>
          </cell>
          <cell r="K468">
            <v>41355</v>
          </cell>
          <cell r="S468">
            <v>41355</v>
          </cell>
          <cell r="AA468">
            <v>41355</v>
          </cell>
          <cell r="AI468">
            <v>41355</v>
          </cell>
          <cell r="AQ468">
            <v>41355</v>
          </cell>
          <cell r="AY468">
            <v>41355</v>
          </cell>
          <cell r="BG468">
            <v>41355</v>
          </cell>
          <cell r="BO468">
            <v>41355</v>
          </cell>
          <cell r="BW468">
            <v>41355</v>
          </cell>
        </row>
        <row r="469">
          <cell r="C469">
            <v>41354</v>
          </cell>
          <cell r="K469">
            <v>41354</v>
          </cell>
          <cell r="S469">
            <v>41354</v>
          </cell>
          <cell r="AA469">
            <v>41354</v>
          </cell>
          <cell r="AI469">
            <v>41354</v>
          </cell>
          <cell r="AQ469">
            <v>41354</v>
          </cell>
          <cell r="AY469">
            <v>41354</v>
          </cell>
          <cell r="BG469">
            <v>41354</v>
          </cell>
          <cell r="BO469">
            <v>41354</v>
          </cell>
          <cell r="BW469">
            <v>41354</v>
          </cell>
        </row>
        <row r="470">
          <cell r="C470">
            <v>41353</v>
          </cell>
          <cell r="K470">
            <v>41353</v>
          </cell>
          <cell r="S470">
            <v>41353</v>
          </cell>
          <cell r="AA470">
            <v>41353</v>
          </cell>
          <cell r="AI470">
            <v>41353</v>
          </cell>
          <cell r="AQ470">
            <v>41353</v>
          </cell>
          <cell r="AY470">
            <v>41353</v>
          </cell>
          <cell r="BG470">
            <v>41353</v>
          </cell>
          <cell r="BO470">
            <v>41353</v>
          </cell>
          <cell r="BW470">
            <v>41353</v>
          </cell>
        </row>
        <row r="471">
          <cell r="C471">
            <v>41352</v>
          </cell>
          <cell r="K471">
            <v>41352</v>
          </cell>
          <cell r="S471">
            <v>41352</v>
          </cell>
          <cell r="AA471">
            <v>41352</v>
          </cell>
          <cell r="AI471">
            <v>41352</v>
          </cell>
          <cell r="AQ471">
            <v>41352</v>
          </cell>
          <cell r="AY471">
            <v>41352</v>
          </cell>
          <cell r="BG471">
            <v>41352</v>
          </cell>
          <cell r="BO471">
            <v>41352</v>
          </cell>
          <cell r="BW471">
            <v>41352</v>
          </cell>
        </row>
        <row r="472">
          <cell r="C472">
            <v>41351</v>
          </cell>
          <cell r="K472">
            <v>41351</v>
          </cell>
          <cell r="S472">
            <v>41351</v>
          </cell>
          <cell r="AA472">
            <v>41351</v>
          </cell>
          <cell r="AI472">
            <v>41351</v>
          </cell>
          <cell r="AQ472">
            <v>41351</v>
          </cell>
          <cell r="AY472">
            <v>41351</v>
          </cell>
          <cell r="BG472">
            <v>41351</v>
          </cell>
          <cell r="BO472">
            <v>41351</v>
          </cell>
          <cell r="BW472">
            <v>41351</v>
          </cell>
        </row>
        <row r="473">
          <cell r="C473">
            <v>41348</v>
          </cell>
          <cell r="K473">
            <v>41348</v>
          </cell>
          <cell r="S473">
            <v>41348</v>
          </cell>
          <cell r="AA473">
            <v>41348</v>
          </cell>
          <cell r="AI473">
            <v>41348</v>
          </cell>
          <cell r="AQ473">
            <v>41348</v>
          </cell>
          <cell r="AY473">
            <v>41348</v>
          </cell>
          <cell r="BG473">
            <v>41348</v>
          </cell>
          <cell r="BO473">
            <v>41348</v>
          </cell>
          <cell r="BW473">
            <v>41348</v>
          </cell>
        </row>
        <row r="474">
          <cell r="C474">
            <v>41347</v>
          </cell>
          <cell r="K474">
            <v>41347</v>
          </cell>
          <cell r="S474">
            <v>41347</v>
          </cell>
          <cell r="AA474">
            <v>41347</v>
          </cell>
          <cell r="AI474">
            <v>41347</v>
          </cell>
          <cell r="AQ474">
            <v>41347</v>
          </cell>
          <cell r="AY474">
            <v>41347</v>
          </cell>
          <cell r="BG474">
            <v>41347</v>
          </cell>
          <cell r="BO474">
            <v>41347</v>
          </cell>
          <cell r="BW474">
            <v>41347</v>
          </cell>
        </row>
        <row r="475">
          <cell r="C475">
            <v>41346</v>
          </cell>
          <cell r="K475">
            <v>41346</v>
          </cell>
          <cell r="S475">
            <v>41346</v>
          </cell>
          <cell r="AA475">
            <v>41346</v>
          </cell>
          <cell r="AI475">
            <v>41346</v>
          </cell>
          <cell r="AQ475">
            <v>41346</v>
          </cell>
          <cell r="AY475">
            <v>41346</v>
          </cell>
          <cell r="BG475">
            <v>41346</v>
          </cell>
          <cell r="BO475">
            <v>41346</v>
          </cell>
          <cell r="BW475">
            <v>41346</v>
          </cell>
        </row>
        <row r="476">
          <cell r="C476">
            <v>41345</v>
          </cell>
          <cell r="K476">
            <v>41345</v>
          </cell>
          <cell r="S476">
            <v>41345</v>
          </cell>
          <cell r="AA476">
            <v>41345</v>
          </cell>
          <cell r="AI476">
            <v>41345</v>
          </cell>
          <cell r="AQ476">
            <v>41345</v>
          </cell>
          <cell r="AY476">
            <v>41345</v>
          </cell>
          <cell r="BG476">
            <v>41345</v>
          </cell>
          <cell r="BO476">
            <v>41345</v>
          </cell>
          <cell r="BW476">
            <v>41345</v>
          </cell>
        </row>
        <row r="477">
          <cell r="C477">
            <v>41344</v>
          </cell>
          <cell r="K477">
            <v>41344</v>
          </cell>
          <cell r="S477">
            <v>41344</v>
          </cell>
          <cell r="AA477">
            <v>41344</v>
          </cell>
          <cell r="AI477">
            <v>41344</v>
          </cell>
          <cell r="AQ477">
            <v>41344</v>
          </cell>
          <cell r="AY477">
            <v>41344</v>
          </cell>
          <cell r="BG477">
            <v>41344</v>
          </cell>
          <cell r="BO477">
            <v>41344</v>
          </cell>
          <cell r="BW477">
            <v>41344</v>
          </cell>
        </row>
        <row r="478">
          <cell r="C478">
            <v>41341</v>
          </cell>
          <cell r="K478">
            <v>41341</v>
          </cell>
          <cell r="S478">
            <v>41341</v>
          </cell>
          <cell r="AA478">
            <v>41341</v>
          </cell>
          <cell r="AI478">
            <v>41341</v>
          </cell>
          <cell r="AQ478">
            <v>41341</v>
          </cell>
          <cell r="AY478">
            <v>41341</v>
          </cell>
          <cell r="BG478">
            <v>41341</v>
          </cell>
          <cell r="BO478">
            <v>41341</v>
          </cell>
          <cell r="BW478">
            <v>41341</v>
          </cell>
        </row>
        <row r="479">
          <cell r="C479">
            <v>41340</v>
          </cell>
          <cell r="K479">
            <v>41340</v>
          </cell>
          <cell r="S479">
            <v>41340</v>
          </cell>
          <cell r="AA479">
            <v>41340</v>
          </cell>
          <cell r="AI479">
            <v>41340</v>
          </cell>
          <cell r="AQ479">
            <v>41340</v>
          </cell>
          <cell r="AY479">
            <v>41340</v>
          </cell>
          <cell r="BG479">
            <v>41340</v>
          </cell>
          <cell r="BO479">
            <v>41340</v>
          </cell>
          <cell r="BW479">
            <v>41340</v>
          </cell>
        </row>
        <row r="480">
          <cell r="C480">
            <v>41339</v>
          </cell>
          <cell r="K480">
            <v>41339</v>
          </cell>
          <cell r="S480">
            <v>41339</v>
          </cell>
          <cell r="AA480">
            <v>41339</v>
          </cell>
          <cell r="AI480">
            <v>41339</v>
          </cell>
          <cell r="AQ480">
            <v>41339</v>
          </cell>
          <cell r="AY480">
            <v>41339</v>
          </cell>
          <cell r="BG480">
            <v>41339</v>
          </cell>
          <cell r="BO480">
            <v>41339</v>
          </cell>
          <cell r="BW480">
            <v>41339</v>
          </cell>
        </row>
        <row r="481">
          <cell r="C481">
            <v>41338</v>
          </cell>
          <cell r="K481">
            <v>41338</v>
          </cell>
          <cell r="S481">
            <v>41338</v>
          </cell>
          <cell r="AA481">
            <v>41338</v>
          </cell>
          <cell r="AI481">
            <v>41338</v>
          </cell>
          <cell r="AQ481">
            <v>41338</v>
          </cell>
          <cell r="AY481">
            <v>41338</v>
          </cell>
          <cell r="BG481">
            <v>41338</v>
          </cell>
          <cell r="BO481">
            <v>41338</v>
          </cell>
          <cell r="BW481">
            <v>41338</v>
          </cell>
        </row>
        <row r="482">
          <cell r="C482">
            <v>41337</v>
          </cell>
          <cell r="K482">
            <v>41337</v>
          </cell>
          <cell r="S482">
            <v>41337</v>
          </cell>
          <cell r="AA482">
            <v>41337</v>
          </cell>
          <cell r="AI482">
            <v>41337</v>
          </cell>
          <cell r="AQ482">
            <v>41337</v>
          </cell>
          <cell r="AY482">
            <v>41337</v>
          </cell>
          <cell r="BG482">
            <v>41337</v>
          </cell>
          <cell r="BO482">
            <v>41337</v>
          </cell>
          <cell r="BW482">
            <v>41337</v>
          </cell>
        </row>
        <row r="483">
          <cell r="C483">
            <v>41334</v>
          </cell>
          <cell r="K483">
            <v>41334</v>
          </cell>
          <cell r="S483">
            <v>41334</v>
          </cell>
          <cell r="AA483">
            <v>41334</v>
          </cell>
          <cell r="AI483">
            <v>41334</v>
          </cell>
          <cell r="AQ483">
            <v>41334</v>
          </cell>
          <cell r="AY483">
            <v>41334</v>
          </cell>
          <cell r="BG483">
            <v>41334</v>
          </cell>
          <cell r="BO483">
            <v>41334</v>
          </cell>
          <cell r="BW483">
            <v>41334</v>
          </cell>
        </row>
        <row r="484">
          <cell r="C484">
            <v>41333</v>
          </cell>
          <cell r="K484">
            <v>41333</v>
          </cell>
          <cell r="S484">
            <v>41333</v>
          </cell>
          <cell r="AA484">
            <v>41333</v>
          </cell>
          <cell r="AI484">
            <v>41333</v>
          </cell>
          <cell r="AQ484">
            <v>41333</v>
          </cell>
          <cell r="AY484">
            <v>41333</v>
          </cell>
          <cell r="BG484">
            <v>41333</v>
          </cell>
          <cell r="BO484">
            <v>41333</v>
          </cell>
          <cell r="BW484">
            <v>41333</v>
          </cell>
        </row>
        <row r="485">
          <cell r="C485">
            <v>41332</v>
          </cell>
          <cell r="K485">
            <v>41332</v>
          </cell>
          <cell r="S485">
            <v>41332</v>
          </cell>
          <cell r="AA485">
            <v>41332</v>
          </cell>
          <cell r="AI485">
            <v>41332</v>
          </cell>
          <cell r="AQ485">
            <v>41332</v>
          </cell>
          <cell r="AY485">
            <v>41332</v>
          </cell>
          <cell r="BG485">
            <v>41332</v>
          </cell>
          <cell r="BO485">
            <v>41332</v>
          </cell>
          <cell r="BW485">
            <v>41332</v>
          </cell>
        </row>
        <row r="486">
          <cell r="C486">
            <v>41331</v>
          </cell>
          <cell r="K486">
            <v>41331</v>
          </cell>
          <cell r="S486">
            <v>41331</v>
          </cell>
          <cell r="AA486">
            <v>41331</v>
          </cell>
          <cell r="AI486">
            <v>41331</v>
          </cell>
          <cell r="AQ486">
            <v>41331</v>
          </cell>
          <cell r="AY486">
            <v>41331</v>
          </cell>
          <cell r="BG486">
            <v>41331</v>
          </cell>
          <cell r="BO486">
            <v>41331</v>
          </cell>
          <cell r="BW486">
            <v>41331</v>
          </cell>
        </row>
        <row r="487">
          <cell r="C487">
            <v>41330</v>
          </cell>
          <cell r="K487">
            <v>41330</v>
          </cell>
          <cell r="S487">
            <v>41330</v>
          </cell>
          <cell r="AA487">
            <v>41330</v>
          </cell>
          <cell r="AI487">
            <v>41330</v>
          </cell>
          <cell r="AQ487">
            <v>41330</v>
          </cell>
          <cell r="AY487">
            <v>41330</v>
          </cell>
          <cell r="BG487">
            <v>41330</v>
          </cell>
          <cell r="BO487">
            <v>41330</v>
          </cell>
          <cell r="BW487">
            <v>41330</v>
          </cell>
        </row>
        <row r="488">
          <cell r="C488">
            <v>41327</v>
          </cell>
          <cell r="K488">
            <v>41327</v>
          </cell>
          <cell r="S488">
            <v>41327</v>
          </cell>
          <cell r="AA488">
            <v>41327</v>
          </cell>
          <cell r="AI488">
            <v>41327</v>
          </cell>
          <cell r="AQ488">
            <v>41327</v>
          </cell>
          <cell r="AY488">
            <v>41327</v>
          </cell>
          <cell r="BG488">
            <v>41327</v>
          </cell>
          <cell r="BO488">
            <v>41327</v>
          </cell>
          <cell r="BW488">
            <v>41327</v>
          </cell>
        </row>
        <row r="489">
          <cell r="C489">
            <v>41326</v>
          </cell>
          <cell r="K489">
            <v>41326</v>
          </cell>
          <cell r="S489">
            <v>41326</v>
          </cell>
          <cell r="AA489">
            <v>41326</v>
          </cell>
          <cell r="AI489">
            <v>41326</v>
          </cell>
          <cell r="AQ489">
            <v>41326</v>
          </cell>
          <cell r="AY489">
            <v>41326</v>
          </cell>
          <cell r="BG489">
            <v>41326</v>
          </cell>
          <cell r="BO489">
            <v>41326</v>
          </cell>
          <cell r="BW489">
            <v>41326</v>
          </cell>
        </row>
        <row r="490">
          <cell r="C490">
            <v>41325</v>
          </cell>
          <cell r="K490">
            <v>41325</v>
          </cell>
          <cell r="S490">
            <v>41325</v>
          </cell>
          <cell r="AA490">
            <v>41325</v>
          </cell>
          <cell r="AI490">
            <v>41325</v>
          </cell>
          <cell r="AQ490">
            <v>41325</v>
          </cell>
          <cell r="AY490">
            <v>41325</v>
          </cell>
          <cell r="BG490">
            <v>41325</v>
          </cell>
          <cell r="BO490">
            <v>41325</v>
          </cell>
          <cell r="BW490">
            <v>41325</v>
          </cell>
        </row>
        <row r="491">
          <cell r="C491">
            <v>41324</v>
          </cell>
          <cell r="K491">
            <v>41324</v>
          </cell>
          <cell r="S491">
            <v>41324</v>
          </cell>
          <cell r="AA491">
            <v>41324</v>
          </cell>
          <cell r="AI491">
            <v>41324</v>
          </cell>
          <cell r="AQ491">
            <v>41324</v>
          </cell>
          <cell r="AY491">
            <v>41324</v>
          </cell>
          <cell r="BG491">
            <v>41324</v>
          </cell>
          <cell r="BO491">
            <v>41324</v>
          </cell>
          <cell r="BW491">
            <v>41324</v>
          </cell>
        </row>
        <row r="492">
          <cell r="C492">
            <v>41320</v>
          </cell>
          <cell r="K492">
            <v>41320</v>
          </cell>
          <cell r="S492">
            <v>41320</v>
          </cell>
          <cell r="AA492">
            <v>41320</v>
          </cell>
          <cell r="AI492">
            <v>41320</v>
          </cell>
          <cell r="AQ492">
            <v>41320</v>
          </cell>
          <cell r="AY492">
            <v>41320</v>
          </cell>
          <cell r="BG492">
            <v>41320</v>
          </cell>
          <cell r="BO492">
            <v>41320</v>
          </cell>
          <cell r="BW492">
            <v>41320</v>
          </cell>
        </row>
        <row r="493">
          <cell r="C493">
            <v>41319</v>
          </cell>
          <cell r="K493">
            <v>41319</v>
          </cell>
          <cell r="S493">
            <v>41319</v>
          </cell>
          <cell r="AA493">
            <v>41319</v>
          </cell>
          <cell r="AI493">
            <v>41319</v>
          </cell>
          <cell r="AQ493">
            <v>41319</v>
          </cell>
          <cell r="AY493">
            <v>41319</v>
          </cell>
          <cell r="BG493">
            <v>41319</v>
          </cell>
          <cell r="BO493">
            <v>41319</v>
          </cell>
          <cell r="BW493">
            <v>41319</v>
          </cell>
        </row>
        <row r="494">
          <cell r="C494">
            <v>41318</v>
          </cell>
          <cell r="K494">
            <v>41318</v>
          </cell>
          <cell r="S494">
            <v>41318</v>
          </cell>
          <cell r="AA494">
            <v>41318</v>
          </cell>
          <cell r="AI494">
            <v>41318</v>
          </cell>
          <cell r="AQ494">
            <v>41318</v>
          </cell>
          <cell r="AY494">
            <v>41318</v>
          </cell>
          <cell r="BG494">
            <v>41318</v>
          </cell>
          <cell r="BO494">
            <v>41318</v>
          </cell>
          <cell r="BW494">
            <v>41318</v>
          </cell>
        </row>
        <row r="495">
          <cell r="C495">
            <v>41317</v>
          </cell>
          <cell r="K495">
            <v>41317</v>
          </cell>
          <cell r="S495">
            <v>41317</v>
          </cell>
          <cell r="AA495">
            <v>41317</v>
          </cell>
          <cell r="AI495">
            <v>41317</v>
          </cell>
          <cell r="AQ495">
            <v>41317</v>
          </cell>
          <cell r="AY495">
            <v>41317</v>
          </cell>
          <cell r="BG495">
            <v>41317</v>
          </cell>
          <cell r="BO495">
            <v>41317</v>
          </cell>
          <cell r="BW495">
            <v>41317</v>
          </cell>
        </row>
        <row r="496">
          <cell r="C496">
            <v>41316</v>
          </cell>
          <cell r="K496">
            <v>41316</v>
          </cell>
          <cell r="S496">
            <v>41316</v>
          </cell>
          <cell r="AA496">
            <v>41316</v>
          </cell>
          <cell r="AI496">
            <v>41316</v>
          </cell>
          <cell r="AQ496">
            <v>41316</v>
          </cell>
          <cell r="AY496">
            <v>41316</v>
          </cell>
          <cell r="BG496">
            <v>41316</v>
          </cell>
          <cell r="BO496">
            <v>41316</v>
          </cell>
          <cell r="BW496">
            <v>41316</v>
          </cell>
        </row>
        <row r="497">
          <cell r="C497">
            <v>41313</v>
          </cell>
          <cell r="K497">
            <v>41313</v>
          </cell>
          <cell r="S497">
            <v>41313</v>
          </cell>
          <cell r="AA497">
            <v>41313</v>
          </cell>
          <cell r="AI497">
            <v>41313</v>
          </cell>
          <cell r="AQ497">
            <v>41313</v>
          </cell>
          <cell r="AY497">
            <v>41313</v>
          </cell>
          <cell r="BG497">
            <v>41313</v>
          </cell>
          <cell r="BO497">
            <v>41313</v>
          </cell>
          <cell r="BW497">
            <v>41313</v>
          </cell>
        </row>
        <row r="498">
          <cell r="C498">
            <v>41312</v>
          </cell>
          <cell r="K498">
            <v>41312</v>
          </cell>
          <cell r="S498">
            <v>41312</v>
          </cell>
          <cell r="AA498">
            <v>41312</v>
          </cell>
          <cell r="AI498">
            <v>41312</v>
          </cell>
          <cell r="AQ498">
            <v>41312</v>
          </cell>
          <cell r="AY498">
            <v>41312</v>
          </cell>
          <cell r="BG498">
            <v>41312</v>
          </cell>
          <cell r="BO498">
            <v>41312</v>
          </cell>
          <cell r="BW498">
            <v>41312</v>
          </cell>
        </row>
        <row r="499">
          <cell r="C499">
            <v>41311</v>
          </cell>
          <cell r="K499">
            <v>41311</v>
          </cell>
          <cell r="S499">
            <v>41311</v>
          </cell>
          <cell r="AA499">
            <v>41311</v>
          </cell>
          <cell r="AI499">
            <v>41311</v>
          </cell>
          <cell r="AQ499">
            <v>41311</v>
          </cell>
          <cell r="AY499">
            <v>41311</v>
          </cell>
          <cell r="BG499">
            <v>41311</v>
          </cell>
          <cell r="BO499">
            <v>41311</v>
          </cell>
          <cell r="BW499">
            <v>41311</v>
          </cell>
        </row>
        <row r="500">
          <cell r="C500">
            <v>41310</v>
          </cell>
          <cell r="K500">
            <v>41310</v>
          </cell>
          <cell r="S500">
            <v>41310</v>
          </cell>
          <cell r="AA500">
            <v>41310</v>
          </cell>
          <cell r="AI500">
            <v>41310</v>
          </cell>
          <cell r="AQ500">
            <v>41310</v>
          </cell>
          <cell r="AY500">
            <v>41310</v>
          </cell>
          <cell r="BG500">
            <v>41310</v>
          </cell>
          <cell r="BO500">
            <v>41310</v>
          </cell>
          <cell r="BW500">
            <v>41310</v>
          </cell>
        </row>
        <row r="501">
          <cell r="C501">
            <v>41309</v>
          </cell>
          <cell r="K501">
            <v>41309</v>
          </cell>
          <cell r="S501">
            <v>41309</v>
          </cell>
          <cell r="AA501">
            <v>41309</v>
          </cell>
          <cell r="AI501">
            <v>41309</v>
          </cell>
          <cell r="AQ501">
            <v>41309</v>
          </cell>
          <cell r="AY501">
            <v>41309</v>
          </cell>
          <cell r="BG501">
            <v>41309</v>
          </cell>
          <cell r="BO501">
            <v>41309</v>
          </cell>
          <cell r="BW501">
            <v>41309</v>
          </cell>
        </row>
        <row r="502">
          <cell r="C502">
            <v>41306</v>
          </cell>
          <cell r="K502">
            <v>41306</v>
          </cell>
          <cell r="S502">
            <v>41306</v>
          </cell>
          <cell r="AA502">
            <v>41306</v>
          </cell>
          <cell r="AI502">
            <v>41306</v>
          </cell>
          <cell r="AQ502">
            <v>41306</v>
          </cell>
          <cell r="AY502">
            <v>41306</v>
          </cell>
          <cell r="BG502">
            <v>41306</v>
          </cell>
          <cell r="BO502">
            <v>41306</v>
          </cell>
          <cell r="BW502">
            <v>41306</v>
          </cell>
        </row>
        <row r="503">
          <cell r="C503">
            <v>41305</v>
          </cell>
          <cell r="K503">
            <v>41305</v>
          </cell>
          <cell r="S503">
            <v>41305</v>
          </cell>
          <cell r="AA503">
            <v>41305</v>
          </cell>
          <cell r="AI503">
            <v>41305</v>
          </cell>
          <cell r="AQ503">
            <v>41305</v>
          </cell>
          <cell r="AY503">
            <v>41305</v>
          </cell>
          <cell r="BG503">
            <v>41305</v>
          </cell>
          <cell r="BO503">
            <v>41305</v>
          </cell>
          <cell r="BW503">
            <v>41305</v>
          </cell>
        </row>
        <row r="504">
          <cell r="C504">
            <v>41304</v>
          </cell>
          <cell r="K504">
            <v>41304</v>
          </cell>
          <cell r="S504">
            <v>41304</v>
          </cell>
          <cell r="AA504">
            <v>41304</v>
          </cell>
          <cell r="AI504">
            <v>41304</v>
          </cell>
          <cell r="AQ504">
            <v>41304</v>
          </cell>
          <cell r="AY504">
            <v>41304</v>
          </cell>
          <cell r="BG504">
            <v>41304</v>
          </cell>
          <cell r="BO504">
            <v>41304</v>
          </cell>
          <cell r="BW504">
            <v>41304</v>
          </cell>
        </row>
        <row r="505">
          <cell r="C505">
            <v>41303</v>
          </cell>
          <cell r="K505">
            <v>41303</v>
          </cell>
          <cell r="S505">
            <v>41303</v>
          </cell>
          <cell r="AA505">
            <v>41303</v>
          </cell>
          <cell r="AI505">
            <v>41303</v>
          </cell>
          <cell r="AQ505">
            <v>41303</v>
          </cell>
          <cell r="AY505">
            <v>41303</v>
          </cell>
          <cell r="BG505">
            <v>41303</v>
          </cell>
          <cell r="BO505">
            <v>41303</v>
          </cell>
          <cell r="BW505">
            <v>41303</v>
          </cell>
        </row>
        <row r="506">
          <cell r="C506">
            <v>41302</v>
          </cell>
          <cell r="K506">
            <v>41302</v>
          </cell>
          <cell r="S506">
            <v>41302</v>
          </cell>
          <cell r="AA506">
            <v>41302</v>
          </cell>
          <cell r="AI506">
            <v>41302</v>
          </cell>
          <cell r="AQ506">
            <v>41302</v>
          </cell>
          <cell r="AY506">
            <v>41302</v>
          </cell>
          <cell r="BG506">
            <v>41302</v>
          </cell>
          <cell r="BO506">
            <v>41302</v>
          </cell>
          <cell r="BW506">
            <v>41302</v>
          </cell>
        </row>
        <row r="507">
          <cell r="C507">
            <v>41299</v>
          </cell>
          <cell r="K507">
            <v>41299</v>
          </cell>
          <cell r="S507">
            <v>41299</v>
          </cell>
          <cell r="AA507">
            <v>41299</v>
          </cell>
          <cell r="AI507">
            <v>41299</v>
          </cell>
          <cell r="AQ507">
            <v>41299</v>
          </cell>
          <cell r="AY507">
            <v>41299</v>
          </cell>
          <cell r="BG507">
            <v>41299</v>
          </cell>
          <cell r="BO507">
            <v>41299</v>
          </cell>
          <cell r="BW507">
            <v>41299</v>
          </cell>
        </row>
        <row r="508">
          <cell r="C508">
            <v>41298</v>
          </cell>
          <cell r="K508">
            <v>41298</v>
          </cell>
          <cell r="S508">
            <v>41298</v>
          </cell>
          <cell r="AA508">
            <v>41298</v>
          </cell>
          <cell r="AI508">
            <v>41298</v>
          </cell>
          <cell r="AQ508">
            <v>41298</v>
          </cell>
          <cell r="AY508">
            <v>41298</v>
          </cell>
          <cell r="BG508">
            <v>41298</v>
          </cell>
          <cell r="BO508">
            <v>41298</v>
          </cell>
          <cell r="BW508">
            <v>41298</v>
          </cell>
        </row>
        <row r="509">
          <cell r="C509">
            <v>41297</v>
          </cell>
          <cell r="K509">
            <v>41297</v>
          </cell>
          <cell r="S509">
            <v>41297</v>
          </cell>
          <cell r="AA509">
            <v>41297</v>
          </cell>
          <cell r="AI509">
            <v>41297</v>
          </cell>
          <cell r="AQ509">
            <v>41297</v>
          </cell>
          <cell r="AY509">
            <v>41297</v>
          </cell>
          <cell r="BG509">
            <v>41297</v>
          </cell>
          <cell r="BO509">
            <v>41297</v>
          </cell>
          <cell r="BW509">
            <v>41297</v>
          </cell>
        </row>
        <row r="510">
          <cell r="C510">
            <v>41296</v>
          </cell>
          <cell r="K510">
            <v>41296</v>
          </cell>
          <cell r="S510">
            <v>41296</v>
          </cell>
          <cell r="AA510">
            <v>41296</v>
          </cell>
          <cell r="AI510">
            <v>41296</v>
          </cell>
          <cell r="AQ510">
            <v>41296</v>
          </cell>
          <cell r="AY510">
            <v>41296</v>
          </cell>
          <cell r="BG510">
            <v>41296</v>
          </cell>
          <cell r="BO510">
            <v>41296</v>
          </cell>
          <cell r="BW510">
            <v>41296</v>
          </cell>
        </row>
        <row r="511">
          <cell r="C511">
            <v>41292</v>
          </cell>
          <cell r="K511">
            <v>41292</v>
          </cell>
          <cell r="S511">
            <v>41292</v>
          </cell>
          <cell r="AA511">
            <v>41292</v>
          </cell>
          <cell r="AI511">
            <v>41292</v>
          </cell>
          <cell r="AQ511">
            <v>41292</v>
          </cell>
          <cell r="AY511">
            <v>41292</v>
          </cell>
          <cell r="BG511">
            <v>41292</v>
          </cell>
          <cell r="BO511">
            <v>41292</v>
          </cell>
          <cell r="BW511">
            <v>41292</v>
          </cell>
        </row>
        <row r="512">
          <cell r="C512">
            <v>41291</v>
          </cell>
          <cell r="K512">
            <v>41291</v>
          </cell>
          <cell r="S512">
            <v>41291</v>
          </cell>
          <cell r="AA512">
            <v>41291</v>
          </cell>
          <cell r="AI512">
            <v>41291</v>
          </cell>
          <cell r="AQ512">
            <v>41291</v>
          </cell>
          <cell r="AY512">
            <v>41291</v>
          </cell>
          <cell r="BG512">
            <v>41291</v>
          </cell>
          <cell r="BO512">
            <v>41291</v>
          </cell>
          <cell r="BW512">
            <v>41291</v>
          </cell>
        </row>
        <row r="513">
          <cell r="C513">
            <v>41290</v>
          </cell>
          <cell r="K513">
            <v>41290</v>
          </cell>
          <cell r="S513">
            <v>41290</v>
          </cell>
          <cell r="AA513">
            <v>41290</v>
          </cell>
          <cell r="AI513">
            <v>41290</v>
          </cell>
          <cell r="AQ513">
            <v>41290</v>
          </cell>
          <cell r="AY513">
            <v>41290</v>
          </cell>
          <cell r="BG513">
            <v>41290</v>
          </cell>
          <cell r="BO513">
            <v>41290</v>
          </cell>
          <cell r="BW513">
            <v>41290</v>
          </cell>
        </row>
        <row r="514">
          <cell r="C514">
            <v>41289</v>
          </cell>
          <cell r="K514">
            <v>41289</v>
          </cell>
          <cell r="S514">
            <v>41289</v>
          </cell>
          <cell r="AA514">
            <v>41289</v>
          </cell>
          <cell r="AI514">
            <v>41289</v>
          </cell>
          <cell r="AQ514">
            <v>41289</v>
          </cell>
          <cell r="AY514">
            <v>41289</v>
          </cell>
          <cell r="BG514">
            <v>41289</v>
          </cell>
          <cell r="BO514">
            <v>41289</v>
          </cell>
          <cell r="BW514">
            <v>41289</v>
          </cell>
        </row>
        <row r="515">
          <cell r="C515">
            <v>41288</v>
          </cell>
          <cell r="K515">
            <v>41288</v>
          </cell>
          <cell r="S515">
            <v>41288</v>
          </cell>
          <cell r="AA515">
            <v>41288</v>
          </cell>
          <cell r="AI515">
            <v>41288</v>
          </cell>
          <cell r="AQ515">
            <v>41288</v>
          </cell>
          <cell r="AY515">
            <v>41288</v>
          </cell>
          <cell r="BG515">
            <v>41288</v>
          </cell>
          <cell r="BO515">
            <v>41288</v>
          </cell>
          <cell r="BW515">
            <v>41288</v>
          </cell>
        </row>
        <row r="516">
          <cell r="C516">
            <v>41285</v>
          </cell>
          <cell r="K516">
            <v>41285</v>
          </cell>
          <cell r="S516">
            <v>41285</v>
          </cell>
          <cell r="AA516">
            <v>41285</v>
          </cell>
          <cell r="AI516">
            <v>41285</v>
          </cell>
          <cell r="AQ516">
            <v>41285</v>
          </cell>
          <cell r="AY516">
            <v>41285</v>
          </cell>
          <cell r="BG516">
            <v>41285</v>
          </cell>
          <cell r="BO516">
            <v>41285</v>
          </cell>
          <cell r="BW516">
            <v>41285</v>
          </cell>
        </row>
        <row r="517">
          <cell r="C517">
            <v>41284</v>
          </cell>
          <cell r="K517">
            <v>41284</v>
          </cell>
          <cell r="S517">
            <v>41284</v>
          </cell>
          <cell r="AA517">
            <v>41284</v>
          </cell>
          <cell r="AI517">
            <v>41284</v>
          </cell>
          <cell r="AQ517">
            <v>41284</v>
          </cell>
          <cell r="AY517">
            <v>41284</v>
          </cell>
          <cell r="BG517">
            <v>41284</v>
          </cell>
          <cell r="BO517">
            <v>41284</v>
          </cell>
          <cell r="BW517">
            <v>41284</v>
          </cell>
        </row>
        <row r="518">
          <cell r="C518">
            <v>41283</v>
          </cell>
          <cell r="K518">
            <v>41283</v>
          </cell>
          <cell r="S518">
            <v>41283</v>
          </cell>
          <cell r="AA518">
            <v>41283</v>
          </cell>
          <cell r="AI518">
            <v>41283</v>
          </cell>
          <cell r="AQ518">
            <v>41283</v>
          </cell>
          <cell r="AY518">
            <v>41283</v>
          </cell>
          <cell r="BG518">
            <v>41283</v>
          </cell>
          <cell r="BO518">
            <v>41283</v>
          </cell>
          <cell r="BW518">
            <v>41283</v>
          </cell>
        </row>
        <row r="519">
          <cell r="C519">
            <v>41282</v>
          </cell>
          <cell r="K519">
            <v>41282</v>
          </cell>
          <cell r="S519">
            <v>41282</v>
          </cell>
          <cell r="AA519">
            <v>41282</v>
          </cell>
          <cell r="AI519">
            <v>41282</v>
          </cell>
          <cell r="AQ519">
            <v>41282</v>
          </cell>
          <cell r="AY519">
            <v>41282</v>
          </cell>
          <cell r="BG519">
            <v>41282</v>
          </cell>
          <cell r="BO519">
            <v>41282</v>
          </cell>
          <cell r="BW519">
            <v>41282</v>
          </cell>
        </row>
        <row r="520">
          <cell r="C520">
            <v>41281</v>
          </cell>
          <cell r="K520">
            <v>41281</v>
          </cell>
          <cell r="S520">
            <v>41281</v>
          </cell>
          <cell r="AA520">
            <v>41281</v>
          </cell>
          <cell r="AI520">
            <v>41281</v>
          </cell>
          <cell r="AQ520">
            <v>41281</v>
          </cell>
          <cell r="AY520">
            <v>41281</v>
          </cell>
          <cell r="BG520">
            <v>41281</v>
          </cell>
          <cell r="BO520">
            <v>41281</v>
          </cell>
          <cell r="BW520">
            <v>41281</v>
          </cell>
        </row>
        <row r="521">
          <cell r="C521">
            <v>41278</v>
          </cell>
          <cell r="K521">
            <v>41278</v>
          </cell>
          <cell r="S521">
            <v>41278</v>
          </cell>
          <cell r="AA521">
            <v>41278</v>
          </cell>
          <cell r="AI521">
            <v>41278</v>
          </cell>
          <cell r="AQ521">
            <v>41278</v>
          </cell>
          <cell r="AY521">
            <v>41278</v>
          </cell>
          <cell r="BG521">
            <v>41278</v>
          </cell>
          <cell r="BO521">
            <v>41278</v>
          </cell>
          <cell r="BW521">
            <v>41278</v>
          </cell>
        </row>
        <row r="522">
          <cell r="C522">
            <v>41277</v>
          </cell>
          <cell r="K522">
            <v>41277</v>
          </cell>
          <cell r="S522">
            <v>41277</v>
          </cell>
          <cell r="AA522">
            <v>41277</v>
          </cell>
          <cell r="AI522">
            <v>41277</v>
          </cell>
          <cell r="AQ522">
            <v>41277</v>
          </cell>
          <cell r="AY522">
            <v>41277</v>
          </cell>
          <cell r="BG522">
            <v>41277</v>
          </cell>
          <cell r="BO522">
            <v>41277</v>
          </cell>
          <cell r="BW522">
            <v>41277</v>
          </cell>
        </row>
        <row r="523">
          <cell r="C523">
            <v>41276</v>
          </cell>
          <cell r="K523">
            <v>41276</v>
          </cell>
          <cell r="S523">
            <v>41276</v>
          </cell>
          <cell r="AA523">
            <v>41276</v>
          </cell>
          <cell r="AI523">
            <v>41276</v>
          </cell>
          <cell r="AQ523">
            <v>41276</v>
          </cell>
          <cell r="AY523">
            <v>41276</v>
          </cell>
          <cell r="BG523">
            <v>41276</v>
          </cell>
          <cell r="BO523">
            <v>41276</v>
          </cell>
          <cell r="BW523">
            <v>41276</v>
          </cell>
        </row>
        <row r="524">
          <cell r="C524">
            <v>41274</v>
          </cell>
          <cell r="K524">
            <v>41274</v>
          </cell>
          <cell r="S524">
            <v>41274</v>
          </cell>
          <cell r="AA524">
            <v>41274</v>
          </cell>
          <cell r="AI524">
            <v>41274</v>
          </cell>
          <cell r="AQ524">
            <v>41274</v>
          </cell>
          <cell r="AY524">
            <v>41274</v>
          </cell>
          <cell r="BG524">
            <v>41274</v>
          </cell>
          <cell r="BO524">
            <v>41274</v>
          </cell>
          <cell r="BW524">
            <v>41274</v>
          </cell>
        </row>
        <row r="525">
          <cell r="C525">
            <v>41271</v>
          </cell>
          <cell r="K525">
            <v>41271</v>
          </cell>
          <cell r="S525">
            <v>41271</v>
          </cell>
          <cell r="AA525">
            <v>41271</v>
          </cell>
          <cell r="AI525">
            <v>41271</v>
          </cell>
          <cell r="AQ525">
            <v>41271</v>
          </cell>
          <cell r="AY525">
            <v>41271</v>
          </cell>
          <cell r="BG525">
            <v>41271</v>
          </cell>
          <cell r="BO525">
            <v>41271</v>
          </cell>
          <cell r="BW525">
            <v>41271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1">
          <cell r="B31">
            <v>38292</v>
          </cell>
          <cell r="E31">
            <v>38652</v>
          </cell>
          <cell r="H31">
            <v>38292</v>
          </cell>
          <cell r="K31">
            <v>38292</v>
          </cell>
          <cell r="N31">
            <v>38292</v>
          </cell>
          <cell r="Q31">
            <v>38292</v>
          </cell>
          <cell r="T31">
            <v>38292</v>
          </cell>
          <cell r="W31">
            <v>38292</v>
          </cell>
          <cell r="Z31">
            <v>39017</v>
          </cell>
        </row>
        <row r="32">
          <cell r="B32">
            <v>38293</v>
          </cell>
          <cell r="E32">
            <v>38653</v>
          </cell>
          <cell r="H32">
            <v>38293</v>
          </cell>
          <cell r="K32">
            <v>38293</v>
          </cell>
          <cell r="N32">
            <v>38293</v>
          </cell>
          <cell r="Q32">
            <v>38293</v>
          </cell>
          <cell r="T32">
            <v>38293</v>
          </cell>
          <cell r="W32">
            <v>38293</v>
          </cell>
          <cell r="Z32">
            <v>39021</v>
          </cell>
        </row>
        <row r="33">
          <cell r="B33">
            <v>38294</v>
          </cell>
          <cell r="E33">
            <v>38656</v>
          </cell>
          <cell r="H33">
            <v>38294</v>
          </cell>
          <cell r="K33">
            <v>38294</v>
          </cell>
          <cell r="N33">
            <v>38294</v>
          </cell>
          <cell r="Q33">
            <v>38294</v>
          </cell>
          <cell r="T33">
            <v>38295</v>
          </cell>
          <cell r="W33">
            <v>38294</v>
          </cell>
          <cell r="Z33">
            <v>39022</v>
          </cell>
        </row>
        <row r="34">
          <cell r="B34">
            <v>38295</v>
          </cell>
          <cell r="E34">
            <v>38657</v>
          </cell>
          <cell r="H34">
            <v>38295</v>
          </cell>
          <cell r="K34">
            <v>38295</v>
          </cell>
          <cell r="N34">
            <v>38295</v>
          </cell>
          <cell r="Q34">
            <v>38295</v>
          </cell>
          <cell r="T34">
            <v>38296</v>
          </cell>
          <cell r="W34">
            <v>38295</v>
          </cell>
          <cell r="Z34">
            <v>39023</v>
          </cell>
        </row>
        <row r="35">
          <cell r="B35">
            <v>38296</v>
          </cell>
          <cell r="E35">
            <v>38658</v>
          </cell>
          <cell r="H35">
            <v>38296</v>
          </cell>
          <cell r="K35">
            <v>38296</v>
          </cell>
          <cell r="N35">
            <v>38296</v>
          </cell>
          <cell r="Q35">
            <v>38296</v>
          </cell>
          <cell r="T35">
            <v>38299</v>
          </cell>
          <cell r="W35">
            <v>38296</v>
          </cell>
          <cell r="Z35">
            <v>39024</v>
          </cell>
        </row>
        <row r="36">
          <cell r="B36">
            <v>38299</v>
          </cell>
          <cell r="E36">
            <v>38659</v>
          </cell>
          <cell r="H36">
            <v>38299</v>
          </cell>
          <cell r="K36">
            <v>38299</v>
          </cell>
          <cell r="N36">
            <v>38299</v>
          </cell>
          <cell r="Q36">
            <v>38299</v>
          </cell>
          <cell r="T36">
            <v>38300</v>
          </cell>
          <cell r="W36">
            <v>38299</v>
          </cell>
          <cell r="Z36">
            <v>39027</v>
          </cell>
        </row>
        <row r="37">
          <cell r="B37">
            <v>38300</v>
          </cell>
          <cell r="E37">
            <v>38660</v>
          </cell>
          <cell r="H37">
            <v>38300</v>
          </cell>
          <cell r="K37">
            <v>38300</v>
          </cell>
          <cell r="N37">
            <v>38300</v>
          </cell>
          <cell r="Q37">
            <v>38300</v>
          </cell>
          <cell r="T37">
            <v>38301</v>
          </cell>
          <cell r="W37">
            <v>38300</v>
          </cell>
          <cell r="Z37">
            <v>39028</v>
          </cell>
        </row>
        <row r="38">
          <cell r="B38">
            <v>38301</v>
          </cell>
          <cell r="E38">
            <v>38663</v>
          </cell>
          <cell r="H38">
            <v>38301</v>
          </cell>
          <cell r="K38">
            <v>38301</v>
          </cell>
          <cell r="N38">
            <v>38301</v>
          </cell>
          <cell r="Q38">
            <v>38301</v>
          </cell>
          <cell r="T38">
            <v>38302</v>
          </cell>
          <cell r="W38">
            <v>38301</v>
          </cell>
          <cell r="Z38">
            <v>39029</v>
          </cell>
        </row>
        <row r="39">
          <cell r="B39">
            <v>38302</v>
          </cell>
          <cell r="E39">
            <v>38664</v>
          </cell>
          <cell r="H39">
            <v>38302</v>
          </cell>
          <cell r="K39">
            <v>38302</v>
          </cell>
          <cell r="N39">
            <v>38302</v>
          </cell>
          <cell r="Q39">
            <v>38302</v>
          </cell>
          <cell r="T39">
            <v>38303</v>
          </cell>
          <cell r="W39">
            <v>38302</v>
          </cell>
          <cell r="Z39">
            <v>39030</v>
          </cell>
        </row>
        <row r="40">
          <cell r="B40">
            <v>38303</v>
          </cell>
          <cell r="E40">
            <v>38665</v>
          </cell>
          <cell r="H40">
            <v>38303</v>
          </cell>
          <cell r="K40">
            <v>38303</v>
          </cell>
          <cell r="N40">
            <v>38303</v>
          </cell>
          <cell r="Q40">
            <v>38303</v>
          </cell>
          <cell r="T40">
            <v>38306</v>
          </cell>
          <cell r="W40">
            <v>38303</v>
          </cell>
          <cell r="Z40">
            <v>39031</v>
          </cell>
        </row>
        <row r="41">
          <cell r="B41">
            <v>38306</v>
          </cell>
          <cell r="E41">
            <v>38666</v>
          </cell>
          <cell r="H41">
            <v>38306</v>
          </cell>
          <cell r="K41">
            <v>38306</v>
          </cell>
          <cell r="N41">
            <v>38306</v>
          </cell>
          <cell r="Q41">
            <v>38306</v>
          </cell>
          <cell r="T41">
            <v>38307</v>
          </cell>
          <cell r="W41">
            <v>38306</v>
          </cell>
          <cell r="Z41">
            <v>39034</v>
          </cell>
        </row>
        <row r="42">
          <cell r="B42">
            <v>38307</v>
          </cell>
          <cell r="E42">
            <v>38667</v>
          </cell>
          <cell r="H42">
            <v>38307</v>
          </cell>
          <cell r="K42">
            <v>38307</v>
          </cell>
          <cell r="N42">
            <v>38307</v>
          </cell>
          <cell r="Q42">
            <v>38307</v>
          </cell>
          <cell r="T42">
            <v>38308</v>
          </cell>
          <cell r="W42">
            <v>38307</v>
          </cell>
          <cell r="Z42">
            <v>39035</v>
          </cell>
        </row>
        <row r="43">
          <cell r="B43">
            <v>38308</v>
          </cell>
          <cell r="E43">
            <v>38670</v>
          </cell>
          <cell r="H43">
            <v>38308</v>
          </cell>
          <cell r="K43">
            <v>38308</v>
          </cell>
          <cell r="N43">
            <v>38308</v>
          </cell>
          <cell r="Q43">
            <v>38308</v>
          </cell>
          <cell r="T43">
            <v>38309</v>
          </cell>
          <cell r="W43">
            <v>38308</v>
          </cell>
          <cell r="Z43">
            <v>39036</v>
          </cell>
        </row>
        <row r="44">
          <cell r="B44">
            <v>38309</v>
          </cell>
          <cell r="E44">
            <v>38671</v>
          </cell>
          <cell r="H44">
            <v>38309</v>
          </cell>
          <cell r="K44">
            <v>38309</v>
          </cell>
          <cell r="N44">
            <v>38309</v>
          </cell>
          <cell r="Q44">
            <v>38309</v>
          </cell>
          <cell r="T44">
            <v>38310</v>
          </cell>
          <cell r="W44">
            <v>38309</v>
          </cell>
          <cell r="Z44">
            <v>39037</v>
          </cell>
        </row>
        <row r="45">
          <cell r="B45">
            <v>38310</v>
          </cell>
          <cell r="E45">
            <v>38672</v>
          </cell>
          <cell r="H45">
            <v>38310</v>
          </cell>
          <cell r="K45">
            <v>38310</v>
          </cell>
          <cell r="N45">
            <v>38310</v>
          </cell>
          <cell r="Q45">
            <v>38310</v>
          </cell>
          <cell r="T45">
            <v>38313</v>
          </cell>
          <cell r="W45">
            <v>38310</v>
          </cell>
          <cell r="Z45">
            <v>39038</v>
          </cell>
        </row>
        <row r="46">
          <cell r="B46">
            <v>38313</v>
          </cell>
          <cell r="E46">
            <v>38673</v>
          </cell>
          <cell r="H46">
            <v>38313</v>
          </cell>
          <cell r="K46">
            <v>38313</v>
          </cell>
          <cell r="N46">
            <v>38313</v>
          </cell>
          <cell r="Q46">
            <v>38313</v>
          </cell>
          <cell r="T46">
            <v>38315</v>
          </cell>
          <cell r="W46">
            <v>38313</v>
          </cell>
          <cell r="Z46">
            <v>39041</v>
          </cell>
        </row>
        <row r="47">
          <cell r="B47">
            <v>38314</v>
          </cell>
          <cell r="E47">
            <v>38674</v>
          </cell>
          <cell r="H47">
            <v>38314</v>
          </cell>
          <cell r="K47">
            <v>38314</v>
          </cell>
          <cell r="N47">
            <v>38314</v>
          </cell>
          <cell r="Q47">
            <v>38314</v>
          </cell>
          <cell r="T47">
            <v>38316</v>
          </cell>
          <cell r="W47">
            <v>38314</v>
          </cell>
          <cell r="Z47">
            <v>39042</v>
          </cell>
        </row>
        <row r="48">
          <cell r="B48">
            <v>38315</v>
          </cell>
          <cell r="E48">
            <v>38677</v>
          </cell>
          <cell r="H48">
            <v>38315</v>
          </cell>
          <cell r="K48">
            <v>38315</v>
          </cell>
          <cell r="N48">
            <v>38315</v>
          </cell>
          <cell r="Q48">
            <v>38315</v>
          </cell>
          <cell r="T48">
            <v>38317</v>
          </cell>
          <cell r="W48">
            <v>38315</v>
          </cell>
          <cell r="Z48">
            <v>39043</v>
          </cell>
        </row>
        <row r="49">
          <cell r="B49">
            <v>38316</v>
          </cell>
          <cell r="E49">
            <v>38678</v>
          </cell>
          <cell r="H49">
            <v>38317</v>
          </cell>
          <cell r="K49">
            <v>38317</v>
          </cell>
          <cell r="N49">
            <v>38316</v>
          </cell>
          <cell r="Q49">
            <v>38316</v>
          </cell>
          <cell r="T49">
            <v>38320</v>
          </cell>
          <cell r="W49">
            <v>38316</v>
          </cell>
          <cell r="Z49">
            <v>39044</v>
          </cell>
        </row>
        <row r="50">
          <cell r="B50">
            <v>38317</v>
          </cell>
          <cell r="E50">
            <v>38679</v>
          </cell>
          <cell r="H50">
            <v>38320</v>
          </cell>
          <cell r="K50">
            <v>38320</v>
          </cell>
          <cell r="N50">
            <v>38317</v>
          </cell>
          <cell r="Q50">
            <v>38317</v>
          </cell>
          <cell r="T50">
            <v>38321</v>
          </cell>
          <cell r="W50">
            <v>38317</v>
          </cell>
          <cell r="Z50">
            <v>39045</v>
          </cell>
        </row>
        <row r="51">
          <cell r="B51">
            <v>38320</v>
          </cell>
          <cell r="E51">
            <v>38680</v>
          </cell>
          <cell r="H51">
            <v>38321</v>
          </cell>
          <cell r="K51">
            <v>38321</v>
          </cell>
          <cell r="N51">
            <v>38320</v>
          </cell>
          <cell r="Q51">
            <v>38320</v>
          </cell>
          <cell r="T51">
            <v>38322</v>
          </cell>
          <cell r="W51">
            <v>38320</v>
          </cell>
          <cell r="Z51">
            <v>39048</v>
          </cell>
        </row>
        <row r="52">
          <cell r="B52">
            <v>38321</v>
          </cell>
          <cell r="E52">
            <v>38681</v>
          </cell>
          <cell r="H52">
            <v>38322</v>
          </cell>
          <cell r="K52">
            <v>38322</v>
          </cell>
          <cell r="N52">
            <v>38321</v>
          </cell>
          <cell r="Q52">
            <v>38321</v>
          </cell>
          <cell r="T52">
            <v>38323</v>
          </cell>
          <cell r="W52">
            <v>38321</v>
          </cell>
          <cell r="Z52">
            <v>39049</v>
          </cell>
        </row>
        <row r="53">
          <cell r="B53">
            <v>38322</v>
          </cell>
          <cell r="E53">
            <v>38684</v>
          </cell>
          <cell r="H53">
            <v>38323</v>
          </cell>
          <cell r="K53">
            <v>38323</v>
          </cell>
          <cell r="N53">
            <v>38322</v>
          </cell>
          <cell r="Q53">
            <v>38322</v>
          </cell>
          <cell r="T53">
            <v>38324</v>
          </cell>
          <cell r="W53">
            <v>38322</v>
          </cell>
          <cell r="Z53">
            <v>39050</v>
          </cell>
        </row>
        <row r="54">
          <cell r="B54">
            <v>38323</v>
          </cell>
          <cell r="E54">
            <v>38685</v>
          </cell>
          <cell r="H54">
            <v>38324</v>
          </cell>
          <cell r="K54">
            <v>38324</v>
          </cell>
          <cell r="N54">
            <v>38323</v>
          </cell>
          <cell r="Q54">
            <v>38323</v>
          </cell>
          <cell r="T54">
            <v>38327</v>
          </cell>
          <cell r="W54">
            <v>38323</v>
          </cell>
          <cell r="Z54">
            <v>39051</v>
          </cell>
        </row>
        <row r="55">
          <cell r="B55">
            <v>38324</v>
          </cell>
          <cell r="E55">
            <v>38686</v>
          </cell>
          <cell r="H55">
            <v>38327</v>
          </cell>
          <cell r="K55">
            <v>38327</v>
          </cell>
          <cell r="N55">
            <v>38324</v>
          </cell>
          <cell r="Q55">
            <v>38324</v>
          </cell>
          <cell r="T55">
            <v>38328</v>
          </cell>
          <cell r="W55">
            <v>38324</v>
          </cell>
          <cell r="Z55">
            <v>39052</v>
          </cell>
        </row>
        <row r="56">
          <cell r="B56">
            <v>38327</v>
          </cell>
          <cell r="E56">
            <v>38687</v>
          </cell>
          <cell r="H56">
            <v>38328</v>
          </cell>
          <cell r="K56">
            <v>38328</v>
          </cell>
          <cell r="N56">
            <v>38327</v>
          </cell>
          <cell r="Q56">
            <v>38327</v>
          </cell>
          <cell r="T56">
            <v>38329</v>
          </cell>
          <cell r="W56">
            <v>38327</v>
          </cell>
          <cell r="Z56">
            <v>39055</v>
          </cell>
        </row>
        <row r="57">
          <cell r="B57">
            <v>38328</v>
          </cell>
          <cell r="E57">
            <v>38688</v>
          </cell>
          <cell r="H57">
            <v>38329</v>
          </cell>
          <cell r="K57">
            <v>38329</v>
          </cell>
          <cell r="N57">
            <v>38328</v>
          </cell>
          <cell r="Q57">
            <v>38328</v>
          </cell>
          <cell r="T57">
            <v>38330</v>
          </cell>
          <cell r="W57">
            <v>38328</v>
          </cell>
          <cell r="Z57">
            <v>39056</v>
          </cell>
        </row>
        <row r="58">
          <cell r="B58">
            <v>38329</v>
          </cell>
          <cell r="E58">
            <v>38691</v>
          </cell>
          <cell r="H58">
            <v>38330</v>
          </cell>
          <cell r="K58">
            <v>38330</v>
          </cell>
          <cell r="N58">
            <v>38329</v>
          </cell>
          <cell r="Q58">
            <v>38329</v>
          </cell>
          <cell r="T58">
            <v>38331</v>
          </cell>
          <cell r="W58">
            <v>38329</v>
          </cell>
          <cell r="Z58">
            <v>39057</v>
          </cell>
        </row>
        <row r="59">
          <cell r="B59">
            <v>38330</v>
          </cell>
          <cell r="E59">
            <v>38692</v>
          </cell>
          <cell r="H59">
            <v>38331</v>
          </cell>
          <cell r="K59">
            <v>38331</v>
          </cell>
          <cell r="N59">
            <v>38330</v>
          </cell>
          <cell r="Q59">
            <v>38330</v>
          </cell>
          <cell r="T59">
            <v>38334</v>
          </cell>
          <cell r="W59">
            <v>38330</v>
          </cell>
          <cell r="Z59">
            <v>39058</v>
          </cell>
        </row>
        <row r="60">
          <cell r="B60">
            <v>38331</v>
          </cell>
          <cell r="E60">
            <v>38693</v>
          </cell>
          <cell r="H60">
            <v>38334</v>
          </cell>
          <cell r="K60">
            <v>38334</v>
          </cell>
          <cell r="N60">
            <v>38331</v>
          </cell>
          <cell r="Q60">
            <v>38331</v>
          </cell>
          <cell r="T60">
            <v>38335</v>
          </cell>
          <cell r="W60">
            <v>38331</v>
          </cell>
          <cell r="Z60">
            <v>39059</v>
          </cell>
        </row>
        <row r="61">
          <cell r="B61">
            <v>38334</v>
          </cell>
          <cell r="E61">
            <v>38694</v>
          </cell>
          <cell r="H61">
            <v>38335</v>
          </cell>
          <cell r="K61">
            <v>38335</v>
          </cell>
          <cell r="N61">
            <v>38334</v>
          </cell>
          <cell r="Q61">
            <v>38334</v>
          </cell>
          <cell r="T61">
            <v>38336</v>
          </cell>
          <cell r="W61">
            <v>38334</v>
          </cell>
          <cell r="Z61">
            <v>39062</v>
          </cell>
        </row>
        <row r="62">
          <cell r="B62">
            <v>38335</v>
          </cell>
          <cell r="E62">
            <v>38695</v>
          </cell>
          <cell r="H62">
            <v>38336</v>
          </cell>
          <cell r="K62">
            <v>38336</v>
          </cell>
          <cell r="N62">
            <v>38335</v>
          </cell>
          <cell r="Q62">
            <v>38335</v>
          </cell>
          <cell r="T62">
            <v>38337</v>
          </cell>
          <cell r="W62">
            <v>38335</v>
          </cell>
          <cell r="Z62">
            <v>39063</v>
          </cell>
        </row>
        <row r="63">
          <cell r="B63">
            <v>38336</v>
          </cell>
          <cell r="E63">
            <v>38698</v>
          </cell>
          <cell r="H63">
            <v>38337</v>
          </cell>
          <cell r="K63">
            <v>38337</v>
          </cell>
          <cell r="N63">
            <v>38336</v>
          </cell>
          <cell r="Q63">
            <v>38336</v>
          </cell>
          <cell r="T63">
            <v>38338</v>
          </cell>
          <cell r="W63">
            <v>38336</v>
          </cell>
          <cell r="Z63">
            <v>39064</v>
          </cell>
        </row>
        <row r="64">
          <cell r="B64">
            <v>38337</v>
          </cell>
          <cell r="E64">
            <v>38699</v>
          </cell>
          <cell r="H64">
            <v>38338</v>
          </cell>
          <cell r="K64">
            <v>38338</v>
          </cell>
          <cell r="N64">
            <v>38337</v>
          </cell>
          <cell r="Q64">
            <v>38337</v>
          </cell>
          <cell r="T64">
            <v>38341</v>
          </cell>
          <cell r="W64">
            <v>38337</v>
          </cell>
          <cell r="Z64">
            <v>39065</v>
          </cell>
        </row>
        <row r="65">
          <cell r="B65">
            <v>38338</v>
          </cell>
          <cell r="E65">
            <v>38700</v>
          </cell>
          <cell r="H65">
            <v>38341</v>
          </cell>
          <cell r="K65">
            <v>38341</v>
          </cell>
          <cell r="N65">
            <v>38338</v>
          </cell>
          <cell r="Q65">
            <v>38338</v>
          </cell>
          <cell r="T65">
            <v>38342</v>
          </cell>
          <cell r="W65">
            <v>38338</v>
          </cell>
          <cell r="Z65">
            <v>39066</v>
          </cell>
        </row>
        <row r="66">
          <cell r="B66">
            <v>38341</v>
          </cell>
          <cell r="E66">
            <v>38701</v>
          </cell>
          <cell r="H66">
            <v>38342</v>
          </cell>
          <cell r="K66">
            <v>38342</v>
          </cell>
          <cell r="N66">
            <v>38341</v>
          </cell>
          <cell r="Q66">
            <v>38341</v>
          </cell>
          <cell r="T66">
            <v>38343</v>
          </cell>
          <cell r="W66">
            <v>38341</v>
          </cell>
          <cell r="Z66">
            <v>39069</v>
          </cell>
        </row>
        <row r="67">
          <cell r="B67">
            <v>38342</v>
          </cell>
          <cell r="E67">
            <v>38702</v>
          </cell>
          <cell r="H67">
            <v>38343</v>
          </cell>
          <cell r="K67">
            <v>38343</v>
          </cell>
          <cell r="N67">
            <v>38342</v>
          </cell>
          <cell r="Q67">
            <v>38342</v>
          </cell>
          <cell r="T67">
            <v>38345</v>
          </cell>
          <cell r="W67">
            <v>38342</v>
          </cell>
          <cell r="Z67">
            <v>39070</v>
          </cell>
        </row>
        <row r="68">
          <cell r="B68">
            <v>38343</v>
          </cell>
          <cell r="E68">
            <v>38705</v>
          </cell>
          <cell r="H68">
            <v>38344</v>
          </cell>
          <cell r="K68">
            <v>38344</v>
          </cell>
          <cell r="N68">
            <v>38343</v>
          </cell>
          <cell r="Q68">
            <v>38343</v>
          </cell>
          <cell r="T68">
            <v>38348</v>
          </cell>
          <cell r="W68">
            <v>38343</v>
          </cell>
          <cell r="Z68">
            <v>39071</v>
          </cell>
        </row>
        <row r="69">
          <cell r="B69">
            <v>38344</v>
          </cell>
          <cell r="E69">
            <v>38706</v>
          </cell>
          <cell r="H69">
            <v>38348</v>
          </cell>
          <cell r="K69">
            <v>38348</v>
          </cell>
          <cell r="N69">
            <v>38344</v>
          </cell>
          <cell r="Q69">
            <v>38344</v>
          </cell>
          <cell r="T69">
            <v>38349</v>
          </cell>
          <cell r="W69">
            <v>38344</v>
          </cell>
          <cell r="Z69">
            <v>39072</v>
          </cell>
        </row>
        <row r="70">
          <cell r="B70">
            <v>38345</v>
          </cell>
          <cell r="E70">
            <v>38707</v>
          </cell>
          <cell r="H70">
            <v>38349</v>
          </cell>
          <cell r="K70">
            <v>38349</v>
          </cell>
          <cell r="N70">
            <v>38345</v>
          </cell>
          <cell r="Q70">
            <v>38348</v>
          </cell>
          <cell r="T70">
            <v>38350</v>
          </cell>
          <cell r="W70">
            <v>38345</v>
          </cell>
          <cell r="Z70">
            <v>39073</v>
          </cell>
        </row>
        <row r="71">
          <cell r="B71">
            <v>38350</v>
          </cell>
          <cell r="E71">
            <v>38708</v>
          </cell>
          <cell r="H71">
            <v>38350</v>
          </cell>
          <cell r="K71">
            <v>38350</v>
          </cell>
          <cell r="N71">
            <v>38350</v>
          </cell>
          <cell r="Q71">
            <v>38349</v>
          </cell>
          <cell r="T71">
            <v>38351</v>
          </cell>
          <cell r="W71">
            <v>38349</v>
          </cell>
          <cell r="Z71">
            <v>39078</v>
          </cell>
        </row>
        <row r="72">
          <cell r="B72">
            <v>38351</v>
          </cell>
          <cell r="E72">
            <v>38709</v>
          </cell>
          <cell r="H72">
            <v>38351</v>
          </cell>
          <cell r="K72">
            <v>38351</v>
          </cell>
          <cell r="N72">
            <v>38351</v>
          </cell>
          <cell r="Q72">
            <v>38350</v>
          </cell>
          <cell r="T72">
            <v>38356</v>
          </cell>
          <cell r="W72">
            <v>38350</v>
          </cell>
          <cell r="Z72">
            <v>39079</v>
          </cell>
        </row>
        <row r="73">
          <cell r="B73">
            <v>38352</v>
          </cell>
          <cell r="E73">
            <v>38714</v>
          </cell>
          <cell r="H73">
            <v>38352</v>
          </cell>
          <cell r="K73">
            <v>38352</v>
          </cell>
          <cell r="N73">
            <v>38352</v>
          </cell>
          <cell r="Q73">
            <v>38351</v>
          </cell>
          <cell r="T73">
            <v>38357</v>
          </cell>
          <cell r="W73">
            <v>38351</v>
          </cell>
          <cell r="Z73">
            <v>39080</v>
          </cell>
        </row>
        <row r="74">
          <cell r="B74">
            <v>38356</v>
          </cell>
          <cell r="E74">
            <v>38715</v>
          </cell>
          <cell r="H74">
            <v>38355</v>
          </cell>
          <cell r="K74">
            <v>38355</v>
          </cell>
          <cell r="N74">
            <v>38356</v>
          </cell>
          <cell r="Q74">
            <v>38355</v>
          </cell>
          <cell r="T74">
            <v>38358</v>
          </cell>
          <cell r="W74">
            <v>38352</v>
          </cell>
          <cell r="Z74">
            <v>39084</v>
          </cell>
        </row>
        <row r="75">
          <cell r="B75">
            <v>38357</v>
          </cell>
          <cell r="E75">
            <v>38716</v>
          </cell>
          <cell r="H75">
            <v>38356</v>
          </cell>
          <cell r="K75">
            <v>38356</v>
          </cell>
          <cell r="N75">
            <v>38357</v>
          </cell>
          <cell r="Q75">
            <v>38356</v>
          </cell>
          <cell r="T75">
            <v>38359</v>
          </cell>
          <cell r="W75">
            <v>38355</v>
          </cell>
          <cell r="Z75">
            <v>39085</v>
          </cell>
        </row>
        <row r="76">
          <cell r="B76">
            <v>38358</v>
          </cell>
          <cell r="E76">
            <v>38720</v>
          </cell>
          <cell r="H76">
            <v>38357</v>
          </cell>
          <cell r="K76">
            <v>38357</v>
          </cell>
          <cell r="N76">
            <v>38358</v>
          </cell>
          <cell r="Q76">
            <v>38357</v>
          </cell>
          <cell r="T76">
            <v>38363</v>
          </cell>
          <cell r="W76">
            <v>38356</v>
          </cell>
          <cell r="Z76">
            <v>39086</v>
          </cell>
        </row>
        <row r="77">
          <cell r="B77">
            <v>38359</v>
          </cell>
          <cell r="E77">
            <v>38721</v>
          </cell>
          <cell r="H77">
            <v>38358</v>
          </cell>
          <cell r="K77">
            <v>38358</v>
          </cell>
          <cell r="N77">
            <v>38359</v>
          </cell>
          <cell r="Q77">
            <v>38358</v>
          </cell>
          <cell r="T77">
            <v>38364</v>
          </cell>
          <cell r="W77">
            <v>38357</v>
          </cell>
          <cell r="Z77">
            <v>39087</v>
          </cell>
        </row>
        <row r="78">
          <cell r="B78">
            <v>38362</v>
          </cell>
          <cell r="E78">
            <v>38722</v>
          </cell>
          <cell r="H78">
            <v>38359</v>
          </cell>
          <cell r="K78">
            <v>38359</v>
          </cell>
          <cell r="N78">
            <v>38362</v>
          </cell>
          <cell r="Q78">
            <v>38359</v>
          </cell>
          <cell r="T78">
            <v>38365</v>
          </cell>
          <cell r="W78">
            <v>38358</v>
          </cell>
          <cell r="Z78">
            <v>39090</v>
          </cell>
        </row>
        <row r="79">
          <cell r="B79">
            <v>38363</v>
          </cell>
          <cell r="E79">
            <v>38723</v>
          </cell>
          <cell r="H79">
            <v>38362</v>
          </cell>
          <cell r="K79">
            <v>38362</v>
          </cell>
          <cell r="N79">
            <v>38363</v>
          </cell>
          <cell r="Q79">
            <v>38362</v>
          </cell>
          <cell r="T79">
            <v>38366</v>
          </cell>
          <cell r="W79">
            <v>38359</v>
          </cell>
          <cell r="Z79">
            <v>39091</v>
          </cell>
        </row>
        <row r="80">
          <cell r="B80">
            <v>38364</v>
          </cell>
          <cell r="E80">
            <v>38726</v>
          </cell>
          <cell r="H80">
            <v>38363</v>
          </cell>
          <cell r="K80">
            <v>38363</v>
          </cell>
          <cell r="N80">
            <v>38364</v>
          </cell>
          <cell r="Q80">
            <v>38363</v>
          </cell>
          <cell r="T80">
            <v>38369</v>
          </cell>
          <cell r="W80">
            <v>38362</v>
          </cell>
          <cell r="Z80">
            <v>39092</v>
          </cell>
        </row>
        <row r="81">
          <cell r="B81">
            <v>38365</v>
          </cell>
          <cell r="E81">
            <v>38727</v>
          </cell>
          <cell r="H81">
            <v>38364</v>
          </cell>
          <cell r="K81">
            <v>38364</v>
          </cell>
          <cell r="N81">
            <v>38365</v>
          </cell>
          <cell r="Q81">
            <v>38364</v>
          </cell>
          <cell r="T81">
            <v>38370</v>
          </cell>
          <cell r="W81">
            <v>38363</v>
          </cell>
          <cell r="Z81">
            <v>39093</v>
          </cell>
        </row>
        <row r="82">
          <cell r="B82">
            <v>38366</v>
          </cell>
          <cell r="E82">
            <v>38728</v>
          </cell>
          <cell r="H82">
            <v>38365</v>
          </cell>
          <cell r="K82">
            <v>38365</v>
          </cell>
          <cell r="N82">
            <v>38366</v>
          </cell>
          <cell r="Q82">
            <v>38365</v>
          </cell>
          <cell r="T82">
            <v>38371</v>
          </cell>
          <cell r="W82">
            <v>38364</v>
          </cell>
          <cell r="Z82">
            <v>39094</v>
          </cell>
        </row>
        <row r="83">
          <cell r="B83">
            <v>38369</v>
          </cell>
          <cell r="E83">
            <v>38729</v>
          </cell>
          <cell r="H83">
            <v>38366</v>
          </cell>
          <cell r="K83">
            <v>38366</v>
          </cell>
          <cell r="N83">
            <v>38369</v>
          </cell>
          <cell r="Q83">
            <v>38366</v>
          </cell>
          <cell r="T83">
            <v>38372</v>
          </cell>
          <cell r="W83">
            <v>38365</v>
          </cell>
          <cell r="Z83">
            <v>39097</v>
          </cell>
        </row>
        <row r="84">
          <cell r="B84">
            <v>38370</v>
          </cell>
          <cell r="E84">
            <v>38730</v>
          </cell>
          <cell r="H84">
            <v>38370</v>
          </cell>
          <cell r="K84">
            <v>38370</v>
          </cell>
          <cell r="N84">
            <v>38370</v>
          </cell>
          <cell r="Q84">
            <v>38369</v>
          </cell>
          <cell r="T84">
            <v>38373</v>
          </cell>
          <cell r="W84">
            <v>38366</v>
          </cell>
          <cell r="Z84">
            <v>39098</v>
          </cell>
        </row>
        <row r="85">
          <cell r="B85">
            <v>38371</v>
          </cell>
          <cell r="E85">
            <v>38733</v>
          </cell>
          <cell r="H85">
            <v>38371</v>
          </cell>
          <cell r="K85">
            <v>38371</v>
          </cell>
          <cell r="N85">
            <v>38371</v>
          </cell>
          <cell r="Q85">
            <v>38370</v>
          </cell>
          <cell r="T85">
            <v>38376</v>
          </cell>
          <cell r="W85">
            <v>38369</v>
          </cell>
          <cell r="Z85">
            <v>39099</v>
          </cell>
        </row>
        <row r="86">
          <cell r="B86">
            <v>38372</v>
          </cell>
          <cell r="E86">
            <v>38734</v>
          </cell>
          <cell r="H86">
            <v>38372</v>
          </cell>
          <cell r="K86">
            <v>38372</v>
          </cell>
          <cell r="N86">
            <v>38372</v>
          </cell>
          <cell r="Q86">
            <v>38371</v>
          </cell>
          <cell r="T86">
            <v>38377</v>
          </cell>
          <cell r="W86">
            <v>38370</v>
          </cell>
          <cell r="Z86">
            <v>39100</v>
          </cell>
        </row>
        <row r="87">
          <cell r="B87">
            <v>38373</v>
          </cell>
          <cell r="E87">
            <v>38735</v>
          </cell>
          <cell r="H87">
            <v>38373</v>
          </cell>
          <cell r="K87">
            <v>38373</v>
          </cell>
          <cell r="N87">
            <v>38373</v>
          </cell>
          <cell r="Q87">
            <v>38372</v>
          </cell>
          <cell r="T87">
            <v>38378</v>
          </cell>
          <cell r="W87">
            <v>38371</v>
          </cell>
          <cell r="Z87">
            <v>39101</v>
          </cell>
        </row>
        <row r="88">
          <cell r="B88">
            <v>38376</v>
          </cell>
          <cell r="E88">
            <v>38736</v>
          </cell>
          <cell r="H88">
            <v>38376</v>
          </cell>
          <cell r="K88">
            <v>38376</v>
          </cell>
          <cell r="N88">
            <v>38376</v>
          </cell>
          <cell r="Q88">
            <v>38373</v>
          </cell>
          <cell r="T88">
            <v>38379</v>
          </cell>
          <cell r="W88">
            <v>38372</v>
          </cell>
          <cell r="Z88">
            <v>39104</v>
          </cell>
        </row>
        <row r="89">
          <cell r="B89">
            <v>38377</v>
          </cell>
          <cell r="E89">
            <v>38737</v>
          </cell>
          <cell r="H89">
            <v>38377</v>
          </cell>
          <cell r="K89">
            <v>38377</v>
          </cell>
          <cell r="N89">
            <v>38377</v>
          </cell>
          <cell r="Q89">
            <v>38376</v>
          </cell>
          <cell r="T89">
            <v>38380</v>
          </cell>
          <cell r="W89">
            <v>38373</v>
          </cell>
          <cell r="Z89">
            <v>39105</v>
          </cell>
        </row>
        <row r="90">
          <cell r="B90">
            <v>38378</v>
          </cell>
          <cell r="E90">
            <v>38740</v>
          </cell>
          <cell r="H90">
            <v>38378</v>
          </cell>
          <cell r="K90">
            <v>38378</v>
          </cell>
          <cell r="N90">
            <v>38378</v>
          </cell>
          <cell r="Q90">
            <v>38377</v>
          </cell>
          <cell r="T90">
            <v>38383</v>
          </cell>
          <cell r="W90">
            <v>38376</v>
          </cell>
          <cell r="Z90">
            <v>39106</v>
          </cell>
        </row>
        <row r="91">
          <cell r="B91">
            <v>38379</v>
          </cell>
          <cell r="E91">
            <v>38741</v>
          </cell>
          <cell r="H91">
            <v>38379</v>
          </cell>
          <cell r="K91">
            <v>38379</v>
          </cell>
          <cell r="N91">
            <v>38379</v>
          </cell>
          <cell r="Q91">
            <v>38378</v>
          </cell>
          <cell r="T91">
            <v>38384</v>
          </cell>
          <cell r="W91">
            <v>38377</v>
          </cell>
          <cell r="Z91">
            <v>39107</v>
          </cell>
        </row>
        <row r="92">
          <cell r="B92">
            <v>38380</v>
          </cell>
          <cell r="E92">
            <v>38742</v>
          </cell>
          <cell r="H92">
            <v>38380</v>
          </cell>
          <cell r="K92">
            <v>38380</v>
          </cell>
          <cell r="N92">
            <v>38380</v>
          </cell>
          <cell r="Q92">
            <v>38379</v>
          </cell>
          <cell r="T92">
            <v>38385</v>
          </cell>
          <cell r="W92">
            <v>38378</v>
          </cell>
          <cell r="Z92">
            <v>39108</v>
          </cell>
        </row>
        <row r="93">
          <cell r="B93">
            <v>38383</v>
          </cell>
          <cell r="E93">
            <v>38743</v>
          </cell>
          <cell r="H93">
            <v>38383</v>
          </cell>
          <cell r="K93">
            <v>38383</v>
          </cell>
          <cell r="N93">
            <v>38383</v>
          </cell>
          <cell r="Q93">
            <v>38380</v>
          </cell>
          <cell r="T93">
            <v>38386</v>
          </cell>
          <cell r="W93">
            <v>38379</v>
          </cell>
          <cell r="Z93">
            <v>39111</v>
          </cell>
        </row>
        <row r="94">
          <cell r="B94">
            <v>38384</v>
          </cell>
          <cell r="E94">
            <v>38744</v>
          </cell>
          <cell r="H94">
            <v>38384</v>
          </cell>
          <cell r="K94">
            <v>38384</v>
          </cell>
          <cell r="N94">
            <v>38384</v>
          </cell>
          <cell r="Q94">
            <v>38383</v>
          </cell>
          <cell r="T94">
            <v>38387</v>
          </cell>
          <cell r="W94">
            <v>38380</v>
          </cell>
          <cell r="Z94">
            <v>39112</v>
          </cell>
        </row>
        <row r="95">
          <cell r="B95">
            <v>38385</v>
          </cell>
          <cell r="E95">
            <v>38749</v>
          </cell>
          <cell r="H95">
            <v>38385</v>
          </cell>
          <cell r="K95">
            <v>38385</v>
          </cell>
          <cell r="N95">
            <v>38385</v>
          </cell>
          <cell r="Q95">
            <v>38384</v>
          </cell>
          <cell r="T95">
            <v>38390</v>
          </cell>
          <cell r="W95">
            <v>38383</v>
          </cell>
          <cell r="Z95">
            <v>39113</v>
          </cell>
        </row>
        <row r="96">
          <cell r="B96">
            <v>38386</v>
          </cell>
          <cell r="E96">
            <v>38750</v>
          </cell>
          <cell r="H96">
            <v>38386</v>
          </cell>
          <cell r="K96">
            <v>38386</v>
          </cell>
          <cell r="N96">
            <v>38386</v>
          </cell>
          <cell r="Q96">
            <v>38385</v>
          </cell>
          <cell r="T96">
            <v>38391</v>
          </cell>
          <cell r="W96">
            <v>38384</v>
          </cell>
          <cell r="Z96">
            <v>39114</v>
          </cell>
        </row>
        <row r="97">
          <cell r="B97">
            <v>38387</v>
          </cell>
          <cell r="E97">
            <v>38751</v>
          </cell>
          <cell r="H97">
            <v>38387</v>
          </cell>
          <cell r="K97">
            <v>38387</v>
          </cell>
          <cell r="N97">
            <v>38387</v>
          </cell>
          <cell r="Q97">
            <v>38386</v>
          </cell>
          <cell r="T97">
            <v>38392</v>
          </cell>
          <cell r="W97">
            <v>38385</v>
          </cell>
          <cell r="Z97">
            <v>39115</v>
          </cell>
        </row>
        <row r="98">
          <cell r="B98">
            <v>38390</v>
          </cell>
          <cell r="E98">
            <v>38754</v>
          </cell>
          <cell r="H98">
            <v>38390</v>
          </cell>
          <cell r="K98">
            <v>38390</v>
          </cell>
          <cell r="N98">
            <v>38390</v>
          </cell>
          <cell r="Q98">
            <v>38387</v>
          </cell>
          <cell r="T98">
            <v>38393</v>
          </cell>
          <cell r="W98">
            <v>38386</v>
          </cell>
          <cell r="Z98">
            <v>39118</v>
          </cell>
        </row>
        <row r="99">
          <cell r="B99">
            <v>38391</v>
          </cell>
          <cell r="E99">
            <v>38755</v>
          </cell>
          <cell r="H99">
            <v>38391</v>
          </cell>
          <cell r="K99">
            <v>38391</v>
          </cell>
          <cell r="N99">
            <v>38391</v>
          </cell>
          <cell r="Q99">
            <v>38390</v>
          </cell>
          <cell r="T99">
            <v>38397</v>
          </cell>
          <cell r="W99">
            <v>38387</v>
          </cell>
          <cell r="Z99">
            <v>39119</v>
          </cell>
        </row>
        <row r="100">
          <cell r="B100">
            <v>38392</v>
          </cell>
          <cell r="E100">
            <v>38756</v>
          </cell>
          <cell r="H100">
            <v>38392</v>
          </cell>
          <cell r="K100">
            <v>38392</v>
          </cell>
          <cell r="N100">
            <v>38392</v>
          </cell>
          <cell r="Q100">
            <v>38391</v>
          </cell>
          <cell r="T100">
            <v>38398</v>
          </cell>
          <cell r="W100">
            <v>38390</v>
          </cell>
          <cell r="Z100">
            <v>39120</v>
          </cell>
        </row>
        <row r="101">
          <cell r="B101">
            <v>38393</v>
          </cell>
          <cell r="E101">
            <v>38757</v>
          </cell>
          <cell r="H101">
            <v>38393</v>
          </cell>
          <cell r="K101">
            <v>38393</v>
          </cell>
          <cell r="N101">
            <v>38393</v>
          </cell>
          <cell r="Q101">
            <v>38392</v>
          </cell>
          <cell r="T101">
            <v>38399</v>
          </cell>
          <cell r="W101">
            <v>38391</v>
          </cell>
          <cell r="Z101">
            <v>39121</v>
          </cell>
        </row>
        <row r="102">
          <cell r="B102">
            <v>38394</v>
          </cell>
          <cell r="E102">
            <v>38758</v>
          </cell>
          <cell r="H102">
            <v>38394</v>
          </cell>
          <cell r="K102">
            <v>38394</v>
          </cell>
          <cell r="N102">
            <v>38394</v>
          </cell>
          <cell r="Q102">
            <v>38393</v>
          </cell>
          <cell r="T102">
            <v>38400</v>
          </cell>
          <cell r="W102">
            <v>38397</v>
          </cell>
          <cell r="Z102">
            <v>39122</v>
          </cell>
        </row>
        <row r="103">
          <cell r="B103">
            <v>38397</v>
          </cell>
          <cell r="E103">
            <v>38761</v>
          </cell>
          <cell r="H103">
            <v>38397</v>
          </cell>
          <cell r="K103">
            <v>38397</v>
          </cell>
          <cell r="N103">
            <v>38397</v>
          </cell>
          <cell r="Q103">
            <v>38394</v>
          </cell>
          <cell r="T103">
            <v>38401</v>
          </cell>
          <cell r="W103">
            <v>38398</v>
          </cell>
          <cell r="Z103">
            <v>39125</v>
          </cell>
        </row>
        <row r="104">
          <cell r="B104">
            <v>38398</v>
          </cell>
          <cell r="E104">
            <v>38762</v>
          </cell>
          <cell r="H104">
            <v>38398</v>
          </cell>
          <cell r="K104">
            <v>38398</v>
          </cell>
          <cell r="N104">
            <v>38398</v>
          </cell>
          <cell r="Q104">
            <v>38397</v>
          </cell>
          <cell r="T104">
            <v>38404</v>
          </cell>
          <cell r="W104">
            <v>38399</v>
          </cell>
          <cell r="Z104">
            <v>39126</v>
          </cell>
        </row>
        <row r="105">
          <cell r="B105">
            <v>38399</v>
          </cell>
          <cell r="E105">
            <v>38763</v>
          </cell>
          <cell r="H105">
            <v>38399</v>
          </cell>
          <cell r="K105">
            <v>38399</v>
          </cell>
          <cell r="N105">
            <v>38399</v>
          </cell>
          <cell r="Q105">
            <v>38398</v>
          </cell>
          <cell r="T105">
            <v>38405</v>
          </cell>
          <cell r="W105">
            <v>38400</v>
          </cell>
          <cell r="Z105">
            <v>39127</v>
          </cell>
        </row>
        <row r="106">
          <cell r="B106">
            <v>38400</v>
          </cell>
          <cell r="E106">
            <v>38764</v>
          </cell>
          <cell r="H106">
            <v>38400</v>
          </cell>
          <cell r="K106">
            <v>38400</v>
          </cell>
          <cell r="N106">
            <v>38400</v>
          </cell>
          <cell r="Q106">
            <v>38399</v>
          </cell>
          <cell r="T106">
            <v>38406</v>
          </cell>
          <cell r="W106">
            <v>38401</v>
          </cell>
          <cell r="Z106">
            <v>39128</v>
          </cell>
        </row>
        <row r="107">
          <cell r="B107">
            <v>38401</v>
          </cell>
          <cell r="E107">
            <v>38765</v>
          </cell>
          <cell r="H107">
            <v>38401</v>
          </cell>
          <cell r="K107">
            <v>38401</v>
          </cell>
          <cell r="N107">
            <v>38401</v>
          </cell>
          <cell r="Q107">
            <v>38400</v>
          </cell>
          <cell r="T107">
            <v>38407</v>
          </cell>
          <cell r="W107">
            <v>38404</v>
          </cell>
          <cell r="Z107">
            <v>39129</v>
          </cell>
        </row>
        <row r="108">
          <cell r="B108">
            <v>38404</v>
          </cell>
          <cell r="E108">
            <v>38768</v>
          </cell>
          <cell r="H108">
            <v>38405</v>
          </cell>
          <cell r="K108">
            <v>38405</v>
          </cell>
          <cell r="N108">
            <v>38404</v>
          </cell>
          <cell r="Q108">
            <v>38401</v>
          </cell>
          <cell r="T108">
            <v>38408</v>
          </cell>
          <cell r="W108">
            <v>38405</v>
          </cell>
          <cell r="Z108">
            <v>39134</v>
          </cell>
        </row>
        <row r="109">
          <cell r="B109">
            <v>38405</v>
          </cell>
          <cell r="E109">
            <v>38769</v>
          </cell>
          <cell r="H109">
            <v>38406</v>
          </cell>
          <cell r="K109">
            <v>38406</v>
          </cell>
          <cell r="N109">
            <v>38405</v>
          </cell>
          <cell r="Q109">
            <v>38404</v>
          </cell>
          <cell r="T109">
            <v>38411</v>
          </cell>
          <cell r="W109">
            <v>38406</v>
          </cell>
          <cell r="Z109">
            <v>39135</v>
          </cell>
        </row>
        <row r="110">
          <cell r="B110">
            <v>38406</v>
          </cell>
          <cell r="E110">
            <v>38770</v>
          </cell>
          <cell r="H110">
            <v>38407</v>
          </cell>
          <cell r="K110">
            <v>38407</v>
          </cell>
          <cell r="N110">
            <v>38406</v>
          </cell>
          <cell r="Q110">
            <v>38405</v>
          </cell>
          <cell r="T110">
            <v>38412</v>
          </cell>
          <cell r="W110">
            <v>38407</v>
          </cell>
          <cell r="Z110">
            <v>39136</v>
          </cell>
        </row>
        <row r="111">
          <cell r="B111">
            <v>38407</v>
          </cell>
          <cell r="E111">
            <v>38771</v>
          </cell>
          <cell r="H111">
            <v>38408</v>
          </cell>
          <cell r="K111">
            <v>38408</v>
          </cell>
          <cell r="N111">
            <v>38407</v>
          </cell>
          <cell r="Q111">
            <v>38406</v>
          </cell>
          <cell r="T111">
            <v>38413</v>
          </cell>
          <cell r="W111">
            <v>38408</v>
          </cell>
          <cell r="Z111">
            <v>39139</v>
          </cell>
        </row>
        <row r="112">
          <cell r="B112">
            <v>38408</v>
          </cell>
          <cell r="E112">
            <v>38772</v>
          </cell>
          <cell r="H112">
            <v>38411</v>
          </cell>
          <cell r="K112">
            <v>38411</v>
          </cell>
          <cell r="N112">
            <v>38408</v>
          </cell>
          <cell r="Q112">
            <v>38407</v>
          </cell>
          <cell r="T112">
            <v>38414</v>
          </cell>
          <cell r="W112">
            <v>38411</v>
          </cell>
          <cell r="Z112">
            <v>39140</v>
          </cell>
        </row>
        <row r="113">
          <cell r="B113">
            <v>38411</v>
          </cell>
          <cell r="E113">
            <v>38775</v>
          </cell>
          <cell r="H113">
            <v>38412</v>
          </cell>
          <cell r="K113">
            <v>38412</v>
          </cell>
          <cell r="N113">
            <v>38411</v>
          </cell>
          <cell r="Q113">
            <v>38408</v>
          </cell>
          <cell r="T113">
            <v>38415</v>
          </cell>
          <cell r="W113">
            <v>38412</v>
          </cell>
          <cell r="Z113">
            <v>39141</v>
          </cell>
        </row>
        <row r="114">
          <cell r="B114">
            <v>38412</v>
          </cell>
          <cell r="E114">
            <v>38776</v>
          </cell>
          <cell r="H114">
            <v>38413</v>
          </cell>
          <cell r="K114">
            <v>38413</v>
          </cell>
          <cell r="N114">
            <v>38412</v>
          </cell>
          <cell r="Q114">
            <v>38411</v>
          </cell>
          <cell r="T114">
            <v>38418</v>
          </cell>
          <cell r="W114">
            <v>38413</v>
          </cell>
          <cell r="Z114">
            <v>39142</v>
          </cell>
        </row>
        <row r="115">
          <cell r="B115">
            <v>38413</v>
          </cell>
          <cell r="E115">
            <v>38777</v>
          </cell>
          <cell r="H115">
            <v>38414</v>
          </cell>
          <cell r="K115">
            <v>38414</v>
          </cell>
          <cell r="N115">
            <v>38413</v>
          </cell>
          <cell r="Q115">
            <v>38412</v>
          </cell>
          <cell r="T115">
            <v>38419</v>
          </cell>
          <cell r="W115">
            <v>38414</v>
          </cell>
          <cell r="Z115">
            <v>39143</v>
          </cell>
        </row>
        <row r="116">
          <cell r="B116">
            <v>38414</v>
          </cell>
          <cell r="E116">
            <v>38778</v>
          </cell>
          <cell r="H116">
            <v>38415</v>
          </cell>
          <cell r="K116">
            <v>38415</v>
          </cell>
          <cell r="N116">
            <v>38414</v>
          </cell>
          <cell r="Q116">
            <v>38413</v>
          </cell>
          <cell r="T116">
            <v>38420</v>
          </cell>
          <cell r="W116">
            <v>38415</v>
          </cell>
          <cell r="Z116">
            <v>39146</v>
          </cell>
        </row>
        <row r="117">
          <cell r="B117">
            <v>38415</v>
          </cell>
          <cell r="E117">
            <v>38779</v>
          </cell>
          <cell r="H117">
            <v>38418</v>
          </cell>
          <cell r="K117">
            <v>38418</v>
          </cell>
          <cell r="N117">
            <v>38415</v>
          </cell>
          <cell r="Q117">
            <v>38414</v>
          </cell>
          <cell r="T117">
            <v>38421</v>
          </cell>
          <cell r="W117">
            <v>38418</v>
          </cell>
          <cell r="Z117">
            <v>39147</v>
          </cell>
        </row>
        <row r="118">
          <cell r="B118">
            <v>38418</v>
          </cell>
          <cell r="E118">
            <v>38782</v>
          </cell>
          <cell r="H118">
            <v>38419</v>
          </cell>
          <cell r="K118">
            <v>38419</v>
          </cell>
          <cell r="N118">
            <v>38418</v>
          </cell>
          <cell r="Q118">
            <v>38415</v>
          </cell>
          <cell r="T118">
            <v>38422</v>
          </cell>
          <cell r="W118">
            <v>38419</v>
          </cell>
          <cell r="Z118">
            <v>39148</v>
          </cell>
        </row>
        <row r="119">
          <cell r="B119">
            <v>38419</v>
          </cell>
          <cell r="E119">
            <v>38783</v>
          </cell>
          <cell r="H119">
            <v>38420</v>
          </cell>
          <cell r="K119">
            <v>38420</v>
          </cell>
          <cell r="N119">
            <v>38419</v>
          </cell>
          <cell r="Q119">
            <v>38418</v>
          </cell>
          <cell r="T119">
            <v>38425</v>
          </cell>
          <cell r="W119">
            <v>38420</v>
          </cell>
          <cell r="Z119">
            <v>39149</v>
          </cell>
        </row>
        <row r="120">
          <cell r="B120">
            <v>38420</v>
          </cell>
          <cell r="E120">
            <v>38784</v>
          </cell>
          <cell r="H120">
            <v>38421</v>
          </cell>
          <cell r="K120">
            <v>38421</v>
          </cell>
          <cell r="N120">
            <v>38420</v>
          </cell>
          <cell r="Q120">
            <v>38419</v>
          </cell>
          <cell r="T120">
            <v>38426</v>
          </cell>
          <cell r="W120">
            <v>38421</v>
          </cell>
          <cell r="Z120">
            <v>39150</v>
          </cell>
        </row>
        <row r="121">
          <cell r="B121">
            <v>38421</v>
          </cell>
          <cell r="E121">
            <v>38785</v>
          </cell>
          <cell r="H121">
            <v>38422</v>
          </cell>
          <cell r="K121">
            <v>38422</v>
          </cell>
          <cell r="N121">
            <v>38421</v>
          </cell>
          <cell r="Q121">
            <v>38420</v>
          </cell>
          <cell r="T121">
            <v>38427</v>
          </cell>
          <cell r="W121">
            <v>38422</v>
          </cell>
          <cell r="Z121">
            <v>39153</v>
          </cell>
        </row>
        <row r="122">
          <cell r="B122">
            <v>38422</v>
          </cell>
          <cell r="E122">
            <v>38786</v>
          </cell>
          <cell r="H122">
            <v>38425</v>
          </cell>
          <cell r="K122">
            <v>38425</v>
          </cell>
          <cell r="N122">
            <v>38422</v>
          </cell>
          <cell r="Q122">
            <v>38421</v>
          </cell>
          <cell r="T122">
            <v>38428</v>
          </cell>
          <cell r="W122">
            <v>38425</v>
          </cell>
          <cell r="Z122">
            <v>39154</v>
          </cell>
        </row>
        <row r="123">
          <cell r="B123">
            <v>38425</v>
          </cell>
          <cell r="E123">
            <v>38789</v>
          </cell>
          <cell r="H123">
            <v>38426</v>
          </cell>
          <cell r="K123">
            <v>38426</v>
          </cell>
          <cell r="N123">
            <v>38425</v>
          </cell>
          <cell r="Q123">
            <v>38422</v>
          </cell>
          <cell r="T123">
            <v>38429</v>
          </cell>
          <cell r="W123">
            <v>38426</v>
          </cell>
          <cell r="Z123">
            <v>39155</v>
          </cell>
        </row>
        <row r="124">
          <cell r="B124">
            <v>38426</v>
          </cell>
          <cell r="E124">
            <v>38790</v>
          </cell>
          <cell r="H124">
            <v>38427</v>
          </cell>
          <cell r="K124">
            <v>38427</v>
          </cell>
          <cell r="N124">
            <v>38426</v>
          </cell>
          <cell r="Q124">
            <v>38425</v>
          </cell>
          <cell r="T124">
            <v>38433</v>
          </cell>
          <cell r="W124">
            <v>38427</v>
          </cell>
          <cell r="Z124">
            <v>39156</v>
          </cell>
        </row>
        <row r="125">
          <cell r="B125">
            <v>38427</v>
          </cell>
          <cell r="E125">
            <v>38791</v>
          </cell>
          <cell r="H125">
            <v>38428</v>
          </cell>
          <cell r="K125">
            <v>38428</v>
          </cell>
          <cell r="N125">
            <v>38427</v>
          </cell>
          <cell r="Q125">
            <v>38426</v>
          </cell>
          <cell r="T125">
            <v>38434</v>
          </cell>
          <cell r="W125">
            <v>38428</v>
          </cell>
          <cell r="Z125">
            <v>39157</v>
          </cell>
        </row>
        <row r="126">
          <cell r="B126">
            <v>38428</v>
          </cell>
          <cell r="E126">
            <v>38792</v>
          </cell>
          <cell r="H126">
            <v>38429</v>
          </cell>
          <cell r="K126">
            <v>38429</v>
          </cell>
          <cell r="N126">
            <v>38428</v>
          </cell>
          <cell r="Q126">
            <v>38427</v>
          </cell>
          <cell r="T126">
            <v>38435</v>
          </cell>
          <cell r="W126">
            <v>38429</v>
          </cell>
          <cell r="Z126">
            <v>39160</v>
          </cell>
        </row>
        <row r="127">
          <cell r="B127">
            <v>38429</v>
          </cell>
          <cell r="E127">
            <v>38793</v>
          </cell>
          <cell r="H127">
            <v>38432</v>
          </cell>
          <cell r="K127">
            <v>38432</v>
          </cell>
          <cell r="N127">
            <v>38429</v>
          </cell>
          <cell r="Q127">
            <v>38428</v>
          </cell>
          <cell r="T127">
            <v>38436</v>
          </cell>
          <cell r="W127">
            <v>38432</v>
          </cell>
          <cell r="Z127">
            <v>39161</v>
          </cell>
        </row>
        <row r="128">
          <cell r="B128">
            <v>38432</v>
          </cell>
          <cell r="E128">
            <v>38796</v>
          </cell>
          <cell r="H128">
            <v>38433</v>
          </cell>
          <cell r="K128">
            <v>38433</v>
          </cell>
          <cell r="N128">
            <v>38432</v>
          </cell>
          <cell r="Q128">
            <v>38429</v>
          </cell>
          <cell r="T128">
            <v>38439</v>
          </cell>
          <cell r="W128">
            <v>38433</v>
          </cell>
          <cell r="Z128">
            <v>39162</v>
          </cell>
        </row>
        <row r="129">
          <cell r="B129">
            <v>38433</v>
          </cell>
          <cell r="E129">
            <v>38797</v>
          </cell>
          <cell r="H129">
            <v>38434</v>
          </cell>
          <cell r="K129">
            <v>38434</v>
          </cell>
          <cell r="N129">
            <v>38433</v>
          </cell>
          <cell r="Q129">
            <v>38432</v>
          </cell>
          <cell r="T129">
            <v>38440</v>
          </cell>
          <cell r="W129">
            <v>38434</v>
          </cell>
          <cell r="Z129">
            <v>39163</v>
          </cell>
        </row>
        <row r="130">
          <cell r="B130">
            <v>38434</v>
          </cell>
          <cell r="E130">
            <v>38798</v>
          </cell>
          <cell r="H130">
            <v>38435</v>
          </cell>
          <cell r="K130">
            <v>38435</v>
          </cell>
          <cell r="N130">
            <v>38434</v>
          </cell>
          <cell r="Q130">
            <v>38433</v>
          </cell>
          <cell r="T130">
            <v>38441</v>
          </cell>
          <cell r="W130">
            <v>38435</v>
          </cell>
          <cell r="Z130">
            <v>39164</v>
          </cell>
        </row>
        <row r="131">
          <cell r="B131">
            <v>38435</v>
          </cell>
          <cell r="E131">
            <v>38799</v>
          </cell>
          <cell r="H131">
            <v>38439</v>
          </cell>
          <cell r="K131">
            <v>38439</v>
          </cell>
          <cell r="N131">
            <v>38435</v>
          </cell>
          <cell r="Q131">
            <v>38434</v>
          </cell>
          <cell r="T131">
            <v>38442</v>
          </cell>
          <cell r="W131">
            <v>38440</v>
          </cell>
          <cell r="Z131">
            <v>39167</v>
          </cell>
        </row>
        <row r="132">
          <cell r="B132">
            <v>38440</v>
          </cell>
          <cell r="E132">
            <v>38800</v>
          </cell>
          <cell r="H132">
            <v>38440</v>
          </cell>
          <cell r="K132">
            <v>38440</v>
          </cell>
          <cell r="N132">
            <v>38440</v>
          </cell>
          <cell r="Q132">
            <v>38435</v>
          </cell>
          <cell r="T132">
            <v>38443</v>
          </cell>
          <cell r="W132">
            <v>38441</v>
          </cell>
          <cell r="Z132">
            <v>39168</v>
          </cell>
        </row>
        <row r="133">
          <cell r="B133">
            <v>38441</v>
          </cell>
          <cell r="E133">
            <v>38803</v>
          </cell>
          <cell r="H133">
            <v>38441</v>
          </cell>
          <cell r="K133">
            <v>38441</v>
          </cell>
          <cell r="N133">
            <v>38441</v>
          </cell>
          <cell r="Q133">
            <v>38440</v>
          </cell>
          <cell r="T133">
            <v>38446</v>
          </cell>
          <cell r="W133">
            <v>38442</v>
          </cell>
          <cell r="Z133">
            <v>39169</v>
          </cell>
        </row>
        <row r="134">
          <cell r="B134">
            <v>38442</v>
          </cell>
          <cell r="E134">
            <v>38804</v>
          </cell>
          <cell r="H134">
            <v>38442</v>
          </cell>
          <cell r="K134">
            <v>38442</v>
          </cell>
          <cell r="N134">
            <v>38442</v>
          </cell>
          <cell r="Q134">
            <v>38441</v>
          </cell>
          <cell r="T134">
            <v>38447</v>
          </cell>
          <cell r="W134">
            <v>38443</v>
          </cell>
          <cell r="Z134">
            <v>39170</v>
          </cell>
        </row>
        <row r="135">
          <cell r="B135">
            <v>38443</v>
          </cell>
          <cell r="E135">
            <v>38805</v>
          </cell>
          <cell r="H135">
            <v>38443</v>
          </cell>
          <cell r="K135">
            <v>38443</v>
          </cell>
          <cell r="N135">
            <v>38443</v>
          </cell>
          <cell r="Q135">
            <v>38442</v>
          </cell>
          <cell r="T135">
            <v>38448</v>
          </cell>
          <cell r="W135">
            <v>38446</v>
          </cell>
          <cell r="Z135">
            <v>39171</v>
          </cell>
        </row>
        <row r="136">
          <cell r="B136">
            <v>38446</v>
          </cell>
          <cell r="E136">
            <v>38806</v>
          </cell>
          <cell r="H136">
            <v>38446</v>
          </cell>
          <cell r="K136">
            <v>38446</v>
          </cell>
          <cell r="N136">
            <v>38446</v>
          </cell>
          <cell r="Q136">
            <v>38443</v>
          </cell>
          <cell r="T136">
            <v>38449</v>
          </cell>
          <cell r="W136">
            <v>38448</v>
          </cell>
          <cell r="Z136">
            <v>39174</v>
          </cell>
        </row>
        <row r="137">
          <cell r="B137">
            <v>38447</v>
          </cell>
          <cell r="E137">
            <v>38807</v>
          </cell>
          <cell r="H137">
            <v>38447</v>
          </cell>
          <cell r="K137">
            <v>38447</v>
          </cell>
          <cell r="N137">
            <v>38447</v>
          </cell>
          <cell r="Q137">
            <v>38446</v>
          </cell>
          <cell r="T137">
            <v>38450</v>
          </cell>
          <cell r="W137">
            <v>38449</v>
          </cell>
          <cell r="Z137">
            <v>39175</v>
          </cell>
        </row>
        <row r="138">
          <cell r="B138">
            <v>38448</v>
          </cell>
          <cell r="E138">
            <v>38810</v>
          </cell>
          <cell r="H138">
            <v>38448</v>
          </cell>
          <cell r="K138">
            <v>38448</v>
          </cell>
          <cell r="N138">
            <v>38448</v>
          </cell>
          <cell r="Q138">
            <v>38447</v>
          </cell>
          <cell r="T138">
            <v>38453</v>
          </cell>
          <cell r="W138">
            <v>38450</v>
          </cell>
          <cell r="Z138">
            <v>39176</v>
          </cell>
        </row>
        <row r="139">
          <cell r="B139">
            <v>38449</v>
          </cell>
          <cell r="E139">
            <v>38811</v>
          </cell>
          <cell r="H139">
            <v>38449</v>
          </cell>
          <cell r="K139">
            <v>38449</v>
          </cell>
          <cell r="N139">
            <v>38449</v>
          </cell>
          <cell r="Q139">
            <v>38448</v>
          </cell>
          <cell r="T139">
            <v>38454</v>
          </cell>
          <cell r="W139">
            <v>38453</v>
          </cell>
          <cell r="Z139">
            <v>39182</v>
          </cell>
        </row>
        <row r="140">
          <cell r="B140">
            <v>38450</v>
          </cell>
          <cell r="E140">
            <v>38813</v>
          </cell>
          <cell r="H140">
            <v>38450</v>
          </cell>
          <cell r="K140">
            <v>38450</v>
          </cell>
          <cell r="N140">
            <v>38450</v>
          </cell>
          <cell r="Q140">
            <v>38449</v>
          </cell>
          <cell r="T140">
            <v>38455</v>
          </cell>
          <cell r="W140">
            <v>38454</v>
          </cell>
          <cell r="Z140">
            <v>39183</v>
          </cell>
        </row>
        <row r="141">
          <cell r="B141">
            <v>38453</v>
          </cell>
          <cell r="E141">
            <v>38814</v>
          </cell>
          <cell r="H141">
            <v>38453</v>
          </cell>
          <cell r="K141">
            <v>38453</v>
          </cell>
          <cell r="N141">
            <v>38453</v>
          </cell>
          <cell r="Q141">
            <v>38450</v>
          </cell>
          <cell r="T141">
            <v>38456</v>
          </cell>
          <cell r="W141">
            <v>38455</v>
          </cell>
          <cell r="Z141">
            <v>39184</v>
          </cell>
        </row>
        <row r="142">
          <cell r="B142">
            <v>38454</v>
          </cell>
          <cell r="E142">
            <v>38817</v>
          </cell>
          <cell r="H142">
            <v>38454</v>
          </cell>
          <cell r="K142">
            <v>38454</v>
          </cell>
          <cell r="N142">
            <v>38454</v>
          </cell>
          <cell r="Q142">
            <v>38453</v>
          </cell>
          <cell r="T142">
            <v>38457</v>
          </cell>
          <cell r="W142">
            <v>38456</v>
          </cell>
          <cell r="Z142">
            <v>39185</v>
          </cell>
        </row>
        <row r="143">
          <cell r="B143">
            <v>38455</v>
          </cell>
          <cell r="E143">
            <v>38818</v>
          </cell>
          <cell r="H143">
            <v>38455</v>
          </cell>
          <cell r="K143">
            <v>38455</v>
          </cell>
          <cell r="N143">
            <v>38455</v>
          </cell>
          <cell r="Q143">
            <v>38454</v>
          </cell>
          <cell r="T143">
            <v>38460</v>
          </cell>
          <cell r="W143">
            <v>38457</v>
          </cell>
          <cell r="Z143">
            <v>39188</v>
          </cell>
        </row>
        <row r="144">
          <cell r="B144">
            <v>38456</v>
          </cell>
          <cell r="E144">
            <v>38819</v>
          </cell>
          <cell r="H144">
            <v>38456</v>
          </cell>
          <cell r="K144">
            <v>38456</v>
          </cell>
          <cell r="N144">
            <v>38456</v>
          </cell>
          <cell r="Q144">
            <v>38455</v>
          </cell>
          <cell r="T144">
            <v>38461</v>
          </cell>
          <cell r="W144">
            <v>38460</v>
          </cell>
          <cell r="Z144">
            <v>39189</v>
          </cell>
        </row>
        <row r="145">
          <cell r="B145">
            <v>38457</v>
          </cell>
          <cell r="E145">
            <v>38820</v>
          </cell>
          <cell r="H145">
            <v>38457</v>
          </cell>
          <cell r="K145">
            <v>38457</v>
          </cell>
          <cell r="N145">
            <v>38457</v>
          </cell>
          <cell r="Q145">
            <v>38456</v>
          </cell>
          <cell r="T145">
            <v>38462</v>
          </cell>
          <cell r="W145">
            <v>38461</v>
          </cell>
          <cell r="Z145">
            <v>39190</v>
          </cell>
        </row>
        <row r="146">
          <cell r="B146">
            <v>38460</v>
          </cell>
          <cell r="E146">
            <v>38825</v>
          </cell>
          <cell r="H146">
            <v>38460</v>
          </cell>
          <cell r="K146">
            <v>38460</v>
          </cell>
          <cell r="N146">
            <v>38460</v>
          </cell>
          <cell r="Q146">
            <v>38457</v>
          </cell>
          <cell r="T146">
            <v>38463</v>
          </cell>
          <cell r="W146">
            <v>38462</v>
          </cell>
          <cell r="Z146">
            <v>39191</v>
          </cell>
        </row>
        <row r="147">
          <cell r="B147">
            <v>38461</v>
          </cell>
          <cell r="E147">
            <v>38826</v>
          </cell>
          <cell r="H147">
            <v>38461</v>
          </cell>
          <cell r="K147">
            <v>38461</v>
          </cell>
          <cell r="N147">
            <v>38461</v>
          </cell>
          <cell r="Q147">
            <v>38460</v>
          </cell>
          <cell r="T147">
            <v>38464</v>
          </cell>
          <cell r="W147">
            <v>38463</v>
          </cell>
          <cell r="Z147">
            <v>39192</v>
          </cell>
        </row>
        <row r="148">
          <cell r="B148">
            <v>38462</v>
          </cell>
          <cell r="E148">
            <v>38827</v>
          </cell>
          <cell r="H148">
            <v>38462</v>
          </cell>
          <cell r="K148">
            <v>38462</v>
          </cell>
          <cell r="N148">
            <v>38462</v>
          </cell>
          <cell r="Q148">
            <v>38461</v>
          </cell>
          <cell r="T148">
            <v>38467</v>
          </cell>
          <cell r="W148">
            <v>38464</v>
          </cell>
          <cell r="Z148">
            <v>39195</v>
          </cell>
        </row>
        <row r="149">
          <cell r="B149">
            <v>38463</v>
          </cell>
          <cell r="E149">
            <v>38828</v>
          </cell>
          <cell r="H149">
            <v>38463</v>
          </cell>
          <cell r="K149">
            <v>38463</v>
          </cell>
          <cell r="N149">
            <v>38463</v>
          </cell>
          <cell r="Q149">
            <v>38462</v>
          </cell>
          <cell r="T149">
            <v>38468</v>
          </cell>
          <cell r="W149">
            <v>38467</v>
          </cell>
          <cell r="Z149">
            <v>39196</v>
          </cell>
        </row>
        <row r="150">
          <cell r="B150">
            <v>38464</v>
          </cell>
          <cell r="E150">
            <v>38831</v>
          </cell>
          <cell r="H150">
            <v>38464</v>
          </cell>
          <cell r="K150">
            <v>38464</v>
          </cell>
          <cell r="N150">
            <v>38464</v>
          </cell>
          <cell r="Q150">
            <v>38463</v>
          </cell>
          <cell r="T150">
            <v>38469</v>
          </cell>
          <cell r="W150">
            <v>38468</v>
          </cell>
          <cell r="Z150">
            <v>39197</v>
          </cell>
        </row>
        <row r="151">
          <cell r="B151">
            <v>38467</v>
          </cell>
          <cell r="E151">
            <v>38832</v>
          </cell>
          <cell r="H151">
            <v>38467</v>
          </cell>
          <cell r="K151">
            <v>38467</v>
          </cell>
          <cell r="N151">
            <v>38467</v>
          </cell>
          <cell r="Q151">
            <v>38464</v>
          </cell>
          <cell r="T151">
            <v>38470</v>
          </cell>
          <cell r="W151">
            <v>38469</v>
          </cell>
          <cell r="Z151">
            <v>39198</v>
          </cell>
        </row>
        <row r="152">
          <cell r="B152">
            <v>38468</v>
          </cell>
          <cell r="E152">
            <v>38833</v>
          </cell>
          <cell r="H152">
            <v>38468</v>
          </cell>
          <cell r="K152">
            <v>38468</v>
          </cell>
          <cell r="N152">
            <v>38468</v>
          </cell>
          <cell r="Q152">
            <v>38467</v>
          </cell>
          <cell r="T152">
            <v>38474</v>
          </cell>
          <cell r="W152">
            <v>38470</v>
          </cell>
          <cell r="Z152">
            <v>39199</v>
          </cell>
        </row>
        <row r="153">
          <cell r="B153">
            <v>38469</v>
          </cell>
          <cell r="E153">
            <v>38834</v>
          </cell>
          <cell r="H153">
            <v>38469</v>
          </cell>
          <cell r="K153">
            <v>38469</v>
          </cell>
          <cell r="N153">
            <v>38469</v>
          </cell>
          <cell r="Q153">
            <v>38468</v>
          </cell>
          <cell r="T153">
            <v>38478</v>
          </cell>
          <cell r="W153">
            <v>38471</v>
          </cell>
          <cell r="Z153">
            <v>39202</v>
          </cell>
        </row>
        <row r="154">
          <cell r="B154">
            <v>38470</v>
          </cell>
          <cell r="E154">
            <v>38835</v>
          </cell>
          <cell r="H154">
            <v>38470</v>
          </cell>
          <cell r="K154">
            <v>38470</v>
          </cell>
          <cell r="N154">
            <v>38470</v>
          </cell>
          <cell r="Q154">
            <v>38469</v>
          </cell>
          <cell r="T154">
            <v>38481</v>
          </cell>
          <cell r="W154">
            <v>38475</v>
          </cell>
          <cell r="Z154">
            <v>39204</v>
          </cell>
        </row>
        <row r="155">
          <cell r="B155">
            <v>38471</v>
          </cell>
          <cell r="E155">
            <v>38839</v>
          </cell>
          <cell r="H155">
            <v>38471</v>
          </cell>
          <cell r="K155">
            <v>38471</v>
          </cell>
          <cell r="N155">
            <v>38471</v>
          </cell>
          <cell r="Q155">
            <v>38470</v>
          </cell>
          <cell r="T155">
            <v>38482</v>
          </cell>
          <cell r="W155">
            <v>38476</v>
          </cell>
          <cell r="Z155">
            <v>39205</v>
          </cell>
        </row>
        <row r="156">
          <cell r="B156">
            <v>38475</v>
          </cell>
          <cell r="E156">
            <v>38840</v>
          </cell>
          <cell r="H156">
            <v>38474</v>
          </cell>
          <cell r="K156">
            <v>38474</v>
          </cell>
          <cell r="N156">
            <v>38475</v>
          </cell>
          <cell r="Q156">
            <v>38471</v>
          </cell>
          <cell r="T156">
            <v>38483</v>
          </cell>
          <cell r="W156">
            <v>38477</v>
          </cell>
          <cell r="Z156">
            <v>39206</v>
          </cell>
        </row>
        <row r="157">
          <cell r="B157">
            <v>38476</v>
          </cell>
          <cell r="E157">
            <v>38841</v>
          </cell>
          <cell r="H157">
            <v>38475</v>
          </cell>
          <cell r="K157">
            <v>38475</v>
          </cell>
          <cell r="N157">
            <v>38476</v>
          </cell>
          <cell r="Q157">
            <v>38474</v>
          </cell>
          <cell r="T157">
            <v>38484</v>
          </cell>
          <cell r="W157">
            <v>38478</v>
          </cell>
          <cell r="Z157">
            <v>39209</v>
          </cell>
        </row>
        <row r="158">
          <cell r="B158">
            <v>38477</v>
          </cell>
          <cell r="E158">
            <v>38845</v>
          </cell>
          <cell r="H158">
            <v>38476</v>
          </cell>
          <cell r="K158">
            <v>38476</v>
          </cell>
          <cell r="N158">
            <v>38477</v>
          </cell>
          <cell r="Q158">
            <v>38475</v>
          </cell>
          <cell r="T158">
            <v>38485</v>
          </cell>
          <cell r="W158">
            <v>38481</v>
          </cell>
          <cell r="Z158">
            <v>39210</v>
          </cell>
        </row>
        <row r="159">
          <cell r="B159">
            <v>38478</v>
          </cell>
          <cell r="E159">
            <v>38846</v>
          </cell>
          <cell r="H159">
            <v>38477</v>
          </cell>
          <cell r="K159">
            <v>38477</v>
          </cell>
          <cell r="N159">
            <v>38478</v>
          </cell>
          <cell r="Q159">
            <v>38476</v>
          </cell>
          <cell r="T159">
            <v>38488</v>
          </cell>
          <cell r="W159">
            <v>38482</v>
          </cell>
          <cell r="Z159">
            <v>39211</v>
          </cell>
        </row>
        <row r="160">
          <cell r="B160">
            <v>38481</v>
          </cell>
          <cell r="E160">
            <v>38847</v>
          </cell>
          <cell r="H160">
            <v>38478</v>
          </cell>
          <cell r="K160">
            <v>38478</v>
          </cell>
          <cell r="N160">
            <v>38481</v>
          </cell>
          <cell r="Q160">
            <v>38477</v>
          </cell>
          <cell r="T160">
            <v>38489</v>
          </cell>
          <cell r="W160">
            <v>38483</v>
          </cell>
          <cell r="Z160">
            <v>39212</v>
          </cell>
        </row>
        <row r="161">
          <cell r="B161">
            <v>38482</v>
          </cell>
          <cell r="E161">
            <v>38848</v>
          </cell>
          <cell r="H161">
            <v>38481</v>
          </cell>
          <cell r="K161">
            <v>38481</v>
          </cell>
          <cell r="N161">
            <v>38482</v>
          </cell>
          <cell r="Q161">
            <v>38478</v>
          </cell>
          <cell r="T161">
            <v>38490</v>
          </cell>
          <cell r="W161">
            <v>38484</v>
          </cell>
          <cell r="Z161">
            <v>39213</v>
          </cell>
        </row>
        <row r="162">
          <cell r="B162">
            <v>38483</v>
          </cell>
          <cell r="E162">
            <v>38849</v>
          </cell>
          <cell r="H162">
            <v>38482</v>
          </cell>
          <cell r="K162">
            <v>38482</v>
          </cell>
          <cell r="N162">
            <v>38483</v>
          </cell>
          <cell r="Q162">
            <v>38481</v>
          </cell>
          <cell r="T162">
            <v>38491</v>
          </cell>
          <cell r="W162">
            <v>38485</v>
          </cell>
          <cell r="Z162">
            <v>39216</v>
          </cell>
        </row>
        <row r="163">
          <cell r="B163">
            <v>38484</v>
          </cell>
          <cell r="E163">
            <v>38852</v>
          </cell>
          <cell r="H163">
            <v>38483</v>
          </cell>
          <cell r="K163">
            <v>38483</v>
          </cell>
          <cell r="N163">
            <v>38484</v>
          </cell>
          <cell r="Q163">
            <v>38482</v>
          </cell>
          <cell r="T163">
            <v>38492</v>
          </cell>
          <cell r="W163">
            <v>38489</v>
          </cell>
          <cell r="Z163">
            <v>39217</v>
          </cell>
        </row>
        <row r="164">
          <cell r="B164">
            <v>38485</v>
          </cell>
          <cell r="E164">
            <v>38853</v>
          </cell>
          <cell r="H164">
            <v>38484</v>
          </cell>
          <cell r="K164">
            <v>38484</v>
          </cell>
          <cell r="N164">
            <v>38485</v>
          </cell>
          <cell r="Q164">
            <v>38483</v>
          </cell>
          <cell r="T164">
            <v>38495</v>
          </cell>
          <cell r="W164">
            <v>38490</v>
          </cell>
          <cell r="Z164">
            <v>39218</v>
          </cell>
        </row>
        <row r="165">
          <cell r="B165">
            <v>38488</v>
          </cell>
          <cell r="E165">
            <v>38854</v>
          </cell>
          <cell r="H165">
            <v>38485</v>
          </cell>
          <cell r="K165">
            <v>38485</v>
          </cell>
          <cell r="N165">
            <v>38488</v>
          </cell>
          <cell r="Q165">
            <v>38484</v>
          </cell>
          <cell r="T165">
            <v>38496</v>
          </cell>
          <cell r="W165">
            <v>38491</v>
          </cell>
          <cell r="Z165">
            <v>39219</v>
          </cell>
        </row>
        <row r="166">
          <cell r="B166">
            <v>38489</v>
          </cell>
          <cell r="E166">
            <v>38855</v>
          </cell>
          <cell r="H166">
            <v>38488</v>
          </cell>
          <cell r="K166">
            <v>38488</v>
          </cell>
          <cell r="N166">
            <v>38489</v>
          </cell>
          <cell r="Q166">
            <v>38485</v>
          </cell>
          <cell r="T166">
            <v>38497</v>
          </cell>
          <cell r="W166">
            <v>38492</v>
          </cell>
          <cell r="Z166">
            <v>39220</v>
          </cell>
        </row>
        <row r="167">
          <cell r="B167">
            <v>38490</v>
          </cell>
          <cell r="E167">
            <v>38856</v>
          </cell>
          <cell r="H167">
            <v>38489</v>
          </cell>
          <cell r="K167">
            <v>38489</v>
          </cell>
          <cell r="N167">
            <v>38490</v>
          </cell>
          <cell r="Q167">
            <v>38488</v>
          </cell>
          <cell r="T167">
            <v>38498</v>
          </cell>
          <cell r="W167">
            <v>38495</v>
          </cell>
          <cell r="Z167">
            <v>39223</v>
          </cell>
        </row>
        <row r="168">
          <cell r="B168">
            <v>38491</v>
          </cell>
          <cell r="E168">
            <v>38859</v>
          </cell>
          <cell r="H168">
            <v>38490</v>
          </cell>
          <cell r="K168">
            <v>38490</v>
          </cell>
          <cell r="N168">
            <v>38491</v>
          </cell>
          <cell r="Q168">
            <v>38489</v>
          </cell>
          <cell r="T168">
            <v>38499</v>
          </cell>
          <cell r="W168">
            <v>38496</v>
          </cell>
          <cell r="Z168">
            <v>39224</v>
          </cell>
        </row>
        <row r="169">
          <cell r="B169">
            <v>38492</v>
          </cell>
          <cell r="E169">
            <v>38860</v>
          </cell>
          <cell r="H169">
            <v>38491</v>
          </cell>
          <cell r="K169">
            <v>38491</v>
          </cell>
          <cell r="N169">
            <v>38492</v>
          </cell>
          <cell r="Q169">
            <v>38490</v>
          </cell>
          <cell r="T169">
            <v>38502</v>
          </cell>
          <cell r="W169">
            <v>38497</v>
          </cell>
          <cell r="Z169">
            <v>39225</v>
          </cell>
        </row>
        <row r="170">
          <cell r="B170">
            <v>38495</v>
          </cell>
          <cell r="E170">
            <v>38861</v>
          </cell>
          <cell r="H170">
            <v>38492</v>
          </cell>
          <cell r="K170">
            <v>38492</v>
          </cell>
          <cell r="N170">
            <v>38495</v>
          </cell>
          <cell r="Q170">
            <v>38491</v>
          </cell>
          <cell r="T170">
            <v>38503</v>
          </cell>
          <cell r="W170">
            <v>38498</v>
          </cell>
          <cell r="Z170">
            <v>39227</v>
          </cell>
        </row>
        <row r="171">
          <cell r="B171">
            <v>38496</v>
          </cell>
          <cell r="E171">
            <v>38862</v>
          </cell>
          <cell r="H171">
            <v>38495</v>
          </cell>
          <cell r="K171">
            <v>38495</v>
          </cell>
          <cell r="N171">
            <v>38496</v>
          </cell>
          <cell r="Q171">
            <v>38492</v>
          </cell>
          <cell r="T171">
            <v>38504</v>
          </cell>
          <cell r="W171">
            <v>38499</v>
          </cell>
          <cell r="Z171">
            <v>39230</v>
          </cell>
        </row>
        <row r="172">
          <cell r="B172">
            <v>38497</v>
          </cell>
          <cell r="E172">
            <v>38863</v>
          </cell>
          <cell r="H172">
            <v>38496</v>
          </cell>
          <cell r="K172">
            <v>38496</v>
          </cell>
          <cell r="N172">
            <v>38497</v>
          </cell>
          <cell r="Q172">
            <v>38495</v>
          </cell>
          <cell r="T172">
            <v>38505</v>
          </cell>
          <cell r="W172">
            <v>38502</v>
          </cell>
          <cell r="Z172">
            <v>39231</v>
          </cell>
        </row>
        <row r="173">
          <cell r="B173">
            <v>38498</v>
          </cell>
          <cell r="E173">
            <v>38866</v>
          </cell>
          <cell r="H173">
            <v>38497</v>
          </cell>
          <cell r="K173">
            <v>38497</v>
          </cell>
          <cell r="N173">
            <v>38498</v>
          </cell>
          <cell r="Q173">
            <v>38496</v>
          </cell>
          <cell r="T173">
            <v>38506</v>
          </cell>
          <cell r="W173">
            <v>38503</v>
          </cell>
          <cell r="Z173">
            <v>39232</v>
          </cell>
        </row>
        <row r="174">
          <cell r="B174">
            <v>38499</v>
          </cell>
          <cell r="E174">
            <v>38867</v>
          </cell>
          <cell r="H174">
            <v>38498</v>
          </cell>
          <cell r="K174">
            <v>38498</v>
          </cell>
          <cell r="N174">
            <v>38499</v>
          </cell>
          <cell r="Q174">
            <v>38497</v>
          </cell>
          <cell r="T174">
            <v>38509</v>
          </cell>
          <cell r="W174">
            <v>38504</v>
          </cell>
          <cell r="Z174">
            <v>39233</v>
          </cell>
        </row>
        <row r="175">
          <cell r="B175">
            <v>38503</v>
          </cell>
          <cell r="E175">
            <v>38869</v>
          </cell>
          <cell r="H175">
            <v>38499</v>
          </cell>
          <cell r="K175">
            <v>38499</v>
          </cell>
          <cell r="N175">
            <v>38503</v>
          </cell>
          <cell r="Q175">
            <v>38498</v>
          </cell>
          <cell r="T175">
            <v>38510</v>
          </cell>
          <cell r="W175">
            <v>38505</v>
          </cell>
          <cell r="Z175">
            <v>39234</v>
          </cell>
        </row>
        <row r="176">
          <cell r="B176">
            <v>38504</v>
          </cell>
          <cell r="E176">
            <v>38870</v>
          </cell>
          <cell r="H176">
            <v>38503</v>
          </cell>
          <cell r="K176">
            <v>38503</v>
          </cell>
          <cell r="N176">
            <v>38504</v>
          </cell>
          <cell r="Q176">
            <v>38499</v>
          </cell>
          <cell r="T176">
            <v>38511</v>
          </cell>
          <cell r="W176">
            <v>38506</v>
          </cell>
          <cell r="Z176">
            <v>39237</v>
          </cell>
        </row>
        <row r="177">
          <cell r="B177">
            <v>38505</v>
          </cell>
          <cell r="E177">
            <v>38873</v>
          </cell>
          <cell r="H177">
            <v>38504</v>
          </cell>
          <cell r="K177">
            <v>38504</v>
          </cell>
          <cell r="N177">
            <v>38505</v>
          </cell>
          <cell r="Q177">
            <v>38502</v>
          </cell>
          <cell r="T177">
            <v>38512</v>
          </cell>
          <cell r="W177">
            <v>38509</v>
          </cell>
          <cell r="Z177">
            <v>39238</v>
          </cell>
        </row>
        <row r="178">
          <cell r="B178">
            <v>38506</v>
          </cell>
          <cell r="E178">
            <v>38874</v>
          </cell>
          <cell r="H178">
            <v>38505</v>
          </cell>
          <cell r="K178">
            <v>38505</v>
          </cell>
          <cell r="N178">
            <v>38506</v>
          </cell>
          <cell r="Q178">
            <v>38503</v>
          </cell>
          <cell r="T178">
            <v>38513</v>
          </cell>
          <cell r="W178">
            <v>38510</v>
          </cell>
          <cell r="Z178">
            <v>39239</v>
          </cell>
        </row>
        <row r="179">
          <cell r="B179">
            <v>38509</v>
          </cell>
          <cell r="E179">
            <v>38875</v>
          </cell>
          <cell r="H179">
            <v>38506</v>
          </cell>
          <cell r="K179">
            <v>38506</v>
          </cell>
          <cell r="N179">
            <v>38509</v>
          </cell>
          <cell r="Q179">
            <v>38504</v>
          </cell>
          <cell r="T179">
            <v>38516</v>
          </cell>
          <cell r="W179">
            <v>38511</v>
          </cell>
          <cell r="Z179">
            <v>39240</v>
          </cell>
        </row>
        <row r="180">
          <cell r="B180">
            <v>38510</v>
          </cell>
          <cell r="E180">
            <v>38876</v>
          </cell>
          <cell r="H180">
            <v>38509</v>
          </cell>
          <cell r="K180">
            <v>38509</v>
          </cell>
          <cell r="N180">
            <v>38510</v>
          </cell>
          <cell r="Q180">
            <v>38505</v>
          </cell>
          <cell r="T180">
            <v>38517</v>
          </cell>
          <cell r="W180">
            <v>38512</v>
          </cell>
          <cell r="Z180">
            <v>39241</v>
          </cell>
        </row>
        <row r="181">
          <cell r="B181">
            <v>38511</v>
          </cell>
          <cell r="E181">
            <v>38877</v>
          </cell>
          <cell r="H181">
            <v>38510</v>
          </cell>
          <cell r="K181">
            <v>38510</v>
          </cell>
          <cell r="N181">
            <v>38511</v>
          </cell>
          <cell r="Q181">
            <v>38506</v>
          </cell>
          <cell r="T181">
            <v>38518</v>
          </cell>
          <cell r="W181">
            <v>38513</v>
          </cell>
          <cell r="Z181">
            <v>39244</v>
          </cell>
        </row>
        <row r="182">
          <cell r="B182">
            <v>38512</v>
          </cell>
          <cell r="E182">
            <v>38880</v>
          </cell>
          <cell r="H182">
            <v>38511</v>
          </cell>
          <cell r="K182">
            <v>38511</v>
          </cell>
          <cell r="N182">
            <v>38512</v>
          </cell>
          <cell r="Q182">
            <v>38509</v>
          </cell>
          <cell r="T182">
            <v>38519</v>
          </cell>
          <cell r="W182">
            <v>38516</v>
          </cell>
          <cell r="Z182">
            <v>39245</v>
          </cell>
        </row>
        <row r="183">
          <cell r="B183">
            <v>38513</v>
          </cell>
          <cell r="E183">
            <v>38881</v>
          </cell>
          <cell r="H183">
            <v>38512</v>
          </cell>
          <cell r="K183">
            <v>38512</v>
          </cell>
          <cell r="N183">
            <v>38513</v>
          </cell>
          <cell r="Q183">
            <v>38510</v>
          </cell>
          <cell r="T183">
            <v>38520</v>
          </cell>
          <cell r="W183">
            <v>38517</v>
          </cell>
          <cell r="Z183">
            <v>39246</v>
          </cell>
        </row>
        <row r="184">
          <cell r="B184">
            <v>38516</v>
          </cell>
          <cell r="E184">
            <v>38882</v>
          </cell>
          <cell r="H184">
            <v>38513</v>
          </cell>
          <cell r="K184">
            <v>38513</v>
          </cell>
          <cell r="N184">
            <v>38516</v>
          </cell>
          <cell r="Q184">
            <v>38511</v>
          </cell>
          <cell r="T184">
            <v>38523</v>
          </cell>
          <cell r="W184">
            <v>38518</v>
          </cell>
          <cell r="Z184">
            <v>39247</v>
          </cell>
        </row>
        <row r="185">
          <cell r="B185">
            <v>38517</v>
          </cell>
          <cell r="E185">
            <v>38883</v>
          </cell>
          <cell r="H185">
            <v>38516</v>
          </cell>
          <cell r="K185">
            <v>38516</v>
          </cell>
          <cell r="N185">
            <v>38517</v>
          </cell>
          <cell r="Q185">
            <v>38512</v>
          </cell>
          <cell r="T185">
            <v>38524</v>
          </cell>
          <cell r="W185">
            <v>38519</v>
          </cell>
          <cell r="Z185">
            <v>39248</v>
          </cell>
        </row>
        <row r="186">
          <cell r="B186">
            <v>38518</v>
          </cell>
          <cell r="E186">
            <v>38884</v>
          </cell>
          <cell r="H186">
            <v>38517</v>
          </cell>
          <cell r="K186">
            <v>38517</v>
          </cell>
          <cell r="N186">
            <v>38518</v>
          </cell>
          <cell r="Q186">
            <v>38513</v>
          </cell>
          <cell r="T186">
            <v>38525</v>
          </cell>
          <cell r="W186">
            <v>38520</v>
          </cell>
          <cell r="Z186">
            <v>39251</v>
          </cell>
        </row>
        <row r="187">
          <cell r="B187">
            <v>38519</v>
          </cell>
          <cell r="E187">
            <v>38887</v>
          </cell>
          <cell r="H187">
            <v>38518</v>
          </cell>
          <cell r="K187">
            <v>38518</v>
          </cell>
          <cell r="N187">
            <v>38519</v>
          </cell>
          <cell r="Q187">
            <v>38516</v>
          </cell>
          <cell r="T187">
            <v>38526</v>
          </cell>
          <cell r="W187">
            <v>38523</v>
          </cell>
          <cell r="Z187">
            <v>39253</v>
          </cell>
        </row>
        <row r="188">
          <cell r="B188">
            <v>38520</v>
          </cell>
          <cell r="E188">
            <v>38888</v>
          </cell>
          <cell r="H188">
            <v>38519</v>
          </cell>
          <cell r="K188">
            <v>38519</v>
          </cell>
          <cell r="N188">
            <v>38520</v>
          </cell>
          <cell r="Q188">
            <v>38517</v>
          </cell>
          <cell r="T188">
            <v>38527</v>
          </cell>
          <cell r="W188">
            <v>38524</v>
          </cell>
          <cell r="Z188">
            <v>39254</v>
          </cell>
        </row>
        <row r="189">
          <cell r="B189">
            <v>38523</v>
          </cell>
          <cell r="E189">
            <v>38889</v>
          </cell>
          <cell r="H189">
            <v>38520</v>
          </cell>
          <cell r="K189">
            <v>38520</v>
          </cell>
          <cell r="N189">
            <v>38523</v>
          </cell>
          <cell r="Q189">
            <v>38518</v>
          </cell>
          <cell r="T189">
            <v>38530</v>
          </cell>
          <cell r="W189">
            <v>38525</v>
          </cell>
          <cell r="Z189">
            <v>39255</v>
          </cell>
        </row>
        <row r="190">
          <cell r="B190">
            <v>38524</v>
          </cell>
          <cell r="E190">
            <v>38890</v>
          </cell>
          <cell r="H190">
            <v>38523</v>
          </cell>
          <cell r="K190">
            <v>38523</v>
          </cell>
          <cell r="N190">
            <v>38524</v>
          </cell>
          <cell r="Q190">
            <v>38519</v>
          </cell>
          <cell r="T190">
            <v>38531</v>
          </cell>
          <cell r="W190">
            <v>38526</v>
          </cell>
          <cell r="Z190">
            <v>39258</v>
          </cell>
        </row>
        <row r="191">
          <cell r="B191">
            <v>38525</v>
          </cell>
          <cell r="E191">
            <v>38891</v>
          </cell>
          <cell r="H191">
            <v>38524</v>
          </cell>
          <cell r="K191">
            <v>38524</v>
          </cell>
          <cell r="N191">
            <v>38525</v>
          </cell>
          <cell r="Q191">
            <v>38520</v>
          </cell>
          <cell r="T191">
            <v>38532</v>
          </cell>
          <cell r="W191">
            <v>38527</v>
          </cell>
          <cell r="Z191">
            <v>39259</v>
          </cell>
        </row>
        <row r="192">
          <cell r="B192">
            <v>38526</v>
          </cell>
          <cell r="E192">
            <v>38894</v>
          </cell>
          <cell r="H192">
            <v>38525</v>
          </cell>
          <cell r="K192">
            <v>38525</v>
          </cell>
          <cell r="N192">
            <v>38526</v>
          </cell>
          <cell r="Q192">
            <v>38523</v>
          </cell>
          <cell r="T192">
            <v>38533</v>
          </cell>
          <cell r="W192">
            <v>38530</v>
          </cell>
          <cell r="Z192">
            <v>39260</v>
          </cell>
        </row>
        <row r="193">
          <cell r="B193">
            <v>38527</v>
          </cell>
          <cell r="E193">
            <v>38895</v>
          </cell>
          <cell r="H193">
            <v>38526</v>
          </cell>
          <cell r="K193">
            <v>38526</v>
          </cell>
          <cell r="N193">
            <v>38527</v>
          </cell>
          <cell r="Q193">
            <v>38524</v>
          </cell>
          <cell r="T193">
            <v>38534</v>
          </cell>
          <cell r="W193">
            <v>38531</v>
          </cell>
          <cell r="Z193">
            <v>39261</v>
          </cell>
        </row>
        <row r="194">
          <cell r="B194">
            <v>38530</v>
          </cell>
          <cell r="E194">
            <v>38896</v>
          </cell>
          <cell r="H194">
            <v>38527</v>
          </cell>
          <cell r="K194">
            <v>38527</v>
          </cell>
          <cell r="N194">
            <v>38530</v>
          </cell>
          <cell r="Q194">
            <v>38525</v>
          </cell>
          <cell r="T194">
            <v>38537</v>
          </cell>
          <cell r="W194">
            <v>38532</v>
          </cell>
          <cell r="Z194">
            <v>39262</v>
          </cell>
        </row>
        <row r="195">
          <cell r="B195">
            <v>38531</v>
          </cell>
          <cell r="E195">
            <v>38897</v>
          </cell>
          <cell r="H195">
            <v>38530</v>
          </cell>
          <cell r="K195">
            <v>38530</v>
          </cell>
          <cell r="N195">
            <v>38531</v>
          </cell>
          <cell r="Q195">
            <v>38526</v>
          </cell>
          <cell r="T195">
            <v>38538</v>
          </cell>
          <cell r="W195">
            <v>38533</v>
          </cell>
          <cell r="Z195">
            <v>39266</v>
          </cell>
        </row>
        <row r="196">
          <cell r="B196">
            <v>38532</v>
          </cell>
          <cell r="E196">
            <v>38898</v>
          </cell>
          <cell r="H196">
            <v>38531</v>
          </cell>
          <cell r="K196">
            <v>38531</v>
          </cell>
          <cell r="N196">
            <v>38532</v>
          </cell>
          <cell r="Q196">
            <v>38527</v>
          </cell>
          <cell r="T196">
            <v>38539</v>
          </cell>
          <cell r="W196">
            <v>38537</v>
          </cell>
          <cell r="Z196">
            <v>39267</v>
          </cell>
        </row>
        <row r="197">
          <cell r="B197">
            <v>38533</v>
          </cell>
          <cell r="E197">
            <v>38901</v>
          </cell>
          <cell r="H197">
            <v>38532</v>
          </cell>
          <cell r="K197">
            <v>38532</v>
          </cell>
          <cell r="N197">
            <v>38533</v>
          </cell>
          <cell r="Q197">
            <v>38530</v>
          </cell>
          <cell r="T197">
            <v>38540</v>
          </cell>
          <cell r="W197">
            <v>38538</v>
          </cell>
          <cell r="Z197">
            <v>39268</v>
          </cell>
        </row>
        <row r="198">
          <cell r="B198">
            <v>38534</v>
          </cell>
          <cell r="E198">
            <v>38902</v>
          </cell>
          <cell r="H198">
            <v>38533</v>
          </cell>
          <cell r="K198">
            <v>38533</v>
          </cell>
          <cell r="N198">
            <v>38534</v>
          </cell>
          <cell r="Q198">
            <v>38531</v>
          </cell>
          <cell r="T198">
            <v>38541</v>
          </cell>
          <cell r="W198">
            <v>38539</v>
          </cell>
          <cell r="Z198">
            <v>39269</v>
          </cell>
        </row>
        <row r="199">
          <cell r="B199">
            <v>38537</v>
          </cell>
          <cell r="E199">
            <v>38903</v>
          </cell>
          <cell r="H199">
            <v>38534</v>
          </cell>
          <cell r="K199">
            <v>38534</v>
          </cell>
          <cell r="N199">
            <v>38537</v>
          </cell>
          <cell r="Q199">
            <v>38532</v>
          </cell>
          <cell r="T199">
            <v>38544</v>
          </cell>
          <cell r="W199">
            <v>38540</v>
          </cell>
          <cell r="Z199">
            <v>39272</v>
          </cell>
        </row>
        <row r="200">
          <cell r="B200">
            <v>38538</v>
          </cell>
          <cell r="E200">
            <v>38904</v>
          </cell>
          <cell r="H200">
            <v>38538</v>
          </cell>
          <cell r="K200">
            <v>38538</v>
          </cell>
          <cell r="N200">
            <v>38538</v>
          </cell>
          <cell r="Q200">
            <v>38533</v>
          </cell>
          <cell r="T200">
            <v>38545</v>
          </cell>
          <cell r="W200">
            <v>38541</v>
          </cell>
          <cell r="Z200">
            <v>39273</v>
          </cell>
        </row>
        <row r="201">
          <cell r="B201">
            <v>38539</v>
          </cell>
          <cell r="E201">
            <v>38905</v>
          </cell>
          <cell r="H201">
            <v>38539</v>
          </cell>
          <cell r="K201">
            <v>38539</v>
          </cell>
          <cell r="N201">
            <v>38539</v>
          </cell>
          <cell r="Q201">
            <v>38534</v>
          </cell>
          <cell r="T201">
            <v>38546</v>
          </cell>
          <cell r="W201">
            <v>38544</v>
          </cell>
          <cell r="Z201">
            <v>39274</v>
          </cell>
        </row>
        <row r="202">
          <cell r="B202">
            <v>38540</v>
          </cell>
          <cell r="E202">
            <v>38908</v>
          </cell>
          <cell r="H202">
            <v>38540</v>
          </cell>
          <cell r="K202">
            <v>38540</v>
          </cell>
          <cell r="N202">
            <v>38540</v>
          </cell>
          <cell r="Q202">
            <v>38537</v>
          </cell>
          <cell r="T202">
            <v>38547</v>
          </cell>
          <cell r="W202">
            <v>38545</v>
          </cell>
          <cell r="Z202">
            <v>39275</v>
          </cell>
        </row>
        <row r="203">
          <cell r="B203">
            <v>38541</v>
          </cell>
          <cell r="E203">
            <v>38909</v>
          </cell>
          <cell r="H203">
            <v>38541</v>
          </cell>
          <cell r="K203">
            <v>38541</v>
          </cell>
          <cell r="N203">
            <v>38541</v>
          </cell>
          <cell r="Q203">
            <v>38538</v>
          </cell>
          <cell r="T203">
            <v>38548</v>
          </cell>
          <cell r="W203">
            <v>38546</v>
          </cell>
          <cell r="Z203">
            <v>39276</v>
          </cell>
        </row>
        <row r="204">
          <cell r="B204">
            <v>38544</v>
          </cell>
          <cell r="E204">
            <v>38910</v>
          </cell>
          <cell r="H204">
            <v>38544</v>
          </cell>
          <cell r="K204">
            <v>38544</v>
          </cell>
          <cell r="N204">
            <v>38544</v>
          </cell>
          <cell r="Q204">
            <v>38539</v>
          </cell>
          <cell r="T204">
            <v>38552</v>
          </cell>
          <cell r="W204">
            <v>38547</v>
          </cell>
          <cell r="Z204">
            <v>39279</v>
          </cell>
        </row>
        <row r="205">
          <cell r="B205">
            <v>38545</v>
          </cell>
          <cell r="E205">
            <v>38911</v>
          </cell>
          <cell r="H205">
            <v>38545</v>
          </cell>
          <cell r="K205">
            <v>38545</v>
          </cell>
          <cell r="N205">
            <v>38545</v>
          </cell>
          <cell r="Q205">
            <v>38540</v>
          </cell>
          <cell r="T205">
            <v>38553</v>
          </cell>
          <cell r="W205">
            <v>38548</v>
          </cell>
          <cell r="Z205">
            <v>39280</v>
          </cell>
        </row>
        <row r="206">
          <cell r="B206">
            <v>38546</v>
          </cell>
          <cell r="E206">
            <v>38912</v>
          </cell>
          <cell r="H206">
            <v>38546</v>
          </cell>
          <cell r="K206">
            <v>38546</v>
          </cell>
          <cell r="N206">
            <v>38546</v>
          </cell>
          <cell r="Q206">
            <v>38541</v>
          </cell>
          <cell r="T206">
            <v>38554</v>
          </cell>
          <cell r="W206">
            <v>38551</v>
          </cell>
          <cell r="Z206">
            <v>39281</v>
          </cell>
        </row>
        <row r="207">
          <cell r="B207">
            <v>38547</v>
          </cell>
          <cell r="E207">
            <v>38915</v>
          </cell>
          <cell r="H207">
            <v>38547</v>
          </cell>
          <cell r="K207">
            <v>38547</v>
          </cell>
          <cell r="N207">
            <v>38547</v>
          </cell>
          <cell r="Q207">
            <v>38544</v>
          </cell>
          <cell r="T207">
            <v>38555</v>
          </cell>
          <cell r="W207">
            <v>38552</v>
          </cell>
          <cell r="Z207">
            <v>39282</v>
          </cell>
        </row>
        <row r="208">
          <cell r="B208">
            <v>38548</v>
          </cell>
          <cell r="E208">
            <v>38916</v>
          </cell>
          <cell r="H208">
            <v>38548</v>
          </cell>
          <cell r="K208">
            <v>38548</v>
          </cell>
          <cell r="N208">
            <v>38548</v>
          </cell>
          <cell r="Q208">
            <v>38545</v>
          </cell>
          <cell r="T208">
            <v>38558</v>
          </cell>
          <cell r="W208">
            <v>38553</v>
          </cell>
          <cell r="Z208">
            <v>39283</v>
          </cell>
        </row>
        <row r="209">
          <cell r="B209">
            <v>38551</v>
          </cell>
          <cell r="E209">
            <v>38917</v>
          </cell>
          <cell r="H209">
            <v>38551</v>
          </cell>
          <cell r="K209">
            <v>38551</v>
          </cell>
          <cell r="N209">
            <v>38551</v>
          </cell>
          <cell r="Q209">
            <v>38546</v>
          </cell>
          <cell r="T209">
            <v>38559</v>
          </cell>
          <cell r="W209">
            <v>38554</v>
          </cell>
          <cell r="Z209">
            <v>39286</v>
          </cell>
        </row>
        <row r="210">
          <cell r="B210">
            <v>38552</v>
          </cell>
          <cell r="E210">
            <v>38918</v>
          </cell>
          <cell r="H210">
            <v>38552</v>
          </cell>
          <cell r="K210">
            <v>38552</v>
          </cell>
          <cell r="N210">
            <v>38552</v>
          </cell>
          <cell r="Q210">
            <v>38547</v>
          </cell>
          <cell r="T210">
            <v>38560</v>
          </cell>
          <cell r="W210">
            <v>38555</v>
          </cell>
          <cell r="Z210">
            <v>39287</v>
          </cell>
        </row>
        <row r="211">
          <cell r="B211">
            <v>38553</v>
          </cell>
          <cell r="E211">
            <v>38919</v>
          </cell>
          <cell r="H211">
            <v>38553</v>
          </cell>
          <cell r="K211">
            <v>38553</v>
          </cell>
          <cell r="N211">
            <v>38553</v>
          </cell>
          <cell r="Q211">
            <v>38548</v>
          </cell>
          <cell r="T211">
            <v>38561</v>
          </cell>
          <cell r="W211">
            <v>38558</v>
          </cell>
          <cell r="Z211">
            <v>39288</v>
          </cell>
        </row>
        <row r="212">
          <cell r="B212">
            <v>38554</v>
          </cell>
          <cell r="E212">
            <v>38922</v>
          </cell>
          <cell r="H212">
            <v>38554</v>
          </cell>
          <cell r="K212">
            <v>38554</v>
          </cell>
          <cell r="N212">
            <v>38554</v>
          </cell>
          <cell r="Q212">
            <v>38551</v>
          </cell>
          <cell r="T212">
            <v>38562</v>
          </cell>
          <cell r="W212">
            <v>38559</v>
          </cell>
          <cell r="Z212">
            <v>39289</v>
          </cell>
        </row>
        <row r="213">
          <cell r="B213">
            <v>38555</v>
          </cell>
          <cell r="E213">
            <v>38923</v>
          </cell>
          <cell r="H213">
            <v>38555</v>
          </cell>
          <cell r="K213">
            <v>38555</v>
          </cell>
          <cell r="N213">
            <v>38555</v>
          </cell>
          <cell r="Q213">
            <v>38552</v>
          </cell>
          <cell r="T213">
            <v>38565</v>
          </cell>
          <cell r="W213">
            <v>38560</v>
          </cell>
          <cell r="Z213">
            <v>39290</v>
          </cell>
        </row>
        <row r="214">
          <cell r="B214">
            <v>38558</v>
          </cell>
          <cell r="E214">
            <v>38924</v>
          </cell>
          <cell r="H214">
            <v>38558</v>
          </cell>
          <cell r="K214">
            <v>38558</v>
          </cell>
          <cell r="N214">
            <v>38558</v>
          </cell>
          <cell r="Q214">
            <v>38553</v>
          </cell>
          <cell r="T214">
            <v>38566</v>
          </cell>
          <cell r="W214">
            <v>38561</v>
          </cell>
          <cell r="Z214">
            <v>39293</v>
          </cell>
        </row>
        <row r="215">
          <cell r="B215">
            <v>38559</v>
          </cell>
          <cell r="E215">
            <v>38925</v>
          </cell>
          <cell r="H215">
            <v>38559</v>
          </cell>
          <cell r="K215">
            <v>38559</v>
          </cell>
          <cell r="N215">
            <v>38559</v>
          </cell>
          <cell r="Q215">
            <v>38554</v>
          </cell>
          <cell r="T215">
            <v>38567</v>
          </cell>
          <cell r="W215">
            <v>38562</v>
          </cell>
          <cell r="Z215">
            <v>39294</v>
          </cell>
        </row>
        <row r="216">
          <cell r="B216">
            <v>38560</v>
          </cell>
          <cell r="E216">
            <v>38926</v>
          </cell>
          <cell r="H216">
            <v>38560</v>
          </cell>
          <cell r="K216">
            <v>38560</v>
          </cell>
          <cell r="N216">
            <v>38560</v>
          </cell>
          <cell r="Q216">
            <v>38555</v>
          </cell>
          <cell r="T216">
            <v>38568</v>
          </cell>
          <cell r="W216">
            <v>38565</v>
          </cell>
          <cell r="Z216">
            <v>39295</v>
          </cell>
        </row>
        <row r="217">
          <cell r="B217">
            <v>38561</v>
          </cell>
          <cell r="E217">
            <v>38929</v>
          </cell>
          <cell r="H217">
            <v>38561</v>
          </cell>
          <cell r="K217">
            <v>38561</v>
          </cell>
          <cell r="N217">
            <v>38561</v>
          </cell>
          <cell r="Q217">
            <v>38558</v>
          </cell>
          <cell r="T217">
            <v>38569</v>
          </cell>
          <cell r="W217">
            <v>38566</v>
          </cell>
          <cell r="Z217">
            <v>39296</v>
          </cell>
        </row>
        <row r="218">
          <cell r="B218">
            <v>38562</v>
          </cell>
          <cell r="E218">
            <v>38930</v>
          </cell>
          <cell r="H218">
            <v>38562</v>
          </cell>
          <cell r="K218">
            <v>38562</v>
          </cell>
          <cell r="N218">
            <v>38562</v>
          </cell>
          <cell r="Q218">
            <v>38559</v>
          </cell>
          <cell r="T218">
            <v>38572</v>
          </cell>
          <cell r="W218">
            <v>38567</v>
          </cell>
          <cell r="Z218">
            <v>39297</v>
          </cell>
        </row>
        <row r="219">
          <cell r="B219">
            <v>38565</v>
          </cell>
          <cell r="E219">
            <v>38931</v>
          </cell>
          <cell r="H219">
            <v>38565</v>
          </cell>
          <cell r="K219">
            <v>38565</v>
          </cell>
          <cell r="N219">
            <v>38565</v>
          </cell>
          <cell r="Q219">
            <v>38560</v>
          </cell>
          <cell r="T219">
            <v>38573</v>
          </cell>
          <cell r="W219">
            <v>38568</v>
          </cell>
          <cell r="Z219">
            <v>39300</v>
          </cell>
        </row>
        <row r="220">
          <cell r="B220">
            <v>38566</v>
          </cell>
          <cell r="E220">
            <v>38932</v>
          </cell>
          <cell r="H220">
            <v>38566</v>
          </cell>
          <cell r="K220">
            <v>38566</v>
          </cell>
          <cell r="N220">
            <v>38566</v>
          </cell>
          <cell r="Q220">
            <v>38561</v>
          </cell>
          <cell r="T220">
            <v>38574</v>
          </cell>
          <cell r="W220">
            <v>38569</v>
          </cell>
          <cell r="Z220">
            <v>39301</v>
          </cell>
        </row>
        <row r="221">
          <cell r="B221">
            <v>38567</v>
          </cell>
          <cell r="E221">
            <v>38933</v>
          </cell>
          <cell r="H221">
            <v>38567</v>
          </cell>
          <cell r="K221">
            <v>38567</v>
          </cell>
          <cell r="N221">
            <v>38567</v>
          </cell>
          <cell r="Q221">
            <v>38562</v>
          </cell>
          <cell r="T221">
            <v>38575</v>
          </cell>
          <cell r="W221">
            <v>38572</v>
          </cell>
          <cell r="Z221">
            <v>39302</v>
          </cell>
        </row>
        <row r="222">
          <cell r="B222">
            <v>38568</v>
          </cell>
          <cell r="E222">
            <v>38936</v>
          </cell>
          <cell r="H222">
            <v>38568</v>
          </cell>
          <cell r="K222">
            <v>38568</v>
          </cell>
          <cell r="N222">
            <v>38568</v>
          </cell>
          <cell r="Q222">
            <v>38565</v>
          </cell>
          <cell r="T222">
            <v>38576</v>
          </cell>
          <cell r="W222">
            <v>38573</v>
          </cell>
          <cell r="Z222">
            <v>39303</v>
          </cell>
        </row>
        <row r="223">
          <cell r="B223">
            <v>38569</v>
          </cell>
          <cell r="E223">
            <v>38937</v>
          </cell>
          <cell r="H223">
            <v>38569</v>
          </cell>
          <cell r="K223">
            <v>38569</v>
          </cell>
          <cell r="N223">
            <v>38569</v>
          </cell>
          <cell r="Q223">
            <v>38566</v>
          </cell>
          <cell r="T223">
            <v>38579</v>
          </cell>
          <cell r="W223">
            <v>38574</v>
          </cell>
          <cell r="Z223">
            <v>39304</v>
          </cell>
        </row>
        <row r="224">
          <cell r="B224">
            <v>38572</v>
          </cell>
          <cell r="E224">
            <v>38938</v>
          </cell>
          <cell r="H224">
            <v>38572</v>
          </cell>
          <cell r="K224">
            <v>38572</v>
          </cell>
          <cell r="N224">
            <v>38572</v>
          </cell>
          <cell r="Q224">
            <v>38567</v>
          </cell>
          <cell r="T224">
            <v>38580</v>
          </cell>
          <cell r="W224">
            <v>38575</v>
          </cell>
          <cell r="Z224">
            <v>39307</v>
          </cell>
        </row>
        <row r="225">
          <cell r="B225">
            <v>38573</v>
          </cell>
          <cell r="E225">
            <v>38939</v>
          </cell>
          <cell r="H225">
            <v>38573</v>
          </cell>
          <cell r="K225">
            <v>38573</v>
          </cell>
          <cell r="N225">
            <v>38573</v>
          </cell>
          <cell r="Q225">
            <v>38568</v>
          </cell>
          <cell r="T225">
            <v>38581</v>
          </cell>
          <cell r="W225">
            <v>38576</v>
          </cell>
          <cell r="Z225">
            <v>39308</v>
          </cell>
        </row>
        <row r="226">
          <cell r="B226">
            <v>38574</v>
          </cell>
          <cell r="E226">
            <v>38940</v>
          </cell>
          <cell r="H226">
            <v>38574</v>
          </cell>
          <cell r="K226">
            <v>38574</v>
          </cell>
          <cell r="N226">
            <v>38574</v>
          </cell>
          <cell r="Q226">
            <v>38569</v>
          </cell>
          <cell r="T226">
            <v>38582</v>
          </cell>
          <cell r="W226">
            <v>38579</v>
          </cell>
          <cell r="Z226">
            <v>39309</v>
          </cell>
        </row>
        <row r="227">
          <cell r="B227">
            <v>38575</v>
          </cell>
          <cell r="E227">
            <v>38943</v>
          </cell>
          <cell r="H227">
            <v>38575</v>
          </cell>
          <cell r="K227">
            <v>38575</v>
          </cell>
          <cell r="N227">
            <v>38575</v>
          </cell>
          <cell r="Q227">
            <v>38572</v>
          </cell>
          <cell r="T227">
            <v>38583</v>
          </cell>
          <cell r="W227">
            <v>38580</v>
          </cell>
          <cell r="Z227">
            <v>39310</v>
          </cell>
        </row>
        <row r="228">
          <cell r="B228">
            <v>38576</v>
          </cell>
          <cell r="E228">
            <v>38944</v>
          </cell>
          <cell r="H228">
            <v>38576</v>
          </cell>
          <cell r="K228">
            <v>38576</v>
          </cell>
          <cell r="N228">
            <v>38576</v>
          </cell>
          <cell r="Q228">
            <v>38573</v>
          </cell>
          <cell r="T228">
            <v>38586</v>
          </cell>
          <cell r="W228">
            <v>38581</v>
          </cell>
          <cell r="Z228">
            <v>39311</v>
          </cell>
        </row>
        <row r="229">
          <cell r="B229">
            <v>38579</v>
          </cell>
          <cell r="E229">
            <v>38945</v>
          </cell>
          <cell r="H229">
            <v>38579</v>
          </cell>
          <cell r="K229">
            <v>38579</v>
          </cell>
          <cell r="N229">
            <v>38579</v>
          </cell>
          <cell r="Q229">
            <v>38574</v>
          </cell>
          <cell r="T229">
            <v>38587</v>
          </cell>
          <cell r="W229">
            <v>38582</v>
          </cell>
          <cell r="Z229">
            <v>39314</v>
          </cell>
        </row>
        <row r="230">
          <cell r="B230">
            <v>38580</v>
          </cell>
          <cell r="E230">
            <v>38946</v>
          </cell>
          <cell r="H230">
            <v>38580</v>
          </cell>
          <cell r="K230">
            <v>38580</v>
          </cell>
          <cell r="N230">
            <v>38580</v>
          </cell>
          <cell r="Q230">
            <v>38575</v>
          </cell>
          <cell r="T230">
            <v>38588</v>
          </cell>
          <cell r="W230">
            <v>38583</v>
          </cell>
          <cell r="Z230">
            <v>39315</v>
          </cell>
        </row>
        <row r="231">
          <cell r="B231">
            <v>38581</v>
          </cell>
          <cell r="E231">
            <v>38947</v>
          </cell>
          <cell r="H231">
            <v>38581</v>
          </cell>
          <cell r="K231">
            <v>38581</v>
          </cell>
          <cell r="N231">
            <v>38581</v>
          </cell>
          <cell r="Q231">
            <v>38576</v>
          </cell>
          <cell r="T231">
            <v>38589</v>
          </cell>
          <cell r="W231">
            <v>38586</v>
          </cell>
          <cell r="Z231">
            <v>39316</v>
          </cell>
        </row>
        <row r="232">
          <cell r="B232">
            <v>38582</v>
          </cell>
          <cell r="E232">
            <v>38950</v>
          </cell>
          <cell r="H232">
            <v>38582</v>
          </cell>
          <cell r="K232">
            <v>38582</v>
          </cell>
          <cell r="N232">
            <v>38582</v>
          </cell>
          <cell r="Q232">
            <v>38579</v>
          </cell>
          <cell r="T232">
            <v>38590</v>
          </cell>
          <cell r="W232">
            <v>38587</v>
          </cell>
          <cell r="Z232">
            <v>39317</v>
          </cell>
        </row>
        <row r="233">
          <cell r="B233">
            <v>38583</v>
          </cell>
          <cell r="E233">
            <v>38951</v>
          </cell>
          <cell r="H233">
            <v>38583</v>
          </cell>
          <cell r="K233">
            <v>38583</v>
          </cell>
          <cell r="N233">
            <v>38583</v>
          </cell>
          <cell r="Q233">
            <v>38580</v>
          </cell>
          <cell r="T233">
            <v>38593</v>
          </cell>
          <cell r="W233">
            <v>38588</v>
          </cell>
          <cell r="Z233">
            <v>39318</v>
          </cell>
        </row>
        <row r="234">
          <cell r="B234">
            <v>38586</v>
          </cell>
          <cell r="E234">
            <v>38952</v>
          </cell>
          <cell r="H234">
            <v>38586</v>
          </cell>
          <cell r="K234">
            <v>38586</v>
          </cell>
          <cell r="N234">
            <v>38586</v>
          </cell>
          <cell r="Q234">
            <v>38581</v>
          </cell>
          <cell r="T234">
            <v>38594</v>
          </cell>
          <cell r="W234">
            <v>38589</v>
          </cell>
          <cell r="Z234">
            <v>39321</v>
          </cell>
        </row>
        <row r="235">
          <cell r="B235">
            <v>38587</v>
          </cell>
          <cell r="E235">
            <v>38953</v>
          </cell>
          <cell r="H235">
            <v>38587</v>
          </cell>
          <cell r="K235">
            <v>38587</v>
          </cell>
          <cell r="N235">
            <v>38587</v>
          </cell>
          <cell r="Q235">
            <v>38582</v>
          </cell>
          <cell r="T235">
            <v>38595</v>
          </cell>
          <cell r="W235">
            <v>38590</v>
          </cell>
          <cell r="Z235">
            <v>39322</v>
          </cell>
        </row>
        <row r="236">
          <cell r="B236">
            <v>38588</v>
          </cell>
          <cell r="E236">
            <v>38954</v>
          </cell>
          <cell r="H236">
            <v>38588</v>
          </cell>
          <cell r="K236">
            <v>38588</v>
          </cell>
          <cell r="N236">
            <v>38588</v>
          </cell>
          <cell r="Q236">
            <v>38583</v>
          </cell>
          <cell r="T236">
            <v>38596</v>
          </cell>
          <cell r="W236">
            <v>38593</v>
          </cell>
          <cell r="Z236">
            <v>39323</v>
          </cell>
        </row>
        <row r="237">
          <cell r="B237">
            <v>38589</v>
          </cell>
          <cell r="E237">
            <v>38957</v>
          </cell>
          <cell r="H237">
            <v>38589</v>
          </cell>
          <cell r="K237">
            <v>38589</v>
          </cell>
          <cell r="N237">
            <v>38589</v>
          </cell>
          <cell r="Q237">
            <v>38586</v>
          </cell>
          <cell r="T237">
            <v>38597</v>
          </cell>
          <cell r="W237">
            <v>38594</v>
          </cell>
          <cell r="Z237">
            <v>39324</v>
          </cell>
        </row>
        <row r="238">
          <cell r="B238">
            <v>38590</v>
          </cell>
          <cell r="E238">
            <v>38958</v>
          </cell>
          <cell r="H238">
            <v>38590</v>
          </cell>
          <cell r="K238">
            <v>38590</v>
          </cell>
          <cell r="N238">
            <v>38590</v>
          </cell>
          <cell r="Q238">
            <v>38587</v>
          </cell>
          <cell r="T238">
            <v>38600</v>
          </cell>
          <cell r="W238">
            <v>38595</v>
          </cell>
          <cell r="Z238">
            <v>39325</v>
          </cell>
        </row>
        <row r="239">
          <cell r="B239">
            <v>38593</v>
          </cell>
          <cell r="E239">
            <v>38959</v>
          </cell>
          <cell r="H239">
            <v>38593</v>
          </cell>
          <cell r="K239">
            <v>38593</v>
          </cell>
          <cell r="N239">
            <v>38593</v>
          </cell>
          <cell r="Q239">
            <v>38588</v>
          </cell>
          <cell r="T239">
            <v>38601</v>
          </cell>
          <cell r="W239">
            <v>38596</v>
          </cell>
          <cell r="Z239">
            <v>39328</v>
          </cell>
        </row>
        <row r="240">
          <cell r="B240">
            <v>38594</v>
          </cell>
          <cell r="E240">
            <v>38960</v>
          </cell>
          <cell r="H240">
            <v>38594</v>
          </cell>
          <cell r="K240">
            <v>38594</v>
          </cell>
          <cell r="N240">
            <v>38594</v>
          </cell>
          <cell r="Q240">
            <v>38589</v>
          </cell>
          <cell r="T240">
            <v>38602</v>
          </cell>
          <cell r="W240">
            <v>38597</v>
          </cell>
          <cell r="Z240">
            <v>39329</v>
          </cell>
        </row>
        <row r="241">
          <cell r="B241">
            <v>38595</v>
          </cell>
          <cell r="E241">
            <v>38961</v>
          </cell>
          <cell r="H241">
            <v>38595</v>
          </cell>
          <cell r="K241">
            <v>38595</v>
          </cell>
          <cell r="N241">
            <v>38595</v>
          </cell>
          <cell r="Q241">
            <v>38590</v>
          </cell>
          <cell r="T241">
            <v>38603</v>
          </cell>
          <cell r="W241">
            <v>38600</v>
          </cell>
          <cell r="Z241">
            <v>39330</v>
          </cell>
        </row>
        <row r="242">
          <cell r="B242">
            <v>38596</v>
          </cell>
          <cell r="E242">
            <v>38964</v>
          </cell>
          <cell r="H242">
            <v>38596</v>
          </cell>
          <cell r="K242">
            <v>38596</v>
          </cell>
          <cell r="N242">
            <v>38596</v>
          </cell>
          <cell r="Q242">
            <v>38593</v>
          </cell>
          <cell r="T242">
            <v>38604</v>
          </cell>
          <cell r="W242">
            <v>38601</v>
          </cell>
          <cell r="Z242">
            <v>39331</v>
          </cell>
        </row>
        <row r="243">
          <cell r="B243">
            <v>38597</v>
          </cell>
          <cell r="E243">
            <v>38965</v>
          </cell>
          <cell r="H243">
            <v>38597</v>
          </cell>
          <cell r="K243">
            <v>38597</v>
          </cell>
          <cell r="N243">
            <v>38597</v>
          </cell>
          <cell r="Q243">
            <v>38594</v>
          </cell>
          <cell r="T243">
            <v>38607</v>
          </cell>
          <cell r="W243">
            <v>38602</v>
          </cell>
          <cell r="Z243">
            <v>39332</v>
          </cell>
        </row>
        <row r="244">
          <cell r="B244">
            <v>38600</v>
          </cell>
          <cell r="E244">
            <v>38966</v>
          </cell>
          <cell r="H244">
            <v>38601</v>
          </cell>
          <cell r="K244">
            <v>38601</v>
          </cell>
          <cell r="N244">
            <v>38600</v>
          </cell>
          <cell r="Q244">
            <v>38595</v>
          </cell>
          <cell r="T244">
            <v>38608</v>
          </cell>
          <cell r="W244">
            <v>38603</v>
          </cell>
          <cell r="Z244">
            <v>39335</v>
          </cell>
        </row>
        <row r="245">
          <cell r="B245">
            <v>38601</v>
          </cell>
          <cell r="E245">
            <v>38967</v>
          </cell>
          <cell r="H245">
            <v>38602</v>
          </cell>
          <cell r="K245">
            <v>38602</v>
          </cell>
          <cell r="N245">
            <v>38601</v>
          </cell>
          <cell r="Q245">
            <v>38596</v>
          </cell>
          <cell r="T245">
            <v>38609</v>
          </cell>
          <cell r="W245">
            <v>38604</v>
          </cell>
          <cell r="Z245">
            <v>39336</v>
          </cell>
        </row>
        <row r="246">
          <cell r="B246">
            <v>38602</v>
          </cell>
          <cell r="E246">
            <v>38968</v>
          </cell>
          <cell r="H246">
            <v>38603</v>
          </cell>
          <cell r="K246">
            <v>38603</v>
          </cell>
          <cell r="N246">
            <v>38602</v>
          </cell>
          <cell r="Q246">
            <v>38597</v>
          </cell>
          <cell r="T246">
            <v>38610</v>
          </cell>
          <cell r="W246">
            <v>38607</v>
          </cell>
          <cell r="Z246">
            <v>39337</v>
          </cell>
        </row>
        <row r="247">
          <cell r="B247">
            <v>38603</v>
          </cell>
          <cell r="E247">
            <v>38971</v>
          </cell>
          <cell r="H247">
            <v>38604</v>
          </cell>
          <cell r="K247">
            <v>38604</v>
          </cell>
          <cell r="N247">
            <v>38603</v>
          </cell>
          <cell r="Q247">
            <v>38600</v>
          </cell>
          <cell r="T247">
            <v>38611</v>
          </cell>
          <cell r="W247">
            <v>38608</v>
          </cell>
          <cell r="Z247">
            <v>39338</v>
          </cell>
        </row>
        <row r="248">
          <cell r="B248">
            <v>38604</v>
          </cell>
          <cell r="E248">
            <v>38972</v>
          </cell>
          <cell r="H248">
            <v>38607</v>
          </cell>
          <cell r="K248">
            <v>38607</v>
          </cell>
          <cell r="N248">
            <v>38604</v>
          </cell>
          <cell r="Q248">
            <v>38601</v>
          </cell>
          <cell r="T248">
            <v>38615</v>
          </cell>
          <cell r="W248">
            <v>38609</v>
          </cell>
          <cell r="Z248">
            <v>39339</v>
          </cell>
        </row>
        <row r="249">
          <cell r="B249">
            <v>38607</v>
          </cell>
          <cell r="E249">
            <v>38973</v>
          </cell>
          <cell r="H249">
            <v>38608</v>
          </cell>
          <cell r="K249">
            <v>38608</v>
          </cell>
          <cell r="N249">
            <v>38607</v>
          </cell>
          <cell r="Q249">
            <v>38602</v>
          </cell>
          <cell r="T249">
            <v>38616</v>
          </cell>
          <cell r="W249">
            <v>38610</v>
          </cell>
          <cell r="Z249">
            <v>39342</v>
          </cell>
        </row>
        <row r="250">
          <cell r="B250">
            <v>38608</v>
          </cell>
          <cell r="E250">
            <v>38974</v>
          </cell>
          <cell r="H250">
            <v>38609</v>
          </cell>
          <cell r="K250">
            <v>38609</v>
          </cell>
          <cell r="N250">
            <v>38608</v>
          </cell>
          <cell r="Q250">
            <v>38603</v>
          </cell>
          <cell r="T250">
            <v>38617</v>
          </cell>
          <cell r="W250">
            <v>38611</v>
          </cell>
          <cell r="Z250">
            <v>39343</v>
          </cell>
        </row>
        <row r="251">
          <cell r="B251">
            <v>38609</v>
          </cell>
          <cell r="E251">
            <v>38975</v>
          </cell>
          <cell r="H251">
            <v>38610</v>
          </cell>
          <cell r="K251">
            <v>38610</v>
          </cell>
          <cell r="N251">
            <v>38609</v>
          </cell>
          <cell r="Q251">
            <v>38604</v>
          </cell>
          <cell r="T251">
            <v>38621</v>
          </cell>
          <cell r="W251">
            <v>38615</v>
          </cell>
          <cell r="Z251">
            <v>39344</v>
          </cell>
        </row>
        <row r="252">
          <cell r="B252">
            <v>38610</v>
          </cell>
          <cell r="E252">
            <v>38978</v>
          </cell>
          <cell r="H252">
            <v>38611</v>
          </cell>
          <cell r="K252">
            <v>38611</v>
          </cell>
          <cell r="N252">
            <v>38610</v>
          </cell>
          <cell r="Q252">
            <v>38607</v>
          </cell>
          <cell r="T252">
            <v>38622</v>
          </cell>
          <cell r="W252">
            <v>38616</v>
          </cell>
          <cell r="Z252">
            <v>39345</v>
          </cell>
        </row>
        <row r="253">
          <cell r="B253">
            <v>38611</v>
          </cell>
          <cell r="E253">
            <v>38979</v>
          </cell>
          <cell r="H253">
            <v>38614</v>
          </cell>
          <cell r="K253">
            <v>38614</v>
          </cell>
          <cell r="N253">
            <v>38611</v>
          </cell>
          <cell r="Q253">
            <v>38608</v>
          </cell>
          <cell r="T253">
            <v>38623</v>
          </cell>
          <cell r="W253">
            <v>38617</v>
          </cell>
          <cell r="Z253">
            <v>39346</v>
          </cell>
        </row>
        <row r="254">
          <cell r="B254">
            <v>38614</v>
          </cell>
          <cell r="E254">
            <v>38980</v>
          </cell>
          <cell r="H254">
            <v>38615</v>
          </cell>
          <cell r="K254">
            <v>38615</v>
          </cell>
          <cell r="N254">
            <v>38614</v>
          </cell>
          <cell r="Q254">
            <v>38609</v>
          </cell>
          <cell r="T254">
            <v>38624</v>
          </cell>
          <cell r="W254">
            <v>38618</v>
          </cell>
          <cell r="Z254">
            <v>39349</v>
          </cell>
        </row>
        <row r="255">
          <cell r="B255">
            <v>38615</v>
          </cell>
          <cell r="E255">
            <v>38981</v>
          </cell>
          <cell r="H255">
            <v>38616</v>
          </cell>
          <cell r="K255">
            <v>38616</v>
          </cell>
          <cell r="N255">
            <v>38615</v>
          </cell>
          <cell r="Q255">
            <v>38610</v>
          </cell>
          <cell r="T255">
            <v>38625</v>
          </cell>
          <cell r="W255">
            <v>38621</v>
          </cell>
          <cell r="Z255">
            <v>39350</v>
          </cell>
        </row>
        <row r="256">
          <cell r="B256">
            <v>38616</v>
          </cell>
          <cell r="E256">
            <v>38982</v>
          </cell>
          <cell r="H256">
            <v>38617</v>
          </cell>
          <cell r="K256">
            <v>38617</v>
          </cell>
          <cell r="N256">
            <v>38616</v>
          </cell>
          <cell r="Q256">
            <v>38611</v>
          </cell>
          <cell r="T256">
            <v>38628</v>
          </cell>
          <cell r="W256">
            <v>38622</v>
          </cell>
          <cell r="Z256">
            <v>39352</v>
          </cell>
        </row>
        <row r="257">
          <cell r="B257">
            <v>38617</v>
          </cell>
          <cell r="E257">
            <v>38985</v>
          </cell>
          <cell r="H257">
            <v>38618</v>
          </cell>
          <cell r="K257">
            <v>38618</v>
          </cell>
          <cell r="N257">
            <v>38617</v>
          </cell>
          <cell r="Q257">
            <v>38614</v>
          </cell>
          <cell r="T257">
            <v>38629</v>
          </cell>
          <cell r="W257">
            <v>38623</v>
          </cell>
          <cell r="Z257">
            <v>39353</v>
          </cell>
        </row>
        <row r="258">
          <cell r="B258">
            <v>38618</v>
          </cell>
          <cell r="E258">
            <v>38986</v>
          </cell>
          <cell r="H258">
            <v>38621</v>
          </cell>
          <cell r="K258">
            <v>38621</v>
          </cell>
          <cell r="N258">
            <v>38618</v>
          </cell>
          <cell r="Q258">
            <v>38615</v>
          </cell>
          <cell r="T258">
            <v>38630</v>
          </cell>
          <cell r="W258">
            <v>38624</v>
          </cell>
          <cell r="Z258">
            <v>39357</v>
          </cell>
        </row>
        <row r="259">
          <cell r="B259">
            <v>38621</v>
          </cell>
          <cell r="E259">
            <v>38987</v>
          </cell>
          <cell r="H259">
            <v>38622</v>
          </cell>
          <cell r="K259">
            <v>38622</v>
          </cell>
          <cell r="N259">
            <v>38621</v>
          </cell>
          <cell r="Q259">
            <v>38616</v>
          </cell>
          <cell r="T259">
            <v>38631</v>
          </cell>
          <cell r="W259">
            <v>38625</v>
          </cell>
          <cell r="Z259">
            <v>39358</v>
          </cell>
        </row>
        <row r="260">
          <cell r="B260">
            <v>38622</v>
          </cell>
          <cell r="E260">
            <v>38988</v>
          </cell>
          <cell r="H260">
            <v>38623</v>
          </cell>
          <cell r="K260">
            <v>38623</v>
          </cell>
          <cell r="N260">
            <v>38622</v>
          </cell>
          <cell r="Q260">
            <v>38617</v>
          </cell>
          <cell r="T260">
            <v>38632</v>
          </cell>
          <cell r="W260">
            <v>38628</v>
          </cell>
          <cell r="Z260">
            <v>39359</v>
          </cell>
        </row>
        <row r="261">
          <cell r="B261">
            <v>38623</v>
          </cell>
          <cell r="E261">
            <v>38989</v>
          </cell>
          <cell r="H261">
            <v>38624</v>
          </cell>
          <cell r="K261">
            <v>38624</v>
          </cell>
          <cell r="N261">
            <v>38623</v>
          </cell>
          <cell r="Q261">
            <v>38618</v>
          </cell>
          <cell r="T261">
            <v>38636</v>
          </cell>
          <cell r="W261">
            <v>38629</v>
          </cell>
          <cell r="Z261">
            <v>39360</v>
          </cell>
        </row>
        <row r="262">
          <cell r="B262">
            <v>38624</v>
          </cell>
          <cell r="E262">
            <v>38993</v>
          </cell>
          <cell r="H262">
            <v>38625</v>
          </cell>
          <cell r="K262">
            <v>38625</v>
          </cell>
          <cell r="N262">
            <v>38624</v>
          </cell>
          <cell r="Q262">
            <v>38621</v>
          </cell>
          <cell r="T262">
            <v>38637</v>
          </cell>
          <cell r="W262">
            <v>38630</v>
          </cell>
          <cell r="Z262">
            <v>39363</v>
          </cell>
        </row>
        <row r="263">
          <cell r="B263">
            <v>38625</v>
          </cell>
          <cell r="E263">
            <v>38994</v>
          </cell>
          <cell r="H263">
            <v>38628</v>
          </cell>
          <cell r="K263">
            <v>38628</v>
          </cell>
          <cell r="N263">
            <v>38625</v>
          </cell>
          <cell r="Q263">
            <v>38622</v>
          </cell>
          <cell r="T263">
            <v>38638</v>
          </cell>
          <cell r="W263">
            <v>38631</v>
          </cell>
          <cell r="Z263">
            <v>39364</v>
          </cell>
        </row>
        <row r="264">
          <cell r="B264">
            <v>38628</v>
          </cell>
          <cell r="E264">
            <v>38995</v>
          </cell>
          <cell r="H264">
            <v>38629</v>
          </cell>
          <cell r="K264">
            <v>38629</v>
          </cell>
          <cell r="N264">
            <v>38628</v>
          </cell>
          <cell r="Q264">
            <v>38623</v>
          </cell>
          <cell r="T264">
            <v>38639</v>
          </cell>
          <cell r="W264">
            <v>38632</v>
          </cell>
          <cell r="Z264">
            <v>39365</v>
          </cell>
        </row>
        <row r="265">
          <cell r="B265">
            <v>38629</v>
          </cell>
          <cell r="E265">
            <v>38996</v>
          </cell>
          <cell r="H265">
            <v>38630</v>
          </cell>
          <cell r="K265">
            <v>38630</v>
          </cell>
          <cell r="N265">
            <v>38629</v>
          </cell>
          <cell r="Q265">
            <v>38624</v>
          </cell>
          <cell r="T265">
            <v>38642</v>
          </cell>
          <cell r="W265">
            <v>38635</v>
          </cell>
          <cell r="Z265">
            <v>39366</v>
          </cell>
        </row>
        <row r="266">
          <cell r="B266">
            <v>38630</v>
          </cell>
          <cell r="E266">
            <v>38999</v>
          </cell>
          <cell r="H266">
            <v>38631</v>
          </cell>
          <cell r="K266">
            <v>38631</v>
          </cell>
          <cell r="N266">
            <v>38630</v>
          </cell>
          <cell r="Q266">
            <v>38625</v>
          </cell>
          <cell r="T266">
            <v>38643</v>
          </cell>
          <cell r="W266">
            <v>38637</v>
          </cell>
          <cell r="Z266">
            <v>39367</v>
          </cell>
        </row>
        <row r="267">
          <cell r="B267">
            <v>38631</v>
          </cell>
          <cell r="E267">
            <v>39000</v>
          </cell>
          <cell r="H267">
            <v>38632</v>
          </cell>
          <cell r="K267">
            <v>38632</v>
          </cell>
          <cell r="N267">
            <v>38631</v>
          </cell>
          <cell r="Q267">
            <v>38628</v>
          </cell>
          <cell r="T267">
            <v>38644</v>
          </cell>
          <cell r="W267">
            <v>38638</v>
          </cell>
          <cell r="Z267">
            <v>39370</v>
          </cell>
        </row>
        <row r="268">
          <cell r="B268">
            <v>38632</v>
          </cell>
          <cell r="E268">
            <v>39001</v>
          </cell>
          <cell r="H268">
            <v>38635</v>
          </cell>
          <cell r="K268">
            <v>38635</v>
          </cell>
          <cell r="N268">
            <v>38632</v>
          </cell>
          <cell r="Q268">
            <v>38629</v>
          </cell>
          <cell r="T268">
            <v>38645</v>
          </cell>
          <cell r="W268">
            <v>38639</v>
          </cell>
          <cell r="Z268">
            <v>39371</v>
          </cell>
        </row>
        <row r="269">
          <cell r="B269">
            <v>38635</v>
          </cell>
          <cell r="E269">
            <v>39002</v>
          </cell>
          <cell r="H269">
            <v>38636</v>
          </cell>
          <cell r="K269">
            <v>38636</v>
          </cell>
          <cell r="N269">
            <v>38635</v>
          </cell>
          <cell r="Q269">
            <v>38630</v>
          </cell>
          <cell r="T269">
            <v>38646</v>
          </cell>
          <cell r="W269">
            <v>38642</v>
          </cell>
          <cell r="Z269">
            <v>39372</v>
          </cell>
        </row>
        <row r="270">
          <cell r="B270">
            <v>38636</v>
          </cell>
          <cell r="E270">
            <v>39003</v>
          </cell>
          <cell r="H270">
            <v>38637</v>
          </cell>
          <cell r="K270">
            <v>38637</v>
          </cell>
          <cell r="N270">
            <v>38636</v>
          </cell>
          <cell r="Q270">
            <v>38631</v>
          </cell>
          <cell r="T270">
            <v>38649</v>
          </cell>
          <cell r="W270">
            <v>38643</v>
          </cell>
          <cell r="Z270">
            <v>39373</v>
          </cell>
        </row>
        <row r="271">
          <cell r="B271">
            <v>38637</v>
          </cell>
          <cell r="E271">
            <v>39006</v>
          </cell>
          <cell r="H271">
            <v>38638</v>
          </cell>
          <cell r="K271">
            <v>38638</v>
          </cell>
          <cell r="N271">
            <v>38637</v>
          </cell>
          <cell r="Q271">
            <v>38632</v>
          </cell>
          <cell r="T271">
            <v>38650</v>
          </cell>
          <cell r="W271">
            <v>38644</v>
          </cell>
          <cell r="Z271">
            <v>39377</v>
          </cell>
        </row>
        <row r="272">
          <cell r="B272">
            <v>38638</v>
          </cell>
          <cell r="E272">
            <v>39007</v>
          </cell>
          <cell r="H272">
            <v>38639</v>
          </cell>
          <cell r="K272">
            <v>38639</v>
          </cell>
          <cell r="N272">
            <v>38638</v>
          </cell>
          <cell r="Q272">
            <v>38635</v>
          </cell>
          <cell r="T272">
            <v>38651</v>
          </cell>
          <cell r="W272">
            <v>38645</v>
          </cell>
          <cell r="Z272">
            <v>39378</v>
          </cell>
        </row>
        <row r="273">
          <cell r="B273">
            <v>38639</v>
          </cell>
          <cell r="E273">
            <v>39008</v>
          </cell>
          <cell r="H273">
            <v>38642</v>
          </cell>
          <cell r="K273">
            <v>38642</v>
          </cell>
          <cell r="N273">
            <v>38639</v>
          </cell>
          <cell r="Q273">
            <v>38636</v>
          </cell>
          <cell r="T273">
            <v>38652</v>
          </cell>
          <cell r="W273">
            <v>38646</v>
          </cell>
          <cell r="Z273">
            <v>39379</v>
          </cell>
        </row>
        <row r="274">
          <cell r="B274">
            <v>38642</v>
          </cell>
          <cell r="E274">
            <v>39009</v>
          </cell>
          <cell r="H274">
            <v>38643</v>
          </cell>
          <cell r="K274">
            <v>38643</v>
          </cell>
          <cell r="N274">
            <v>38642</v>
          </cell>
          <cell r="Q274">
            <v>38637</v>
          </cell>
          <cell r="T274">
            <v>38653</v>
          </cell>
          <cell r="W274">
            <v>38649</v>
          </cell>
          <cell r="Z274">
            <v>39380</v>
          </cell>
        </row>
        <row r="275">
          <cell r="B275">
            <v>38643</v>
          </cell>
          <cell r="E275">
            <v>39010</v>
          </cell>
          <cell r="H275">
            <v>38644</v>
          </cell>
          <cell r="K275">
            <v>38644</v>
          </cell>
          <cell r="N275">
            <v>38643</v>
          </cell>
          <cell r="Q275">
            <v>38638</v>
          </cell>
          <cell r="T275">
            <v>38656</v>
          </cell>
          <cell r="W275">
            <v>38650</v>
          </cell>
          <cell r="Z275">
            <v>39381</v>
          </cell>
        </row>
        <row r="276">
          <cell r="B276">
            <v>38644</v>
          </cell>
          <cell r="E276">
            <v>39013</v>
          </cell>
          <cell r="H276">
            <v>38645</v>
          </cell>
          <cell r="K276">
            <v>38645</v>
          </cell>
          <cell r="N276">
            <v>38644</v>
          </cell>
          <cell r="Q276">
            <v>38639</v>
          </cell>
          <cell r="T276">
            <v>38657</v>
          </cell>
          <cell r="W276">
            <v>38651</v>
          </cell>
          <cell r="Z276">
            <v>39384</v>
          </cell>
        </row>
        <row r="277">
          <cell r="B277">
            <v>38645</v>
          </cell>
          <cell r="E277">
            <v>39014</v>
          </cell>
          <cell r="H277">
            <v>38646</v>
          </cell>
          <cell r="K277">
            <v>38646</v>
          </cell>
          <cell r="N277">
            <v>38645</v>
          </cell>
          <cell r="Q277">
            <v>38642</v>
          </cell>
          <cell r="T277">
            <v>38658</v>
          </cell>
          <cell r="W277">
            <v>38652</v>
          </cell>
          <cell r="Z277">
            <v>39385</v>
          </cell>
        </row>
        <row r="278">
          <cell r="B278">
            <v>38646</v>
          </cell>
          <cell r="E278">
            <v>39015</v>
          </cell>
          <cell r="H278">
            <v>38649</v>
          </cell>
          <cell r="K278">
            <v>38649</v>
          </cell>
          <cell r="N278">
            <v>38646</v>
          </cell>
          <cell r="Q278">
            <v>38643</v>
          </cell>
          <cell r="T278">
            <v>38660</v>
          </cell>
          <cell r="W278">
            <v>38653</v>
          </cell>
          <cell r="Z278">
            <v>39386</v>
          </cell>
        </row>
        <row r="279">
          <cell r="B279">
            <v>38649</v>
          </cell>
          <cell r="E279">
            <v>39016</v>
          </cell>
          <cell r="H279">
            <v>38650</v>
          </cell>
          <cell r="K279">
            <v>38650</v>
          </cell>
          <cell r="N279">
            <v>38649</v>
          </cell>
          <cell r="Q279">
            <v>38644</v>
          </cell>
          <cell r="T279">
            <v>38663</v>
          </cell>
          <cell r="W279">
            <v>38656</v>
          </cell>
          <cell r="Z279">
            <v>39387</v>
          </cell>
        </row>
        <row r="280">
          <cell r="B280">
            <v>38650</v>
          </cell>
          <cell r="E280">
            <v>39017</v>
          </cell>
          <cell r="H280">
            <v>38651</v>
          </cell>
          <cell r="K280">
            <v>38651</v>
          </cell>
          <cell r="N280">
            <v>38650</v>
          </cell>
          <cell r="Q280">
            <v>38645</v>
          </cell>
          <cell r="T280">
            <v>38664</v>
          </cell>
          <cell r="W280">
            <v>38657</v>
          </cell>
          <cell r="Z280">
            <v>39388</v>
          </cell>
        </row>
        <row r="281">
          <cell r="B281">
            <v>38651</v>
          </cell>
          <cell r="E281">
            <v>39021</v>
          </cell>
          <cell r="H281">
            <v>38652</v>
          </cell>
          <cell r="K281">
            <v>38652</v>
          </cell>
          <cell r="N281">
            <v>38651</v>
          </cell>
          <cell r="Q281">
            <v>38646</v>
          </cell>
          <cell r="T281">
            <v>38665</v>
          </cell>
          <cell r="W281">
            <v>38658</v>
          </cell>
          <cell r="Z281">
            <v>39391</v>
          </cell>
        </row>
        <row r="282">
          <cell r="B282">
            <v>38652</v>
          </cell>
          <cell r="E282">
            <v>39022</v>
          </cell>
          <cell r="H282">
            <v>38653</v>
          </cell>
          <cell r="K282">
            <v>38653</v>
          </cell>
          <cell r="N282">
            <v>38652</v>
          </cell>
          <cell r="Q282">
            <v>38649</v>
          </cell>
          <cell r="T282">
            <v>38666</v>
          </cell>
          <cell r="W282">
            <v>38659</v>
          </cell>
          <cell r="Z282">
            <v>39392</v>
          </cell>
        </row>
        <row r="283">
          <cell r="B283">
            <v>38653</v>
          </cell>
          <cell r="E283">
            <v>39023</v>
          </cell>
          <cell r="H283">
            <v>38656</v>
          </cell>
          <cell r="K283">
            <v>38656</v>
          </cell>
          <cell r="N283">
            <v>38653</v>
          </cell>
          <cell r="Q283">
            <v>38650</v>
          </cell>
          <cell r="T283">
            <v>38667</v>
          </cell>
          <cell r="W283">
            <v>38660</v>
          </cell>
          <cell r="Z283">
            <v>39393</v>
          </cell>
        </row>
        <row r="284">
          <cell r="B284">
            <v>38656</v>
          </cell>
          <cell r="E284">
            <v>39024</v>
          </cell>
          <cell r="H284">
            <v>38657</v>
          </cell>
          <cell r="K284">
            <v>38657</v>
          </cell>
          <cell r="N284">
            <v>38656</v>
          </cell>
          <cell r="Q284">
            <v>38651</v>
          </cell>
          <cell r="T284">
            <v>38670</v>
          </cell>
          <cell r="W284">
            <v>38663</v>
          </cell>
          <cell r="Z284">
            <v>39394</v>
          </cell>
        </row>
        <row r="285">
          <cell r="B285">
            <v>38657</v>
          </cell>
          <cell r="E285">
            <v>39027</v>
          </cell>
          <cell r="H285">
            <v>38658</v>
          </cell>
          <cell r="K285">
            <v>38658</v>
          </cell>
          <cell r="N285">
            <v>38657</v>
          </cell>
          <cell r="Q285">
            <v>38652</v>
          </cell>
          <cell r="T285">
            <v>38671</v>
          </cell>
          <cell r="W285">
            <v>38664</v>
          </cell>
          <cell r="Z285">
            <v>39395</v>
          </cell>
        </row>
        <row r="286">
          <cell r="B286">
            <v>38658</v>
          </cell>
          <cell r="E286">
            <v>39028</v>
          </cell>
          <cell r="H286">
            <v>38659</v>
          </cell>
          <cell r="K286">
            <v>38659</v>
          </cell>
          <cell r="N286">
            <v>38658</v>
          </cell>
          <cell r="Q286">
            <v>38653</v>
          </cell>
          <cell r="T286">
            <v>38672</v>
          </cell>
          <cell r="W286">
            <v>38665</v>
          </cell>
          <cell r="Z286">
            <v>39398</v>
          </cell>
        </row>
        <row r="287">
          <cell r="B287">
            <v>38659</v>
          </cell>
          <cell r="E287">
            <v>39029</v>
          </cell>
          <cell r="H287">
            <v>38660</v>
          </cell>
          <cell r="K287">
            <v>38660</v>
          </cell>
          <cell r="N287">
            <v>38659</v>
          </cell>
          <cell r="Q287">
            <v>38656</v>
          </cell>
          <cell r="T287">
            <v>38673</v>
          </cell>
          <cell r="W287">
            <v>38666</v>
          </cell>
          <cell r="Z287">
            <v>39399</v>
          </cell>
        </row>
        <row r="288">
          <cell r="B288">
            <v>38660</v>
          </cell>
          <cell r="E288">
            <v>39030</v>
          </cell>
          <cell r="H288">
            <v>38663</v>
          </cell>
          <cell r="K288">
            <v>38663</v>
          </cell>
          <cell r="N288">
            <v>38660</v>
          </cell>
          <cell r="Q288">
            <v>38657</v>
          </cell>
          <cell r="T288">
            <v>38674</v>
          </cell>
          <cell r="W288">
            <v>38667</v>
          </cell>
          <cell r="Z288">
            <v>39400</v>
          </cell>
        </row>
        <row r="289">
          <cell r="B289">
            <v>38663</v>
          </cell>
          <cell r="E289">
            <v>39031</v>
          </cell>
          <cell r="H289">
            <v>38664</v>
          </cell>
          <cell r="K289">
            <v>38664</v>
          </cell>
          <cell r="N289">
            <v>38663</v>
          </cell>
          <cell r="Q289">
            <v>38658</v>
          </cell>
          <cell r="T289">
            <v>38677</v>
          </cell>
          <cell r="W289">
            <v>38670</v>
          </cell>
          <cell r="Z289">
            <v>39401</v>
          </cell>
        </row>
        <row r="290">
          <cell r="B290">
            <v>38664</v>
          </cell>
          <cell r="E290">
            <v>39034</v>
          </cell>
          <cell r="H290">
            <v>38665</v>
          </cell>
          <cell r="K290">
            <v>38665</v>
          </cell>
          <cell r="N290">
            <v>38664</v>
          </cell>
          <cell r="Q290">
            <v>38659</v>
          </cell>
          <cell r="T290">
            <v>38678</v>
          </cell>
          <cell r="W290">
            <v>38671</v>
          </cell>
          <cell r="Z290">
            <v>39402</v>
          </cell>
        </row>
        <row r="291">
          <cell r="B291">
            <v>38665</v>
          </cell>
          <cell r="E291">
            <v>39035</v>
          </cell>
          <cell r="H291">
            <v>38666</v>
          </cell>
          <cell r="K291">
            <v>38666</v>
          </cell>
          <cell r="N291">
            <v>38665</v>
          </cell>
          <cell r="Q291">
            <v>38660</v>
          </cell>
          <cell r="T291">
            <v>38680</v>
          </cell>
          <cell r="W291">
            <v>38672</v>
          </cell>
          <cell r="Z291">
            <v>39405</v>
          </cell>
        </row>
        <row r="292">
          <cell r="B292">
            <v>38666</v>
          </cell>
          <cell r="E292">
            <v>39036</v>
          </cell>
          <cell r="H292">
            <v>38667</v>
          </cell>
          <cell r="K292">
            <v>38667</v>
          </cell>
          <cell r="N292">
            <v>38666</v>
          </cell>
          <cell r="Q292">
            <v>38663</v>
          </cell>
          <cell r="T292">
            <v>38681</v>
          </cell>
          <cell r="W292">
            <v>38673</v>
          </cell>
          <cell r="Z292">
            <v>39406</v>
          </cell>
        </row>
        <row r="293">
          <cell r="B293">
            <v>38667</v>
          </cell>
          <cell r="E293">
            <v>39037</v>
          </cell>
          <cell r="H293">
            <v>38670</v>
          </cell>
          <cell r="K293">
            <v>38670</v>
          </cell>
          <cell r="N293">
            <v>38667</v>
          </cell>
          <cell r="Q293">
            <v>38664</v>
          </cell>
          <cell r="T293">
            <v>38684</v>
          </cell>
          <cell r="W293">
            <v>38674</v>
          </cell>
          <cell r="Z293">
            <v>39407</v>
          </cell>
        </row>
        <row r="294">
          <cell r="B294">
            <v>38670</v>
          </cell>
          <cell r="E294">
            <v>39038</v>
          </cell>
          <cell r="H294">
            <v>38671</v>
          </cell>
          <cell r="K294">
            <v>38671</v>
          </cell>
          <cell r="N294">
            <v>38670</v>
          </cell>
          <cell r="Q294">
            <v>38665</v>
          </cell>
          <cell r="T294">
            <v>38685</v>
          </cell>
          <cell r="W294">
            <v>38677</v>
          </cell>
          <cell r="Z294">
            <v>39408</v>
          </cell>
        </row>
        <row r="295">
          <cell r="B295">
            <v>38671</v>
          </cell>
          <cell r="E295">
            <v>39041</v>
          </cell>
          <cell r="H295">
            <v>38672</v>
          </cell>
          <cell r="K295">
            <v>38672</v>
          </cell>
          <cell r="N295">
            <v>38671</v>
          </cell>
          <cell r="Q295">
            <v>38666</v>
          </cell>
          <cell r="T295">
            <v>38686</v>
          </cell>
          <cell r="W295">
            <v>38678</v>
          </cell>
          <cell r="Z295">
            <v>39409</v>
          </cell>
        </row>
        <row r="296">
          <cell r="B296">
            <v>38672</v>
          </cell>
          <cell r="E296">
            <v>39042</v>
          </cell>
          <cell r="H296">
            <v>38673</v>
          </cell>
          <cell r="K296">
            <v>38673</v>
          </cell>
          <cell r="N296">
            <v>38672</v>
          </cell>
          <cell r="Q296">
            <v>38667</v>
          </cell>
          <cell r="T296">
            <v>38687</v>
          </cell>
          <cell r="W296">
            <v>38679</v>
          </cell>
          <cell r="Z296">
            <v>39412</v>
          </cell>
        </row>
        <row r="297">
          <cell r="B297">
            <v>38673</v>
          </cell>
          <cell r="E297">
            <v>39043</v>
          </cell>
          <cell r="H297">
            <v>38674</v>
          </cell>
          <cell r="K297">
            <v>38674</v>
          </cell>
          <cell r="N297">
            <v>38673</v>
          </cell>
          <cell r="Q297">
            <v>38670</v>
          </cell>
          <cell r="T297">
            <v>38688</v>
          </cell>
          <cell r="W297">
            <v>38680</v>
          </cell>
          <cell r="Z297">
            <v>39413</v>
          </cell>
        </row>
        <row r="298">
          <cell r="B298">
            <v>38674</v>
          </cell>
          <cell r="E298">
            <v>39044</v>
          </cell>
          <cell r="H298">
            <v>38677</v>
          </cell>
          <cell r="K298">
            <v>38677</v>
          </cell>
          <cell r="N298">
            <v>38674</v>
          </cell>
          <cell r="Q298">
            <v>38671</v>
          </cell>
          <cell r="T298">
            <v>38691</v>
          </cell>
          <cell r="W298">
            <v>38681</v>
          </cell>
          <cell r="Z298">
            <v>39414</v>
          </cell>
        </row>
        <row r="299">
          <cell r="B299">
            <v>38677</v>
          </cell>
          <cell r="E299">
            <v>39045</v>
          </cell>
          <cell r="H299">
            <v>38678</v>
          </cell>
          <cell r="K299">
            <v>38678</v>
          </cell>
          <cell r="N299">
            <v>38677</v>
          </cell>
          <cell r="Q299">
            <v>38672</v>
          </cell>
          <cell r="T299">
            <v>38692</v>
          </cell>
          <cell r="W299">
            <v>38684</v>
          </cell>
          <cell r="Z299">
            <v>39415</v>
          </cell>
        </row>
        <row r="300">
          <cell r="B300">
            <v>38678</v>
          </cell>
          <cell r="E300">
            <v>39048</v>
          </cell>
          <cell r="H300">
            <v>38679</v>
          </cell>
          <cell r="K300">
            <v>38679</v>
          </cell>
          <cell r="N300">
            <v>38678</v>
          </cell>
          <cell r="Q300">
            <v>38673</v>
          </cell>
          <cell r="T300">
            <v>38693</v>
          </cell>
          <cell r="W300">
            <v>38685</v>
          </cell>
          <cell r="Z300">
            <v>39416</v>
          </cell>
        </row>
        <row r="301">
          <cell r="B301">
            <v>38679</v>
          </cell>
          <cell r="E301">
            <v>39049</v>
          </cell>
          <cell r="H301">
            <v>38681</v>
          </cell>
          <cell r="K301">
            <v>38681</v>
          </cell>
          <cell r="N301">
            <v>38679</v>
          </cell>
          <cell r="Q301">
            <v>38674</v>
          </cell>
          <cell r="T301">
            <v>38694</v>
          </cell>
          <cell r="W301">
            <v>38686</v>
          </cell>
          <cell r="Z301">
            <v>39419</v>
          </cell>
        </row>
        <row r="302">
          <cell r="B302">
            <v>38680</v>
          </cell>
          <cell r="E302">
            <v>39050</v>
          </cell>
          <cell r="H302">
            <v>38684</v>
          </cell>
          <cell r="K302">
            <v>38684</v>
          </cell>
          <cell r="N302">
            <v>38680</v>
          </cell>
          <cell r="Q302">
            <v>38677</v>
          </cell>
          <cell r="T302">
            <v>38695</v>
          </cell>
          <cell r="W302">
            <v>38687</v>
          </cell>
          <cell r="Z302">
            <v>39420</v>
          </cell>
        </row>
        <row r="303">
          <cell r="B303">
            <v>38681</v>
          </cell>
          <cell r="E303">
            <v>39051</v>
          </cell>
          <cell r="H303">
            <v>38685</v>
          </cell>
          <cell r="K303">
            <v>38685</v>
          </cell>
          <cell r="N303">
            <v>38681</v>
          </cell>
          <cell r="Q303">
            <v>38678</v>
          </cell>
          <cell r="T303">
            <v>38698</v>
          </cell>
          <cell r="W303">
            <v>38688</v>
          </cell>
          <cell r="Z303">
            <v>39421</v>
          </cell>
        </row>
        <row r="304">
          <cell r="B304">
            <v>38684</v>
          </cell>
          <cell r="E304">
            <v>39052</v>
          </cell>
          <cell r="H304">
            <v>38686</v>
          </cell>
          <cell r="K304">
            <v>38686</v>
          </cell>
          <cell r="N304">
            <v>38684</v>
          </cell>
          <cell r="Q304">
            <v>38679</v>
          </cell>
          <cell r="T304">
            <v>38699</v>
          </cell>
          <cell r="W304">
            <v>38691</v>
          </cell>
          <cell r="Z304">
            <v>39422</v>
          </cell>
        </row>
        <row r="305">
          <cell r="B305">
            <v>38685</v>
          </cell>
          <cell r="E305">
            <v>39055</v>
          </cell>
          <cell r="H305">
            <v>38687</v>
          </cell>
          <cell r="K305">
            <v>38687</v>
          </cell>
          <cell r="N305">
            <v>38685</v>
          </cell>
          <cell r="Q305">
            <v>38680</v>
          </cell>
          <cell r="T305">
            <v>38700</v>
          </cell>
          <cell r="W305">
            <v>38692</v>
          </cell>
          <cell r="Z305">
            <v>39423</v>
          </cell>
        </row>
        <row r="306">
          <cell r="B306">
            <v>38686</v>
          </cell>
          <cell r="E306">
            <v>39056</v>
          </cell>
          <cell r="H306">
            <v>38688</v>
          </cell>
          <cell r="K306">
            <v>38688</v>
          </cell>
          <cell r="N306">
            <v>38686</v>
          </cell>
          <cell r="Q306">
            <v>38681</v>
          </cell>
          <cell r="T306">
            <v>38701</v>
          </cell>
          <cell r="W306">
            <v>38693</v>
          </cell>
          <cell r="Z306">
            <v>39426</v>
          </cell>
        </row>
        <row r="307">
          <cell r="B307">
            <v>38687</v>
          </cell>
          <cell r="E307">
            <v>39057</v>
          </cell>
          <cell r="H307">
            <v>38691</v>
          </cell>
          <cell r="K307">
            <v>38691</v>
          </cell>
          <cell r="N307">
            <v>38687</v>
          </cell>
          <cell r="Q307">
            <v>38684</v>
          </cell>
          <cell r="T307">
            <v>38702</v>
          </cell>
          <cell r="W307">
            <v>38694</v>
          </cell>
          <cell r="Z307">
            <v>39427</v>
          </cell>
        </row>
        <row r="308">
          <cell r="B308">
            <v>38688</v>
          </cell>
          <cell r="E308">
            <v>39058</v>
          </cell>
          <cell r="H308">
            <v>38692</v>
          </cell>
          <cell r="K308">
            <v>38692</v>
          </cell>
          <cell r="N308">
            <v>38688</v>
          </cell>
          <cell r="Q308">
            <v>38685</v>
          </cell>
          <cell r="T308">
            <v>38705</v>
          </cell>
          <cell r="W308">
            <v>38695</v>
          </cell>
          <cell r="Z308">
            <v>39428</v>
          </cell>
        </row>
        <row r="309">
          <cell r="B309">
            <v>38691</v>
          </cell>
          <cell r="E309">
            <v>39059</v>
          </cell>
          <cell r="H309">
            <v>38693</v>
          </cell>
          <cell r="K309">
            <v>38693</v>
          </cell>
          <cell r="N309">
            <v>38691</v>
          </cell>
          <cell r="Q309">
            <v>38686</v>
          </cell>
          <cell r="T309">
            <v>38706</v>
          </cell>
          <cell r="W309">
            <v>38698</v>
          </cell>
          <cell r="Z309">
            <v>39429</v>
          </cell>
        </row>
        <row r="310">
          <cell r="B310">
            <v>38692</v>
          </cell>
          <cell r="E310">
            <v>39062</v>
          </cell>
          <cell r="H310">
            <v>38694</v>
          </cell>
          <cell r="K310">
            <v>38694</v>
          </cell>
          <cell r="N310">
            <v>38692</v>
          </cell>
          <cell r="Q310">
            <v>38687</v>
          </cell>
          <cell r="T310">
            <v>38707</v>
          </cell>
          <cell r="W310">
            <v>38699</v>
          </cell>
          <cell r="Z310">
            <v>39430</v>
          </cell>
        </row>
        <row r="311">
          <cell r="B311">
            <v>38693</v>
          </cell>
          <cell r="E311">
            <v>39063</v>
          </cell>
          <cell r="H311">
            <v>38695</v>
          </cell>
          <cell r="K311">
            <v>38695</v>
          </cell>
          <cell r="N311">
            <v>38693</v>
          </cell>
          <cell r="Q311">
            <v>38688</v>
          </cell>
          <cell r="T311">
            <v>38708</v>
          </cell>
          <cell r="W311">
            <v>38700</v>
          </cell>
          <cell r="Z311">
            <v>39433</v>
          </cell>
        </row>
        <row r="312">
          <cell r="B312">
            <v>38694</v>
          </cell>
          <cell r="E312">
            <v>39064</v>
          </cell>
          <cell r="H312">
            <v>38698</v>
          </cell>
          <cell r="K312">
            <v>38698</v>
          </cell>
          <cell r="N312">
            <v>38694</v>
          </cell>
          <cell r="Q312">
            <v>38691</v>
          </cell>
          <cell r="T312">
            <v>38712</v>
          </cell>
          <cell r="W312">
            <v>38701</v>
          </cell>
          <cell r="Z312">
            <v>39434</v>
          </cell>
        </row>
        <row r="313">
          <cell r="B313">
            <v>38695</v>
          </cell>
          <cell r="E313">
            <v>39065</v>
          </cell>
          <cell r="H313">
            <v>38699</v>
          </cell>
          <cell r="K313">
            <v>38699</v>
          </cell>
          <cell r="N313">
            <v>38695</v>
          </cell>
          <cell r="Q313">
            <v>38692</v>
          </cell>
          <cell r="T313">
            <v>38713</v>
          </cell>
          <cell r="W313">
            <v>38702</v>
          </cell>
          <cell r="Z313">
            <v>39435</v>
          </cell>
        </row>
        <row r="314">
          <cell r="B314">
            <v>38698</v>
          </cell>
          <cell r="E314">
            <v>39066</v>
          </cell>
          <cell r="H314">
            <v>38700</v>
          </cell>
          <cell r="K314">
            <v>38700</v>
          </cell>
          <cell r="N314">
            <v>38698</v>
          </cell>
          <cell r="Q314">
            <v>38693</v>
          </cell>
          <cell r="T314">
            <v>38714</v>
          </cell>
          <cell r="W314">
            <v>38705</v>
          </cell>
          <cell r="Z314">
            <v>39436</v>
          </cell>
        </row>
        <row r="315">
          <cell r="B315">
            <v>38699</v>
          </cell>
          <cell r="E315">
            <v>39069</v>
          </cell>
          <cell r="H315">
            <v>38701</v>
          </cell>
          <cell r="K315">
            <v>38701</v>
          </cell>
          <cell r="N315">
            <v>38699</v>
          </cell>
          <cell r="Q315">
            <v>38694</v>
          </cell>
          <cell r="T315">
            <v>38715</v>
          </cell>
          <cell r="W315">
            <v>38706</v>
          </cell>
          <cell r="Z315">
            <v>39437</v>
          </cell>
        </row>
        <row r="316">
          <cell r="B316">
            <v>38700</v>
          </cell>
          <cell r="E316">
            <v>39070</v>
          </cell>
          <cell r="H316">
            <v>38702</v>
          </cell>
          <cell r="K316">
            <v>38702</v>
          </cell>
          <cell r="N316">
            <v>38700</v>
          </cell>
          <cell r="Q316">
            <v>38695</v>
          </cell>
          <cell r="T316">
            <v>38716</v>
          </cell>
          <cell r="W316">
            <v>38707</v>
          </cell>
          <cell r="Z316">
            <v>39440</v>
          </cell>
        </row>
        <row r="317">
          <cell r="B317">
            <v>38701</v>
          </cell>
          <cell r="E317">
            <v>39071</v>
          </cell>
          <cell r="H317">
            <v>38705</v>
          </cell>
          <cell r="K317">
            <v>38705</v>
          </cell>
          <cell r="N317">
            <v>38701</v>
          </cell>
          <cell r="Q317">
            <v>38698</v>
          </cell>
          <cell r="T317">
            <v>38721</v>
          </cell>
          <cell r="W317">
            <v>38708</v>
          </cell>
          <cell r="Z317">
            <v>39443</v>
          </cell>
        </row>
        <row r="318">
          <cell r="B318">
            <v>38702</v>
          </cell>
          <cell r="E318">
            <v>39072</v>
          </cell>
          <cell r="H318">
            <v>38706</v>
          </cell>
          <cell r="K318">
            <v>38706</v>
          </cell>
          <cell r="N318">
            <v>38702</v>
          </cell>
          <cell r="Q318">
            <v>38699</v>
          </cell>
          <cell r="T318">
            <v>38722</v>
          </cell>
          <cell r="W318">
            <v>38709</v>
          </cell>
          <cell r="Z318">
            <v>39444</v>
          </cell>
        </row>
        <row r="319">
          <cell r="B319">
            <v>38705</v>
          </cell>
          <cell r="E319">
            <v>39073</v>
          </cell>
          <cell r="H319">
            <v>38707</v>
          </cell>
          <cell r="K319">
            <v>38707</v>
          </cell>
          <cell r="N319">
            <v>38705</v>
          </cell>
          <cell r="Q319">
            <v>38700</v>
          </cell>
          <cell r="T319">
            <v>38723</v>
          </cell>
          <cell r="W319">
            <v>38714</v>
          </cell>
          <cell r="Z319">
            <v>39447</v>
          </cell>
        </row>
        <row r="320">
          <cell r="B320">
            <v>38706</v>
          </cell>
          <cell r="E320">
            <v>39078</v>
          </cell>
          <cell r="H320">
            <v>38708</v>
          </cell>
          <cell r="K320">
            <v>38708</v>
          </cell>
          <cell r="N320">
            <v>38706</v>
          </cell>
          <cell r="Q320">
            <v>38701</v>
          </cell>
          <cell r="T320">
            <v>38727</v>
          </cell>
          <cell r="W320">
            <v>38715</v>
          </cell>
          <cell r="Z320">
            <v>39449</v>
          </cell>
        </row>
        <row r="321">
          <cell r="B321">
            <v>38707</v>
          </cell>
          <cell r="E321">
            <v>39079</v>
          </cell>
          <cell r="H321">
            <v>38709</v>
          </cell>
          <cell r="K321">
            <v>38709</v>
          </cell>
          <cell r="N321">
            <v>38707</v>
          </cell>
          <cell r="Q321">
            <v>38702</v>
          </cell>
          <cell r="T321">
            <v>38728</v>
          </cell>
          <cell r="W321">
            <v>38716</v>
          </cell>
          <cell r="Z321">
            <v>39450</v>
          </cell>
        </row>
        <row r="322">
          <cell r="B322">
            <v>38708</v>
          </cell>
          <cell r="E322">
            <v>39080</v>
          </cell>
          <cell r="H322">
            <v>38713</v>
          </cell>
          <cell r="K322">
            <v>38713</v>
          </cell>
          <cell r="N322">
            <v>38708</v>
          </cell>
          <cell r="Q322">
            <v>38705</v>
          </cell>
          <cell r="T322">
            <v>38729</v>
          </cell>
          <cell r="W322">
            <v>38720</v>
          </cell>
          <cell r="Z322">
            <v>39451</v>
          </cell>
        </row>
        <row r="323">
          <cell r="B323">
            <v>38709</v>
          </cell>
          <cell r="E323">
            <v>39084</v>
          </cell>
          <cell r="H323">
            <v>38714</v>
          </cell>
          <cell r="K323">
            <v>38714</v>
          </cell>
          <cell r="N323">
            <v>38709</v>
          </cell>
          <cell r="Q323">
            <v>38706</v>
          </cell>
          <cell r="T323">
            <v>38730</v>
          </cell>
          <cell r="W323">
            <v>38721</v>
          </cell>
          <cell r="Z323">
            <v>39454</v>
          </cell>
        </row>
        <row r="324">
          <cell r="B324">
            <v>38714</v>
          </cell>
          <cell r="E324">
            <v>39085</v>
          </cell>
          <cell r="H324">
            <v>38715</v>
          </cell>
          <cell r="K324">
            <v>38715</v>
          </cell>
          <cell r="N324">
            <v>38714</v>
          </cell>
          <cell r="Q324">
            <v>38707</v>
          </cell>
          <cell r="T324">
            <v>38733</v>
          </cell>
          <cell r="W324">
            <v>38722</v>
          </cell>
          <cell r="Z324">
            <v>39455</v>
          </cell>
        </row>
        <row r="325">
          <cell r="B325">
            <v>38715</v>
          </cell>
          <cell r="E325">
            <v>39086</v>
          </cell>
          <cell r="H325">
            <v>38716</v>
          </cell>
          <cell r="K325">
            <v>38716</v>
          </cell>
          <cell r="N325">
            <v>38715</v>
          </cell>
          <cell r="Q325">
            <v>38708</v>
          </cell>
          <cell r="T325">
            <v>38734</v>
          </cell>
          <cell r="W325">
            <v>38723</v>
          </cell>
          <cell r="Z325">
            <v>39456</v>
          </cell>
        </row>
        <row r="326">
          <cell r="B326">
            <v>38716</v>
          </cell>
          <cell r="E326">
            <v>39087</v>
          </cell>
          <cell r="H326">
            <v>38720</v>
          </cell>
          <cell r="K326">
            <v>38720</v>
          </cell>
          <cell r="N326">
            <v>38716</v>
          </cell>
          <cell r="Q326">
            <v>38709</v>
          </cell>
          <cell r="T326">
            <v>38735</v>
          </cell>
          <cell r="W326">
            <v>38726</v>
          </cell>
          <cell r="Z326">
            <v>39457</v>
          </cell>
        </row>
        <row r="327">
          <cell r="B327">
            <v>38720</v>
          </cell>
          <cell r="E327">
            <v>39090</v>
          </cell>
          <cell r="H327">
            <v>38721</v>
          </cell>
          <cell r="K327">
            <v>38721</v>
          </cell>
          <cell r="N327">
            <v>38720</v>
          </cell>
          <cell r="Q327">
            <v>38713</v>
          </cell>
          <cell r="T327">
            <v>38736</v>
          </cell>
          <cell r="W327">
            <v>38727</v>
          </cell>
          <cell r="Z327">
            <v>39458</v>
          </cell>
        </row>
        <row r="328">
          <cell r="B328">
            <v>38721</v>
          </cell>
          <cell r="E328">
            <v>39091</v>
          </cell>
          <cell r="H328">
            <v>38722</v>
          </cell>
          <cell r="K328">
            <v>38722</v>
          </cell>
          <cell r="N328">
            <v>38721</v>
          </cell>
          <cell r="Q328">
            <v>38714</v>
          </cell>
          <cell r="T328">
            <v>38737</v>
          </cell>
          <cell r="W328">
            <v>38728</v>
          </cell>
          <cell r="Z328">
            <v>39461</v>
          </cell>
        </row>
        <row r="329">
          <cell r="B329">
            <v>38722</v>
          </cell>
          <cell r="E329">
            <v>39092</v>
          </cell>
          <cell r="H329">
            <v>38723</v>
          </cell>
          <cell r="K329">
            <v>38723</v>
          </cell>
          <cell r="N329">
            <v>38722</v>
          </cell>
          <cell r="Q329">
            <v>38715</v>
          </cell>
          <cell r="T329">
            <v>38740</v>
          </cell>
          <cell r="W329">
            <v>38729</v>
          </cell>
          <cell r="Z329">
            <v>39462</v>
          </cell>
        </row>
        <row r="330">
          <cell r="B330">
            <v>38723</v>
          </cell>
          <cell r="E330">
            <v>39093</v>
          </cell>
          <cell r="H330">
            <v>38726</v>
          </cell>
          <cell r="K330">
            <v>38726</v>
          </cell>
          <cell r="N330">
            <v>38723</v>
          </cell>
          <cell r="Q330">
            <v>38716</v>
          </cell>
          <cell r="T330">
            <v>38741</v>
          </cell>
          <cell r="W330">
            <v>38730</v>
          </cell>
          <cell r="Z330">
            <v>39463</v>
          </cell>
        </row>
        <row r="331">
          <cell r="B331">
            <v>38726</v>
          </cell>
          <cell r="E331">
            <v>39094</v>
          </cell>
          <cell r="H331">
            <v>38727</v>
          </cell>
          <cell r="K331">
            <v>38727</v>
          </cell>
          <cell r="N331">
            <v>38726</v>
          </cell>
          <cell r="Q331">
            <v>38719</v>
          </cell>
          <cell r="T331">
            <v>38742</v>
          </cell>
          <cell r="W331">
            <v>38733</v>
          </cell>
          <cell r="Z331">
            <v>39464</v>
          </cell>
        </row>
        <row r="332">
          <cell r="B332">
            <v>38727</v>
          </cell>
          <cell r="E332">
            <v>39097</v>
          </cell>
          <cell r="H332">
            <v>38728</v>
          </cell>
          <cell r="K332">
            <v>38728</v>
          </cell>
          <cell r="N332">
            <v>38727</v>
          </cell>
          <cell r="Q332">
            <v>38720</v>
          </cell>
          <cell r="T332">
            <v>38743</v>
          </cell>
          <cell r="W332">
            <v>38734</v>
          </cell>
          <cell r="Z332">
            <v>39465</v>
          </cell>
        </row>
        <row r="333">
          <cell r="B333">
            <v>38728</v>
          </cell>
          <cell r="E333">
            <v>39098</v>
          </cell>
          <cell r="H333">
            <v>38729</v>
          </cell>
          <cell r="K333">
            <v>38729</v>
          </cell>
          <cell r="N333">
            <v>38728</v>
          </cell>
          <cell r="Q333">
            <v>38721</v>
          </cell>
          <cell r="T333">
            <v>38744</v>
          </cell>
          <cell r="W333">
            <v>38735</v>
          </cell>
          <cell r="Z333">
            <v>39468</v>
          </cell>
        </row>
        <row r="334">
          <cell r="B334">
            <v>38729</v>
          </cell>
          <cell r="E334">
            <v>39099</v>
          </cell>
          <cell r="H334">
            <v>38730</v>
          </cell>
          <cell r="K334">
            <v>38730</v>
          </cell>
          <cell r="N334">
            <v>38729</v>
          </cell>
          <cell r="Q334">
            <v>38722</v>
          </cell>
          <cell r="T334">
            <v>38747</v>
          </cell>
          <cell r="W334">
            <v>38736</v>
          </cell>
          <cell r="Z334">
            <v>39469</v>
          </cell>
        </row>
        <row r="335">
          <cell r="B335">
            <v>38730</v>
          </cell>
          <cell r="E335">
            <v>39100</v>
          </cell>
          <cell r="H335">
            <v>38734</v>
          </cell>
          <cell r="K335">
            <v>38734</v>
          </cell>
          <cell r="N335">
            <v>38730</v>
          </cell>
          <cell r="Q335">
            <v>38723</v>
          </cell>
          <cell r="T335">
            <v>38748</v>
          </cell>
          <cell r="W335">
            <v>38737</v>
          </cell>
          <cell r="Z335">
            <v>39470</v>
          </cell>
        </row>
        <row r="336">
          <cell r="B336">
            <v>38733</v>
          </cell>
          <cell r="E336">
            <v>39101</v>
          </cell>
          <cell r="H336">
            <v>38735</v>
          </cell>
          <cell r="K336">
            <v>38735</v>
          </cell>
          <cell r="N336">
            <v>38733</v>
          </cell>
          <cell r="Q336">
            <v>38726</v>
          </cell>
          <cell r="T336">
            <v>38749</v>
          </cell>
          <cell r="W336">
            <v>38740</v>
          </cell>
          <cell r="Z336">
            <v>39471</v>
          </cell>
        </row>
        <row r="337">
          <cell r="B337">
            <v>38734</v>
          </cell>
          <cell r="E337">
            <v>39104</v>
          </cell>
          <cell r="H337">
            <v>38736</v>
          </cell>
          <cell r="K337">
            <v>38736</v>
          </cell>
          <cell r="N337">
            <v>38734</v>
          </cell>
          <cell r="Q337">
            <v>38727</v>
          </cell>
          <cell r="T337">
            <v>38750</v>
          </cell>
          <cell r="W337">
            <v>38741</v>
          </cell>
          <cell r="Z337">
            <v>39472</v>
          </cell>
        </row>
        <row r="338">
          <cell r="B338">
            <v>38735</v>
          </cell>
          <cell r="E338">
            <v>39105</v>
          </cell>
          <cell r="H338">
            <v>38737</v>
          </cell>
          <cell r="K338">
            <v>38737</v>
          </cell>
          <cell r="N338">
            <v>38735</v>
          </cell>
          <cell r="Q338">
            <v>38728</v>
          </cell>
          <cell r="T338">
            <v>38751</v>
          </cell>
          <cell r="W338">
            <v>38742</v>
          </cell>
          <cell r="Z338">
            <v>39475</v>
          </cell>
        </row>
        <row r="339">
          <cell r="B339">
            <v>38736</v>
          </cell>
          <cell r="E339">
            <v>39106</v>
          </cell>
          <cell r="H339">
            <v>38740</v>
          </cell>
          <cell r="K339">
            <v>38740</v>
          </cell>
          <cell r="N339">
            <v>38736</v>
          </cell>
          <cell r="Q339">
            <v>38729</v>
          </cell>
          <cell r="T339">
            <v>38754</v>
          </cell>
          <cell r="W339">
            <v>38743</v>
          </cell>
          <cell r="Z339">
            <v>39476</v>
          </cell>
        </row>
        <row r="340">
          <cell r="B340">
            <v>38737</v>
          </cell>
          <cell r="E340">
            <v>39107</v>
          </cell>
          <cell r="H340">
            <v>38741</v>
          </cell>
          <cell r="K340">
            <v>38741</v>
          </cell>
          <cell r="N340">
            <v>38737</v>
          </cell>
          <cell r="Q340">
            <v>38730</v>
          </cell>
          <cell r="T340">
            <v>38755</v>
          </cell>
          <cell r="W340">
            <v>38744</v>
          </cell>
          <cell r="Z340">
            <v>39477</v>
          </cell>
        </row>
        <row r="341">
          <cell r="B341">
            <v>38740</v>
          </cell>
          <cell r="E341">
            <v>39108</v>
          </cell>
          <cell r="H341">
            <v>38742</v>
          </cell>
          <cell r="K341">
            <v>38742</v>
          </cell>
          <cell r="N341">
            <v>38740</v>
          </cell>
          <cell r="Q341">
            <v>38733</v>
          </cell>
          <cell r="T341">
            <v>38756</v>
          </cell>
          <cell r="W341">
            <v>38749</v>
          </cell>
          <cell r="Z341">
            <v>39478</v>
          </cell>
        </row>
        <row r="342">
          <cell r="B342">
            <v>38741</v>
          </cell>
          <cell r="E342">
            <v>39111</v>
          </cell>
          <cell r="H342">
            <v>38743</v>
          </cell>
          <cell r="K342">
            <v>38743</v>
          </cell>
          <cell r="N342">
            <v>38741</v>
          </cell>
          <cell r="Q342">
            <v>38734</v>
          </cell>
          <cell r="T342">
            <v>38757</v>
          </cell>
          <cell r="W342">
            <v>38750</v>
          </cell>
          <cell r="Z342">
            <v>39479</v>
          </cell>
        </row>
        <row r="343">
          <cell r="B343">
            <v>38742</v>
          </cell>
          <cell r="E343">
            <v>39112</v>
          </cell>
          <cell r="H343">
            <v>38744</v>
          </cell>
          <cell r="K343">
            <v>38744</v>
          </cell>
          <cell r="N343">
            <v>38742</v>
          </cell>
          <cell r="Q343">
            <v>38735</v>
          </cell>
          <cell r="T343">
            <v>38758</v>
          </cell>
          <cell r="W343">
            <v>38751</v>
          </cell>
          <cell r="Z343">
            <v>39482</v>
          </cell>
        </row>
        <row r="344">
          <cell r="B344">
            <v>38743</v>
          </cell>
          <cell r="E344">
            <v>39113</v>
          </cell>
          <cell r="H344">
            <v>38747</v>
          </cell>
          <cell r="K344">
            <v>38747</v>
          </cell>
          <cell r="N344">
            <v>38743</v>
          </cell>
          <cell r="Q344">
            <v>38736</v>
          </cell>
          <cell r="T344">
            <v>38761</v>
          </cell>
          <cell r="W344">
            <v>38754</v>
          </cell>
          <cell r="Z344">
            <v>39483</v>
          </cell>
        </row>
        <row r="345">
          <cell r="B345">
            <v>38744</v>
          </cell>
          <cell r="E345">
            <v>39114</v>
          </cell>
          <cell r="H345">
            <v>38748</v>
          </cell>
          <cell r="K345">
            <v>38748</v>
          </cell>
          <cell r="N345">
            <v>38744</v>
          </cell>
          <cell r="Q345">
            <v>38737</v>
          </cell>
          <cell r="T345">
            <v>38762</v>
          </cell>
          <cell r="W345">
            <v>38755</v>
          </cell>
          <cell r="Z345">
            <v>39484</v>
          </cell>
        </row>
        <row r="346">
          <cell r="B346">
            <v>38747</v>
          </cell>
          <cell r="E346">
            <v>39115</v>
          </cell>
          <cell r="H346">
            <v>38749</v>
          </cell>
          <cell r="K346">
            <v>38749</v>
          </cell>
          <cell r="N346">
            <v>38747</v>
          </cell>
          <cell r="Q346">
            <v>38740</v>
          </cell>
          <cell r="T346">
            <v>38763</v>
          </cell>
          <cell r="W346">
            <v>38756</v>
          </cell>
          <cell r="Z346">
            <v>39489</v>
          </cell>
        </row>
        <row r="347">
          <cell r="B347">
            <v>38748</v>
          </cell>
          <cell r="E347">
            <v>39118</v>
          </cell>
          <cell r="H347">
            <v>38750</v>
          </cell>
          <cell r="K347">
            <v>38750</v>
          </cell>
          <cell r="N347">
            <v>38748</v>
          </cell>
          <cell r="Q347">
            <v>38741</v>
          </cell>
          <cell r="T347">
            <v>38764</v>
          </cell>
          <cell r="W347">
            <v>38757</v>
          </cell>
          <cell r="Z347">
            <v>39490</v>
          </cell>
        </row>
        <row r="348">
          <cell r="B348">
            <v>38749</v>
          </cell>
          <cell r="E348">
            <v>39119</v>
          </cell>
          <cell r="H348">
            <v>38751</v>
          </cell>
          <cell r="K348">
            <v>38751</v>
          </cell>
          <cell r="N348">
            <v>38749</v>
          </cell>
          <cell r="Q348">
            <v>38742</v>
          </cell>
          <cell r="T348">
            <v>38765</v>
          </cell>
          <cell r="W348">
            <v>38758</v>
          </cell>
          <cell r="Z348">
            <v>39491</v>
          </cell>
        </row>
        <row r="349">
          <cell r="B349">
            <v>38750</v>
          </cell>
          <cell r="E349">
            <v>39120</v>
          </cell>
          <cell r="H349">
            <v>38754</v>
          </cell>
          <cell r="K349">
            <v>38754</v>
          </cell>
          <cell r="N349">
            <v>38750</v>
          </cell>
          <cell r="Q349">
            <v>38743</v>
          </cell>
          <cell r="T349">
            <v>38768</v>
          </cell>
          <cell r="W349">
            <v>38761</v>
          </cell>
          <cell r="Z349">
            <v>39492</v>
          </cell>
        </row>
        <row r="350">
          <cell r="B350">
            <v>38751</v>
          </cell>
          <cell r="E350">
            <v>39121</v>
          </cell>
          <cell r="H350">
            <v>38755</v>
          </cell>
          <cell r="K350">
            <v>38755</v>
          </cell>
          <cell r="N350">
            <v>38751</v>
          </cell>
          <cell r="Q350">
            <v>38744</v>
          </cell>
          <cell r="T350">
            <v>38769</v>
          </cell>
          <cell r="W350">
            <v>38762</v>
          </cell>
          <cell r="Z350">
            <v>39493</v>
          </cell>
        </row>
        <row r="351">
          <cell r="B351">
            <v>38754</v>
          </cell>
          <cell r="E351">
            <v>39122</v>
          </cell>
          <cell r="H351">
            <v>38756</v>
          </cell>
          <cell r="K351">
            <v>38756</v>
          </cell>
          <cell r="N351">
            <v>38754</v>
          </cell>
          <cell r="Q351">
            <v>38747</v>
          </cell>
          <cell r="T351">
            <v>38770</v>
          </cell>
          <cell r="W351">
            <v>38763</v>
          </cell>
          <cell r="Z351">
            <v>39496</v>
          </cell>
        </row>
        <row r="352">
          <cell r="B352">
            <v>38755</v>
          </cell>
          <cell r="E352">
            <v>39125</v>
          </cell>
          <cell r="H352">
            <v>38757</v>
          </cell>
          <cell r="K352">
            <v>38757</v>
          </cell>
          <cell r="N352">
            <v>38755</v>
          </cell>
          <cell r="Q352">
            <v>38748</v>
          </cell>
          <cell r="T352">
            <v>38771</v>
          </cell>
          <cell r="W352">
            <v>38764</v>
          </cell>
          <cell r="Z352">
            <v>39497</v>
          </cell>
        </row>
        <row r="353">
          <cell r="B353">
            <v>38756</v>
          </cell>
          <cell r="E353">
            <v>39126</v>
          </cell>
          <cell r="H353">
            <v>38758</v>
          </cell>
          <cell r="K353">
            <v>38758</v>
          </cell>
          <cell r="N353">
            <v>38756</v>
          </cell>
          <cell r="Q353">
            <v>38749</v>
          </cell>
          <cell r="T353">
            <v>38772</v>
          </cell>
          <cell r="W353">
            <v>38765</v>
          </cell>
          <cell r="Z353">
            <v>39498</v>
          </cell>
        </row>
        <row r="354">
          <cell r="B354">
            <v>38757</v>
          </cell>
          <cell r="E354">
            <v>39127</v>
          </cell>
          <cell r="H354">
            <v>38761</v>
          </cell>
          <cell r="K354">
            <v>38761</v>
          </cell>
          <cell r="N354">
            <v>38757</v>
          </cell>
          <cell r="Q354">
            <v>38750</v>
          </cell>
          <cell r="T354">
            <v>38775</v>
          </cell>
          <cell r="W354">
            <v>38768</v>
          </cell>
          <cell r="Z354">
            <v>39499</v>
          </cell>
        </row>
        <row r="355">
          <cell r="B355">
            <v>38758</v>
          </cell>
          <cell r="E355">
            <v>39128</v>
          </cell>
          <cell r="H355">
            <v>38762</v>
          </cell>
          <cell r="K355">
            <v>38762</v>
          </cell>
          <cell r="N355">
            <v>38758</v>
          </cell>
          <cell r="Q355">
            <v>38751</v>
          </cell>
          <cell r="T355">
            <v>38776</v>
          </cell>
          <cell r="W355">
            <v>38769</v>
          </cell>
          <cell r="Z355">
            <v>39500</v>
          </cell>
        </row>
        <row r="356">
          <cell r="B356">
            <v>38761</v>
          </cell>
          <cell r="E356">
            <v>39129</v>
          </cell>
          <cell r="H356">
            <v>38763</v>
          </cell>
          <cell r="K356">
            <v>38763</v>
          </cell>
          <cell r="N356">
            <v>38761</v>
          </cell>
          <cell r="Q356">
            <v>38754</v>
          </cell>
          <cell r="T356">
            <v>38777</v>
          </cell>
          <cell r="W356">
            <v>38770</v>
          </cell>
          <cell r="Z356">
            <v>39503</v>
          </cell>
        </row>
        <row r="357">
          <cell r="B357">
            <v>38762</v>
          </cell>
          <cell r="E357">
            <v>39134</v>
          </cell>
          <cell r="H357">
            <v>38764</v>
          </cell>
          <cell r="K357">
            <v>38764</v>
          </cell>
          <cell r="N357">
            <v>38762</v>
          </cell>
          <cell r="Q357">
            <v>38755</v>
          </cell>
          <cell r="T357">
            <v>38778</v>
          </cell>
          <cell r="W357">
            <v>38771</v>
          </cell>
          <cell r="Z357">
            <v>39504</v>
          </cell>
        </row>
        <row r="358">
          <cell r="B358">
            <v>38763</v>
          </cell>
          <cell r="E358">
            <v>39135</v>
          </cell>
          <cell r="H358">
            <v>38765</v>
          </cell>
          <cell r="K358">
            <v>38765</v>
          </cell>
          <cell r="N358">
            <v>38763</v>
          </cell>
          <cell r="Q358">
            <v>38756</v>
          </cell>
          <cell r="T358">
            <v>38779</v>
          </cell>
          <cell r="W358">
            <v>38772</v>
          </cell>
          <cell r="Z358">
            <v>39505</v>
          </cell>
        </row>
        <row r="359">
          <cell r="B359">
            <v>38764</v>
          </cell>
          <cell r="E359">
            <v>39136</v>
          </cell>
          <cell r="H359">
            <v>38769</v>
          </cell>
          <cell r="K359">
            <v>38769</v>
          </cell>
          <cell r="N359">
            <v>38764</v>
          </cell>
          <cell r="Q359">
            <v>38757</v>
          </cell>
          <cell r="T359">
            <v>38782</v>
          </cell>
          <cell r="W359">
            <v>38775</v>
          </cell>
          <cell r="Z359">
            <v>39506</v>
          </cell>
        </row>
        <row r="360">
          <cell r="B360">
            <v>38765</v>
          </cell>
          <cell r="E360">
            <v>39139</v>
          </cell>
          <cell r="H360">
            <v>38770</v>
          </cell>
          <cell r="K360">
            <v>38770</v>
          </cell>
          <cell r="N360">
            <v>38765</v>
          </cell>
          <cell r="Q360">
            <v>38758</v>
          </cell>
          <cell r="T360">
            <v>38783</v>
          </cell>
          <cell r="W360">
            <v>38776</v>
          </cell>
          <cell r="Z360">
            <v>39507</v>
          </cell>
        </row>
        <row r="361">
          <cell r="B361">
            <v>38768</v>
          </cell>
          <cell r="E361">
            <v>39140</v>
          </cell>
          <cell r="H361">
            <v>38771</v>
          </cell>
          <cell r="K361">
            <v>38771</v>
          </cell>
          <cell r="N361">
            <v>38768</v>
          </cell>
          <cell r="Q361">
            <v>38761</v>
          </cell>
          <cell r="T361">
            <v>38784</v>
          </cell>
          <cell r="W361">
            <v>38777</v>
          </cell>
          <cell r="Z361">
            <v>39510</v>
          </cell>
        </row>
        <row r="362">
          <cell r="B362">
            <v>38769</v>
          </cell>
          <cell r="E362">
            <v>39141</v>
          </cell>
          <cell r="H362">
            <v>38772</v>
          </cell>
          <cell r="K362">
            <v>38772</v>
          </cell>
          <cell r="N362">
            <v>38769</v>
          </cell>
          <cell r="Q362">
            <v>38762</v>
          </cell>
          <cell r="T362">
            <v>38785</v>
          </cell>
          <cell r="W362">
            <v>38778</v>
          </cell>
          <cell r="Z362">
            <v>39511</v>
          </cell>
        </row>
        <row r="363">
          <cell r="B363">
            <v>38770</v>
          </cell>
          <cell r="E363">
            <v>39142</v>
          </cell>
          <cell r="H363">
            <v>38775</v>
          </cell>
          <cell r="K363">
            <v>38775</v>
          </cell>
          <cell r="N363">
            <v>38770</v>
          </cell>
          <cell r="Q363">
            <v>38763</v>
          </cell>
          <cell r="T363">
            <v>38786</v>
          </cell>
          <cell r="W363">
            <v>38779</v>
          </cell>
          <cell r="Z363">
            <v>39512</v>
          </cell>
        </row>
        <row r="364">
          <cell r="B364">
            <v>38771</v>
          </cell>
          <cell r="E364">
            <v>39143</v>
          </cell>
          <cell r="H364">
            <v>38776</v>
          </cell>
          <cell r="K364">
            <v>38776</v>
          </cell>
          <cell r="N364">
            <v>38771</v>
          </cell>
          <cell r="Q364">
            <v>38764</v>
          </cell>
          <cell r="T364">
            <v>38789</v>
          </cell>
          <cell r="W364">
            <v>38782</v>
          </cell>
          <cell r="Z364">
            <v>39513</v>
          </cell>
        </row>
        <row r="365">
          <cell r="B365">
            <v>38772</v>
          </cell>
          <cell r="E365">
            <v>39146</v>
          </cell>
          <cell r="H365">
            <v>38777</v>
          </cell>
          <cell r="K365">
            <v>38777</v>
          </cell>
          <cell r="N365">
            <v>38772</v>
          </cell>
          <cell r="Q365">
            <v>38765</v>
          </cell>
          <cell r="T365">
            <v>38790</v>
          </cell>
          <cell r="W365">
            <v>38783</v>
          </cell>
          <cell r="Z365">
            <v>39514</v>
          </cell>
        </row>
        <row r="366">
          <cell r="B366">
            <v>38775</v>
          </cell>
          <cell r="E366">
            <v>39147</v>
          </cell>
          <cell r="H366">
            <v>38778</v>
          </cell>
          <cell r="K366">
            <v>38778</v>
          </cell>
          <cell r="N366">
            <v>38775</v>
          </cell>
          <cell r="Q366">
            <v>38768</v>
          </cell>
          <cell r="T366">
            <v>38791</v>
          </cell>
          <cell r="W366">
            <v>38784</v>
          </cell>
          <cell r="Z366">
            <v>39517</v>
          </cell>
        </row>
        <row r="367">
          <cell r="B367">
            <v>38776</v>
          </cell>
          <cell r="E367">
            <v>39148</v>
          </cell>
          <cell r="H367">
            <v>38779</v>
          </cell>
          <cell r="K367">
            <v>38779</v>
          </cell>
          <cell r="N367">
            <v>38776</v>
          </cell>
          <cell r="Q367">
            <v>38769</v>
          </cell>
          <cell r="T367">
            <v>38792</v>
          </cell>
          <cell r="W367">
            <v>38785</v>
          </cell>
          <cell r="Z367">
            <v>39518</v>
          </cell>
        </row>
        <row r="368">
          <cell r="B368">
            <v>38777</v>
          </cell>
          <cell r="E368">
            <v>39149</v>
          </cell>
          <cell r="H368">
            <v>38782</v>
          </cell>
          <cell r="K368">
            <v>38782</v>
          </cell>
          <cell r="N368">
            <v>38777</v>
          </cell>
          <cell r="Q368">
            <v>38770</v>
          </cell>
          <cell r="T368">
            <v>38793</v>
          </cell>
          <cell r="W368">
            <v>38786</v>
          </cell>
          <cell r="Z368">
            <v>39519</v>
          </cell>
        </row>
        <row r="369">
          <cell r="B369">
            <v>38778</v>
          </cell>
          <cell r="E369">
            <v>39150</v>
          </cell>
          <cell r="H369">
            <v>38783</v>
          </cell>
          <cell r="K369">
            <v>38783</v>
          </cell>
          <cell r="N369">
            <v>38778</v>
          </cell>
          <cell r="Q369">
            <v>38771</v>
          </cell>
          <cell r="T369">
            <v>38796</v>
          </cell>
          <cell r="W369">
            <v>38789</v>
          </cell>
          <cell r="Z369">
            <v>39520</v>
          </cell>
        </row>
        <row r="370">
          <cell r="B370">
            <v>38779</v>
          </cell>
          <cell r="E370">
            <v>39153</v>
          </cell>
          <cell r="H370">
            <v>38784</v>
          </cell>
          <cell r="K370">
            <v>38784</v>
          </cell>
          <cell r="N370">
            <v>38779</v>
          </cell>
          <cell r="Q370">
            <v>38772</v>
          </cell>
          <cell r="T370">
            <v>38798</v>
          </cell>
          <cell r="W370">
            <v>38790</v>
          </cell>
          <cell r="Z370">
            <v>39521</v>
          </cell>
        </row>
        <row r="371">
          <cell r="B371">
            <v>38782</v>
          </cell>
          <cell r="E371">
            <v>39154</v>
          </cell>
          <cell r="H371">
            <v>38785</v>
          </cell>
          <cell r="K371">
            <v>38785</v>
          </cell>
          <cell r="N371">
            <v>38782</v>
          </cell>
          <cell r="Q371">
            <v>38775</v>
          </cell>
          <cell r="T371">
            <v>38799</v>
          </cell>
          <cell r="W371">
            <v>38791</v>
          </cell>
          <cell r="Z371">
            <v>39524</v>
          </cell>
        </row>
        <row r="372">
          <cell r="B372">
            <v>38783</v>
          </cell>
          <cell r="E372">
            <v>39155</v>
          </cell>
          <cell r="H372">
            <v>38786</v>
          </cell>
          <cell r="K372">
            <v>38786</v>
          </cell>
          <cell r="N372">
            <v>38783</v>
          </cell>
          <cell r="Q372">
            <v>38776</v>
          </cell>
          <cell r="T372">
            <v>38800</v>
          </cell>
          <cell r="W372">
            <v>38792</v>
          </cell>
          <cell r="Z372">
            <v>39525</v>
          </cell>
        </row>
        <row r="373">
          <cell r="B373">
            <v>38784</v>
          </cell>
          <cell r="E373">
            <v>39156</v>
          </cell>
          <cell r="H373">
            <v>38789</v>
          </cell>
          <cell r="K373">
            <v>38789</v>
          </cell>
          <cell r="N373">
            <v>38784</v>
          </cell>
          <cell r="Q373">
            <v>38777</v>
          </cell>
          <cell r="T373">
            <v>38803</v>
          </cell>
          <cell r="W373">
            <v>38793</v>
          </cell>
          <cell r="Z373">
            <v>39526</v>
          </cell>
        </row>
        <row r="374">
          <cell r="B374">
            <v>38785</v>
          </cell>
          <cell r="E374">
            <v>39157</v>
          </cell>
          <cell r="H374">
            <v>38790</v>
          </cell>
          <cell r="K374">
            <v>38790</v>
          </cell>
          <cell r="N374">
            <v>38785</v>
          </cell>
          <cell r="Q374">
            <v>38778</v>
          </cell>
          <cell r="T374">
            <v>38804</v>
          </cell>
          <cell r="W374">
            <v>38796</v>
          </cell>
          <cell r="Z374">
            <v>39527</v>
          </cell>
        </row>
        <row r="375">
          <cell r="B375">
            <v>38786</v>
          </cell>
          <cell r="E375">
            <v>39160</v>
          </cell>
          <cell r="H375">
            <v>38791</v>
          </cell>
          <cell r="K375">
            <v>38791</v>
          </cell>
          <cell r="N375">
            <v>38786</v>
          </cell>
          <cell r="Q375">
            <v>38779</v>
          </cell>
          <cell r="T375">
            <v>38805</v>
          </cell>
          <cell r="W375">
            <v>38797</v>
          </cell>
          <cell r="Z375">
            <v>39532</v>
          </cell>
        </row>
        <row r="376">
          <cell r="B376">
            <v>38789</v>
          </cell>
          <cell r="E376">
            <v>39161</v>
          </cell>
          <cell r="H376">
            <v>38792</v>
          </cell>
          <cell r="K376">
            <v>38792</v>
          </cell>
          <cell r="N376">
            <v>38789</v>
          </cell>
          <cell r="Q376">
            <v>38782</v>
          </cell>
          <cell r="T376">
            <v>38806</v>
          </cell>
          <cell r="W376">
            <v>38798</v>
          </cell>
          <cell r="Z376">
            <v>39533</v>
          </cell>
        </row>
        <row r="377">
          <cell r="B377">
            <v>38790</v>
          </cell>
          <cell r="E377">
            <v>39162</v>
          </cell>
          <cell r="H377">
            <v>38793</v>
          </cell>
          <cell r="K377">
            <v>38793</v>
          </cell>
          <cell r="N377">
            <v>38790</v>
          </cell>
          <cell r="Q377">
            <v>38783</v>
          </cell>
          <cell r="T377">
            <v>38807</v>
          </cell>
          <cell r="W377">
            <v>38799</v>
          </cell>
          <cell r="Z377">
            <v>39534</v>
          </cell>
        </row>
        <row r="378">
          <cell r="B378">
            <v>38791</v>
          </cell>
          <cell r="E378">
            <v>39163</v>
          </cell>
          <cell r="H378">
            <v>38796</v>
          </cell>
          <cell r="K378">
            <v>38796</v>
          </cell>
          <cell r="N378">
            <v>38791</v>
          </cell>
          <cell r="Q378">
            <v>38784</v>
          </cell>
          <cell r="T378">
            <v>38810</v>
          </cell>
          <cell r="W378">
            <v>38800</v>
          </cell>
          <cell r="Z378">
            <v>39535</v>
          </cell>
        </row>
        <row r="379">
          <cell r="B379">
            <v>38792</v>
          </cell>
          <cell r="E379">
            <v>39164</v>
          </cell>
          <cell r="H379">
            <v>38797</v>
          </cell>
          <cell r="K379">
            <v>38797</v>
          </cell>
          <cell r="N379">
            <v>38792</v>
          </cell>
          <cell r="Q379">
            <v>38785</v>
          </cell>
          <cell r="T379">
            <v>38811</v>
          </cell>
          <cell r="W379">
            <v>38803</v>
          </cell>
          <cell r="Z379">
            <v>39538</v>
          </cell>
        </row>
        <row r="380">
          <cell r="B380">
            <v>38793</v>
          </cell>
          <cell r="E380">
            <v>39167</v>
          </cell>
          <cell r="H380">
            <v>38798</v>
          </cell>
          <cell r="K380">
            <v>38798</v>
          </cell>
          <cell r="N380">
            <v>38793</v>
          </cell>
          <cell r="Q380">
            <v>38786</v>
          </cell>
          <cell r="T380">
            <v>38812</v>
          </cell>
          <cell r="W380">
            <v>38804</v>
          </cell>
          <cell r="Z380">
            <v>39539</v>
          </cell>
        </row>
        <row r="381">
          <cell r="B381">
            <v>38796</v>
          </cell>
          <cell r="E381">
            <v>39168</v>
          </cell>
          <cell r="H381">
            <v>38799</v>
          </cell>
          <cell r="K381">
            <v>38799</v>
          </cell>
          <cell r="N381">
            <v>38796</v>
          </cell>
          <cell r="Q381">
            <v>38789</v>
          </cell>
          <cell r="T381">
            <v>38813</v>
          </cell>
          <cell r="W381">
            <v>38805</v>
          </cell>
          <cell r="Z381">
            <v>39540</v>
          </cell>
        </row>
        <row r="382">
          <cell r="B382">
            <v>38797</v>
          </cell>
          <cell r="E382">
            <v>39169</v>
          </cell>
          <cell r="H382">
            <v>38800</v>
          </cell>
          <cell r="K382">
            <v>38800</v>
          </cell>
          <cell r="N382">
            <v>38797</v>
          </cell>
          <cell r="Q382">
            <v>38790</v>
          </cell>
          <cell r="T382">
            <v>38814</v>
          </cell>
          <cell r="W382">
            <v>38806</v>
          </cell>
          <cell r="Z382">
            <v>39541</v>
          </cell>
        </row>
        <row r="383">
          <cell r="B383">
            <v>38798</v>
          </cell>
          <cell r="E383">
            <v>39170</v>
          </cell>
          <cell r="H383">
            <v>38803</v>
          </cell>
          <cell r="K383">
            <v>38803</v>
          </cell>
          <cell r="N383">
            <v>38798</v>
          </cell>
          <cell r="Q383">
            <v>38791</v>
          </cell>
          <cell r="T383">
            <v>38817</v>
          </cell>
          <cell r="W383">
            <v>38807</v>
          </cell>
          <cell r="Z383">
            <v>39545</v>
          </cell>
        </row>
        <row r="384">
          <cell r="B384">
            <v>38799</v>
          </cell>
          <cell r="E384">
            <v>39171</v>
          </cell>
          <cell r="H384">
            <v>38804</v>
          </cell>
          <cell r="K384">
            <v>38804</v>
          </cell>
          <cell r="N384">
            <v>38799</v>
          </cell>
          <cell r="Q384">
            <v>38792</v>
          </cell>
          <cell r="T384">
            <v>38818</v>
          </cell>
          <cell r="W384">
            <v>38810</v>
          </cell>
          <cell r="Z384">
            <v>39546</v>
          </cell>
        </row>
        <row r="385">
          <cell r="B385">
            <v>38800</v>
          </cell>
          <cell r="E385">
            <v>39174</v>
          </cell>
          <cell r="H385">
            <v>38805</v>
          </cell>
          <cell r="K385">
            <v>38805</v>
          </cell>
          <cell r="N385">
            <v>38800</v>
          </cell>
          <cell r="Q385">
            <v>38793</v>
          </cell>
          <cell r="T385">
            <v>38819</v>
          </cell>
          <cell r="W385">
            <v>38811</v>
          </cell>
          <cell r="Z385">
            <v>39547</v>
          </cell>
        </row>
        <row r="386">
          <cell r="B386">
            <v>38803</v>
          </cell>
          <cell r="E386">
            <v>39175</v>
          </cell>
          <cell r="H386">
            <v>38806</v>
          </cell>
          <cell r="K386">
            <v>38806</v>
          </cell>
          <cell r="N386">
            <v>38803</v>
          </cell>
          <cell r="Q386">
            <v>38796</v>
          </cell>
          <cell r="T386">
            <v>38820</v>
          </cell>
          <cell r="W386">
            <v>38813</v>
          </cell>
          <cell r="Z386">
            <v>39548</v>
          </cell>
        </row>
        <row r="387">
          <cell r="B387">
            <v>38804</v>
          </cell>
          <cell r="E387">
            <v>39176</v>
          </cell>
          <cell r="H387">
            <v>38807</v>
          </cell>
          <cell r="K387">
            <v>38807</v>
          </cell>
          <cell r="N387">
            <v>38804</v>
          </cell>
          <cell r="Q387">
            <v>38797</v>
          </cell>
          <cell r="T387">
            <v>38821</v>
          </cell>
          <cell r="W387">
            <v>38814</v>
          </cell>
          <cell r="Z387">
            <v>39549</v>
          </cell>
        </row>
        <row r="388">
          <cell r="B388">
            <v>38805</v>
          </cell>
          <cell r="E388">
            <v>39182</v>
          </cell>
          <cell r="H388">
            <v>38810</v>
          </cell>
          <cell r="K388">
            <v>38810</v>
          </cell>
          <cell r="N388">
            <v>38805</v>
          </cell>
          <cell r="Q388">
            <v>38798</v>
          </cell>
          <cell r="T388">
            <v>38824</v>
          </cell>
          <cell r="W388">
            <v>38817</v>
          </cell>
          <cell r="Z388">
            <v>39552</v>
          </cell>
        </row>
        <row r="389">
          <cell r="B389">
            <v>38806</v>
          </cell>
          <cell r="E389">
            <v>39183</v>
          </cell>
          <cell r="H389">
            <v>38811</v>
          </cell>
          <cell r="K389">
            <v>38811</v>
          </cell>
          <cell r="N389">
            <v>38806</v>
          </cell>
          <cell r="Q389">
            <v>38799</v>
          </cell>
          <cell r="T389">
            <v>38825</v>
          </cell>
          <cell r="W389">
            <v>38818</v>
          </cell>
          <cell r="Z389">
            <v>39553</v>
          </cell>
        </row>
        <row r="390">
          <cell r="B390">
            <v>38807</v>
          </cell>
          <cell r="E390">
            <v>39184</v>
          </cell>
          <cell r="H390">
            <v>38812</v>
          </cell>
          <cell r="K390">
            <v>38812</v>
          </cell>
          <cell r="N390">
            <v>38807</v>
          </cell>
          <cell r="Q390">
            <v>38800</v>
          </cell>
          <cell r="T390">
            <v>38826</v>
          </cell>
          <cell r="W390">
            <v>38819</v>
          </cell>
          <cell r="Z390">
            <v>39554</v>
          </cell>
        </row>
        <row r="391">
          <cell r="B391">
            <v>38810</v>
          </cell>
          <cell r="E391">
            <v>39185</v>
          </cell>
          <cell r="H391">
            <v>38813</v>
          </cell>
          <cell r="K391">
            <v>38813</v>
          </cell>
          <cell r="N391">
            <v>38810</v>
          </cell>
          <cell r="Q391">
            <v>38803</v>
          </cell>
          <cell r="T391">
            <v>38827</v>
          </cell>
          <cell r="W391">
            <v>38820</v>
          </cell>
          <cell r="Z391">
            <v>39555</v>
          </cell>
        </row>
        <row r="392">
          <cell r="B392">
            <v>38811</v>
          </cell>
          <cell r="E392">
            <v>39188</v>
          </cell>
          <cell r="H392">
            <v>38814</v>
          </cell>
          <cell r="K392">
            <v>38814</v>
          </cell>
          <cell r="N392">
            <v>38811</v>
          </cell>
          <cell r="Q392">
            <v>38804</v>
          </cell>
          <cell r="T392">
            <v>38828</v>
          </cell>
          <cell r="W392">
            <v>38825</v>
          </cell>
          <cell r="Z392">
            <v>39556</v>
          </cell>
        </row>
        <row r="393">
          <cell r="B393">
            <v>38812</v>
          </cell>
          <cell r="E393">
            <v>39189</v>
          </cell>
          <cell r="H393">
            <v>38817</v>
          </cell>
          <cell r="K393">
            <v>38817</v>
          </cell>
          <cell r="N393">
            <v>38812</v>
          </cell>
          <cell r="Q393">
            <v>38805</v>
          </cell>
          <cell r="T393">
            <v>38831</v>
          </cell>
          <cell r="W393">
            <v>38826</v>
          </cell>
          <cell r="Z393">
            <v>39559</v>
          </cell>
        </row>
        <row r="394">
          <cell r="B394">
            <v>38813</v>
          </cell>
          <cell r="E394">
            <v>39190</v>
          </cell>
          <cell r="H394">
            <v>38818</v>
          </cell>
          <cell r="K394">
            <v>38818</v>
          </cell>
          <cell r="N394">
            <v>38813</v>
          </cell>
          <cell r="Q394">
            <v>38806</v>
          </cell>
          <cell r="T394">
            <v>38832</v>
          </cell>
          <cell r="W394">
            <v>38827</v>
          </cell>
          <cell r="Z394">
            <v>39560</v>
          </cell>
        </row>
        <row r="395">
          <cell r="B395">
            <v>38814</v>
          </cell>
          <cell r="E395">
            <v>39191</v>
          </cell>
          <cell r="H395">
            <v>38819</v>
          </cell>
          <cell r="K395">
            <v>38819</v>
          </cell>
          <cell r="N395">
            <v>38814</v>
          </cell>
          <cell r="Q395">
            <v>38807</v>
          </cell>
          <cell r="T395">
            <v>38833</v>
          </cell>
          <cell r="W395">
            <v>38828</v>
          </cell>
          <cell r="Z395">
            <v>39561</v>
          </cell>
        </row>
        <row r="396">
          <cell r="B396">
            <v>38817</v>
          </cell>
          <cell r="E396">
            <v>39192</v>
          </cell>
          <cell r="H396">
            <v>38820</v>
          </cell>
          <cell r="K396">
            <v>38820</v>
          </cell>
          <cell r="N396">
            <v>38817</v>
          </cell>
          <cell r="Q396">
            <v>38810</v>
          </cell>
          <cell r="T396">
            <v>38834</v>
          </cell>
          <cell r="W396">
            <v>38831</v>
          </cell>
          <cell r="Z396">
            <v>39562</v>
          </cell>
        </row>
        <row r="397">
          <cell r="B397">
            <v>38818</v>
          </cell>
          <cell r="E397">
            <v>39195</v>
          </cell>
          <cell r="H397">
            <v>38824</v>
          </cell>
          <cell r="K397">
            <v>38824</v>
          </cell>
          <cell r="N397">
            <v>38818</v>
          </cell>
          <cell r="Q397">
            <v>38811</v>
          </cell>
          <cell r="T397">
            <v>38835</v>
          </cell>
          <cell r="W397">
            <v>38832</v>
          </cell>
          <cell r="Z397">
            <v>39563</v>
          </cell>
        </row>
        <row r="398">
          <cell r="B398">
            <v>38819</v>
          </cell>
          <cell r="E398">
            <v>39196</v>
          </cell>
          <cell r="H398">
            <v>38825</v>
          </cell>
          <cell r="K398">
            <v>38825</v>
          </cell>
          <cell r="N398">
            <v>38819</v>
          </cell>
          <cell r="Q398">
            <v>38812</v>
          </cell>
          <cell r="T398">
            <v>38838</v>
          </cell>
          <cell r="W398">
            <v>38833</v>
          </cell>
          <cell r="Z398">
            <v>39566</v>
          </cell>
        </row>
        <row r="399">
          <cell r="B399">
            <v>38820</v>
          </cell>
          <cell r="E399">
            <v>39197</v>
          </cell>
          <cell r="H399">
            <v>38826</v>
          </cell>
          <cell r="K399">
            <v>38826</v>
          </cell>
          <cell r="N399">
            <v>38820</v>
          </cell>
          <cell r="Q399">
            <v>38813</v>
          </cell>
          <cell r="T399">
            <v>38839</v>
          </cell>
          <cell r="W399">
            <v>38834</v>
          </cell>
          <cell r="Z399">
            <v>39567</v>
          </cell>
        </row>
        <row r="400">
          <cell r="B400">
            <v>38825</v>
          </cell>
          <cell r="E400">
            <v>39198</v>
          </cell>
          <cell r="H400">
            <v>38827</v>
          </cell>
          <cell r="K400">
            <v>38827</v>
          </cell>
          <cell r="N400">
            <v>38825</v>
          </cell>
          <cell r="Q400">
            <v>38814</v>
          </cell>
          <cell r="T400">
            <v>38845</v>
          </cell>
          <cell r="W400">
            <v>38835</v>
          </cell>
          <cell r="Z400">
            <v>39568</v>
          </cell>
        </row>
        <row r="401">
          <cell r="B401">
            <v>38826</v>
          </cell>
          <cell r="E401">
            <v>39199</v>
          </cell>
          <cell r="H401">
            <v>38828</v>
          </cell>
          <cell r="K401">
            <v>38828</v>
          </cell>
          <cell r="N401">
            <v>38826</v>
          </cell>
          <cell r="Q401">
            <v>38817</v>
          </cell>
          <cell r="T401">
            <v>38846</v>
          </cell>
          <cell r="W401">
            <v>38839</v>
          </cell>
          <cell r="Z401">
            <v>39570</v>
          </cell>
        </row>
        <row r="402">
          <cell r="B402">
            <v>38827</v>
          </cell>
          <cell r="E402">
            <v>39202</v>
          </cell>
          <cell r="H402">
            <v>38831</v>
          </cell>
          <cell r="K402">
            <v>38831</v>
          </cell>
          <cell r="N402">
            <v>38827</v>
          </cell>
          <cell r="Q402">
            <v>38818</v>
          </cell>
          <cell r="T402">
            <v>38847</v>
          </cell>
          <cell r="W402">
            <v>38840</v>
          </cell>
          <cell r="Z402">
            <v>39573</v>
          </cell>
        </row>
        <row r="403">
          <cell r="B403">
            <v>38828</v>
          </cell>
          <cell r="E403">
            <v>39204</v>
          </cell>
          <cell r="H403">
            <v>38832</v>
          </cell>
          <cell r="K403">
            <v>38832</v>
          </cell>
          <cell r="N403">
            <v>38828</v>
          </cell>
          <cell r="Q403">
            <v>38819</v>
          </cell>
          <cell r="T403">
            <v>38848</v>
          </cell>
          <cell r="W403">
            <v>38841</v>
          </cell>
          <cell r="Z403">
            <v>39574</v>
          </cell>
        </row>
        <row r="404">
          <cell r="B404">
            <v>38831</v>
          </cell>
          <cell r="E404">
            <v>39205</v>
          </cell>
          <cell r="H404">
            <v>38833</v>
          </cell>
          <cell r="K404">
            <v>38833</v>
          </cell>
          <cell r="N404">
            <v>38831</v>
          </cell>
          <cell r="Q404">
            <v>38820</v>
          </cell>
          <cell r="T404">
            <v>38849</v>
          </cell>
          <cell r="W404">
            <v>38845</v>
          </cell>
          <cell r="Z404">
            <v>39575</v>
          </cell>
        </row>
        <row r="405">
          <cell r="B405">
            <v>38832</v>
          </cell>
          <cell r="E405">
            <v>39206</v>
          </cell>
          <cell r="H405">
            <v>38834</v>
          </cell>
          <cell r="K405">
            <v>38834</v>
          </cell>
          <cell r="N405">
            <v>38832</v>
          </cell>
          <cell r="Q405">
            <v>38825</v>
          </cell>
          <cell r="T405">
            <v>38852</v>
          </cell>
          <cell r="W405">
            <v>38846</v>
          </cell>
          <cell r="Z405">
            <v>39576</v>
          </cell>
        </row>
        <row r="406">
          <cell r="B406">
            <v>38833</v>
          </cell>
          <cell r="E406">
            <v>39209</v>
          </cell>
          <cell r="H406">
            <v>38835</v>
          </cell>
          <cell r="K406">
            <v>38835</v>
          </cell>
          <cell r="N406">
            <v>38833</v>
          </cell>
          <cell r="Q406">
            <v>38826</v>
          </cell>
          <cell r="T406">
            <v>38853</v>
          </cell>
          <cell r="W406">
            <v>38847</v>
          </cell>
          <cell r="Z406">
            <v>39577</v>
          </cell>
        </row>
        <row r="407">
          <cell r="B407">
            <v>38834</v>
          </cell>
          <cell r="E407">
            <v>39210</v>
          </cell>
          <cell r="H407">
            <v>38838</v>
          </cell>
          <cell r="K407">
            <v>38838</v>
          </cell>
          <cell r="N407">
            <v>38834</v>
          </cell>
          <cell r="Q407">
            <v>38827</v>
          </cell>
          <cell r="T407">
            <v>38854</v>
          </cell>
          <cell r="W407">
            <v>38848</v>
          </cell>
          <cell r="Z407">
            <v>39581</v>
          </cell>
        </row>
        <row r="408">
          <cell r="B408">
            <v>38835</v>
          </cell>
          <cell r="E408">
            <v>39211</v>
          </cell>
          <cell r="H408">
            <v>38839</v>
          </cell>
          <cell r="K408">
            <v>38839</v>
          </cell>
          <cell r="N408">
            <v>38835</v>
          </cell>
          <cell r="Q408">
            <v>38828</v>
          </cell>
          <cell r="T408">
            <v>38855</v>
          </cell>
          <cell r="W408">
            <v>38849</v>
          </cell>
          <cell r="Z408">
            <v>39582</v>
          </cell>
        </row>
        <row r="409">
          <cell r="B409">
            <v>38839</v>
          </cell>
          <cell r="E409">
            <v>39212</v>
          </cell>
          <cell r="H409">
            <v>38840</v>
          </cell>
          <cell r="K409">
            <v>38840</v>
          </cell>
          <cell r="N409">
            <v>38839</v>
          </cell>
          <cell r="Q409">
            <v>38831</v>
          </cell>
          <cell r="T409">
            <v>38856</v>
          </cell>
          <cell r="W409">
            <v>38852</v>
          </cell>
          <cell r="Z409">
            <v>39583</v>
          </cell>
        </row>
        <row r="410">
          <cell r="B410">
            <v>38840</v>
          </cell>
          <cell r="E410">
            <v>39213</v>
          </cell>
          <cell r="H410">
            <v>38841</v>
          </cell>
          <cell r="K410">
            <v>38841</v>
          </cell>
          <cell r="N410">
            <v>38840</v>
          </cell>
          <cell r="Q410">
            <v>38832</v>
          </cell>
          <cell r="T410">
            <v>38859</v>
          </cell>
          <cell r="W410">
            <v>38853</v>
          </cell>
          <cell r="Z410">
            <v>39584</v>
          </cell>
        </row>
        <row r="411">
          <cell r="B411">
            <v>38841</v>
          </cell>
          <cell r="E411">
            <v>39216</v>
          </cell>
          <cell r="H411">
            <v>38842</v>
          </cell>
          <cell r="K411">
            <v>38842</v>
          </cell>
          <cell r="N411">
            <v>38841</v>
          </cell>
          <cell r="Q411">
            <v>38833</v>
          </cell>
          <cell r="T411">
            <v>38860</v>
          </cell>
          <cell r="W411">
            <v>38854</v>
          </cell>
          <cell r="Z411">
            <v>39587</v>
          </cell>
        </row>
        <row r="412">
          <cell r="B412">
            <v>38842</v>
          </cell>
          <cell r="E412">
            <v>39217</v>
          </cell>
          <cell r="H412">
            <v>38845</v>
          </cell>
          <cell r="K412">
            <v>38845</v>
          </cell>
          <cell r="N412">
            <v>38842</v>
          </cell>
          <cell r="Q412">
            <v>38834</v>
          </cell>
          <cell r="T412">
            <v>38861</v>
          </cell>
          <cell r="W412">
            <v>38855</v>
          </cell>
          <cell r="Z412">
            <v>39588</v>
          </cell>
        </row>
        <row r="413">
          <cell r="B413">
            <v>38845</v>
          </cell>
          <cell r="E413">
            <v>39218</v>
          </cell>
          <cell r="H413">
            <v>38846</v>
          </cell>
          <cell r="K413">
            <v>38846</v>
          </cell>
          <cell r="N413">
            <v>38845</v>
          </cell>
          <cell r="Q413">
            <v>38835</v>
          </cell>
          <cell r="T413">
            <v>38862</v>
          </cell>
          <cell r="W413">
            <v>38856</v>
          </cell>
          <cell r="Z413">
            <v>39589</v>
          </cell>
        </row>
        <row r="414">
          <cell r="B414">
            <v>38846</v>
          </cell>
          <cell r="E414">
            <v>39219</v>
          </cell>
          <cell r="H414">
            <v>38847</v>
          </cell>
          <cell r="K414">
            <v>38847</v>
          </cell>
          <cell r="N414">
            <v>38846</v>
          </cell>
          <cell r="Q414">
            <v>38839</v>
          </cell>
          <cell r="T414">
            <v>38863</v>
          </cell>
          <cell r="W414">
            <v>38859</v>
          </cell>
          <cell r="Z414">
            <v>39590</v>
          </cell>
        </row>
        <row r="415">
          <cell r="B415">
            <v>38847</v>
          </cell>
          <cell r="E415">
            <v>39220</v>
          </cell>
          <cell r="H415">
            <v>38848</v>
          </cell>
          <cell r="K415">
            <v>38848</v>
          </cell>
          <cell r="N415">
            <v>38847</v>
          </cell>
          <cell r="Q415">
            <v>38840</v>
          </cell>
          <cell r="T415">
            <v>38866</v>
          </cell>
          <cell r="W415">
            <v>38860</v>
          </cell>
          <cell r="Z415">
            <v>39591</v>
          </cell>
        </row>
        <row r="416">
          <cell r="B416">
            <v>38848</v>
          </cell>
          <cell r="E416">
            <v>39223</v>
          </cell>
          <cell r="H416">
            <v>38849</v>
          </cell>
          <cell r="K416">
            <v>38849</v>
          </cell>
          <cell r="N416">
            <v>38848</v>
          </cell>
          <cell r="Q416">
            <v>38841</v>
          </cell>
          <cell r="T416">
            <v>38867</v>
          </cell>
          <cell r="W416">
            <v>38861</v>
          </cell>
          <cell r="Z416">
            <v>39594</v>
          </cell>
        </row>
        <row r="417">
          <cell r="B417">
            <v>38849</v>
          </cell>
          <cell r="E417">
            <v>39224</v>
          </cell>
          <cell r="H417">
            <v>38852</v>
          </cell>
          <cell r="K417">
            <v>38852</v>
          </cell>
          <cell r="N417">
            <v>38849</v>
          </cell>
          <cell r="Q417">
            <v>38842</v>
          </cell>
          <cell r="T417">
            <v>38868</v>
          </cell>
          <cell r="W417">
            <v>38862</v>
          </cell>
          <cell r="Z417">
            <v>39595</v>
          </cell>
        </row>
        <row r="418">
          <cell r="B418">
            <v>38852</v>
          </cell>
          <cell r="E418">
            <v>39225</v>
          </cell>
          <cell r="H418">
            <v>38853</v>
          </cell>
          <cell r="K418">
            <v>38853</v>
          </cell>
          <cell r="N418">
            <v>38852</v>
          </cell>
          <cell r="Q418">
            <v>38845</v>
          </cell>
          <cell r="T418">
            <v>38869</v>
          </cell>
          <cell r="W418">
            <v>38863</v>
          </cell>
          <cell r="Z418">
            <v>39596</v>
          </cell>
        </row>
        <row r="419">
          <cell r="B419">
            <v>38853</v>
          </cell>
          <cell r="E419">
            <v>39227</v>
          </cell>
          <cell r="H419">
            <v>38854</v>
          </cell>
          <cell r="K419">
            <v>38854</v>
          </cell>
          <cell r="N419">
            <v>38853</v>
          </cell>
          <cell r="Q419">
            <v>38846</v>
          </cell>
          <cell r="T419">
            <v>38870</v>
          </cell>
          <cell r="W419">
            <v>38866</v>
          </cell>
          <cell r="Z419">
            <v>39597</v>
          </cell>
        </row>
        <row r="420">
          <cell r="B420">
            <v>38854</v>
          </cell>
          <cell r="E420">
            <v>39230</v>
          </cell>
          <cell r="H420">
            <v>38855</v>
          </cell>
          <cell r="K420">
            <v>38855</v>
          </cell>
          <cell r="N420">
            <v>38854</v>
          </cell>
          <cell r="Q420">
            <v>38847</v>
          </cell>
          <cell r="T420">
            <v>38873</v>
          </cell>
          <cell r="W420">
            <v>38867</v>
          </cell>
          <cell r="Z420">
            <v>39598</v>
          </cell>
        </row>
        <row r="421">
          <cell r="B421">
            <v>38855</v>
          </cell>
          <cell r="E421">
            <v>39231</v>
          </cell>
          <cell r="H421">
            <v>38856</v>
          </cell>
          <cell r="K421">
            <v>38856</v>
          </cell>
          <cell r="N421">
            <v>38855</v>
          </cell>
          <cell r="Q421">
            <v>38848</v>
          </cell>
          <cell r="T421">
            <v>38874</v>
          </cell>
          <cell r="W421">
            <v>38869</v>
          </cell>
          <cell r="Z421">
            <v>39601</v>
          </cell>
        </row>
        <row r="422">
          <cell r="B422">
            <v>38856</v>
          </cell>
          <cell r="E422">
            <v>39232</v>
          </cell>
          <cell r="H422">
            <v>38859</v>
          </cell>
          <cell r="K422">
            <v>38859</v>
          </cell>
          <cell r="N422">
            <v>38856</v>
          </cell>
          <cell r="Q422">
            <v>38849</v>
          </cell>
          <cell r="T422">
            <v>38875</v>
          </cell>
          <cell r="W422">
            <v>38870</v>
          </cell>
          <cell r="Z422">
            <v>39602</v>
          </cell>
        </row>
        <row r="423">
          <cell r="B423">
            <v>38859</v>
          </cell>
          <cell r="E423">
            <v>39233</v>
          </cell>
          <cell r="H423">
            <v>38860</v>
          </cell>
          <cell r="K423">
            <v>38860</v>
          </cell>
          <cell r="N423">
            <v>38859</v>
          </cell>
          <cell r="Q423">
            <v>38852</v>
          </cell>
          <cell r="T423">
            <v>38876</v>
          </cell>
          <cell r="W423">
            <v>38873</v>
          </cell>
          <cell r="Z423">
            <v>39603</v>
          </cell>
        </row>
        <row r="424">
          <cell r="B424">
            <v>38860</v>
          </cell>
          <cell r="E424">
            <v>39234</v>
          </cell>
          <cell r="H424">
            <v>38861</v>
          </cell>
          <cell r="K424">
            <v>38861</v>
          </cell>
          <cell r="N424">
            <v>38860</v>
          </cell>
          <cell r="Q424">
            <v>38853</v>
          </cell>
          <cell r="T424">
            <v>38877</v>
          </cell>
          <cell r="W424">
            <v>38874</v>
          </cell>
          <cell r="Z424">
            <v>39604</v>
          </cell>
        </row>
        <row r="425">
          <cell r="B425">
            <v>38861</v>
          </cell>
          <cell r="E425">
            <v>39237</v>
          </cell>
          <cell r="H425">
            <v>38862</v>
          </cell>
          <cell r="K425">
            <v>38862</v>
          </cell>
          <cell r="N425">
            <v>38861</v>
          </cell>
          <cell r="Q425">
            <v>38854</v>
          </cell>
          <cell r="T425">
            <v>38880</v>
          </cell>
          <cell r="W425">
            <v>38875</v>
          </cell>
          <cell r="Z425">
            <v>39605</v>
          </cell>
        </row>
        <row r="426">
          <cell r="B426">
            <v>38862</v>
          </cell>
          <cell r="E426">
            <v>39238</v>
          </cell>
          <cell r="H426">
            <v>38863</v>
          </cell>
          <cell r="K426">
            <v>38863</v>
          </cell>
          <cell r="N426">
            <v>38862</v>
          </cell>
          <cell r="Q426">
            <v>38855</v>
          </cell>
          <cell r="T426">
            <v>38881</v>
          </cell>
          <cell r="W426">
            <v>38876</v>
          </cell>
          <cell r="Z426">
            <v>39609</v>
          </cell>
        </row>
        <row r="427">
          <cell r="B427">
            <v>38863</v>
          </cell>
          <cell r="E427">
            <v>39239</v>
          </cell>
          <cell r="H427">
            <v>38867</v>
          </cell>
          <cell r="K427">
            <v>38867</v>
          </cell>
          <cell r="N427">
            <v>38863</v>
          </cell>
          <cell r="Q427">
            <v>38856</v>
          </cell>
          <cell r="T427">
            <v>38882</v>
          </cell>
          <cell r="W427">
            <v>38877</v>
          </cell>
          <cell r="Z427">
            <v>39610</v>
          </cell>
        </row>
        <row r="428">
          <cell r="B428">
            <v>38867</v>
          </cell>
          <cell r="E428">
            <v>39240</v>
          </cell>
          <cell r="H428">
            <v>38868</v>
          </cell>
          <cell r="K428">
            <v>38868</v>
          </cell>
          <cell r="N428">
            <v>38867</v>
          </cell>
          <cell r="Q428">
            <v>38859</v>
          </cell>
          <cell r="T428">
            <v>38883</v>
          </cell>
          <cell r="W428">
            <v>38880</v>
          </cell>
          <cell r="Z428">
            <v>39611</v>
          </cell>
        </row>
        <row r="429">
          <cell r="B429">
            <v>38868</v>
          </cell>
          <cell r="E429">
            <v>39241</v>
          </cell>
          <cell r="H429">
            <v>38869</v>
          </cell>
          <cell r="K429">
            <v>38869</v>
          </cell>
          <cell r="N429">
            <v>38868</v>
          </cell>
          <cell r="Q429">
            <v>38860</v>
          </cell>
          <cell r="T429">
            <v>38884</v>
          </cell>
          <cell r="W429">
            <v>38881</v>
          </cell>
          <cell r="Z429">
            <v>39612</v>
          </cell>
        </row>
        <row r="430">
          <cell r="B430">
            <v>38869</v>
          </cell>
          <cell r="E430">
            <v>39244</v>
          </cell>
          <cell r="H430">
            <v>38870</v>
          </cell>
          <cell r="K430">
            <v>38870</v>
          </cell>
          <cell r="N430">
            <v>38869</v>
          </cell>
          <cell r="Q430">
            <v>38861</v>
          </cell>
          <cell r="T430">
            <v>38887</v>
          </cell>
          <cell r="W430">
            <v>38882</v>
          </cell>
          <cell r="Z430">
            <v>39615</v>
          </cell>
        </row>
        <row r="431">
          <cell r="B431">
            <v>38870</v>
          </cell>
          <cell r="E431">
            <v>39245</v>
          </cell>
          <cell r="H431">
            <v>38873</v>
          </cell>
          <cell r="K431">
            <v>38873</v>
          </cell>
          <cell r="N431">
            <v>38870</v>
          </cell>
          <cell r="Q431">
            <v>38862</v>
          </cell>
          <cell r="T431">
            <v>38888</v>
          </cell>
          <cell r="W431">
            <v>38883</v>
          </cell>
          <cell r="Z431">
            <v>39616</v>
          </cell>
        </row>
        <row r="432">
          <cell r="B432">
            <v>38873</v>
          </cell>
          <cell r="E432">
            <v>39246</v>
          </cell>
          <cell r="H432">
            <v>38874</v>
          </cell>
          <cell r="K432">
            <v>38874</v>
          </cell>
          <cell r="N432">
            <v>38873</v>
          </cell>
          <cell r="Q432">
            <v>38863</v>
          </cell>
          <cell r="T432">
            <v>38889</v>
          </cell>
          <cell r="W432">
            <v>38884</v>
          </cell>
          <cell r="Z432">
            <v>39617</v>
          </cell>
        </row>
        <row r="433">
          <cell r="B433">
            <v>38874</v>
          </cell>
          <cell r="E433">
            <v>39247</v>
          </cell>
          <cell r="H433">
            <v>38875</v>
          </cell>
          <cell r="K433">
            <v>38875</v>
          </cell>
          <cell r="N433">
            <v>38874</v>
          </cell>
          <cell r="Q433">
            <v>38866</v>
          </cell>
          <cell r="T433">
            <v>38890</v>
          </cell>
          <cell r="W433">
            <v>38887</v>
          </cell>
          <cell r="Z433">
            <v>39618</v>
          </cell>
        </row>
        <row r="434">
          <cell r="B434">
            <v>38875</v>
          </cell>
          <cell r="E434">
            <v>39248</v>
          </cell>
          <cell r="H434">
            <v>38876</v>
          </cell>
          <cell r="K434">
            <v>38876</v>
          </cell>
          <cell r="N434">
            <v>38875</v>
          </cell>
          <cell r="Q434">
            <v>38867</v>
          </cell>
          <cell r="T434">
            <v>38891</v>
          </cell>
          <cell r="W434">
            <v>38888</v>
          </cell>
          <cell r="Z434">
            <v>39619</v>
          </cell>
        </row>
        <row r="435">
          <cell r="B435">
            <v>38876</v>
          </cell>
          <cell r="E435">
            <v>39251</v>
          </cell>
          <cell r="H435">
            <v>38877</v>
          </cell>
          <cell r="K435">
            <v>38877</v>
          </cell>
          <cell r="N435">
            <v>38876</v>
          </cell>
          <cell r="Q435">
            <v>38868</v>
          </cell>
          <cell r="T435">
            <v>38894</v>
          </cell>
          <cell r="W435">
            <v>38889</v>
          </cell>
          <cell r="Z435">
            <v>39622</v>
          </cell>
        </row>
        <row r="436">
          <cell r="B436">
            <v>38877</v>
          </cell>
          <cell r="E436">
            <v>39253</v>
          </cell>
          <cell r="H436">
            <v>38880</v>
          </cell>
          <cell r="K436">
            <v>38880</v>
          </cell>
          <cell r="N436">
            <v>38877</v>
          </cell>
          <cell r="Q436">
            <v>38869</v>
          </cell>
          <cell r="T436">
            <v>38895</v>
          </cell>
          <cell r="W436">
            <v>38890</v>
          </cell>
          <cell r="Z436">
            <v>39623</v>
          </cell>
        </row>
        <row r="437">
          <cell r="B437">
            <v>38880</v>
          </cell>
          <cell r="E437">
            <v>39254</v>
          </cell>
          <cell r="H437">
            <v>38881</v>
          </cell>
          <cell r="K437">
            <v>38881</v>
          </cell>
          <cell r="N437">
            <v>38880</v>
          </cell>
          <cell r="Q437">
            <v>38870</v>
          </cell>
          <cell r="T437">
            <v>38896</v>
          </cell>
          <cell r="W437">
            <v>38891</v>
          </cell>
          <cell r="Z437">
            <v>39624</v>
          </cell>
        </row>
        <row r="438">
          <cell r="B438">
            <v>38881</v>
          </cell>
          <cell r="E438">
            <v>39255</v>
          </cell>
          <cell r="H438">
            <v>38882</v>
          </cell>
          <cell r="K438">
            <v>38882</v>
          </cell>
          <cell r="N438">
            <v>38881</v>
          </cell>
          <cell r="Q438">
            <v>38873</v>
          </cell>
          <cell r="T438">
            <v>38897</v>
          </cell>
          <cell r="W438">
            <v>38894</v>
          </cell>
          <cell r="Z438">
            <v>39625</v>
          </cell>
        </row>
        <row r="439">
          <cell r="B439">
            <v>38882</v>
          </cell>
          <cell r="E439">
            <v>39258</v>
          </cell>
          <cell r="H439">
            <v>38883</v>
          </cell>
          <cell r="K439">
            <v>38883</v>
          </cell>
          <cell r="N439">
            <v>38882</v>
          </cell>
          <cell r="Q439">
            <v>38874</v>
          </cell>
          <cell r="T439">
            <v>38898</v>
          </cell>
          <cell r="W439">
            <v>38895</v>
          </cell>
          <cell r="Z439">
            <v>39626</v>
          </cell>
        </row>
        <row r="440">
          <cell r="B440">
            <v>38883</v>
          </cell>
          <cell r="E440">
            <v>39259</v>
          </cell>
          <cell r="H440">
            <v>38884</v>
          </cell>
          <cell r="K440">
            <v>38884</v>
          </cell>
          <cell r="N440">
            <v>38883</v>
          </cell>
          <cell r="Q440">
            <v>38875</v>
          </cell>
          <cell r="T440">
            <v>38901</v>
          </cell>
          <cell r="W440">
            <v>38896</v>
          </cell>
          <cell r="Z440">
            <v>39629</v>
          </cell>
        </row>
        <row r="441">
          <cell r="B441">
            <v>38884</v>
          </cell>
          <cell r="E441">
            <v>39260</v>
          </cell>
          <cell r="H441">
            <v>38887</v>
          </cell>
          <cell r="K441">
            <v>38887</v>
          </cell>
          <cell r="N441">
            <v>38884</v>
          </cell>
          <cell r="Q441">
            <v>38876</v>
          </cell>
          <cell r="T441">
            <v>38902</v>
          </cell>
          <cell r="W441">
            <v>38897</v>
          </cell>
          <cell r="Z441">
            <v>39631</v>
          </cell>
        </row>
        <row r="442">
          <cell r="B442">
            <v>38887</v>
          </cell>
          <cell r="E442">
            <v>39261</v>
          </cell>
          <cell r="H442">
            <v>38888</v>
          </cell>
          <cell r="K442">
            <v>38888</v>
          </cell>
          <cell r="N442">
            <v>38887</v>
          </cell>
          <cell r="Q442">
            <v>38877</v>
          </cell>
          <cell r="T442">
            <v>38903</v>
          </cell>
          <cell r="W442">
            <v>38898</v>
          </cell>
          <cell r="Z442">
            <v>39632</v>
          </cell>
        </row>
        <row r="443">
          <cell r="B443">
            <v>38888</v>
          </cell>
          <cell r="E443">
            <v>39262</v>
          </cell>
          <cell r="H443">
            <v>38889</v>
          </cell>
          <cell r="K443">
            <v>38889</v>
          </cell>
          <cell r="N443">
            <v>38888</v>
          </cell>
          <cell r="Q443">
            <v>38880</v>
          </cell>
          <cell r="T443">
            <v>38904</v>
          </cell>
          <cell r="W443">
            <v>38901</v>
          </cell>
          <cell r="Z443">
            <v>39633</v>
          </cell>
        </row>
        <row r="444">
          <cell r="B444">
            <v>38889</v>
          </cell>
          <cell r="E444">
            <v>39266</v>
          </cell>
          <cell r="H444">
            <v>38890</v>
          </cell>
          <cell r="K444">
            <v>38890</v>
          </cell>
          <cell r="N444">
            <v>38889</v>
          </cell>
          <cell r="Q444">
            <v>38881</v>
          </cell>
          <cell r="T444">
            <v>38905</v>
          </cell>
          <cell r="W444">
            <v>38902</v>
          </cell>
          <cell r="Z444">
            <v>39636</v>
          </cell>
        </row>
        <row r="445">
          <cell r="B445">
            <v>38890</v>
          </cell>
          <cell r="E445">
            <v>39267</v>
          </cell>
          <cell r="H445">
            <v>38891</v>
          </cell>
          <cell r="K445">
            <v>38891</v>
          </cell>
          <cell r="N445">
            <v>38890</v>
          </cell>
          <cell r="Q445">
            <v>38882</v>
          </cell>
          <cell r="T445">
            <v>38908</v>
          </cell>
          <cell r="W445">
            <v>38903</v>
          </cell>
          <cell r="Z445">
            <v>39637</v>
          </cell>
        </row>
        <row r="446">
          <cell r="B446">
            <v>38891</v>
          </cell>
          <cell r="E446">
            <v>39268</v>
          </cell>
          <cell r="H446">
            <v>38894</v>
          </cell>
          <cell r="K446">
            <v>38894</v>
          </cell>
          <cell r="N446">
            <v>38891</v>
          </cell>
          <cell r="Q446">
            <v>38883</v>
          </cell>
          <cell r="T446">
            <v>38909</v>
          </cell>
          <cell r="W446">
            <v>38904</v>
          </cell>
          <cell r="Z446">
            <v>39638</v>
          </cell>
        </row>
        <row r="447">
          <cell r="B447">
            <v>38894</v>
          </cell>
          <cell r="E447">
            <v>39269</v>
          </cell>
          <cell r="H447">
            <v>38895</v>
          </cell>
          <cell r="K447">
            <v>38895</v>
          </cell>
          <cell r="N447">
            <v>38894</v>
          </cell>
          <cell r="Q447">
            <v>38884</v>
          </cell>
          <cell r="T447">
            <v>38910</v>
          </cell>
          <cell r="W447">
            <v>38905</v>
          </cell>
          <cell r="Z447">
            <v>39639</v>
          </cell>
        </row>
        <row r="448">
          <cell r="B448">
            <v>38895</v>
          </cell>
          <cell r="E448">
            <v>39272</v>
          </cell>
          <cell r="H448">
            <v>38896</v>
          </cell>
          <cell r="K448">
            <v>38896</v>
          </cell>
          <cell r="N448">
            <v>38895</v>
          </cell>
          <cell r="Q448">
            <v>38887</v>
          </cell>
          <cell r="T448">
            <v>38911</v>
          </cell>
          <cell r="W448">
            <v>38908</v>
          </cell>
          <cell r="Z448">
            <v>39640</v>
          </cell>
        </row>
        <row r="449">
          <cell r="B449">
            <v>38896</v>
          </cell>
          <cell r="E449">
            <v>39273</v>
          </cell>
          <cell r="H449">
            <v>38897</v>
          </cell>
          <cell r="K449">
            <v>38897</v>
          </cell>
          <cell r="N449">
            <v>38896</v>
          </cell>
          <cell r="Q449">
            <v>38888</v>
          </cell>
          <cell r="T449">
            <v>38912</v>
          </cell>
          <cell r="W449">
            <v>38909</v>
          </cell>
          <cell r="Z449">
            <v>39643</v>
          </cell>
        </row>
        <row r="450">
          <cell r="B450">
            <v>38897</v>
          </cell>
          <cell r="E450">
            <v>39274</v>
          </cell>
          <cell r="H450">
            <v>38898</v>
          </cell>
          <cell r="K450">
            <v>38898</v>
          </cell>
          <cell r="N450">
            <v>38897</v>
          </cell>
          <cell r="Q450">
            <v>38889</v>
          </cell>
          <cell r="T450">
            <v>38916</v>
          </cell>
          <cell r="W450">
            <v>38910</v>
          </cell>
          <cell r="Z450">
            <v>39644</v>
          </cell>
        </row>
        <row r="451">
          <cell r="B451">
            <v>38898</v>
          </cell>
          <cell r="E451">
            <v>39275</v>
          </cell>
          <cell r="H451">
            <v>38901</v>
          </cell>
          <cell r="K451">
            <v>38901</v>
          </cell>
          <cell r="N451">
            <v>38898</v>
          </cell>
          <cell r="Q451">
            <v>38890</v>
          </cell>
          <cell r="T451">
            <v>38917</v>
          </cell>
          <cell r="W451">
            <v>38911</v>
          </cell>
          <cell r="Z451">
            <v>39645</v>
          </cell>
        </row>
        <row r="452">
          <cell r="B452">
            <v>38901</v>
          </cell>
          <cell r="E452">
            <v>39276</v>
          </cell>
          <cell r="H452">
            <v>38903</v>
          </cell>
          <cell r="K452">
            <v>38903</v>
          </cell>
          <cell r="N452">
            <v>38901</v>
          </cell>
          <cell r="Q452">
            <v>38891</v>
          </cell>
          <cell r="T452">
            <v>38918</v>
          </cell>
          <cell r="W452">
            <v>38912</v>
          </cell>
          <cell r="Z452">
            <v>39646</v>
          </cell>
        </row>
        <row r="453">
          <cell r="B453">
            <v>38902</v>
          </cell>
          <cell r="E453">
            <v>39279</v>
          </cell>
          <cell r="H453">
            <v>38904</v>
          </cell>
          <cell r="K453">
            <v>38904</v>
          </cell>
          <cell r="N453">
            <v>38902</v>
          </cell>
          <cell r="Q453">
            <v>38894</v>
          </cell>
          <cell r="T453">
            <v>38919</v>
          </cell>
          <cell r="W453">
            <v>38915</v>
          </cell>
          <cell r="Z453">
            <v>39647</v>
          </cell>
        </row>
        <row r="454">
          <cell r="B454">
            <v>38903</v>
          </cell>
          <cell r="E454">
            <v>39280</v>
          </cell>
          <cell r="H454">
            <v>38905</v>
          </cell>
          <cell r="K454">
            <v>38905</v>
          </cell>
          <cell r="N454">
            <v>38903</v>
          </cell>
          <cell r="Q454">
            <v>38895</v>
          </cell>
          <cell r="T454">
            <v>38922</v>
          </cell>
          <cell r="W454">
            <v>38916</v>
          </cell>
          <cell r="Z454">
            <v>39650</v>
          </cell>
        </row>
        <row r="455">
          <cell r="B455">
            <v>38904</v>
          </cell>
          <cell r="E455">
            <v>39281</v>
          </cell>
          <cell r="H455">
            <v>38908</v>
          </cell>
          <cell r="K455">
            <v>38908</v>
          </cell>
          <cell r="N455">
            <v>38904</v>
          </cell>
          <cell r="Q455">
            <v>38896</v>
          </cell>
          <cell r="T455">
            <v>38923</v>
          </cell>
          <cell r="W455">
            <v>38917</v>
          </cell>
          <cell r="Z455">
            <v>39651</v>
          </cell>
        </row>
        <row r="456">
          <cell r="B456">
            <v>38905</v>
          </cell>
          <cell r="E456">
            <v>39282</v>
          </cell>
          <cell r="H456">
            <v>38909</v>
          </cell>
          <cell r="K456">
            <v>38909</v>
          </cell>
          <cell r="N456">
            <v>38905</v>
          </cell>
          <cell r="Q456">
            <v>38897</v>
          </cell>
          <cell r="T456">
            <v>38924</v>
          </cell>
          <cell r="W456">
            <v>38918</v>
          </cell>
          <cell r="Z456">
            <v>39652</v>
          </cell>
        </row>
        <row r="457">
          <cell r="B457">
            <v>38908</v>
          </cell>
          <cell r="E457">
            <v>39283</v>
          </cell>
          <cell r="H457">
            <v>38910</v>
          </cell>
          <cell r="K457">
            <v>38910</v>
          </cell>
          <cell r="N457">
            <v>38908</v>
          </cell>
          <cell r="Q457">
            <v>38898</v>
          </cell>
          <cell r="T457">
            <v>38925</v>
          </cell>
          <cell r="W457">
            <v>38919</v>
          </cell>
          <cell r="Z457">
            <v>39653</v>
          </cell>
        </row>
        <row r="458">
          <cell r="B458">
            <v>38909</v>
          </cell>
          <cell r="E458">
            <v>39286</v>
          </cell>
          <cell r="H458">
            <v>38911</v>
          </cell>
          <cell r="K458">
            <v>38911</v>
          </cell>
          <cell r="N458">
            <v>38909</v>
          </cell>
          <cell r="Q458">
            <v>38901</v>
          </cell>
          <cell r="T458">
            <v>38926</v>
          </cell>
          <cell r="W458">
            <v>38922</v>
          </cell>
          <cell r="Z458">
            <v>39654</v>
          </cell>
        </row>
        <row r="459">
          <cell r="B459">
            <v>38910</v>
          </cell>
          <cell r="E459">
            <v>39287</v>
          </cell>
          <cell r="H459">
            <v>38912</v>
          </cell>
          <cell r="K459">
            <v>38912</v>
          </cell>
          <cell r="N459">
            <v>38910</v>
          </cell>
          <cell r="Q459">
            <v>38902</v>
          </cell>
          <cell r="T459">
            <v>38929</v>
          </cell>
          <cell r="W459">
            <v>38923</v>
          </cell>
          <cell r="Z459">
            <v>39657</v>
          </cell>
        </row>
        <row r="460">
          <cell r="B460">
            <v>38911</v>
          </cell>
          <cell r="E460">
            <v>39288</v>
          </cell>
          <cell r="H460">
            <v>38915</v>
          </cell>
          <cell r="K460">
            <v>38915</v>
          </cell>
          <cell r="N460">
            <v>38911</v>
          </cell>
          <cell r="Q460">
            <v>38903</v>
          </cell>
          <cell r="T460">
            <v>38930</v>
          </cell>
          <cell r="W460">
            <v>38924</v>
          </cell>
          <cell r="Z460">
            <v>39658</v>
          </cell>
        </row>
        <row r="461">
          <cell r="B461">
            <v>38912</v>
          </cell>
          <cell r="E461">
            <v>39289</v>
          </cell>
          <cell r="H461">
            <v>38916</v>
          </cell>
          <cell r="K461">
            <v>38916</v>
          </cell>
          <cell r="N461">
            <v>38912</v>
          </cell>
          <cell r="Q461">
            <v>38904</v>
          </cell>
          <cell r="T461">
            <v>38931</v>
          </cell>
          <cell r="W461">
            <v>38925</v>
          </cell>
          <cell r="Z461">
            <v>39659</v>
          </cell>
        </row>
        <row r="462">
          <cell r="B462">
            <v>38915</v>
          </cell>
          <cell r="E462">
            <v>39290</v>
          </cell>
          <cell r="H462">
            <v>38917</v>
          </cell>
          <cell r="K462">
            <v>38917</v>
          </cell>
          <cell r="N462">
            <v>38915</v>
          </cell>
          <cell r="Q462">
            <v>38905</v>
          </cell>
          <cell r="T462">
            <v>38932</v>
          </cell>
          <cell r="W462">
            <v>38926</v>
          </cell>
          <cell r="Z462">
            <v>39660</v>
          </cell>
        </row>
        <row r="463">
          <cell r="B463">
            <v>38916</v>
          </cell>
          <cell r="E463">
            <v>39293</v>
          </cell>
          <cell r="H463">
            <v>38918</v>
          </cell>
          <cell r="K463">
            <v>38918</v>
          </cell>
          <cell r="N463">
            <v>38916</v>
          </cell>
          <cell r="Q463">
            <v>38908</v>
          </cell>
          <cell r="T463">
            <v>38933</v>
          </cell>
          <cell r="W463">
            <v>38929</v>
          </cell>
          <cell r="Z463">
            <v>39661</v>
          </cell>
        </row>
        <row r="464">
          <cell r="B464">
            <v>38917</v>
          </cell>
          <cell r="E464">
            <v>39294</v>
          </cell>
          <cell r="H464">
            <v>38919</v>
          </cell>
          <cell r="K464">
            <v>38919</v>
          </cell>
          <cell r="N464">
            <v>38917</v>
          </cell>
          <cell r="Q464">
            <v>38909</v>
          </cell>
          <cell r="T464">
            <v>38936</v>
          </cell>
          <cell r="W464">
            <v>38930</v>
          </cell>
          <cell r="Z464">
            <v>39664</v>
          </cell>
        </row>
        <row r="465">
          <cell r="B465">
            <v>38918</v>
          </cell>
          <cell r="E465">
            <v>39295</v>
          </cell>
          <cell r="H465">
            <v>38922</v>
          </cell>
          <cell r="K465">
            <v>38922</v>
          </cell>
          <cell r="N465">
            <v>38918</v>
          </cell>
          <cell r="Q465">
            <v>38910</v>
          </cell>
          <cell r="T465">
            <v>38937</v>
          </cell>
          <cell r="W465">
            <v>38931</v>
          </cell>
          <cell r="Z465">
            <v>39665</v>
          </cell>
        </row>
        <row r="466">
          <cell r="B466">
            <v>38919</v>
          </cell>
          <cell r="E466">
            <v>39296</v>
          </cell>
          <cell r="H466">
            <v>38923</v>
          </cell>
          <cell r="K466">
            <v>38923</v>
          </cell>
          <cell r="N466">
            <v>38919</v>
          </cell>
          <cell r="Q466">
            <v>38911</v>
          </cell>
          <cell r="T466">
            <v>38938</v>
          </cell>
          <cell r="W466">
            <v>38932</v>
          </cell>
          <cell r="Z466">
            <v>39667</v>
          </cell>
        </row>
        <row r="467">
          <cell r="B467">
            <v>38922</v>
          </cell>
          <cell r="E467">
            <v>39297</v>
          </cell>
          <cell r="H467">
            <v>38924</v>
          </cell>
          <cell r="K467">
            <v>38924</v>
          </cell>
          <cell r="N467">
            <v>38922</v>
          </cell>
          <cell r="Q467">
            <v>38912</v>
          </cell>
          <cell r="T467">
            <v>38939</v>
          </cell>
          <cell r="W467">
            <v>38933</v>
          </cell>
          <cell r="Z467">
            <v>39668</v>
          </cell>
        </row>
        <row r="468">
          <cell r="B468">
            <v>38923</v>
          </cell>
          <cell r="E468">
            <v>39300</v>
          </cell>
          <cell r="H468">
            <v>38925</v>
          </cell>
          <cell r="K468">
            <v>38925</v>
          </cell>
          <cell r="N468">
            <v>38923</v>
          </cell>
          <cell r="Q468">
            <v>38915</v>
          </cell>
          <cell r="T468">
            <v>38940</v>
          </cell>
          <cell r="W468">
            <v>38936</v>
          </cell>
          <cell r="Z468">
            <v>39671</v>
          </cell>
        </row>
        <row r="469">
          <cell r="B469">
            <v>38924</v>
          </cell>
          <cell r="E469">
            <v>39301</v>
          </cell>
          <cell r="H469">
            <v>38926</v>
          </cell>
          <cell r="K469">
            <v>38926</v>
          </cell>
          <cell r="N469">
            <v>38924</v>
          </cell>
          <cell r="Q469">
            <v>38916</v>
          </cell>
          <cell r="T469">
            <v>38943</v>
          </cell>
          <cell r="W469">
            <v>38937</v>
          </cell>
          <cell r="Z469">
            <v>39672</v>
          </cell>
        </row>
        <row r="470">
          <cell r="B470">
            <v>38925</v>
          </cell>
          <cell r="E470">
            <v>39302</v>
          </cell>
          <cell r="H470">
            <v>38929</v>
          </cell>
          <cell r="K470">
            <v>38929</v>
          </cell>
          <cell r="N470">
            <v>38925</v>
          </cell>
          <cell r="Q470">
            <v>38917</v>
          </cell>
          <cell r="T470">
            <v>38944</v>
          </cell>
          <cell r="W470">
            <v>38938</v>
          </cell>
          <cell r="Z470">
            <v>39673</v>
          </cell>
        </row>
        <row r="471">
          <cell r="B471">
            <v>38926</v>
          </cell>
          <cell r="E471">
            <v>39303</v>
          </cell>
          <cell r="H471">
            <v>38930</v>
          </cell>
          <cell r="K471">
            <v>38930</v>
          </cell>
          <cell r="N471">
            <v>38926</v>
          </cell>
          <cell r="Q471">
            <v>38918</v>
          </cell>
          <cell r="T471">
            <v>38945</v>
          </cell>
          <cell r="W471">
            <v>38939</v>
          </cell>
          <cell r="Z471">
            <v>39674</v>
          </cell>
        </row>
        <row r="472">
          <cell r="B472">
            <v>38929</v>
          </cell>
          <cell r="E472">
            <v>39304</v>
          </cell>
          <cell r="H472">
            <v>38931</v>
          </cell>
          <cell r="K472">
            <v>38931</v>
          </cell>
          <cell r="N472">
            <v>38929</v>
          </cell>
          <cell r="Q472">
            <v>38919</v>
          </cell>
          <cell r="T472">
            <v>38946</v>
          </cell>
          <cell r="W472">
            <v>38940</v>
          </cell>
          <cell r="Z472">
            <v>39675</v>
          </cell>
        </row>
        <row r="473">
          <cell r="B473">
            <v>38930</v>
          </cell>
          <cell r="E473">
            <v>39307</v>
          </cell>
          <cell r="H473">
            <v>38932</v>
          </cell>
          <cell r="K473">
            <v>38932</v>
          </cell>
          <cell r="N473">
            <v>38930</v>
          </cell>
          <cell r="Q473">
            <v>38922</v>
          </cell>
          <cell r="T473">
            <v>38947</v>
          </cell>
          <cell r="W473">
            <v>38943</v>
          </cell>
          <cell r="Z473">
            <v>39678</v>
          </cell>
        </row>
        <row r="474">
          <cell r="B474">
            <v>38931</v>
          </cell>
          <cell r="E474">
            <v>39308</v>
          </cell>
          <cell r="H474">
            <v>38933</v>
          </cell>
          <cell r="K474">
            <v>38933</v>
          </cell>
          <cell r="N474">
            <v>38931</v>
          </cell>
          <cell r="Q474">
            <v>38923</v>
          </cell>
          <cell r="T474">
            <v>38950</v>
          </cell>
          <cell r="W474">
            <v>38944</v>
          </cell>
          <cell r="Z474">
            <v>39679</v>
          </cell>
        </row>
        <row r="475">
          <cell r="B475">
            <v>38932</v>
          </cell>
          <cell r="E475">
            <v>39309</v>
          </cell>
          <cell r="H475">
            <v>38936</v>
          </cell>
          <cell r="K475">
            <v>38936</v>
          </cell>
          <cell r="N475">
            <v>38932</v>
          </cell>
          <cell r="Q475">
            <v>38924</v>
          </cell>
          <cell r="T475">
            <v>38951</v>
          </cell>
          <cell r="W475">
            <v>38945</v>
          </cell>
          <cell r="Z475">
            <v>39680</v>
          </cell>
        </row>
        <row r="476">
          <cell r="B476">
            <v>38933</v>
          </cell>
          <cell r="E476">
            <v>39310</v>
          </cell>
          <cell r="H476">
            <v>38937</v>
          </cell>
          <cell r="K476">
            <v>38937</v>
          </cell>
          <cell r="N476">
            <v>38933</v>
          </cell>
          <cell r="Q476">
            <v>38925</v>
          </cell>
          <cell r="T476">
            <v>38952</v>
          </cell>
          <cell r="W476">
            <v>38946</v>
          </cell>
          <cell r="Z476">
            <v>39681</v>
          </cell>
        </row>
        <row r="477">
          <cell r="B477">
            <v>38936</v>
          </cell>
          <cell r="E477">
            <v>39311</v>
          </cell>
          <cell r="H477">
            <v>38938</v>
          </cell>
          <cell r="K477">
            <v>38938</v>
          </cell>
          <cell r="N477">
            <v>38936</v>
          </cell>
          <cell r="Q477">
            <v>38926</v>
          </cell>
          <cell r="T477">
            <v>38953</v>
          </cell>
          <cell r="W477">
            <v>38947</v>
          </cell>
          <cell r="Z477">
            <v>39685</v>
          </cell>
        </row>
        <row r="478">
          <cell r="B478">
            <v>38937</v>
          </cell>
          <cell r="E478">
            <v>39314</v>
          </cell>
          <cell r="H478">
            <v>38939</v>
          </cell>
          <cell r="K478">
            <v>38939</v>
          </cell>
          <cell r="N478">
            <v>38937</v>
          </cell>
          <cell r="Q478">
            <v>38929</v>
          </cell>
          <cell r="T478">
            <v>38954</v>
          </cell>
          <cell r="W478">
            <v>38950</v>
          </cell>
          <cell r="Z478">
            <v>39686</v>
          </cell>
        </row>
        <row r="479">
          <cell r="B479">
            <v>38938</v>
          </cell>
          <cell r="E479">
            <v>39315</v>
          </cell>
          <cell r="H479">
            <v>38940</v>
          </cell>
          <cell r="K479">
            <v>38940</v>
          </cell>
          <cell r="N479">
            <v>38938</v>
          </cell>
          <cell r="Q479">
            <v>38930</v>
          </cell>
          <cell r="T479">
            <v>38957</v>
          </cell>
          <cell r="W479">
            <v>38951</v>
          </cell>
          <cell r="Z479">
            <v>39687</v>
          </cell>
        </row>
        <row r="480">
          <cell r="B480">
            <v>38939</v>
          </cell>
          <cell r="E480">
            <v>39316</v>
          </cell>
          <cell r="H480">
            <v>38943</v>
          </cell>
          <cell r="K480">
            <v>38943</v>
          </cell>
          <cell r="N480">
            <v>38939</v>
          </cell>
          <cell r="Q480">
            <v>38931</v>
          </cell>
          <cell r="T480">
            <v>38958</v>
          </cell>
          <cell r="W480">
            <v>38952</v>
          </cell>
          <cell r="Z480">
            <v>39688</v>
          </cell>
        </row>
        <row r="481">
          <cell r="B481">
            <v>38940</v>
          </cell>
          <cell r="E481">
            <v>39317</v>
          </cell>
          <cell r="H481">
            <v>38944</v>
          </cell>
          <cell r="K481">
            <v>38944</v>
          </cell>
          <cell r="N481">
            <v>38940</v>
          </cell>
          <cell r="Q481">
            <v>38932</v>
          </cell>
          <cell r="T481">
            <v>38959</v>
          </cell>
          <cell r="W481">
            <v>38953</v>
          </cell>
          <cell r="Z481">
            <v>39689</v>
          </cell>
        </row>
        <row r="482">
          <cell r="B482">
            <v>38943</v>
          </cell>
          <cell r="E482">
            <v>39318</v>
          </cell>
          <cell r="H482">
            <v>38945</v>
          </cell>
          <cell r="K482">
            <v>38945</v>
          </cell>
          <cell r="N482">
            <v>38943</v>
          </cell>
          <cell r="Q482">
            <v>38933</v>
          </cell>
          <cell r="T482">
            <v>38960</v>
          </cell>
          <cell r="W482">
            <v>38954</v>
          </cell>
          <cell r="Z482">
            <v>39692</v>
          </cell>
        </row>
        <row r="483">
          <cell r="B483">
            <v>38944</v>
          </cell>
          <cell r="E483">
            <v>39321</v>
          </cell>
          <cell r="H483">
            <v>38946</v>
          </cell>
          <cell r="K483">
            <v>38946</v>
          </cell>
          <cell r="N483">
            <v>38944</v>
          </cell>
          <cell r="Q483">
            <v>38936</v>
          </cell>
          <cell r="T483">
            <v>38961</v>
          </cell>
          <cell r="W483">
            <v>38957</v>
          </cell>
          <cell r="Z483">
            <v>39693</v>
          </cell>
        </row>
        <row r="484">
          <cell r="B484">
            <v>38945</v>
          </cell>
          <cell r="E484">
            <v>39322</v>
          </cell>
          <cell r="H484">
            <v>38947</v>
          </cell>
          <cell r="K484">
            <v>38947</v>
          </cell>
          <cell r="N484">
            <v>38945</v>
          </cell>
          <cell r="Q484">
            <v>38937</v>
          </cell>
          <cell r="T484">
            <v>38964</v>
          </cell>
          <cell r="W484">
            <v>38958</v>
          </cell>
          <cell r="Z484">
            <v>39694</v>
          </cell>
        </row>
        <row r="485">
          <cell r="B485">
            <v>38946</v>
          </cell>
          <cell r="E485">
            <v>39323</v>
          </cell>
          <cell r="H485">
            <v>38950</v>
          </cell>
          <cell r="K485">
            <v>38950</v>
          </cell>
          <cell r="N485">
            <v>38946</v>
          </cell>
          <cell r="Q485">
            <v>38938</v>
          </cell>
          <cell r="T485">
            <v>38965</v>
          </cell>
          <cell r="W485">
            <v>38959</v>
          </cell>
          <cell r="Z485">
            <v>39695</v>
          </cell>
        </row>
        <row r="486">
          <cell r="B486">
            <v>38947</v>
          </cell>
          <cell r="E486">
            <v>39324</v>
          </cell>
          <cell r="H486">
            <v>38951</v>
          </cell>
          <cell r="K486">
            <v>38951</v>
          </cell>
          <cell r="N486">
            <v>38947</v>
          </cell>
          <cell r="Q486">
            <v>38939</v>
          </cell>
          <cell r="T486">
            <v>38966</v>
          </cell>
          <cell r="W486">
            <v>38960</v>
          </cell>
          <cell r="Z486">
            <v>39696</v>
          </cell>
        </row>
        <row r="487">
          <cell r="B487">
            <v>38950</v>
          </cell>
          <cell r="E487">
            <v>39325</v>
          </cell>
          <cell r="H487">
            <v>38952</v>
          </cell>
          <cell r="K487">
            <v>38952</v>
          </cell>
          <cell r="N487">
            <v>38950</v>
          </cell>
          <cell r="Q487">
            <v>38940</v>
          </cell>
          <cell r="T487">
            <v>38967</v>
          </cell>
          <cell r="W487">
            <v>38961</v>
          </cell>
          <cell r="Z487">
            <v>39699</v>
          </cell>
        </row>
        <row r="488">
          <cell r="B488">
            <v>38951</v>
          </cell>
          <cell r="E488">
            <v>39328</v>
          </cell>
          <cell r="H488">
            <v>38953</v>
          </cell>
          <cell r="K488">
            <v>38953</v>
          </cell>
          <cell r="N488">
            <v>38951</v>
          </cell>
          <cell r="Q488">
            <v>38943</v>
          </cell>
          <cell r="T488">
            <v>38968</v>
          </cell>
          <cell r="W488">
            <v>38964</v>
          </cell>
          <cell r="Z488">
            <v>39700</v>
          </cell>
        </row>
        <row r="489">
          <cell r="B489">
            <v>38952</v>
          </cell>
          <cell r="E489">
            <v>39329</v>
          </cell>
          <cell r="H489">
            <v>38954</v>
          </cell>
          <cell r="K489">
            <v>38954</v>
          </cell>
          <cell r="N489">
            <v>38952</v>
          </cell>
          <cell r="Q489">
            <v>38944</v>
          </cell>
          <cell r="T489">
            <v>38971</v>
          </cell>
          <cell r="W489">
            <v>38965</v>
          </cell>
          <cell r="Z489">
            <v>39701</v>
          </cell>
        </row>
        <row r="490">
          <cell r="B490">
            <v>38953</v>
          </cell>
          <cell r="E490">
            <v>39330</v>
          </cell>
          <cell r="H490">
            <v>38957</v>
          </cell>
          <cell r="K490">
            <v>38957</v>
          </cell>
          <cell r="N490">
            <v>38953</v>
          </cell>
          <cell r="Q490">
            <v>38945</v>
          </cell>
          <cell r="T490">
            <v>38972</v>
          </cell>
          <cell r="W490">
            <v>38966</v>
          </cell>
          <cell r="Z490">
            <v>39702</v>
          </cell>
        </row>
        <row r="491">
          <cell r="B491">
            <v>38954</v>
          </cell>
          <cell r="E491">
            <v>39331</v>
          </cell>
          <cell r="H491">
            <v>38958</v>
          </cell>
          <cell r="K491">
            <v>38958</v>
          </cell>
          <cell r="N491">
            <v>38954</v>
          </cell>
          <cell r="Q491">
            <v>38946</v>
          </cell>
          <cell r="T491">
            <v>38973</v>
          </cell>
          <cell r="W491">
            <v>38967</v>
          </cell>
          <cell r="Z491">
            <v>39703</v>
          </cell>
        </row>
        <row r="492">
          <cell r="B492">
            <v>38958</v>
          </cell>
          <cell r="E492">
            <v>39332</v>
          </cell>
          <cell r="H492">
            <v>38959</v>
          </cell>
          <cell r="K492">
            <v>38959</v>
          </cell>
          <cell r="N492">
            <v>38958</v>
          </cell>
          <cell r="Q492">
            <v>38947</v>
          </cell>
          <cell r="T492">
            <v>38974</v>
          </cell>
          <cell r="W492">
            <v>38968</v>
          </cell>
          <cell r="Z492">
            <v>39707</v>
          </cell>
        </row>
        <row r="493">
          <cell r="B493">
            <v>38959</v>
          </cell>
          <cell r="E493">
            <v>39335</v>
          </cell>
          <cell r="H493">
            <v>38960</v>
          </cell>
          <cell r="K493">
            <v>38960</v>
          </cell>
          <cell r="N493">
            <v>38959</v>
          </cell>
          <cell r="Q493">
            <v>38950</v>
          </cell>
          <cell r="T493">
            <v>38975</v>
          </cell>
          <cell r="W493">
            <v>38971</v>
          </cell>
          <cell r="Z493">
            <v>39708</v>
          </cell>
        </row>
        <row r="494">
          <cell r="B494">
            <v>38960</v>
          </cell>
          <cell r="E494">
            <v>39336</v>
          </cell>
          <cell r="H494">
            <v>38961</v>
          </cell>
          <cell r="K494">
            <v>38961</v>
          </cell>
          <cell r="N494">
            <v>38960</v>
          </cell>
          <cell r="Q494">
            <v>38951</v>
          </cell>
          <cell r="T494">
            <v>38979</v>
          </cell>
          <cell r="W494">
            <v>38972</v>
          </cell>
          <cell r="Z494">
            <v>39709</v>
          </cell>
        </row>
        <row r="495">
          <cell r="B495">
            <v>38961</v>
          </cell>
          <cell r="E495">
            <v>39337</v>
          </cell>
          <cell r="H495">
            <v>38965</v>
          </cell>
          <cell r="K495">
            <v>38965</v>
          </cell>
          <cell r="N495">
            <v>38961</v>
          </cell>
          <cell r="Q495">
            <v>38952</v>
          </cell>
          <cell r="T495">
            <v>38980</v>
          </cell>
          <cell r="W495">
            <v>38973</v>
          </cell>
          <cell r="Z495">
            <v>39710</v>
          </cell>
        </row>
        <row r="496">
          <cell r="B496">
            <v>38964</v>
          </cell>
          <cell r="E496">
            <v>39338</v>
          </cell>
          <cell r="H496">
            <v>38966</v>
          </cell>
          <cell r="K496">
            <v>38966</v>
          </cell>
          <cell r="N496">
            <v>38964</v>
          </cell>
          <cell r="Q496">
            <v>38953</v>
          </cell>
          <cell r="T496">
            <v>38981</v>
          </cell>
          <cell r="W496">
            <v>38974</v>
          </cell>
          <cell r="Z496">
            <v>39713</v>
          </cell>
        </row>
        <row r="497">
          <cell r="B497">
            <v>38965</v>
          </cell>
          <cell r="E497">
            <v>39339</v>
          </cell>
          <cell r="H497">
            <v>38967</v>
          </cell>
          <cell r="K497">
            <v>38967</v>
          </cell>
          <cell r="N497">
            <v>38965</v>
          </cell>
          <cell r="Q497">
            <v>38954</v>
          </cell>
          <cell r="T497">
            <v>38982</v>
          </cell>
          <cell r="W497">
            <v>38975</v>
          </cell>
          <cell r="Z497">
            <v>39714</v>
          </cell>
        </row>
        <row r="498">
          <cell r="B498">
            <v>38966</v>
          </cell>
          <cell r="E498">
            <v>39342</v>
          </cell>
          <cell r="H498">
            <v>38968</v>
          </cell>
          <cell r="K498">
            <v>38968</v>
          </cell>
          <cell r="N498">
            <v>38966</v>
          </cell>
          <cell r="Q498">
            <v>38957</v>
          </cell>
          <cell r="T498">
            <v>38985</v>
          </cell>
          <cell r="W498">
            <v>38978</v>
          </cell>
          <cell r="Z498">
            <v>39715</v>
          </cell>
        </row>
        <row r="499">
          <cell r="B499">
            <v>38967</v>
          </cell>
          <cell r="E499">
            <v>39343</v>
          </cell>
          <cell r="H499">
            <v>38971</v>
          </cell>
          <cell r="K499">
            <v>38971</v>
          </cell>
          <cell r="N499">
            <v>38967</v>
          </cell>
          <cell r="Q499">
            <v>38958</v>
          </cell>
          <cell r="T499">
            <v>38986</v>
          </cell>
          <cell r="W499">
            <v>38979</v>
          </cell>
          <cell r="Z499">
            <v>39716</v>
          </cell>
        </row>
        <row r="500">
          <cell r="B500">
            <v>38968</v>
          </cell>
          <cell r="E500">
            <v>39344</v>
          </cell>
          <cell r="H500">
            <v>38972</v>
          </cell>
          <cell r="K500">
            <v>38972</v>
          </cell>
          <cell r="N500">
            <v>38968</v>
          </cell>
          <cell r="Q500">
            <v>38959</v>
          </cell>
          <cell r="T500">
            <v>38987</v>
          </cell>
          <cell r="W500">
            <v>38980</v>
          </cell>
          <cell r="Z500">
            <v>39717</v>
          </cell>
        </row>
        <row r="501">
          <cell r="B501">
            <v>38971</v>
          </cell>
          <cell r="E501">
            <v>39345</v>
          </cell>
          <cell r="H501">
            <v>38973</v>
          </cell>
          <cell r="K501">
            <v>38973</v>
          </cell>
          <cell r="N501">
            <v>38971</v>
          </cell>
          <cell r="Q501">
            <v>38960</v>
          </cell>
          <cell r="T501">
            <v>38988</v>
          </cell>
          <cell r="W501">
            <v>38981</v>
          </cell>
          <cell r="Z501">
            <v>39720</v>
          </cell>
        </row>
        <row r="502">
          <cell r="B502">
            <v>38972</v>
          </cell>
          <cell r="E502">
            <v>39346</v>
          </cell>
          <cell r="H502">
            <v>38974</v>
          </cell>
          <cell r="K502">
            <v>38974</v>
          </cell>
          <cell r="N502">
            <v>38972</v>
          </cell>
          <cell r="Q502">
            <v>38961</v>
          </cell>
          <cell r="T502">
            <v>38989</v>
          </cell>
          <cell r="W502">
            <v>38982</v>
          </cell>
          <cell r="Z502">
            <v>39721</v>
          </cell>
        </row>
        <row r="503">
          <cell r="B503">
            <v>38973</v>
          </cell>
          <cell r="E503">
            <v>39349</v>
          </cell>
          <cell r="H503">
            <v>38975</v>
          </cell>
          <cell r="K503">
            <v>38975</v>
          </cell>
          <cell r="N503">
            <v>38973</v>
          </cell>
          <cell r="Q503">
            <v>38964</v>
          </cell>
          <cell r="T503">
            <v>38992</v>
          </cell>
          <cell r="W503">
            <v>38985</v>
          </cell>
          <cell r="Z503">
            <v>39723</v>
          </cell>
        </row>
        <row r="504">
          <cell r="B504">
            <v>38974</v>
          </cell>
          <cell r="E504">
            <v>39350</v>
          </cell>
          <cell r="H504">
            <v>38978</v>
          </cell>
          <cell r="K504">
            <v>38978</v>
          </cell>
          <cell r="N504">
            <v>38974</v>
          </cell>
          <cell r="Q504">
            <v>38965</v>
          </cell>
          <cell r="T504">
            <v>38993</v>
          </cell>
          <cell r="W504">
            <v>38986</v>
          </cell>
          <cell r="Z504">
            <v>39724</v>
          </cell>
        </row>
        <row r="505">
          <cell r="B505">
            <v>38975</v>
          </cell>
          <cell r="E505">
            <v>39352</v>
          </cell>
          <cell r="H505">
            <v>38979</v>
          </cell>
          <cell r="K505">
            <v>38979</v>
          </cell>
          <cell r="N505">
            <v>38975</v>
          </cell>
          <cell r="Q505">
            <v>38966</v>
          </cell>
          <cell r="T505">
            <v>38994</v>
          </cell>
          <cell r="W505">
            <v>38987</v>
          </cell>
          <cell r="Z505">
            <v>39727</v>
          </cell>
        </row>
        <row r="506">
          <cell r="B506">
            <v>38978</v>
          </cell>
          <cell r="E506">
            <v>39353</v>
          </cell>
          <cell r="H506">
            <v>38980</v>
          </cell>
          <cell r="K506">
            <v>38980</v>
          </cell>
          <cell r="N506">
            <v>38978</v>
          </cell>
          <cell r="Q506">
            <v>38967</v>
          </cell>
          <cell r="T506">
            <v>38995</v>
          </cell>
          <cell r="W506">
            <v>38988</v>
          </cell>
          <cell r="Z506">
            <v>39729</v>
          </cell>
        </row>
        <row r="507">
          <cell r="B507">
            <v>38979</v>
          </cell>
          <cell r="E507">
            <v>39357</v>
          </cell>
          <cell r="H507">
            <v>38981</v>
          </cell>
          <cell r="K507">
            <v>38981</v>
          </cell>
          <cell r="N507">
            <v>38979</v>
          </cell>
          <cell r="Q507">
            <v>38968</v>
          </cell>
          <cell r="T507">
            <v>38996</v>
          </cell>
          <cell r="W507">
            <v>38989</v>
          </cell>
          <cell r="Z507">
            <v>39730</v>
          </cell>
        </row>
        <row r="508">
          <cell r="B508">
            <v>38980</v>
          </cell>
          <cell r="E508">
            <v>39358</v>
          </cell>
          <cell r="H508">
            <v>38982</v>
          </cell>
          <cell r="K508">
            <v>38982</v>
          </cell>
          <cell r="N508">
            <v>38980</v>
          </cell>
          <cell r="Q508">
            <v>38971</v>
          </cell>
          <cell r="T508">
            <v>39000</v>
          </cell>
          <cell r="W508">
            <v>38993</v>
          </cell>
          <cell r="Z508">
            <v>39731</v>
          </cell>
        </row>
        <row r="509">
          <cell r="B509">
            <v>38981</v>
          </cell>
          <cell r="E509">
            <v>39359</v>
          </cell>
          <cell r="H509">
            <v>38985</v>
          </cell>
          <cell r="K509">
            <v>38985</v>
          </cell>
          <cell r="N509">
            <v>38981</v>
          </cell>
          <cell r="Q509">
            <v>38972</v>
          </cell>
          <cell r="T509">
            <v>39001</v>
          </cell>
          <cell r="W509">
            <v>38994</v>
          </cell>
          <cell r="Z509">
            <v>39734</v>
          </cell>
        </row>
        <row r="510">
          <cell r="B510">
            <v>38982</v>
          </cell>
          <cell r="E510">
            <v>39360</v>
          </cell>
          <cell r="H510">
            <v>38986</v>
          </cell>
          <cell r="K510">
            <v>38986</v>
          </cell>
          <cell r="N510">
            <v>38982</v>
          </cell>
          <cell r="Q510">
            <v>38973</v>
          </cell>
          <cell r="T510">
            <v>39002</v>
          </cell>
          <cell r="W510">
            <v>38995</v>
          </cell>
          <cell r="Z510">
            <v>39735</v>
          </cell>
        </row>
        <row r="511">
          <cell r="B511">
            <v>38985</v>
          </cell>
          <cell r="E511">
            <v>39363</v>
          </cell>
          <cell r="H511">
            <v>38987</v>
          </cell>
          <cell r="K511">
            <v>38987</v>
          </cell>
          <cell r="N511">
            <v>38985</v>
          </cell>
          <cell r="Q511">
            <v>38974</v>
          </cell>
          <cell r="T511">
            <v>39003</v>
          </cell>
          <cell r="W511">
            <v>38996</v>
          </cell>
          <cell r="Z511">
            <v>39736</v>
          </cell>
        </row>
        <row r="512">
          <cell r="B512">
            <v>38986</v>
          </cell>
          <cell r="E512">
            <v>39364</v>
          </cell>
          <cell r="H512">
            <v>38988</v>
          </cell>
          <cell r="K512">
            <v>38988</v>
          </cell>
          <cell r="N512">
            <v>38986</v>
          </cell>
          <cell r="Q512">
            <v>38975</v>
          </cell>
          <cell r="T512">
            <v>39006</v>
          </cell>
          <cell r="W512">
            <v>38999</v>
          </cell>
          <cell r="Z512">
            <v>39737</v>
          </cell>
        </row>
        <row r="513">
          <cell r="B513">
            <v>38987</v>
          </cell>
          <cell r="E513">
            <v>39365</v>
          </cell>
          <cell r="H513">
            <v>38989</v>
          </cell>
          <cell r="K513">
            <v>38989</v>
          </cell>
          <cell r="N513">
            <v>38987</v>
          </cell>
          <cell r="Q513">
            <v>38978</v>
          </cell>
          <cell r="T513">
            <v>39007</v>
          </cell>
          <cell r="W513">
            <v>39000</v>
          </cell>
          <cell r="Z513">
            <v>39738</v>
          </cell>
        </row>
        <row r="514">
          <cell r="B514">
            <v>38988</v>
          </cell>
          <cell r="E514">
            <v>39366</v>
          </cell>
          <cell r="H514">
            <v>38992</v>
          </cell>
          <cell r="K514">
            <v>38992</v>
          </cell>
          <cell r="N514">
            <v>38988</v>
          </cell>
          <cell r="Q514">
            <v>38979</v>
          </cell>
          <cell r="T514">
            <v>39008</v>
          </cell>
          <cell r="W514">
            <v>39001</v>
          </cell>
          <cell r="Z514">
            <v>39741</v>
          </cell>
        </row>
        <row r="515">
          <cell r="B515">
            <v>38989</v>
          </cell>
          <cell r="E515">
            <v>39367</v>
          </cell>
          <cell r="H515">
            <v>38993</v>
          </cell>
          <cell r="K515">
            <v>38993</v>
          </cell>
          <cell r="N515">
            <v>38989</v>
          </cell>
          <cell r="Q515">
            <v>38980</v>
          </cell>
          <cell r="T515">
            <v>39009</v>
          </cell>
          <cell r="W515">
            <v>39002</v>
          </cell>
          <cell r="Z515">
            <v>39742</v>
          </cell>
        </row>
        <row r="516">
          <cell r="B516">
            <v>38992</v>
          </cell>
          <cell r="E516">
            <v>39370</v>
          </cell>
          <cell r="H516">
            <v>38994</v>
          </cell>
          <cell r="K516">
            <v>38994</v>
          </cell>
          <cell r="N516">
            <v>38992</v>
          </cell>
          <cell r="Q516">
            <v>38981</v>
          </cell>
          <cell r="T516">
            <v>39010</v>
          </cell>
          <cell r="W516">
            <v>39003</v>
          </cell>
          <cell r="Z516">
            <v>39743</v>
          </cell>
        </row>
        <row r="517">
          <cell r="B517">
            <v>38993</v>
          </cell>
          <cell r="E517">
            <v>39371</v>
          </cell>
          <cell r="H517">
            <v>38995</v>
          </cell>
          <cell r="K517">
            <v>38995</v>
          </cell>
          <cell r="N517">
            <v>38993</v>
          </cell>
          <cell r="Q517">
            <v>38982</v>
          </cell>
          <cell r="T517">
            <v>39013</v>
          </cell>
          <cell r="W517">
            <v>39006</v>
          </cell>
          <cell r="Z517">
            <v>39744</v>
          </cell>
        </row>
        <row r="518">
          <cell r="B518">
            <v>38994</v>
          </cell>
          <cell r="E518">
            <v>39372</v>
          </cell>
          <cell r="H518">
            <v>38996</v>
          </cell>
          <cell r="K518">
            <v>38996</v>
          </cell>
          <cell r="N518">
            <v>38994</v>
          </cell>
          <cell r="Q518">
            <v>38985</v>
          </cell>
          <cell r="T518">
            <v>39014</v>
          </cell>
          <cell r="W518">
            <v>39007</v>
          </cell>
          <cell r="Z518">
            <v>39745</v>
          </cell>
        </row>
        <row r="519">
          <cell r="B519">
            <v>38995</v>
          </cell>
          <cell r="E519">
            <v>39373</v>
          </cell>
          <cell r="H519">
            <v>38999</v>
          </cell>
          <cell r="K519">
            <v>38999</v>
          </cell>
          <cell r="N519">
            <v>38995</v>
          </cell>
          <cell r="Q519">
            <v>38986</v>
          </cell>
          <cell r="T519">
            <v>39015</v>
          </cell>
          <cell r="W519">
            <v>39008</v>
          </cell>
          <cell r="Z519">
            <v>39748</v>
          </cell>
        </row>
        <row r="520">
          <cell r="B520">
            <v>38996</v>
          </cell>
          <cell r="E520">
            <v>39377</v>
          </cell>
          <cell r="H520">
            <v>39000</v>
          </cell>
          <cell r="K520">
            <v>39000</v>
          </cell>
          <cell r="N520">
            <v>38996</v>
          </cell>
          <cell r="Q520">
            <v>38987</v>
          </cell>
          <cell r="T520">
            <v>39016</v>
          </cell>
          <cell r="W520">
            <v>39009</v>
          </cell>
          <cell r="Z520">
            <v>39749</v>
          </cell>
        </row>
        <row r="521">
          <cell r="B521">
            <v>38999</v>
          </cell>
          <cell r="E521">
            <v>39378</v>
          </cell>
          <cell r="H521">
            <v>39001</v>
          </cell>
          <cell r="K521">
            <v>39001</v>
          </cell>
          <cell r="N521">
            <v>38999</v>
          </cell>
          <cell r="Q521">
            <v>38988</v>
          </cell>
          <cell r="T521">
            <v>39017</v>
          </cell>
          <cell r="W521">
            <v>39010</v>
          </cell>
          <cell r="Z521">
            <v>39750</v>
          </cell>
        </row>
        <row r="522">
          <cell r="B522">
            <v>39000</v>
          </cell>
          <cell r="E522">
            <v>39379</v>
          </cell>
          <cell r="H522">
            <v>39002</v>
          </cell>
          <cell r="K522">
            <v>39002</v>
          </cell>
          <cell r="N522">
            <v>39000</v>
          </cell>
          <cell r="Q522">
            <v>38989</v>
          </cell>
          <cell r="T522">
            <v>39020</v>
          </cell>
          <cell r="W522">
            <v>39013</v>
          </cell>
          <cell r="Z522">
            <v>39751</v>
          </cell>
        </row>
        <row r="523">
          <cell r="B523">
            <v>39001</v>
          </cell>
          <cell r="E523">
            <v>39380</v>
          </cell>
          <cell r="H523">
            <v>39003</v>
          </cell>
          <cell r="K523">
            <v>39003</v>
          </cell>
          <cell r="N523">
            <v>39001</v>
          </cell>
          <cell r="Q523">
            <v>38992</v>
          </cell>
          <cell r="T523">
            <v>39021</v>
          </cell>
          <cell r="W523">
            <v>39014</v>
          </cell>
          <cell r="Z523">
            <v>39752</v>
          </cell>
        </row>
        <row r="524">
          <cell r="B524">
            <v>39002</v>
          </cell>
          <cell r="E524">
            <v>39381</v>
          </cell>
          <cell r="H524">
            <v>39006</v>
          </cell>
          <cell r="K524">
            <v>39006</v>
          </cell>
          <cell r="N524">
            <v>39002</v>
          </cell>
          <cell r="Q524">
            <v>38993</v>
          </cell>
          <cell r="T524">
            <v>39022</v>
          </cell>
          <cell r="W524">
            <v>39015</v>
          </cell>
          <cell r="Z524">
            <v>39755</v>
          </cell>
        </row>
        <row r="525">
          <cell r="B525">
            <v>39003</v>
          </cell>
          <cell r="E525">
            <v>39384</v>
          </cell>
          <cell r="H525">
            <v>39007</v>
          </cell>
          <cell r="K525">
            <v>39007</v>
          </cell>
          <cell r="N525">
            <v>39003</v>
          </cell>
          <cell r="Q525">
            <v>38994</v>
          </cell>
          <cell r="T525">
            <v>39023</v>
          </cell>
          <cell r="W525">
            <v>39016</v>
          </cell>
          <cell r="Z525">
            <v>39756</v>
          </cell>
        </row>
        <row r="526">
          <cell r="B526">
            <v>39006</v>
          </cell>
          <cell r="E526">
            <v>39385</v>
          </cell>
          <cell r="H526">
            <v>39008</v>
          </cell>
          <cell r="K526">
            <v>39008</v>
          </cell>
          <cell r="N526">
            <v>39006</v>
          </cell>
          <cell r="Q526">
            <v>38995</v>
          </cell>
          <cell r="T526">
            <v>39027</v>
          </cell>
          <cell r="W526">
            <v>39017</v>
          </cell>
          <cell r="Z526">
            <v>39757</v>
          </cell>
        </row>
        <row r="527">
          <cell r="B527">
            <v>39007</v>
          </cell>
          <cell r="E527">
            <v>39386</v>
          </cell>
          <cell r="H527">
            <v>39009</v>
          </cell>
          <cell r="K527">
            <v>39009</v>
          </cell>
          <cell r="N527">
            <v>39007</v>
          </cell>
          <cell r="Q527">
            <v>38996</v>
          </cell>
          <cell r="T527">
            <v>39028</v>
          </cell>
          <cell r="W527">
            <v>39021</v>
          </cell>
          <cell r="Z527">
            <v>39758</v>
          </cell>
        </row>
        <row r="528">
          <cell r="B528">
            <v>39008</v>
          </cell>
          <cell r="E528">
            <v>39387</v>
          </cell>
          <cell r="H528">
            <v>39010</v>
          </cell>
          <cell r="K528">
            <v>39010</v>
          </cell>
          <cell r="N528">
            <v>39008</v>
          </cell>
          <cell r="Q528">
            <v>38999</v>
          </cell>
          <cell r="T528">
            <v>39029</v>
          </cell>
          <cell r="W528">
            <v>39022</v>
          </cell>
          <cell r="Z528">
            <v>39759</v>
          </cell>
        </row>
        <row r="529">
          <cell r="B529">
            <v>39009</v>
          </cell>
          <cell r="E529">
            <v>39388</v>
          </cell>
          <cell r="H529">
            <v>39013</v>
          </cell>
          <cell r="K529">
            <v>39013</v>
          </cell>
          <cell r="N529">
            <v>39009</v>
          </cell>
          <cell r="Q529">
            <v>39000</v>
          </cell>
          <cell r="T529">
            <v>39030</v>
          </cell>
          <cell r="W529">
            <v>39023</v>
          </cell>
          <cell r="Z529">
            <v>39762</v>
          </cell>
        </row>
        <row r="530">
          <cell r="B530">
            <v>39010</v>
          </cell>
          <cell r="E530">
            <v>39391</v>
          </cell>
          <cell r="H530">
            <v>39014</v>
          </cell>
          <cell r="K530">
            <v>39014</v>
          </cell>
          <cell r="N530">
            <v>39010</v>
          </cell>
          <cell r="Q530">
            <v>39001</v>
          </cell>
          <cell r="T530">
            <v>39031</v>
          </cell>
          <cell r="W530">
            <v>39024</v>
          </cell>
          <cell r="Z530">
            <v>39763</v>
          </cell>
        </row>
        <row r="531">
          <cell r="B531">
            <v>39013</v>
          </cell>
          <cell r="E531">
            <v>39392</v>
          </cell>
          <cell r="H531">
            <v>39015</v>
          </cell>
          <cell r="K531">
            <v>39015</v>
          </cell>
          <cell r="N531">
            <v>39013</v>
          </cell>
          <cell r="Q531">
            <v>39002</v>
          </cell>
          <cell r="T531">
            <v>39034</v>
          </cell>
          <cell r="W531">
            <v>39027</v>
          </cell>
          <cell r="Z531">
            <v>39764</v>
          </cell>
        </row>
        <row r="532">
          <cell r="B532">
            <v>39014</v>
          </cell>
          <cell r="E532">
            <v>39393</v>
          </cell>
          <cell r="H532">
            <v>39016</v>
          </cell>
          <cell r="K532">
            <v>39016</v>
          </cell>
          <cell r="N532">
            <v>39014</v>
          </cell>
          <cell r="Q532">
            <v>39003</v>
          </cell>
          <cell r="T532">
            <v>39035</v>
          </cell>
          <cell r="W532">
            <v>39028</v>
          </cell>
          <cell r="Z532">
            <v>39765</v>
          </cell>
        </row>
        <row r="533">
          <cell r="B533">
            <v>39015</v>
          </cell>
          <cell r="E533">
            <v>39394</v>
          </cell>
          <cell r="H533">
            <v>39017</v>
          </cell>
          <cell r="K533">
            <v>39017</v>
          </cell>
          <cell r="N533">
            <v>39015</v>
          </cell>
          <cell r="Q533">
            <v>39006</v>
          </cell>
          <cell r="T533">
            <v>39036</v>
          </cell>
          <cell r="W533">
            <v>39029</v>
          </cell>
          <cell r="Z533">
            <v>39766</v>
          </cell>
        </row>
        <row r="534">
          <cell r="B534">
            <v>39016</v>
          </cell>
          <cell r="E534">
            <v>39395</v>
          </cell>
          <cell r="H534">
            <v>39020</v>
          </cell>
          <cell r="K534">
            <v>39020</v>
          </cell>
          <cell r="N534">
            <v>39016</v>
          </cell>
          <cell r="Q534">
            <v>39007</v>
          </cell>
          <cell r="T534">
            <v>39037</v>
          </cell>
          <cell r="W534">
            <v>39030</v>
          </cell>
          <cell r="Z534">
            <v>39769</v>
          </cell>
        </row>
        <row r="535">
          <cell r="B535">
            <v>39017</v>
          </cell>
          <cell r="E535">
            <v>39398</v>
          </cell>
          <cell r="H535">
            <v>39021</v>
          </cell>
          <cell r="K535">
            <v>39021</v>
          </cell>
          <cell r="N535">
            <v>39017</v>
          </cell>
          <cell r="Q535">
            <v>39008</v>
          </cell>
          <cell r="T535">
            <v>39038</v>
          </cell>
          <cell r="W535">
            <v>39031</v>
          </cell>
          <cell r="Z535">
            <v>39770</v>
          </cell>
        </row>
        <row r="536">
          <cell r="B536">
            <v>39020</v>
          </cell>
          <cell r="E536">
            <v>39399</v>
          </cell>
          <cell r="H536">
            <v>39022</v>
          </cell>
          <cell r="K536">
            <v>39022</v>
          </cell>
          <cell r="N536">
            <v>39020</v>
          </cell>
          <cell r="Q536">
            <v>39009</v>
          </cell>
          <cell r="T536">
            <v>39041</v>
          </cell>
          <cell r="W536">
            <v>39034</v>
          </cell>
          <cell r="Z536">
            <v>39771</v>
          </cell>
        </row>
        <row r="537">
          <cell r="B537">
            <v>39021</v>
          </cell>
          <cell r="E537">
            <v>39400</v>
          </cell>
          <cell r="H537">
            <v>39023</v>
          </cell>
          <cell r="K537">
            <v>39023</v>
          </cell>
          <cell r="N537">
            <v>39021</v>
          </cell>
          <cell r="Q537">
            <v>39010</v>
          </cell>
          <cell r="T537">
            <v>39042</v>
          </cell>
          <cell r="W537">
            <v>39035</v>
          </cell>
          <cell r="Z537">
            <v>39772</v>
          </cell>
        </row>
        <row r="538">
          <cell r="B538">
            <v>39022</v>
          </cell>
          <cell r="E538">
            <v>39401</v>
          </cell>
          <cell r="H538">
            <v>39024</v>
          </cell>
          <cell r="K538">
            <v>39024</v>
          </cell>
          <cell r="N538">
            <v>39022</v>
          </cell>
          <cell r="Q538">
            <v>39013</v>
          </cell>
          <cell r="T538">
            <v>39043</v>
          </cell>
          <cell r="W538">
            <v>39036</v>
          </cell>
          <cell r="Z538">
            <v>39773</v>
          </cell>
        </row>
        <row r="539">
          <cell r="B539">
            <v>39023</v>
          </cell>
          <cell r="E539">
            <v>39402</v>
          </cell>
          <cell r="H539">
            <v>39027</v>
          </cell>
          <cell r="K539">
            <v>39027</v>
          </cell>
          <cell r="N539">
            <v>39023</v>
          </cell>
          <cell r="Q539">
            <v>39014</v>
          </cell>
          <cell r="T539">
            <v>39045</v>
          </cell>
          <cell r="W539">
            <v>39037</v>
          </cell>
          <cell r="Z539">
            <v>39776</v>
          </cell>
        </row>
        <row r="540">
          <cell r="B540">
            <v>39024</v>
          </cell>
          <cell r="E540">
            <v>39405</v>
          </cell>
          <cell r="H540">
            <v>39028</v>
          </cell>
          <cell r="K540">
            <v>39028</v>
          </cell>
          <cell r="N540">
            <v>39024</v>
          </cell>
          <cell r="Q540">
            <v>39015</v>
          </cell>
          <cell r="T540">
            <v>39048</v>
          </cell>
          <cell r="W540">
            <v>39038</v>
          </cell>
          <cell r="Z540">
            <v>39777</v>
          </cell>
        </row>
        <row r="541">
          <cell r="B541">
            <v>39027</v>
          </cell>
          <cell r="E541">
            <v>39406</v>
          </cell>
          <cell r="H541">
            <v>39029</v>
          </cell>
          <cell r="K541">
            <v>39029</v>
          </cell>
          <cell r="N541">
            <v>39027</v>
          </cell>
          <cell r="Q541">
            <v>39016</v>
          </cell>
          <cell r="T541">
            <v>39049</v>
          </cell>
          <cell r="W541">
            <v>39041</v>
          </cell>
          <cell r="Z541">
            <v>39778</v>
          </cell>
        </row>
        <row r="542">
          <cell r="B542">
            <v>39028</v>
          </cell>
          <cell r="E542">
            <v>39407</v>
          </cell>
          <cell r="H542">
            <v>39030</v>
          </cell>
          <cell r="K542">
            <v>39030</v>
          </cell>
          <cell r="N542">
            <v>39028</v>
          </cell>
          <cell r="Q542">
            <v>39017</v>
          </cell>
          <cell r="T542">
            <v>39050</v>
          </cell>
          <cell r="W542">
            <v>39042</v>
          </cell>
          <cell r="Z542">
            <v>39779</v>
          </cell>
        </row>
        <row r="543">
          <cell r="B543">
            <v>39029</v>
          </cell>
          <cell r="E543">
            <v>39408</v>
          </cell>
          <cell r="H543">
            <v>39031</v>
          </cell>
          <cell r="K543">
            <v>39031</v>
          </cell>
          <cell r="N543">
            <v>39029</v>
          </cell>
          <cell r="Q543">
            <v>39020</v>
          </cell>
          <cell r="T543">
            <v>39051</v>
          </cell>
          <cell r="W543">
            <v>39043</v>
          </cell>
          <cell r="Z543">
            <v>39780</v>
          </cell>
        </row>
        <row r="544">
          <cell r="B544">
            <v>39030</v>
          </cell>
          <cell r="E544">
            <v>39409</v>
          </cell>
          <cell r="H544">
            <v>39034</v>
          </cell>
          <cell r="K544">
            <v>39034</v>
          </cell>
          <cell r="N544">
            <v>39030</v>
          </cell>
          <cell r="Q544">
            <v>39021</v>
          </cell>
          <cell r="T544">
            <v>39052</v>
          </cell>
          <cell r="W544">
            <v>39044</v>
          </cell>
          <cell r="Z544">
            <v>39783</v>
          </cell>
        </row>
        <row r="545">
          <cell r="B545">
            <v>39031</v>
          </cell>
          <cell r="E545">
            <v>39412</v>
          </cell>
          <cell r="H545">
            <v>39035</v>
          </cell>
          <cell r="K545">
            <v>39035</v>
          </cell>
          <cell r="N545">
            <v>39031</v>
          </cell>
          <cell r="Q545">
            <v>39022</v>
          </cell>
          <cell r="T545">
            <v>39055</v>
          </cell>
          <cell r="W545">
            <v>39045</v>
          </cell>
          <cell r="Z545">
            <v>39784</v>
          </cell>
        </row>
        <row r="546">
          <cell r="B546">
            <v>39034</v>
          </cell>
          <cell r="E546">
            <v>39413</v>
          </cell>
          <cell r="H546">
            <v>39036</v>
          </cell>
          <cell r="K546">
            <v>39036</v>
          </cell>
          <cell r="N546">
            <v>39034</v>
          </cell>
          <cell r="Q546">
            <v>39023</v>
          </cell>
          <cell r="T546">
            <v>39056</v>
          </cell>
          <cell r="W546">
            <v>39048</v>
          </cell>
          <cell r="Z546">
            <v>39785</v>
          </cell>
        </row>
        <row r="547">
          <cell r="B547">
            <v>39035</v>
          </cell>
          <cell r="E547">
            <v>39414</v>
          </cell>
          <cell r="H547">
            <v>39037</v>
          </cell>
          <cell r="K547">
            <v>39037</v>
          </cell>
          <cell r="N547">
            <v>39035</v>
          </cell>
          <cell r="Q547">
            <v>39024</v>
          </cell>
          <cell r="T547">
            <v>39057</v>
          </cell>
          <cell r="W547">
            <v>39049</v>
          </cell>
          <cell r="Z547">
            <v>39786</v>
          </cell>
        </row>
        <row r="548">
          <cell r="B548">
            <v>39036</v>
          </cell>
          <cell r="E548">
            <v>39415</v>
          </cell>
          <cell r="H548">
            <v>39038</v>
          </cell>
          <cell r="K548">
            <v>39038</v>
          </cell>
          <cell r="N548">
            <v>39036</v>
          </cell>
          <cell r="Q548">
            <v>39027</v>
          </cell>
          <cell r="T548">
            <v>39058</v>
          </cell>
          <cell r="W548">
            <v>39050</v>
          </cell>
          <cell r="Z548">
            <v>39787</v>
          </cell>
        </row>
        <row r="549">
          <cell r="B549">
            <v>39037</v>
          </cell>
          <cell r="E549">
            <v>39416</v>
          </cell>
          <cell r="H549">
            <v>39041</v>
          </cell>
          <cell r="K549">
            <v>39041</v>
          </cell>
          <cell r="N549">
            <v>39037</v>
          </cell>
          <cell r="Q549">
            <v>39028</v>
          </cell>
          <cell r="T549">
            <v>39059</v>
          </cell>
          <cell r="W549">
            <v>39051</v>
          </cell>
          <cell r="Z549">
            <v>39790</v>
          </cell>
        </row>
        <row r="550">
          <cell r="B550">
            <v>39038</v>
          </cell>
          <cell r="E550">
            <v>39419</v>
          </cell>
          <cell r="H550">
            <v>39042</v>
          </cell>
          <cell r="K550">
            <v>39042</v>
          </cell>
          <cell r="N550">
            <v>39038</v>
          </cell>
          <cell r="Q550">
            <v>39029</v>
          </cell>
          <cell r="T550">
            <v>39062</v>
          </cell>
          <cell r="W550">
            <v>39052</v>
          </cell>
          <cell r="Z550">
            <v>39791</v>
          </cell>
        </row>
        <row r="551">
          <cell r="B551">
            <v>39041</v>
          </cell>
          <cell r="E551">
            <v>39420</v>
          </cell>
          <cell r="H551">
            <v>39043</v>
          </cell>
          <cell r="K551">
            <v>39043</v>
          </cell>
          <cell r="N551">
            <v>39041</v>
          </cell>
          <cell r="Q551">
            <v>39030</v>
          </cell>
          <cell r="T551">
            <v>39063</v>
          </cell>
          <cell r="W551">
            <v>39055</v>
          </cell>
          <cell r="Z551">
            <v>39792</v>
          </cell>
        </row>
        <row r="552">
          <cell r="B552">
            <v>39042</v>
          </cell>
          <cell r="E552">
            <v>39421</v>
          </cell>
          <cell r="H552">
            <v>39045</v>
          </cell>
          <cell r="K552">
            <v>39045</v>
          </cell>
          <cell r="N552">
            <v>39042</v>
          </cell>
          <cell r="Q552">
            <v>39031</v>
          </cell>
          <cell r="T552">
            <v>39064</v>
          </cell>
          <cell r="W552">
            <v>39056</v>
          </cell>
          <cell r="Z552">
            <v>39793</v>
          </cell>
        </row>
        <row r="553">
          <cell r="B553">
            <v>39043</v>
          </cell>
          <cell r="E553">
            <v>39422</v>
          </cell>
          <cell r="H553">
            <v>39048</v>
          </cell>
          <cell r="K553">
            <v>39048</v>
          </cell>
          <cell r="N553">
            <v>39043</v>
          </cell>
          <cell r="Q553">
            <v>39034</v>
          </cell>
          <cell r="T553">
            <v>39065</v>
          </cell>
          <cell r="W553">
            <v>39057</v>
          </cell>
          <cell r="Z553">
            <v>39794</v>
          </cell>
        </row>
        <row r="554">
          <cell r="B554">
            <v>39044</v>
          </cell>
          <cell r="E554">
            <v>39423</v>
          </cell>
          <cell r="H554">
            <v>39049</v>
          </cell>
          <cell r="K554">
            <v>39049</v>
          </cell>
          <cell r="N554">
            <v>39044</v>
          </cell>
          <cell r="Q554">
            <v>39035</v>
          </cell>
          <cell r="T554">
            <v>39066</v>
          </cell>
          <cell r="W554">
            <v>39058</v>
          </cell>
          <cell r="Z554">
            <v>39797</v>
          </cell>
        </row>
        <row r="555">
          <cell r="B555">
            <v>39045</v>
          </cell>
          <cell r="E555">
            <v>39426</v>
          </cell>
          <cell r="H555">
            <v>39050</v>
          </cell>
          <cell r="K555">
            <v>39050</v>
          </cell>
          <cell r="N555">
            <v>39045</v>
          </cell>
          <cell r="Q555">
            <v>39036</v>
          </cell>
          <cell r="T555">
            <v>39069</v>
          </cell>
          <cell r="W555">
            <v>39059</v>
          </cell>
          <cell r="Z555">
            <v>39798</v>
          </cell>
        </row>
        <row r="556">
          <cell r="B556">
            <v>39048</v>
          </cell>
          <cell r="E556">
            <v>39427</v>
          </cell>
          <cell r="H556">
            <v>39051</v>
          </cell>
          <cell r="K556">
            <v>39051</v>
          </cell>
          <cell r="N556">
            <v>39048</v>
          </cell>
          <cell r="Q556">
            <v>39037</v>
          </cell>
          <cell r="T556">
            <v>39070</v>
          </cell>
          <cell r="W556">
            <v>39062</v>
          </cell>
          <cell r="Z556">
            <v>39799</v>
          </cell>
        </row>
        <row r="557">
          <cell r="B557">
            <v>39049</v>
          </cell>
          <cell r="E557">
            <v>39428</v>
          </cell>
          <cell r="H557">
            <v>39052</v>
          </cell>
          <cell r="K557">
            <v>39052</v>
          </cell>
          <cell r="N557">
            <v>39049</v>
          </cell>
          <cell r="Q557">
            <v>39038</v>
          </cell>
          <cell r="T557">
            <v>39071</v>
          </cell>
          <cell r="W557">
            <v>39063</v>
          </cell>
          <cell r="Z557">
            <v>39800</v>
          </cell>
        </row>
        <row r="558">
          <cell r="B558">
            <v>39050</v>
          </cell>
          <cell r="E558">
            <v>39429</v>
          </cell>
          <cell r="H558">
            <v>39055</v>
          </cell>
          <cell r="K558">
            <v>39055</v>
          </cell>
          <cell r="N558">
            <v>39050</v>
          </cell>
          <cell r="Q558">
            <v>39041</v>
          </cell>
          <cell r="T558">
            <v>39072</v>
          </cell>
          <cell r="W558">
            <v>39064</v>
          </cell>
          <cell r="Z558">
            <v>39801</v>
          </cell>
        </row>
        <row r="559">
          <cell r="B559">
            <v>39051</v>
          </cell>
          <cell r="E559">
            <v>39430</v>
          </cell>
          <cell r="H559">
            <v>39056</v>
          </cell>
          <cell r="K559">
            <v>39056</v>
          </cell>
          <cell r="N559">
            <v>39051</v>
          </cell>
          <cell r="Q559">
            <v>39042</v>
          </cell>
          <cell r="T559">
            <v>39073</v>
          </cell>
          <cell r="W559">
            <v>39065</v>
          </cell>
          <cell r="Z559">
            <v>39804</v>
          </cell>
        </row>
        <row r="560">
          <cell r="B560">
            <v>39052</v>
          </cell>
          <cell r="E560">
            <v>39433</v>
          </cell>
          <cell r="H560">
            <v>39057</v>
          </cell>
          <cell r="K560">
            <v>39057</v>
          </cell>
          <cell r="N560">
            <v>39052</v>
          </cell>
          <cell r="Q560">
            <v>39043</v>
          </cell>
          <cell r="T560">
            <v>39076</v>
          </cell>
          <cell r="W560">
            <v>39066</v>
          </cell>
          <cell r="Z560">
            <v>39805</v>
          </cell>
        </row>
        <row r="561">
          <cell r="B561">
            <v>39055</v>
          </cell>
          <cell r="E561">
            <v>39434</v>
          </cell>
          <cell r="H561">
            <v>39058</v>
          </cell>
          <cell r="K561">
            <v>39058</v>
          </cell>
          <cell r="N561">
            <v>39055</v>
          </cell>
          <cell r="Q561">
            <v>39044</v>
          </cell>
          <cell r="T561">
            <v>39077</v>
          </cell>
          <cell r="W561">
            <v>39069</v>
          </cell>
          <cell r="Z561">
            <v>39806</v>
          </cell>
        </row>
        <row r="562">
          <cell r="B562">
            <v>39056</v>
          </cell>
          <cell r="E562">
            <v>39435</v>
          </cell>
          <cell r="H562">
            <v>39059</v>
          </cell>
          <cell r="K562">
            <v>39059</v>
          </cell>
          <cell r="N562">
            <v>39056</v>
          </cell>
          <cell r="Q562">
            <v>39045</v>
          </cell>
          <cell r="T562">
            <v>39078</v>
          </cell>
          <cell r="W562">
            <v>39070</v>
          </cell>
          <cell r="Z562">
            <v>39811</v>
          </cell>
        </row>
        <row r="563">
          <cell r="B563">
            <v>39057</v>
          </cell>
          <cell r="E563">
            <v>39436</v>
          </cell>
          <cell r="H563">
            <v>39062</v>
          </cell>
          <cell r="K563">
            <v>39062</v>
          </cell>
          <cell r="N563">
            <v>39057</v>
          </cell>
          <cell r="Q563">
            <v>39048</v>
          </cell>
          <cell r="T563">
            <v>39079</v>
          </cell>
          <cell r="W563">
            <v>39071</v>
          </cell>
          <cell r="Z563">
            <v>39812</v>
          </cell>
        </row>
        <row r="564">
          <cell r="B564">
            <v>39058</v>
          </cell>
          <cell r="E564">
            <v>39437</v>
          </cell>
          <cell r="H564">
            <v>39063</v>
          </cell>
          <cell r="K564">
            <v>39063</v>
          </cell>
          <cell r="N564">
            <v>39058</v>
          </cell>
          <cell r="Q564">
            <v>39049</v>
          </cell>
          <cell r="T564">
            <v>39080</v>
          </cell>
          <cell r="W564">
            <v>39072</v>
          </cell>
          <cell r="Z564">
            <v>39813</v>
          </cell>
        </row>
        <row r="565">
          <cell r="B565">
            <v>39059</v>
          </cell>
          <cell r="E565">
            <v>39440</v>
          </cell>
          <cell r="H565">
            <v>39064</v>
          </cell>
          <cell r="K565">
            <v>39064</v>
          </cell>
          <cell r="N565">
            <v>39059</v>
          </cell>
          <cell r="Q565">
            <v>39050</v>
          </cell>
          <cell r="T565">
            <v>39086</v>
          </cell>
          <cell r="W565">
            <v>39073</v>
          </cell>
          <cell r="Z565">
            <v>39815</v>
          </cell>
        </row>
        <row r="566">
          <cell r="B566">
            <v>39062</v>
          </cell>
          <cell r="E566">
            <v>39443</v>
          </cell>
          <cell r="H566">
            <v>39065</v>
          </cell>
          <cell r="K566">
            <v>39065</v>
          </cell>
          <cell r="N566">
            <v>39062</v>
          </cell>
          <cell r="Q566">
            <v>39051</v>
          </cell>
          <cell r="T566">
            <v>39087</v>
          </cell>
          <cell r="W566">
            <v>39078</v>
          </cell>
          <cell r="Z566">
            <v>39818</v>
          </cell>
        </row>
        <row r="567">
          <cell r="B567">
            <v>39063</v>
          </cell>
          <cell r="E567">
            <v>39444</v>
          </cell>
          <cell r="H567">
            <v>39066</v>
          </cell>
          <cell r="K567">
            <v>39066</v>
          </cell>
          <cell r="N567">
            <v>39063</v>
          </cell>
          <cell r="Q567">
            <v>39052</v>
          </cell>
          <cell r="T567">
            <v>39091</v>
          </cell>
          <cell r="W567">
            <v>39079</v>
          </cell>
          <cell r="Z567">
            <v>39819</v>
          </cell>
        </row>
        <row r="568">
          <cell r="B568">
            <v>39064</v>
          </cell>
          <cell r="E568">
            <v>39447</v>
          </cell>
          <cell r="H568">
            <v>39069</v>
          </cell>
          <cell r="K568">
            <v>39069</v>
          </cell>
          <cell r="N568">
            <v>39064</v>
          </cell>
          <cell r="Q568">
            <v>39055</v>
          </cell>
          <cell r="T568">
            <v>39092</v>
          </cell>
          <cell r="W568">
            <v>39080</v>
          </cell>
          <cell r="Z568">
            <v>39820</v>
          </cell>
        </row>
        <row r="569">
          <cell r="B569">
            <v>39065</v>
          </cell>
          <cell r="E569">
            <v>39449</v>
          </cell>
          <cell r="H569">
            <v>39070</v>
          </cell>
          <cell r="K569">
            <v>39070</v>
          </cell>
          <cell r="N569">
            <v>39065</v>
          </cell>
          <cell r="Q569">
            <v>39056</v>
          </cell>
          <cell r="T569">
            <v>39093</v>
          </cell>
          <cell r="W569">
            <v>39084</v>
          </cell>
          <cell r="Z569">
            <v>39821</v>
          </cell>
        </row>
        <row r="570">
          <cell r="B570">
            <v>39066</v>
          </cell>
          <cell r="E570">
            <v>39450</v>
          </cell>
          <cell r="H570">
            <v>39071</v>
          </cell>
          <cell r="K570">
            <v>39071</v>
          </cell>
          <cell r="N570">
            <v>39066</v>
          </cell>
          <cell r="Q570">
            <v>39057</v>
          </cell>
          <cell r="T570">
            <v>39094</v>
          </cell>
          <cell r="W570">
            <v>39085</v>
          </cell>
          <cell r="Z570">
            <v>39822</v>
          </cell>
        </row>
        <row r="571">
          <cell r="B571">
            <v>39069</v>
          </cell>
          <cell r="E571">
            <v>39451</v>
          </cell>
          <cell r="H571">
            <v>39072</v>
          </cell>
          <cell r="K571">
            <v>39072</v>
          </cell>
          <cell r="N571">
            <v>39069</v>
          </cell>
          <cell r="Q571">
            <v>39058</v>
          </cell>
          <cell r="T571">
            <v>39097</v>
          </cell>
          <cell r="W571">
            <v>39086</v>
          </cell>
          <cell r="Z571">
            <v>39825</v>
          </cell>
        </row>
        <row r="572">
          <cell r="B572">
            <v>39070</v>
          </cell>
          <cell r="E572">
            <v>39454</v>
          </cell>
          <cell r="H572">
            <v>39073</v>
          </cell>
          <cell r="K572">
            <v>39073</v>
          </cell>
          <cell r="N572">
            <v>39070</v>
          </cell>
          <cell r="Q572">
            <v>39059</v>
          </cell>
          <cell r="T572">
            <v>39098</v>
          </cell>
          <cell r="W572">
            <v>39087</v>
          </cell>
          <cell r="Z572">
            <v>39826</v>
          </cell>
        </row>
        <row r="573">
          <cell r="B573">
            <v>39071</v>
          </cell>
          <cell r="E573">
            <v>39455</v>
          </cell>
          <cell r="H573">
            <v>39077</v>
          </cell>
          <cell r="K573">
            <v>39077</v>
          </cell>
          <cell r="N573">
            <v>39071</v>
          </cell>
          <cell r="Q573">
            <v>39062</v>
          </cell>
          <cell r="T573">
            <v>39099</v>
          </cell>
          <cell r="W573">
            <v>39090</v>
          </cell>
          <cell r="Z573">
            <v>39827</v>
          </cell>
        </row>
        <row r="574">
          <cell r="B574">
            <v>39072</v>
          </cell>
          <cell r="E574">
            <v>39456</v>
          </cell>
          <cell r="H574">
            <v>39078</v>
          </cell>
          <cell r="K574">
            <v>39078</v>
          </cell>
          <cell r="N574">
            <v>39072</v>
          </cell>
          <cell r="Q574">
            <v>39063</v>
          </cell>
          <cell r="T574">
            <v>39100</v>
          </cell>
          <cell r="W574">
            <v>39091</v>
          </cell>
          <cell r="Z574">
            <v>39828</v>
          </cell>
        </row>
        <row r="575">
          <cell r="B575">
            <v>39073</v>
          </cell>
          <cell r="E575">
            <v>39457</v>
          </cell>
          <cell r="H575">
            <v>39079</v>
          </cell>
          <cell r="K575">
            <v>39079</v>
          </cell>
          <cell r="N575">
            <v>39073</v>
          </cell>
          <cell r="Q575">
            <v>39064</v>
          </cell>
          <cell r="T575">
            <v>39101</v>
          </cell>
          <cell r="W575">
            <v>39092</v>
          </cell>
          <cell r="Z575">
            <v>39829</v>
          </cell>
        </row>
        <row r="576">
          <cell r="B576">
            <v>39078</v>
          </cell>
          <cell r="E576">
            <v>39458</v>
          </cell>
          <cell r="H576">
            <v>39080</v>
          </cell>
          <cell r="K576">
            <v>39080</v>
          </cell>
          <cell r="N576">
            <v>39078</v>
          </cell>
          <cell r="Q576">
            <v>39065</v>
          </cell>
          <cell r="T576">
            <v>39104</v>
          </cell>
          <cell r="W576">
            <v>39093</v>
          </cell>
          <cell r="Z576">
            <v>39832</v>
          </cell>
        </row>
        <row r="577">
          <cell r="B577">
            <v>39079</v>
          </cell>
          <cell r="E577">
            <v>39461</v>
          </cell>
          <cell r="H577">
            <v>39085</v>
          </cell>
          <cell r="K577">
            <v>39085</v>
          </cell>
          <cell r="N577">
            <v>39079</v>
          </cell>
          <cell r="Q577">
            <v>39066</v>
          </cell>
          <cell r="T577">
            <v>39105</v>
          </cell>
          <cell r="W577">
            <v>39094</v>
          </cell>
          <cell r="Z577">
            <v>39833</v>
          </cell>
        </row>
        <row r="578">
          <cell r="B578">
            <v>39080</v>
          </cell>
          <cell r="E578">
            <v>39462</v>
          </cell>
          <cell r="H578">
            <v>39086</v>
          </cell>
          <cell r="K578">
            <v>39086</v>
          </cell>
          <cell r="N578">
            <v>39080</v>
          </cell>
          <cell r="Q578">
            <v>39069</v>
          </cell>
          <cell r="T578">
            <v>39106</v>
          </cell>
          <cell r="W578">
            <v>39097</v>
          </cell>
          <cell r="Z578">
            <v>39834</v>
          </cell>
        </row>
        <row r="579">
          <cell r="B579">
            <v>39084</v>
          </cell>
          <cell r="E579">
            <v>39463</v>
          </cell>
          <cell r="H579">
            <v>39087</v>
          </cell>
          <cell r="K579">
            <v>39087</v>
          </cell>
          <cell r="N579">
            <v>39084</v>
          </cell>
          <cell r="Q579">
            <v>39070</v>
          </cell>
          <cell r="T579">
            <v>39107</v>
          </cell>
          <cell r="W579">
            <v>39098</v>
          </cell>
          <cell r="Z579">
            <v>39835</v>
          </cell>
        </row>
        <row r="580">
          <cell r="B580">
            <v>39085</v>
          </cell>
          <cell r="E580">
            <v>39464</v>
          </cell>
          <cell r="H580">
            <v>39090</v>
          </cell>
          <cell r="K580">
            <v>39090</v>
          </cell>
          <cell r="N580">
            <v>39085</v>
          </cell>
          <cell r="Q580">
            <v>39071</v>
          </cell>
          <cell r="T580">
            <v>39108</v>
          </cell>
          <cell r="W580">
            <v>39099</v>
          </cell>
          <cell r="Z580">
            <v>39836</v>
          </cell>
        </row>
        <row r="581">
          <cell r="B581">
            <v>39086</v>
          </cell>
          <cell r="E581">
            <v>39465</v>
          </cell>
          <cell r="H581">
            <v>39091</v>
          </cell>
          <cell r="K581">
            <v>39091</v>
          </cell>
          <cell r="N581">
            <v>39086</v>
          </cell>
          <cell r="Q581">
            <v>39072</v>
          </cell>
          <cell r="T581">
            <v>39111</v>
          </cell>
          <cell r="W581">
            <v>39100</v>
          </cell>
          <cell r="Z581">
            <v>39842</v>
          </cell>
        </row>
        <row r="582">
          <cell r="B582">
            <v>39087</v>
          </cell>
          <cell r="E582">
            <v>39468</v>
          </cell>
          <cell r="H582">
            <v>39092</v>
          </cell>
          <cell r="K582">
            <v>39092</v>
          </cell>
          <cell r="N582">
            <v>39087</v>
          </cell>
          <cell r="Q582">
            <v>39073</v>
          </cell>
          <cell r="T582">
            <v>39112</v>
          </cell>
          <cell r="W582">
            <v>39101</v>
          </cell>
          <cell r="Z582">
            <v>39843</v>
          </cell>
        </row>
        <row r="583">
          <cell r="B583">
            <v>39090</v>
          </cell>
          <cell r="E583">
            <v>39469</v>
          </cell>
          <cell r="H583">
            <v>39093</v>
          </cell>
          <cell r="K583">
            <v>39093</v>
          </cell>
          <cell r="N583">
            <v>39090</v>
          </cell>
          <cell r="Q583">
            <v>39078</v>
          </cell>
          <cell r="T583">
            <v>39113</v>
          </cell>
          <cell r="W583">
            <v>39104</v>
          </cell>
          <cell r="Z583">
            <v>39846</v>
          </cell>
        </row>
        <row r="584">
          <cell r="B584">
            <v>39091</v>
          </cell>
          <cell r="E584">
            <v>39470</v>
          </cell>
          <cell r="H584">
            <v>39094</v>
          </cell>
          <cell r="K584">
            <v>39094</v>
          </cell>
          <cell r="N584">
            <v>39091</v>
          </cell>
          <cell r="Q584">
            <v>39079</v>
          </cell>
          <cell r="T584">
            <v>39114</v>
          </cell>
          <cell r="W584">
            <v>39105</v>
          </cell>
          <cell r="Z584">
            <v>39847</v>
          </cell>
        </row>
        <row r="585">
          <cell r="B585">
            <v>39092</v>
          </cell>
          <cell r="E585">
            <v>39471</v>
          </cell>
          <cell r="H585">
            <v>39098</v>
          </cell>
          <cell r="K585">
            <v>39098</v>
          </cell>
          <cell r="N585">
            <v>39092</v>
          </cell>
          <cell r="Q585">
            <v>39080</v>
          </cell>
          <cell r="T585">
            <v>39115</v>
          </cell>
          <cell r="W585">
            <v>39106</v>
          </cell>
          <cell r="Z585">
            <v>39848</v>
          </cell>
        </row>
        <row r="586">
          <cell r="B586">
            <v>39093</v>
          </cell>
          <cell r="E586">
            <v>39472</v>
          </cell>
          <cell r="H586">
            <v>39099</v>
          </cell>
          <cell r="K586">
            <v>39099</v>
          </cell>
          <cell r="N586">
            <v>39093</v>
          </cell>
          <cell r="Q586">
            <v>39084</v>
          </cell>
          <cell r="T586">
            <v>39118</v>
          </cell>
          <cell r="W586">
            <v>39107</v>
          </cell>
          <cell r="Z586">
            <v>39849</v>
          </cell>
        </row>
        <row r="587">
          <cell r="B587">
            <v>39094</v>
          </cell>
          <cell r="E587">
            <v>39475</v>
          </cell>
          <cell r="H587">
            <v>39100</v>
          </cell>
          <cell r="K587">
            <v>39100</v>
          </cell>
          <cell r="N587">
            <v>39094</v>
          </cell>
          <cell r="Q587">
            <v>39085</v>
          </cell>
          <cell r="T587">
            <v>39119</v>
          </cell>
          <cell r="W587">
            <v>39108</v>
          </cell>
          <cell r="Z587">
            <v>39850</v>
          </cell>
        </row>
        <row r="588">
          <cell r="B588">
            <v>39097</v>
          </cell>
          <cell r="E588">
            <v>39476</v>
          </cell>
          <cell r="H588">
            <v>39101</v>
          </cell>
          <cell r="K588">
            <v>39101</v>
          </cell>
          <cell r="N588">
            <v>39097</v>
          </cell>
          <cell r="Q588">
            <v>39086</v>
          </cell>
          <cell r="T588">
            <v>39120</v>
          </cell>
          <cell r="W588">
            <v>39111</v>
          </cell>
          <cell r="Z588">
            <v>39853</v>
          </cell>
        </row>
        <row r="589">
          <cell r="B589">
            <v>39098</v>
          </cell>
          <cell r="E589">
            <v>39477</v>
          </cell>
          <cell r="H589">
            <v>39104</v>
          </cell>
          <cell r="K589">
            <v>39104</v>
          </cell>
          <cell r="N589">
            <v>39098</v>
          </cell>
          <cell r="Q589">
            <v>39087</v>
          </cell>
          <cell r="T589">
            <v>39121</v>
          </cell>
          <cell r="W589">
            <v>39112</v>
          </cell>
          <cell r="Z589">
            <v>39854</v>
          </cell>
        </row>
        <row r="590">
          <cell r="B590">
            <v>39099</v>
          </cell>
          <cell r="E590">
            <v>39478</v>
          </cell>
          <cell r="H590">
            <v>39105</v>
          </cell>
          <cell r="K590">
            <v>39105</v>
          </cell>
          <cell r="N590">
            <v>39099</v>
          </cell>
          <cell r="Q590">
            <v>39090</v>
          </cell>
          <cell r="T590">
            <v>39122</v>
          </cell>
          <cell r="W590">
            <v>39113</v>
          </cell>
          <cell r="Z590">
            <v>39855</v>
          </cell>
        </row>
        <row r="591">
          <cell r="B591">
            <v>39100</v>
          </cell>
          <cell r="E591">
            <v>39479</v>
          </cell>
          <cell r="H591">
            <v>39106</v>
          </cell>
          <cell r="K591">
            <v>39106</v>
          </cell>
          <cell r="N591">
            <v>39100</v>
          </cell>
          <cell r="Q591">
            <v>39091</v>
          </cell>
          <cell r="T591">
            <v>39126</v>
          </cell>
          <cell r="W591">
            <v>39114</v>
          </cell>
          <cell r="Z591">
            <v>39856</v>
          </cell>
        </row>
        <row r="592">
          <cell r="B592">
            <v>39101</v>
          </cell>
          <cell r="E592">
            <v>39482</v>
          </cell>
          <cell r="H592">
            <v>39107</v>
          </cell>
          <cell r="K592">
            <v>39107</v>
          </cell>
          <cell r="N592">
            <v>39101</v>
          </cell>
          <cell r="Q592">
            <v>39092</v>
          </cell>
          <cell r="T592">
            <v>39127</v>
          </cell>
          <cell r="W592">
            <v>39115</v>
          </cell>
          <cell r="Z592">
            <v>39857</v>
          </cell>
        </row>
        <row r="593">
          <cell r="B593">
            <v>39104</v>
          </cell>
          <cell r="E593">
            <v>39483</v>
          </cell>
          <cell r="H593">
            <v>39108</v>
          </cell>
          <cell r="K593">
            <v>39108</v>
          </cell>
          <cell r="N593">
            <v>39104</v>
          </cell>
          <cell r="Q593">
            <v>39093</v>
          </cell>
          <cell r="T593">
            <v>39128</v>
          </cell>
          <cell r="W593">
            <v>39118</v>
          </cell>
          <cell r="Z593">
            <v>39860</v>
          </cell>
        </row>
        <row r="594">
          <cell r="B594">
            <v>39105</v>
          </cell>
          <cell r="E594">
            <v>39484</v>
          </cell>
          <cell r="H594">
            <v>39111</v>
          </cell>
          <cell r="K594">
            <v>39111</v>
          </cell>
          <cell r="N594">
            <v>39105</v>
          </cell>
          <cell r="Q594">
            <v>39094</v>
          </cell>
          <cell r="T594">
            <v>39129</v>
          </cell>
          <cell r="W594">
            <v>39119</v>
          </cell>
          <cell r="Z594">
            <v>39861</v>
          </cell>
        </row>
        <row r="595">
          <cell r="B595">
            <v>39106</v>
          </cell>
          <cell r="E595">
            <v>39489</v>
          </cell>
          <cell r="H595">
            <v>39112</v>
          </cell>
          <cell r="K595">
            <v>39112</v>
          </cell>
          <cell r="N595">
            <v>39106</v>
          </cell>
          <cell r="Q595">
            <v>39097</v>
          </cell>
          <cell r="T595">
            <v>39132</v>
          </cell>
          <cell r="W595">
            <v>39120</v>
          </cell>
          <cell r="Z595">
            <v>39862</v>
          </cell>
        </row>
        <row r="596">
          <cell r="B596">
            <v>39107</v>
          </cell>
          <cell r="E596">
            <v>39490</v>
          </cell>
          <cell r="H596">
            <v>39113</v>
          </cell>
          <cell r="K596">
            <v>39113</v>
          </cell>
          <cell r="N596">
            <v>39107</v>
          </cell>
          <cell r="Q596">
            <v>39098</v>
          </cell>
          <cell r="T596">
            <v>39133</v>
          </cell>
          <cell r="W596">
            <v>39121</v>
          </cell>
          <cell r="Z596">
            <v>39863</v>
          </cell>
        </row>
        <row r="597">
          <cell r="B597">
            <v>39108</v>
          </cell>
          <cell r="E597">
            <v>39491</v>
          </cell>
          <cell r="H597">
            <v>39114</v>
          </cell>
          <cell r="K597">
            <v>39114</v>
          </cell>
          <cell r="N597">
            <v>39108</v>
          </cell>
          <cell r="Q597">
            <v>39099</v>
          </cell>
          <cell r="T597">
            <v>39134</v>
          </cell>
          <cell r="W597">
            <v>39122</v>
          </cell>
          <cell r="Z597">
            <v>39864</v>
          </cell>
        </row>
        <row r="598">
          <cell r="B598">
            <v>39111</v>
          </cell>
          <cell r="E598">
            <v>39492</v>
          </cell>
          <cell r="H598">
            <v>39115</v>
          </cell>
          <cell r="K598">
            <v>39115</v>
          </cell>
          <cell r="N598">
            <v>39111</v>
          </cell>
          <cell r="Q598">
            <v>39100</v>
          </cell>
          <cell r="T598">
            <v>39135</v>
          </cell>
          <cell r="W598">
            <v>39125</v>
          </cell>
          <cell r="Z598">
            <v>39867</v>
          </cell>
        </row>
        <row r="599">
          <cell r="B599">
            <v>39112</v>
          </cell>
          <cell r="E599">
            <v>39493</v>
          </cell>
          <cell r="H599">
            <v>39118</v>
          </cell>
          <cell r="K599">
            <v>39118</v>
          </cell>
          <cell r="N599">
            <v>39112</v>
          </cell>
          <cell r="Q599">
            <v>39101</v>
          </cell>
          <cell r="T599">
            <v>39136</v>
          </cell>
          <cell r="W599">
            <v>39126</v>
          </cell>
          <cell r="Z599">
            <v>39868</v>
          </cell>
        </row>
        <row r="600">
          <cell r="B600">
            <v>39113</v>
          </cell>
          <cell r="E600">
            <v>39496</v>
          </cell>
          <cell r="H600">
            <v>39119</v>
          </cell>
          <cell r="K600">
            <v>39119</v>
          </cell>
          <cell r="N600">
            <v>39113</v>
          </cell>
          <cell r="Q600">
            <v>39104</v>
          </cell>
          <cell r="T600">
            <v>39139</v>
          </cell>
          <cell r="W600">
            <v>39127</v>
          </cell>
          <cell r="Z600">
            <v>39869</v>
          </cell>
        </row>
        <row r="601">
          <cell r="B601">
            <v>39114</v>
          </cell>
          <cell r="E601">
            <v>39497</v>
          </cell>
          <cell r="H601">
            <v>39120</v>
          </cell>
          <cell r="K601">
            <v>39120</v>
          </cell>
          <cell r="N601">
            <v>39114</v>
          </cell>
          <cell r="Q601">
            <v>39105</v>
          </cell>
          <cell r="T601">
            <v>39140</v>
          </cell>
          <cell r="W601">
            <v>39128</v>
          </cell>
          <cell r="Z601">
            <v>39870</v>
          </cell>
        </row>
        <row r="602">
          <cell r="B602">
            <v>39115</v>
          </cell>
          <cell r="E602">
            <v>39498</v>
          </cell>
          <cell r="H602">
            <v>39121</v>
          </cell>
          <cell r="K602">
            <v>39121</v>
          </cell>
          <cell r="N602">
            <v>39115</v>
          </cell>
          <cell r="Q602">
            <v>39106</v>
          </cell>
          <cell r="T602">
            <v>39141</v>
          </cell>
          <cell r="W602">
            <v>39129</v>
          </cell>
          <cell r="Z602">
            <v>39871</v>
          </cell>
        </row>
        <row r="603">
          <cell r="B603">
            <v>39118</v>
          </cell>
          <cell r="E603">
            <v>39499</v>
          </cell>
          <cell r="H603">
            <v>39122</v>
          </cell>
          <cell r="K603">
            <v>39122</v>
          </cell>
          <cell r="N603">
            <v>39118</v>
          </cell>
          <cell r="Q603">
            <v>39107</v>
          </cell>
          <cell r="T603">
            <v>39142</v>
          </cell>
          <cell r="W603">
            <v>39134</v>
          </cell>
          <cell r="Z603">
            <v>39874</v>
          </cell>
        </row>
        <row r="604">
          <cell r="B604">
            <v>39119</v>
          </cell>
          <cell r="E604">
            <v>39500</v>
          </cell>
          <cell r="H604">
            <v>39125</v>
          </cell>
          <cell r="K604">
            <v>39125</v>
          </cell>
          <cell r="N604">
            <v>39119</v>
          </cell>
          <cell r="Q604">
            <v>39108</v>
          </cell>
          <cell r="T604">
            <v>39143</v>
          </cell>
          <cell r="W604">
            <v>39135</v>
          </cell>
          <cell r="Z604">
            <v>39875</v>
          </cell>
        </row>
        <row r="605">
          <cell r="B605">
            <v>39120</v>
          </cell>
          <cell r="E605">
            <v>39503</v>
          </cell>
          <cell r="H605">
            <v>39126</v>
          </cell>
          <cell r="K605">
            <v>39126</v>
          </cell>
          <cell r="N605">
            <v>39120</v>
          </cell>
          <cell r="Q605">
            <v>39111</v>
          </cell>
          <cell r="T605">
            <v>39146</v>
          </cell>
          <cell r="W605">
            <v>39136</v>
          </cell>
          <cell r="Z605">
            <v>39876</v>
          </cell>
        </row>
        <row r="606">
          <cell r="B606">
            <v>39121</v>
          </cell>
          <cell r="E606">
            <v>39504</v>
          </cell>
          <cell r="H606">
            <v>39127</v>
          </cell>
          <cell r="K606">
            <v>39127</v>
          </cell>
          <cell r="N606">
            <v>39121</v>
          </cell>
          <cell r="Q606">
            <v>39112</v>
          </cell>
          <cell r="T606">
            <v>39147</v>
          </cell>
          <cell r="W606">
            <v>39139</v>
          </cell>
          <cell r="Z606">
            <v>39877</v>
          </cell>
        </row>
        <row r="607">
          <cell r="B607">
            <v>39122</v>
          </cell>
          <cell r="E607">
            <v>39505</v>
          </cell>
          <cell r="H607">
            <v>39128</v>
          </cell>
          <cell r="K607">
            <v>39128</v>
          </cell>
          <cell r="N607">
            <v>39122</v>
          </cell>
          <cell r="Q607">
            <v>39113</v>
          </cell>
          <cell r="T607">
            <v>39148</v>
          </cell>
          <cell r="W607">
            <v>39140</v>
          </cell>
          <cell r="Z607">
            <v>39878</v>
          </cell>
        </row>
        <row r="608">
          <cell r="B608">
            <v>39125</v>
          </cell>
          <cell r="E608">
            <v>39506</v>
          </cell>
          <cell r="H608">
            <v>39129</v>
          </cell>
          <cell r="K608">
            <v>39129</v>
          </cell>
          <cell r="N608">
            <v>39125</v>
          </cell>
          <cell r="Q608">
            <v>39114</v>
          </cell>
          <cell r="T608">
            <v>39149</v>
          </cell>
          <cell r="W608">
            <v>39141</v>
          </cell>
          <cell r="Z608">
            <v>39881</v>
          </cell>
        </row>
        <row r="609">
          <cell r="B609">
            <v>39126</v>
          </cell>
          <cell r="E609">
            <v>39507</v>
          </cell>
          <cell r="H609">
            <v>39133</v>
          </cell>
          <cell r="K609">
            <v>39133</v>
          </cell>
          <cell r="N609">
            <v>39126</v>
          </cell>
          <cell r="Q609">
            <v>39115</v>
          </cell>
          <cell r="T609">
            <v>39150</v>
          </cell>
          <cell r="W609">
            <v>39142</v>
          </cell>
          <cell r="Z609">
            <v>39882</v>
          </cell>
        </row>
        <row r="610">
          <cell r="B610">
            <v>39127</v>
          </cell>
          <cell r="E610">
            <v>39510</v>
          </cell>
          <cell r="H610">
            <v>39134</v>
          </cell>
          <cell r="K610">
            <v>39134</v>
          </cell>
          <cell r="N610">
            <v>39127</v>
          </cell>
          <cell r="Q610">
            <v>39118</v>
          </cell>
          <cell r="T610">
            <v>39153</v>
          </cell>
          <cell r="W610">
            <v>39143</v>
          </cell>
          <cell r="Z610">
            <v>39883</v>
          </cell>
        </row>
        <row r="611">
          <cell r="B611">
            <v>39128</v>
          </cell>
          <cell r="E611">
            <v>39511</v>
          </cell>
          <cell r="H611">
            <v>39135</v>
          </cell>
          <cell r="K611">
            <v>39135</v>
          </cell>
          <cell r="N611">
            <v>39128</v>
          </cell>
          <cell r="Q611">
            <v>39119</v>
          </cell>
          <cell r="T611">
            <v>39154</v>
          </cell>
          <cell r="W611">
            <v>39146</v>
          </cell>
          <cell r="Z611">
            <v>39884</v>
          </cell>
        </row>
        <row r="612">
          <cell r="B612">
            <v>39129</v>
          </cell>
          <cell r="E612">
            <v>39512</v>
          </cell>
          <cell r="H612">
            <v>39136</v>
          </cell>
          <cell r="K612">
            <v>39136</v>
          </cell>
          <cell r="N612">
            <v>39129</v>
          </cell>
          <cell r="Q612">
            <v>39120</v>
          </cell>
          <cell r="T612">
            <v>39155</v>
          </cell>
          <cell r="W612">
            <v>39147</v>
          </cell>
          <cell r="Z612">
            <v>39885</v>
          </cell>
        </row>
        <row r="613">
          <cell r="B613">
            <v>39132</v>
          </cell>
          <cell r="E613">
            <v>39513</v>
          </cell>
          <cell r="H613">
            <v>39139</v>
          </cell>
          <cell r="K613">
            <v>39139</v>
          </cell>
          <cell r="N613">
            <v>39132</v>
          </cell>
          <cell r="Q613">
            <v>39121</v>
          </cell>
          <cell r="T613">
            <v>39156</v>
          </cell>
          <cell r="W613">
            <v>39148</v>
          </cell>
          <cell r="Z613">
            <v>39888</v>
          </cell>
        </row>
        <row r="614">
          <cell r="B614">
            <v>39133</v>
          </cell>
          <cell r="E614">
            <v>39514</v>
          </cell>
          <cell r="H614">
            <v>39140</v>
          </cell>
          <cell r="K614">
            <v>39140</v>
          </cell>
          <cell r="N614">
            <v>39133</v>
          </cell>
          <cell r="Q614">
            <v>39122</v>
          </cell>
          <cell r="T614">
            <v>39157</v>
          </cell>
          <cell r="W614">
            <v>39149</v>
          </cell>
          <cell r="Z614">
            <v>39889</v>
          </cell>
        </row>
        <row r="615">
          <cell r="B615">
            <v>39134</v>
          </cell>
          <cell r="E615">
            <v>39517</v>
          </cell>
          <cell r="H615">
            <v>39141</v>
          </cell>
          <cell r="K615">
            <v>39141</v>
          </cell>
          <cell r="N615">
            <v>39134</v>
          </cell>
          <cell r="Q615">
            <v>39125</v>
          </cell>
          <cell r="T615">
            <v>39160</v>
          </cell>
          <cell r="W615">
            <v>39150</v>
          </cell>
          <cell r="Z615">
            <v>39890</v>
          </cell>
        </row>
        <row r="616">
          <cell r="B616">
            <v>39135</v>
          </cell>
          <cell r="E616">
            <v>39518</v>
          </cell>
          <cell r="H616">
            <v>39142</v>
          </cell>
          <cell r="K616">
            <v>39142</v>
          </cell>
          <cell r="N616">
            <v>39135</v>
          </cell>
          <cell r="Q616">
            <v>39126</v>
          </cell>
          <cell r="T616">
            <v>39161</v>
          </cell>
          <cell r="W616">
            <v>39153</v>
          </cell>
          <cell r="Z616">
            <v>39891</v>
          </cell>
        </row>
        <row r="617">
          <cell r="B617">
            <v>39136</v>
          </cell>
          <cell r="E617">
            <v>39519</v>
          </cell>
          <cell r="H617">
            <v>39143</v>
          </cell>
          <cell r="K617">
            <v>39143</v>
          </cell>
          <cell r="N617">
            <v>39136</v>
          </cell>
          <cell r="Q617">
            <v>39127</v>
          </cell>
          <cell r="T617">
            <v>39163</v>
          </cell>
          <cell r="W617">
            <v>39154</v>
          </cell>
          <cell r="Z617">
            <v>39892</v>
          </cell>
        </row>
        <row r="618">
          <cell r="B618">
            <v>39139</v>
          </cell>
          <cell r="E618">
            <v>39520</v>
          </cell>
          <cell r="H618">
            <v>39146</v>
          </cell>
          <cell r="K618">
            <v>39146</v>
          </cell>
          <cell r="N618">
            <v>39139</v>
          </cell>
          <cell r="Q618">
            <v>39128</v>
          </cell>
          <cell r="T618">
            <v>39164</v>
          </cell>
          <cell r="W618">
            <v>39155</v>
          </cell>
          <cell r="Z618">
            <v>39895</v>
          </cell>
        </row>
        <row r="619">
          <cell r="B619">
            <v>39140</v>
          </cell>
          <cell r="E619">
            <v>39521</v>
          </cell>
          <cell r="H619">
            <v>39147</v>
          </cell>
          <cell r="K619">
            <v>39147</v>
          </cell>
          <cell r="N619">
            <v>39140</v>
          </cell>
          <cell r="Q619">
            <v>39129</v>
          </cell>
          <cell r="T619">
            <v>39167</v>
          </cell>
          <cell r="W619">
            <v>39156</v>
          </cell>
          <cell r="Z619">
            <v>39896</v>
          </cell>
        </row>
        <row r="620">
          <cell r="B620">
            <v>39141</v>
          </cell>
          <cell r="E620">
            <v>39524</v>
          </cell>
          <cell r="H620">
            <v>39148</v>
          </cell>
          <cell r="K620">
            <v>39148</v>
          </cell>
          <cell r="N620">
            <v>39141</v>
          </cell>
          <cell r="Q620">
            <v>39132</v>
          </cell>
          <cell r="T620">
            <v>39168</v>
          </cell>
          <cell r="W620">
            <v>39157</v>
          </cell>
          <cell r="Z620">
            <v>39897</v>
          </cell>
        </row>
        <row r="621">
          <cell r="B621">
            <v>39142</v>
          </cell>
          <cell r="E621">
            <v>39525</v>
          </cell>
          <cell r="H621">
            <v>39149</v>
          </cell>
          <cell r="K621">
            <v>39149</v>
          </cell>
          <cell r="N621">
            <v>39142</v>
          </cell>
          <cell r="Q621">
            <v>39133</v>
          </cell>
          <cell r="T621">
            <v>39169</v>
          </cell>
          <cell r="W621">
            <v>39160</v>
          </cell>
          <cell r="Z621">
            <v>39898</v>
          </cell>
        </row>
        <row r="622">
          <cell r="B622">
            <v>39143</v>
          </cell>
          <cell r="E622">
            <v>39526</v>
          </cell>
          <cell r="H622">
            <v>39150</v>
          </cell>
          <cell r="K622">
            <v>39150</v>
          </cell>
          <cell r="N622">
            <v>39143</v>
          </cell>
          <cell r="Q622">
            <v>39134</v>
          </cell>
          <cell r="T622">
            <v>39170</v>
          </cell>
          <cell r="W622">
            <v>39161</v>
          </cell>
          <cell r="Z622">
            <v>39899</v>
          </cell>
        </row>
        <row r="623">
          <cell r="B623">
            <v>39146</v>
          </cell>
          <cell r="E623">
            <v>39527</v>
          </cell>
          <cell r="H623">
            <v>39153</v>
          </cell>
          <cell r="K623">
            <v>39153</v>
          </cell>
          <cell r="N623">
            <v>39146</v>
          </cell>
          <cell r="Q623">
            <v>39135</v>
          </cell>
          <cell r="T623">
            <v>39171</v>
          </cell>
          <cell r="W623">
            <v>39162</v>
          </cell>
          <cell r="Z623">
            <v>39902</v>
          </cell>
        </row>
        <row r="624">
          <cell r="B624">
            <v>39147</v>
          </cell>
          <cell r="E624">
            <v>39532</v>
          </cell>
          <cell r="H624">
            <v>39154</v>
          </cell>
          <cell r="K624">
            <v>39154</v>
          </cell>
          <cell r="N624">
            <v>39147</v>
          </cell>
          <cell r="Q624">
            <v>39136</v>
          </cell>
          <cell r="T624">
            <v>39174</v>
          </cell>
          <cell r="W624">
            <v>39163</v>
          </cell>
          <cell r="Z624">
            <v>39903</v>
          </cell>
        </row>
        <row r="625">
          <cell r="B625">
            <v>39148</v>
          </cell>
          <cell r="E625">
            <v>39533</v>
          </cell>
          <cell r="H625">
            <v>39155</v>
          </cell>
          <cell r="K625">
            <v>39155</v>
          </cell>
          <cell r="N625">
            <v>39148</v>
          </cell>
          <cell r="Q625">
            <v>39139</v>
          </cell>
          <cell r="T625">
            <v>39175</v>
          </cell>
          <cell r="W625">
            <v>39164</v>
          </cell>
          <cell r="Z625">
            <v>39904</v>
          </cell>
        </row>
        <row r="626">
          <cell r="B626">
            <v>39149</v>
          </cell>
          <cell r="E626">
            <v>39534</v>
          </cell>
          <cell r="H626">
            <v>39156</v>
          </cell>
          <cell r="K626">
            <v>39156</v>
          </cell>
          <cell r="N626">
            <v>39149</v>
          </cell>
          <cell r="Q626">
            <v>39140</v>
          </cell>
          <cell r="T626">
            <v>39176</v>
          </cell>
          <cell r="W626">
            <v>39167</v>
          </cell>
          <cell r="Z626">
            <v>39905</v>
          </cell>
        </row>
        <row r="627">
          <cell r="B627">
            <v>39150</v>
          </cell>
          <cell r="E627">
            <v>39535</v>
          </cell>
          <cell r="H627">
            <v>39157</v>
          </cell>
          <cell r="K627">
            <v>39157</v>
          </cell>
          <cell r="N627">
            <v>39150</v>
          </cell>
          <cell r="Q627">
            <v>39141</v>
          </cell>
          <cell r="T627">
            <v>39177</v>
          </cell>
          <cell r="W627">
            <v>39168</v>
          </cell>
          <cell r="Z627">
            <v>39906</v>
          </cell>
        </row>
        <row r="628">
          <cell r="B628">
            <v>39153</v>
          </cell>
          <cell r="E628">
            <v>39538</v>
          </cell>
          <cell r="H628">
            <v>39160</v>
          </cell>
          <cell r="K628">
            <v>39160</v>
          </cell>
          <cell r="N628">
            <v>39153</v>
          </cell>
          <cell r="Q628">
            <v>39142</v>
          </cell>
          <cell r="T628">
            <v>39178</v>
          </cell>
          <cell r="W628">
            <v>39169</v>
          </cell>
          <cell r="Z628">
            <v>39909</v>
          </cell>
        </row>
        <row r="629">
          <cell r="B629">
            <v>39154</v>
          </cell>
          <cell r="E629">
            <v>39539</v>
          </cell>
          <cell r="H629">
            <v>39161</v>
          </cell>
          <cell r="K629">
            <v>39161</v>
          </cell>
          <cell r="N629">
            <v>39154</v>
          </cell>
          <cell r="Q629">
            <v>39143</v>
          </cell>
          <cell r="T629">
            <v>39181</v>
          </cell>
          <cell r="W629">
            <v>39170</v>
          </cell>
          <cell r="Z629">
            <v>39910</v>
          </cell>
        </row>
        <row r="630">
          <cell r="B630">
            <v>39155</v>
          </cell>
          <cell r="E630">
            <v>39540</v>
          </cell>
          <cell r="H630">
            <v>39162</v>
          </cell>
          <cell r="K630">
            <v>39162</v>
          </cell>
          <cell r="N630">
            <v>39155</v>
          </cell>
          <cell r="Q630">
            <v>39146</v>
          </cell>
          <cell r="T630">
            <v>39182</v>
          </cell>
          <cell r="W630">
            <v>39171</v>
          </cell>
          <cell r="Z630">
            <v>39911</v>
          </cell>
        </row>
        <row r="631">
          <cell r="B631">
            <v>39156</v>
          </cell>
          <cell r="E631">
            <v>39541</v>
          </cell>
          <cell r="H631">
            <v>39163</v>
          </cell>
          <cell r="K631">
            <v>39163</v>
          </cell>
          <cell r="N631">
            <v>39156</v>
          </cell>
          <cell r="Q631">
            <v>39147</v>
          </cell>
          <cell r="T631">
            <v>39183</v>
          </cell>
          <cell r="W631">
            <v>39174</v>
          </cell>
          <cell r="Z631">
            <v>39912</v>
          </cell>
        </row>
        <row r="632">
          <cell r="B632">
            <v>39157</v>
          </cell>
          <cell r="E632">
            <v>39545</v>
          </cell>
          <cell r="H632">
            <v>39164</v>
          </cell>
          <cell r="K632">
            <v>39164</v>
          </cell>
          <cell r="N632">
            <v>39157</v>
          </cell>
          <cell r="Q632">
            <v>39148</v>
          </cell>
          <cell r="T632">
            <v>39184</v>
          </cell>
          <cell r="W632">
            <v>39175</v>
          </cell>
          <cell r="Z632">
            <v>39917</v>
          </cell>
        </row>
        <row r="633">
          <cell r="B633">
            <v>39160</v>
          </cell>
          <cell r="E633">
            <v>39546</v>
          </cell>
          <cell r="H633">
            <v>39167</v>
          </cell>
          <cell r="K633">
            <v>39167</v>
          </cell>
          <cell r="N633">
            <v>39160</v>
          </cell>
          <cell r="Q633">
            <v>39149</v>
          </cell>
          <cell r="T633">
            <v>39185</v>
          </cell>
          <cell r="W633">
            <v>39176</v>
          </cell>
          <cell r="Z633">
            <v>39918</v>
          </cell>
        </row>
        <row r="634">
          <cell r="B634">
            <v>39161</v>
          </cell>
          <cell r="E634">
            <v>39547</v>
          </cell>
          <cell r="H634">
            <v>39168</v>
          </cell>
          <cell r="K634">
            <v>39168</v>
          </cell>
          <cell r="N634">
            <v>39161</v>
          </cell>
          <cell r="Q634">
            <v>39150</v>
          </cell>
          <cell r="T634">
            <v>39188</v>
          </cell>
          <cell r="W634">
            <v>39182</v>
          </cell>
          <cell r="Z634">
            <v>39919</v>
          </cell>
        </row>
        <row r="635">
          <cell r="B635">
            <v>39162</v>
          </cell>
          <cell r="E635">
            <v>39548</v>
          </cell>
          <cell r="H635">
            <v>39169</v>
          </cell>
          <cell r="K635">
            <v>39169</v>
          </cell>
          <cell r="N635">
            <v>39162</v>
          </cell>
          <cell r="Q635">
            <v>39153</v>
          </cell>
          <cell r="T635">
            <v>39189</v>
          </cell>
          <cell r="W635">
            <v>39183</v>
          </cell>
          <cell r="Z635">
            <v>39920</v>
          </cell>
        </row>
        <row r="636">
          <cell r="B636">
            <v>39163</v>
          </cell>
          <cell r="E636">
            <v>39549</v>
          </cell>
          <cell r="H636">
            <v>39170</v>
          </cell>
          <cell r="K636">
            <v>39170</v>
          </cell>
          <cell r="N636">
            <v>39163</v>
          </cell>
          <cell r="Q636">
            <v>39154</v>
          </cell>
          <cell r="T636">
            <v>39190</v>
          </cell>
          <cell r="W636">
            <v>39184</v>
          </cell>
          <cell r="Z636">
            <v>39923</v>
          </cell>
        </row>
        <row r="637">
          <cell r="B637">
            <v>39164</v>
          </cell>
          <cell r="E637">
            <v>39552</v>
          </cell>
          <cell r="H637">
            <v>39171</v>
          </cell>
          <cell r="K637">
            <v>39171</v>
          </cell>
          <cell r="N637">
            <v>39164</v>
          </cell>
          <cell r="Q637">
            <v>39155</v>
          </cell>
          <cell r="T637">
            <v>39191</v>
          </cell>
          <cell r="W637">
            <v>39185</v>
          </cell>
          <cell r="Z637">
            <v>39924</v>
          </cell>
        </row>
        <row r="638">
          <cell r="B638">
            <v>39167</v>
          </cell>
          <cell r="E638">
            <v>39553</v>
          </cell>
          <cell r="H638">
            <v>39174</v>
          </cell>
          <cell r="K638">
            <v>39174</v>
          </cell>
          <cell r="N638">
            <v>39167</v>
          </cell>
          <cell r="Q638">
            <v>39156</v>
          </cell>
          <cell r="T638">
            <v>39192</v>
          </cell>
          <cell r="W638">
            <v>39188</v>
          </cell>
          <cell r="Z638">
            <v>39925</v>
          </cell>
        </row>
        <row r="639">
          <cell r="B639">
            <v>39168</v>
          </cell>
          <cell r="E639">
            <v>39554</v>
          </cell>
          <cell r="H639">
            <v>39175</v>
          </cell>
          <cell r="K639">
            <v>39175</v>
          </cell>
          <cell r="N639">
            <v>39168</v>
          </cell>
          <cell r="Q639">
            <v>39157</v>
          </cell>
          <cell r="T639">
            <v>39195</v>
          </cell>
          <cell r="W639">
            <v>39189</v>
          </cell>
          <cell r="Z639">
            <v>39926</v>
          </cell>
        </row>
        <row r="640">
          <cell r="B640">
            <v>39169</v>
          </cell>
          <cell r="E640">
            <v>39555</v>
          </cell>
          <cell r="H640">
            <v>39176</v>
          </cell>
          <cell r="K640">
            <v>39176</v>
          </cell>
          <cell r="N640">
            <v>39169</v>
          </cell>
          <cell r="Q640">
            <v>39160</v>
          </cell>
          <cell r="T640">
            <v>39196</v>
          </cell>
          <cell r="W640">
            <v>39190</v>
          </cell>
          <cell r="Z640">
            <v>39927</v>
          </cell>
        </row>
        <row r="641">
          <cell r="B641">
            <v>39170</v>
          </cell>
          <cell r="E641">
            <v>39556</v>
          </cell>
          <cell r="H641">
            <v>39177</v>
          </cell>
          <cell r="K641">
            <v>39177</v>
          </cell>
          <cell r="N641">
            <v>39170</v>
          </cell>
          <cell r="Q641">
            <v>39161</v>
          </cell>
          <cell r="T641">
            <v>39197</v>
          </cell>
          <cell r="W641">
            <v>39191</v>
          </cell>
          <cell r="Z641">
            <v>39930</v>
          </cell>
        </row>
        <row r="642">
          <cell r="B642">
            <v>39171</v>
          </cell>
          <cell r="E642">
            <v>39559</v>
          </cell>
          <cell r="H642">
            <v>39181</v>
          </cell>
          <cell r="K642">
            <v>39181</v>
          </cell>
          <cell r="N642">
            <v>39171</v>
          </cell>
          <cell r="Q642">
            <v>39162</v>
          </cell>
          <cell r="T642">
            <v>39198</v>
          </cell>
          <cell r="W642">
            <v>39192</v>
          </cell>
          <cell r="Z642">
            <v>39931</v>
          </cell>
        </row>
        <row r="643">
          <cell r="B643">
            <v>39174</v>
          </cell>
          <cell r="E643">
            <v>39560</v>
          </cell>
          <cell r="H643">
            <v>39182</v>
          </cell>
          <cell r="K643">
            <v>39182</v>
          </cell>
          <cell r="N643">
            <v>39174</v>
          </cell>
          <cell r="Q643">
            <v>39163</v>
          </cell>
          <cell r="T643">
            <v>39199</v>
          </cell>
          <cell r="W643">
            <v>39195</v>
          </cell>
          <cell r="Z643">
            <v>39932</v>
          </cell>
        </row>
        <row r="644">
          <cell r="B644">
            <v>39175</v>
          </cell>
          <cell r="E644">
            <v>39561</v>
          </cell>
          <cell r="H644">
            <v>39183</v>
          </cell>
          <cell r="K644">
            <v>39183</v>
          </cell>
          <cell r="N644">
            <v>39175</v>
          </cell>
          <cell r="Q644">
            <v>39164</v>
          </cell>
          <cell r="T644">
            <v>39203</v>
          </cell>
          <cell r="W644">
            <v>39196</v>
          </cell>
          <cell r="Z644">
            <v>39933</v>
          </cell>
        </row>
        <row r="645">
          <cell r="B645">
            <v>39176</v>
          </cell>
          <cell r="E645">
            <v>39562</v>
          </cell>
          <cell r="H645">
            <v>39184</v>
          </cell>
          <cell r="K645">
            <v>39184</v>
          </cell>
          <cell r="N645">
            <v>39176</v>
          </cell>
          <cell r="Q645">
            <v>39167</v>
          </cell>
          <cell r="T645">
            <v>39204</v>
          </cell>
          <cell r="W645">
            <v>39197</v>
          </cell>
          <cell r="Z645">
            <v>39937</v>
          </cell>
        </row>
        <row r="646">
          <cell r="B646">
            <v>39177</v>
          </cell>
          <cell r="E646">
            <v>39563</v>
          </cell>
          <cell r="H646">
            <v>39185</v>
          </cell>
          <cell r="K646">
            <v>39185</v>
          </cell>
          <cell r="N646">
            <v>39177</v>
          </cell>
          <cell r="Q646">
            <v>39168</v>
          </cell>
          <cell r="T646">
            <v>39209</v>
          </cell>
          <cell r="W646">
            <v>39198</v>
          </cell>
          <cell r="Z646">
            <v>39938</v>
          </cell>
        </row>
        <row r="647">
          <cell r="B647">
            <v>39182</v>
          </cell>
          <cell r="E647">
            <v>39566</v>
          </cell>
          <cell r="H647">
            <v>39188</v>
          </cell>
          <cell r="K647">
            <v>39188</v>
          </cell>
          <cell r="N647">
            <v>39182</v>
          </cell>
          <cell r="Q647">
            <v>39169</v>
          </cell>
          <cell r="T647">
            <v>39210</v>
          </cell>
          <cell r="W647">
            <v>39199</v>
          </cell>
          <cell r="Z647">
            <v>39939</v>
          </cell>
        </row>
        <row r="648">
          <cell r="B648">
            <v>39183</v>
          </cell>
          <cell r="E648">
            <v>39567</v>
          </cell>
          <cell r="H648">
            <v>39189</v>
          </cell>
          <cell r="K648">
            <v>39189</v>
          </cell>
          <cell r="N648">
            <v>39183</v>
          </cell>
          <cell r="Q648">
            <v>39170</v>
          </cell>
          <cell r="T648">
            <v>39211</v>
          </cell>
          <cell r="W648">
            <v>39202</v>
          </cell>
          <cell r="Z648">
            <v>39940</v>
          </cell>
        </row>
        <row r="649">
          <cell r="B649">
            <v>39184</v>
          </cell>
          <cell r="E649">
            <v>39568</v>
          </cell>
          <cell r="H649">
            <v>39190</v>
          </cell>
          <cell r="K649">
            <v>39190</v>
          </cell>
          <cell r="N649">
            <v>39184</v>
          </cell>
          <cell r="Q649">
            <v>39171</v>
          </cell>
          <cell r="T649">
            <v>39212</v>
          </cell>
          <cell r="W649">
            <v>39204</v>
          </cell>
          <cell r="Z649">
            <v>39941</v>
          </cell>
        </row>
        <row r="650">
          <cell r="B650">
            <v>39185</v>
          </cell>
          <cell r="E650">
            <v>39570</v>
          </cell>
          <cell r="H650">
            <v>39191</v>
          </cell>
          <cell r="K650">
            <v>39191</v>
          </cell>
          <cell r="N650">
            <v>39185</v>
          </cell>
          <cell r="Q650">
            <v>39174</v>
          </cell>
          <cell r="T650">
            <v>39213</v>
          </cell>
          <cell r="W650">
            <v>39205</v>
          </cell>
          <cell r="Z650">
            <v>39944</v>
          </cell>
        </row>
        <row r="651">
          <cell r="B651">
            <v>39188</v>
          </cell>
          <cell r="E651">
            <v>39573</v>
          </cell>
          <cell r="H651">
            <v>39192</v>
          </cell>
          <cell r="K651">
            <v>39192</v>
          </cell>
          <cell r="N651">
            <v>39188</v>
          </cell>
          <cell r="Q651">
            <v>39175</v>
          </cell>
          <cell r="T651">
            <v>39216</v>
          </cell>
          <cell r="W651">
            <v>39206</v>
          </cell>
          <cell r="Z651">
            <v>39945</v>
          </cell>
        </row>
        <row r="652">
          <cell r="B652">
            <v>39189</v>
          </cell>
          <cell r="E652">
            <v>39574</v>
          </cell>
          <cell r="H652">
            <v>39195</v>
          </cell>
          <cell r="K652">
            <v>39195</v>
          </cell>
          <cell r="N652">
            <v>39189</v>
          </cell>
          <cell r="Q652">
            <v>39176</v>
          </cell>
          <cell r="T652">
            <v>39217</v>
          </cell>
          <cell r="W652">
            <v>39209</v>
          </cell>
          <cell r="Z652">
            <v>39946</v>
          </cell>
        </row>
        <row r="653">
          <cell r="B653">
            <v>39190</v>
          </cell>
          <cell r="E653">
            <v>39575</v>
          </cell>
          <cell r="H653">
            <v>39196</v>
          </cell>
          <cell r="K653">
            <v>39196</v>
          </cell>
          <cell r="N653">
            <v>39190</v>
          </cell>
          <cell r="Q653">
            <v>39177</v>
          </cell>
          <cell r="T653">
            <v>39218</v>
          </cell>
          <cell r="W653">
            <v>39210</v>
          </cell>
          <cell r="Z653">
            <v>39947</v>
          </cell>
        </row>
        <row r="654">
          <cell r="B654">
            <v>39191</v>
          </cell>
          <cell r="E654">
            <v>39576</v>
          </cell>
          <cell r="H654">
            <v>39197</v>
          </cell>
          <cell r="K654">
            <v>39197</v>
          </cell>
          <cell r="N654">
            <v>39191</v>
          </cell>
          <cell r="Q654">
            <v>39182</v>
          </cell>
          <cell r="T654">
            <v>39219</v>
          </cell>
          <cell r="W654">
            <v>39211</v>
          </cell>
          <cell r="Z654">
            <v>39948</v>
          </cell>
        </row>
        <row r="655">
          <cell r="B655">
            <v>39192</v>
          </cell>
          <cell r="E655">
            <v>39577</v>
          </cell>
          <cell r="H655">
            <v>39198</v>
          </cell>
          <cell r="K655">
            <v>39198</v>
          </cell>
          <cell r="N655">
            <v>39192</v>
          </cell>
          <cell r="Q655">
            <v>39183</v>
          </cell>
          <cell r="T655">
            <v>39220</v>
          </cell>
          <cell r="W655">
            <v>39212</v>
          </cell>
          <cell r="Z655">
            <v>39951</v>
          </cell>
        </row>
        <row r="656">
          <cell r="B656">
            <v>39195</v>
          </cell>
          <cell r="E656">
            <v>39581</v>
          </cell>
          <cell r="H656">
            <v>39199</v>
          </cell>
          <cell r="K656">
            <v>39199</v>
          </cell>
          <cell r="N656">
            <v>39195</v>
          </cell>
          <cell r="Q656">
            <v>39184</v>
          </cell>
          <cell r="T656">
            <v>39223</v>
          </cell>
          <cell r="W656">
            <v>39213</v>
          </cell>
          <cell r="Z656">
            <v>39952</v>
          </cell>
        </row>
        <row r="657">
          <cell r="B657">
            <v>39196</v>
          </cell>
          <cell r="E657">
            <v>39582</v>
          </cell>
          <cell r="H657">
            <v>39202</v>
          </cell>
          <cell r="K657">
            <v>39202</v>
          </cell>
          <cell r="N657">
            <v>39196</v>
          </cell>
          <cell r="Q657">
            <v>39185</v>
          </cell>
          <cell r="T657">
            <v>39224</v>
          </cell>
          <cell r="W657">
            <v>39216</v>
          </cell>
          <cell r="Z657">
            <v>39953</v>
          </cell>
        </row>
        <row r="658">
          <cell r="B658">
            <v>39197</v>
          </cell>
          <cell r="E658">
            <v>39583</v>
          </cell>
          <cell r="H658">
            <v>39203</v>
          </cell>
          <cell r="K658">
            <v>39203</v>
          </cell>
          <cell r="N658">
            <v>39197</v>
          </cell>
          <cell r="Q658">
            <v>39188</v>
          </cell>
          <cell r="T658">
            <v>39225</v>
          </cell>
          <cell r="W658">
            <v>39217</v>
          </cell>
          <cell r="Z658">
            <v>39954</v>
          </cell>
        </row>
        <row r="659">
          <cell r="B659">
            <v>39198</v>
          </cell>
          <cell r="E659">
            <v>39584</v>
          </cell>
          <cell r="H659">
            <v>39204</v>
          </cell>
          <cell r="K659">
            <v>39204</v>
          </cell>
          <cell r="N659">
            <v>39198</v>
          </cell>
          <cell r="Q659">
            <v>39189</v>
          </cell>
          <cell r="T659">
            <v>39226</v>
          </cell>
          <cell r="W659">
            <v>39218</v>
          </cell>
          <cell r="Z659">
            <v>39955</v>
          </cell>
        </row>
        <row r="660">
          <cell r="B660">
            <v>39199</v>
          </cell>
          <cell r="E660">
            <v>39587</v>
          </cell>
          <cell r="H660">
            <v>39205</v>
          </cell>
          <cell r="K660">
            <v>39205</v>
          </cell>
          <cell r="N660">
            <v>39199</v>
          </cell>
          <cell r="Q660">
            <v>39190</v>
          </cell>
          <cell r="T660">
            <v>39227</v>
          </cell>
          <cell r="W660">
            <v>39219</v>
          </cell>
          <cell r="Z660">
            <v>39958</v>
          </cell>
        </row>
        <row r="661">
          <cell r="B661">
            <v>39202</v>
          </cell>
          <cell r="E661">
            <v>39588</v>
          </cell>
          <cell r="H661">
            <v>39206</v>
          </cell>
          <cell r="K661">
            <v>39206</v>
          </cell>
          <cell r="N661">
            <v>39202</v>
          </cell>
          <cell r="Q661">
            <v>39191</v>
          </cell>
          <cell r="T661">
            <v>39230</v>
          </cell>
          <cell r="W661">
            <v>39220</v>
          </cell>
          <cell r="Z661">
            <v>39959</v>
          </cell>
        </row>
        <row r="662">
          <cell r="B662">
            <v>39203</v>
          </cell>
          <cell r="E662">
            <v>39589</v>
          </cell>
          <cell r="H662">
            <v>39209</v>
          </cell>
          <cell r="K662">
            <v>39209</v>
          </cell>
          <cell r="N662">
            <v>39203</v>
          </cell>
          <cell r="Q662">
            <v>39192</v>
          </cell>
          <cell r="T662">
            <v>39231</v>
          </cell>
          <cell r="W662">
            <v>39223</v>
          </cell>
          <cell r="Z662">
            <v>39960</v>
          </cell>
        </row>
        <row r="663">
          <cell r="B663">
            <v>39204</v>
          </cell>
          <cell r="E663">
            <v>39590</v>
          </cell>
          <cell r="H663">
            <v>39210</v>
          </cell>
          <cell r="K663">
            <v>39210</v>
          </cell>
          <cell r="N663">
            <v>39204</v>
          </cell>
          <cell r="Q663">
            <v>39195</v>
          </cell>
          <cell r="T663">
            <v>39232</v>
          </cell>
          <cell r="W663">
            <v>39224</v>
          </cell>
          <cell r="Z663">
            <v>39962</v>
          </cell>
        </row>
        <row r="664">
          <cell r="B664">
            <v>39205</v>
          </cell>
          <cell r="E664">
            <v>39591</v>
          </cell>
          <cell r="H664">
            <v>39211</v>
          </cell>
          <cell r="K664">
            <v>39211</v>
          </cell>
          <cell r="N664">
            <v>39205</v>
          </cell>
          <cell r="Q664">
            <v>39196</v>
          </cell>
          <cell r="T664">
            <v>39233</v>
          </cell>
          <cell r="W664">
            <v>39225</v>
          </cell>
          <cell r="Z664">
            <v>39965</v>
          </cell>
        </row>
        <row r="665">
          <cell r="B665">
            <v>39206</v>
          </cell>
          <cell r="E665">
            <v>39594</v>
          </cell>
          <cell r="H665">
            <v>39212</v>
          </cell>
          <cell r="K665">
            <v>39212</v>
          </cell>
          <cell r="N665">
            <v>39206</v>
          </cell>
          <cell r="Q665">
            <v>39197</v>
          </cell>
          <cell r="T665">
            <v>39234</v>
          </cell>
          <cell r="W665">
            <v>39227</v>
          </cell>
          <cell r="Z665">
            <v>39966</v>
          </cell>
        </row>
        <row r="666">
          <cell r="B666">
            <v>39210</v>
          </cell>
          <cell r="E666">
            <v>39595</v>
          </cell>
          <cell r="H666">
            <v>39213</v>
          </cell>
          <cell r="K666">
            <v>39213</v>
          </cell>
          <cell r="N666">
            <v>39210</v>
          </cell>
          <cell r="Q666">
            <v>39198</v>
          </cell>
          <cell r="T666">
            <v>39237</v>
          </cell>
          <cell r="W666">
            <v>39230</v>
          </cell>
          <cell r="Z666">
            <v>39967</v>
          </cell>
        </row>
        <row r="667">
          <cell r="B667">
            <v>39211</v>
          </cell>
          <cell r="E667">
            <v>39596</v>
          </cell>
          <cell r="H667">
            <v>39216</v>
          </cell>
          <cell r="K667">
            <v>39216</v>
          </cell>
          <cell r="N667">
            <v>39211</v>
          </cell>
          <cell r="Q667">
            <v>39199</v>
          </cell>
          <cell r="T667">
            <v>39238</v>
          </cell>
          <cell r="W667">
            <v>39231</v>
          </cell>
          <cell r="Z667">
            <v>39968</v>
          </cell>
        </row>
        <row r="668">
          <cell r="B668">
            <v>39212</v>
          </cell>
          <cell r="E668">
            <v>39597</v>
          </cell>
          <cell r="H668">
            <v>39217</v>
          </cell>
          <cell r="K668">
            <v>39217</v>
          </cell>
          <cell r="N668">
            <v>39212</v>
          </cell>
          <cell r="Q668">
            <v>39202</v>
          </cell>
          <cell r="T668">
            <v>39239</v>
          </cell>
          <cell r="W668">
            <v>39232</v>
          </cell>
          <cell r="Z668">
            <v>39969</v>
          </cell>
        </row>
        <row r="669">
          <cell r="B669">
            <v>39213</v>
          </cell>
          <cell r="E669">
            <v>39598</v>
          </cell>
          <cell r="H669">
            <v>39218</v>
          </cell>
          <cell r="K669">
            <v>39218</v>
          </cell>
          <cell r="N669">
            <v>39213</v>
          </cell>
          <cell r="Q669">
            <v>39204</v>
          </cell>
          <cell r="T669">
            <v>39240</v>
          </cell>
          <cell r="W669">
            <v>39233</v>
          </cell>
          <cell r="Z669">
            <v>39972</v>
          </cell>
        </row>
        <row r="670">
          <cell r="B670">
            <v>39216</v>
          </cell>
          <cell r="E670">
            <v>39601</v>
          </cell>
          <cell r="H670">
            <v>39219</v>
          </cell>
          <cell r="K670">
            <v>39219</v>
          </cell>
          <cell r="N670">
            <v>39216</v>
          </cell>
          <cell r="Q670">
            <v>39205</v>
          </cell>
          <cell r="T670">
            <v>39241</v>
          </cell>
          <cell r="W670">
            <v>39234</v>
          </cell>
          <cell r="Z670">
            <v>39973</v>
          </cell>
        </row>
        <row r="671">
          <cell r="B671">
            <v>39217</v>
          </cell>
          <cell r="E671">
            <v>39602</v>
          </cell>
          <cell r="H671">
            <v>39220</v>
          </cell>
          <cell r="K671">
            <v>39220</v>
          </cell>
          <cell r="N671">
            <v>39217</v>
          </cell>
          <cell r="Q671">
            <v>39206</v>
          </cell>
          <cell r="T671">
            <v>39244</v>
          </cell>
          <cell r="W671">
            <v>39237</v>
          </cell>
          <cell r="Z671">
            <v>39974</v>
          </cell>
        </row>
        <row r="672">
          <cell r="B672">
            <v>39218</v>
          </cell>
          <cell r="E672">
            <v>39603</v>
          </cell>
          <cell r="H672">
            <v>39223</v>
          </cell>
          <cell r="K672">
            <v>39223</v>
          </cell>
          <cell r="N672">
            <v>39218</v>
          </cell>
          <cell r="Q672">
            <v>39209</v>
          </cell>
          <cell r="T672">
            <v>39245</v>
          </cell>
          <cell r="W672">
            <v>39238</v>
          </cell>
          <cell r="Z672">
            <v>39975</v>
          </cell>
        </row>
        <row r="673">
          <cell r="B673">
            <v>39219</v>
          </cell>
          <cell r="E673">
            <v>39604</v>
          </cell>
          <cell r="H673">
            <v>39224</v>
          </cell>
          <cell r="K673">
            <v>39224</v>
          </cell>
          <cell r="N673">
            <v>39219</v>
          </cell>
          <cell r="Q673">
            <v>39210</v>
          </cell>
          <cell r="T673">
            <v>39246</v>
          </cell>
          <cell r="W673">
            <v>39239</v>
          </cell>
          <cell r="Z673">
            <v>39976</v>
          </cell>
        </row>
        <row r="674">
          <cell r="B674">
            <v>39220</v>
          </cell>
          <cell r="E674">
            <v>39605</v>
          </cell>
          <cell r="H674">
            <v>39225</v>
          </cell>
          <cell r="K674">
            <v>39225</v>
          </cell>
          <cell r="N674">
            <v>39220</v>
          </cell>
          <cell r="Q674">
            <v>39211</v>
          </cell>
          <cell r="T674">
            <v>39247</v>
          </cell>
          <cell r="W674">
            <v>39240</v>
          </cell>
          <cell r="Z674">
            <v>39979</v>
          </cell>
        </row>
        <row r="675">
          <cell r="B675">
            <v>39223</v>
          </cell>
          <cell r="E675">
            <v>39609</v>
          </cell>
          <cell r="H675">
            <v>39226</v>
          </cell>
          <cell r="K675">
            <v>39226</v>
          </cell>
          <cell r="N675">
            <v>39223</v>
          </cell>
          <cell r="Q675">
            <v>39212</v>
          </cell>
          <cell r="T675">
            <v>39248</v>
          </cell>
          <cell r="W675">
            <v>39241</v>
          </cell>
          <cell r="Z675">
            <v>39980</v>
          </cell>
        </row>
        <row r="676">
          <cell r="B676">
            <v>39224</v>
          </cell>
          <cell r="E676">
            <v>39610</v>
          </cell>
          <cell r="H676">
            <v>39227</v>
          </cell>
          <cell r="K676">
            <v>39227</v>
          </cell>
          <cell r="N676">
            <v>39224</v>
          </cell>
          <cell r="Q676">
            <v>39213</v>
          </cell>
          <cell r="T676">
            <v>39251</v>
          </cell>
          <cell r="W676">
            <v>39244</v>
          </cell>
          <cell r="Z676">
            <v>39981</v>
          </cell>
        </row>
        <row r="677">
          <cell r="B677">
            <v>39225</v>
          </cell>
          <cell r="E677">
            <v>39611</v>
          </cell>
          <cell r="H677">
            <v>39231</v>
          </cell>
          <cell r="K677">
            <v>39231</v>
          </cell>
          <cell r="N677">
            <v>39225</v>
          </cell>
          <cell r="Q677">
            <v>39216</v>
          </cell>
          <cell r="T677">
            <v>39252</v>
          </cell>
          <cell r="W677">
            <v>39245</v>
          </cell>
          <cell r="Z677">
            <v>39982</v>
          </cell>
        </row>
        <row r="678">
          <cell r="B678">
            <v>39226</v>
          </cell>
          <cell r="E678">
            <v>39612</v>
          </cell>
          <cell r="H678">
            <v>39232</v>
          </cell>
          <cell r="K678">
            <v>39232</v>
          </cell>
          <cell r="N678">
            <v>39226</v>
          </cell>
          <cell r="Q678">
            <v>39217</v>
          </cell>
          <cell r="T678">
            <v>39253</v>
          </cell>
          <cell r="W678">
            <v>39246</v>
          </cell>
          <cell r="Z678">
            <v>39983</v>
          </cell>
        </row>
        <row r="679">
          <cell r="B679">
            <v>39227</v>
          </cell>
          <cell r="E679">
            <v>39615</v>
          </cell>
          <cell r="H679">
            <v>39233</v>
          </cell>
          <cell r="K679">
            <v>39233</v>
          </cell>
          <cell r="N679">
            <v>39227</v>
          </cell>
          <cell r="Q679">
            <v>39218</v>
          </cell>
          <cell r="T679">
            <v>39254</v>
          </cell>
          <cell r="W679">
            <v>39247</v>
          </cell>
          <cell r="Z679">
            <v>39986</v>
          </cell>
        </row>
        <row r="680">
          <cell r="B680">
            <v>39231</v>
          </cell>
          <cell r="E680">
            <v>39616</v>
          </cell>
          <cell r="H680">
            <v>39234</v>
          </cell>
          <cell r="K680">
            <v>39234</v>
          </cell>
          <cell r="N680">
            <v>39231</v>
          </cell>
          <cell r="Q680">
            <v>39219</v>
          </cell>
          <cell r="T680">
            <v>39255</v>
          </cell>
          <cell r="W680">
            <v>39248</v>
          </cell>
          <cell r="Z680">
            <v>39987</v>
          </cell>
        </row>
        <row r="681">
          <cell r="B681">
            <v>39232</v>
          </cell>
          <cell r="E681">
            <v>39617</v>
          </cell>
          <cell r="H681">
            <v>39237</v>
          </cell>
          <cell r="K681">
            <v>39237</v>
          </cell>
          <cell r="N681">
            <v>39232</v>
          </cell>
          <cell r="Q681">
            <v>39220</v>
          </cell>
          <cell r="T681">
            <v>39258</v>
          </cell>
          <cell r="W681">
            <v>39251</v>
          </cell>
          <cell r="Z681">
            <v>39988</v>
          </cell>
        </row>
        <row r="682">
          <cell r="B682">
            <v>39233</v>
          </cell>
          <cell r="E682">
            <v>39618</v>
          </cell>
          <cell r="H682">
            <v>39238</v>
          </cell>
          <cell r="K682">
            <v>39238</v>
          </cell>
          <cell r="N682">
            <v>39233</v>
          </cell>
          <cell r="Q682">
            <v>39223</v>
          </cell>
          <cell r="T682">
            <v>39259</v>
          </cell>
          <cell r="W682">
            <v>39253</v>
          </cell>
          <cell r="Z682">
            <v>39989</v>
          </cell>
        </row>
        <row r="683">
          <cell r="B683">
            <v>39234</v>
          </cell>
          <cell r="E683">
            <v>39619</v>
          </cell>
          <cell r="H683">
            <v>39239</v>
          </cell>
          <cell r="K683">
            <v>39239</v>
          </cell>
          <cell r="N683">
            <v>39234</v>
          </cell>
          <cell r="Q683">
            <v>39224</v>
          </cell>
          <cell r="T683">
            <v>39260</v>
          </cell>
          <cell r="W683">
            <v>39254</v>
          </cell>
          <cell r="Z683">
            <v>39990</v>
          </cell>
        </row>
        <row r="684">
          <cell r="B684">
            <v>39237</v>
          </cell>
          <cell r="E684">
            <v>39622</v>
          </cell>
          <cell r="H684">
            <v>39240</v>
          </cell>
          <cell r="K684">
            <v>39240</v>
          </cell>
          <cell r="N684">
            <v>39237</v>
          </cell>
          <cell r="Q684">
            <v>39225</v>
          </cell>
          <cell r="T684">
            <v>39261</v>
          </cell>
          <cell r="W684">
            <v>39255</v>
          </cell>
          <cell r="Z684">
            <v>39993</v>
          </cell>
        </row>
        <row r="685">
          <cell r="B685">
            <v>39238</v>
          </cell>
          <cell r="E685">
            <v>39623</v>
          </cell>
          <cell r="H685">
            <v>39241</v>
          </cell>
          <cell r="K685">
            <v>39241</v>
          </cell>
          <cell r="N685">
            <v>39238</v>
          </cell>
          <cell r="Q685">
            <v>39226</v>
          </cell>
          <cell r="T685">
            <v>39262</v>
          </cell>
          <cell r="W685">
            <v>39258</v>
          </cell>
          <cell r="Z685">
            <v>39994</v>
          </cell>
        </row>
        <row r="686">
          <cell r="B686">
            <v>39239</v>
          </cell>
          <cell r="E686">
            <v>39624</v>
          </cell>
          <cell r="H686">
            <v>39244</v>
          </cell>
          <cell r="K686">
            <v>39244</v>
          </cell>
          <cell r="N686">
            <v>39239</v>
          </cell>
          <cell r="Q686">
            <v>39227</v>
          </cell>
          <cell r="T686">
            <v>39265</v>
          </cell>
          <cell r="W686">
            <v>39259</v>
          </cell>
          <cell r="Z686">
            <v>39996</v>
          </cell>
        </row>
        <row r="687">
          <cell r="B687">
            <v>39240</v>
          </cell>
          <cell r="E687">
            <v>39625</v>
          </cell>
          <cell r="H687">
            <v>39245</v>
          </cell>
          <cell r="K687">
            <v>39245</v>
          </cell>
          <cell r="N687">
            <v>39240</v>
          </cell>
          <cell r="Q687">
            <v>39231</v>
          </cell>
          <cell r="T687">
            <v>39266</v>
          </cell>
          <cell r="W687">
            <v>39260</v>
          </cell>
          <cell r="Z687">
            <v>39997</v>
          </cell>
        </row>
        <row r="688">
          <cell r="B688">
            <v>39241</v>
          </cell>
          <cell r="E688">
            <v>39626</v>
          </cell>
          <cell r="H688">
            <v>39246</v>
          </cell>
          <cell r="K688">
            <v>39246</v>
          </cell>
          <cell r="N688">
            <v>39241</v>
          </cell>
          <cell r="Q688">
            <v>39232</v>
          </cell>
          <cell r="T688">
            <v>39267</v>
          </cell>
          <cell r="W688">
            <v>39261</v>
          </cell>
          <cell r="Z688">
            <v>40000</v>
          </cell>
        </row>
        <row r="689">
          <cell r="B689">
            <v>39244</v>
          </cell>
          <cell r="E689">
            <v>39629</v>
          </cell>
          <cell r="H689">
            <v>39247</v>
          </cell>
          <cell r="K689">
            <v>39247</v>
          </cell>
          <cell r="N689">
            <v>39244</v>
          </cell>
          <cell r="Q689">
            <v>39233</v>
          </cell>
          <cell r="T689">
            <v>39268</v>
          </cell>
          <cell r="W689">
            <v>39262</v>
          </cell>
          <cell r="Z689">
            <v>40001</v>
          </cell>
        </row>
        <row r="690">
          <cell r="B690">
            <v>39245</v>
          </cell>
          <cell r="E690">
            <v>39631</v>
          </cell>
          <cell r="H690">
            <v>39248</v>
          </cell>
          <cell r="K690">
            <v>39248</v>
          </cell>
          <cell r="N690">
            <v>39245</v>
          </cell>
          <cell r="Q690">
            <v>39234</v>
          </cell>
          <cell r="T690">
            <v>39269</v>
          </cell>
          <cell r="W690">
            <v>39266</v>
          </cell>
          <cell r="Z690">
            <v>40002</v>
          </cell>
        </row>
        <row r="691">
          <cell r="B691">
            <v>39246</v>
          </cell>
          <cell r="E691">
            <v>39632</v>
          </cell>
          <cell r="H691">
            <v>39251</v>
          </cell>
          <cell r="K691">
            <v>39251</v>
          </cell>
          <cell r="N691">
            <v>39246</v>
          </cell>
          <cell r="Q691">
            <v>39237</v>
          </cell>
          <cell r="T691">
            <v>39272</v>
          </cell>
          <cell r="W691">
            <v>39267</v>
          </cell>
          <cell r="Z691">
            <v>40003</v>
          </cell>
        </row>
        <row r="692">
          <cell r="B692">
            <v>39247</v>
          </cell>
          <cell r="E692">
            <v>39633</v>
          </cell>
          <cell r="H692">
            <v>39252</v>
          </cell>
          <cell r="K692">
            <v>39252</v>
          </cell>
          <cell r="N692">
            <v>39247</v>
          </cell>
          <cell r="Q692">
            <v>39238</v>
          </cell>
          <cell r="T692">
            <v>39273</v>
          </cell>
          <cell r="W692">
            <v>39268</v>
          </cell>
          <cell r="Z692">
            <v>40004</v>
          </cell>
        </row>
        <row r="693">
          <cell r="B693">
            <v>39248</v>
          </cell>
          <cell r="E693">
            <v>39636</v>
          </cell>
          <cell r="H693">
            <v>39253</v>
          </cell>
          <cell r="K693">
            <v>39253</v>
          </cell>
          <cell r="N693">
            <v>39248</v>
          </cell>
          <cell r="Q693">
            <v>39239</v>
          </cell>
          <cell r="T693">
            <v>39274</v>
          </cell>
          <cell r="W693">
            <v>39269</v>
          </cell>
          <cell r="Z693">
            <v>40007</v>
          </cell>
        </row>
        <row r="694">
          <cell r="B694">
            <v>39251</v>
          </cell>
          <cell r="E694">
            <v>39637</v>
          </cell>
          <cell r="H694">
            <v>39254</v>
          </cell>
          <cell r="K694">
            <v>39254</v>
          </cell>
          <cell r="N694">
            <v>39251</v>
          </cell>
          <cell r="Q694">
            <v>39240</v>
          </cell>
          <cell r="T694">
            <v>39275</v>
          </cell>
          <cell r="W694">
            <v>39272</v>
          </cell>
          <cell r="Z694">
            <v>40008</v>
          </cell>
        </row>
        <row r="695">
          <cell r="B695">
            <v>39252</v>
          </cell>
          <cell r="E695">
            <v>39638</v>
          </cell>
          <cell r="H695">
            <v>39255</v>
          </cell>
          <cell r="K695">
            <v>39255</v>
          </cell>
          <cell r="N695">
            <v>39252</v>
          </cell>
          <cell r="Q695">
            <v>39241</v>
          </cell>
          <cell r="T695">
            <v>39276</v>
          </cell>
          <cell r="W695">
            <v>39273</v>
          </cell>
          <cell r="Z695">
            <v>40009</v>
          </cell>
        </row>
        <row r="696">
          <cell r="B696">
            <v>39253</v>
          </cell>
          <cell r="E696">
            <v>39639</v>
          </cell>
          <cell r="H696">
            <v>39258</v>
          </cell>
          <cell r="K696">
            <v>39258</v>
          </cell>
          <cell r="N696">
            <v>39253</v>
          </cell>
          <cell r="Q696">
            <v>39244</v>
          </cell>
          <cell r="T696">
            <v>39280</v>
          </cell>
          <cell r="W696">
            <v>39274</v>
          </cell>
          <cell r="Z696">
            <v>40010</v>
          </cell>
        </row>
        <row r="697">
          <cell r="B697">
            <v>39254</v>
          </cell>
          <cell r="E697">
            <v>39640</v>
          </cell>
          <cell r="H697">
            <v>39259</v>
          </cell>
          <cell r="K697">
            <v>39259</v>
          </cell>
          <cell r="N697">
            <v>39254</v>
          </cell>
          <cell r="Q697">
            <v>39245</v>
          </cell>
          <cell r="T697">
            <v>39281</v>
          </cell>
          <cell r="W697">
            <v>39275</v>
          </cell>
          <cell r="Z697">
            <v>40011</v>
          </cell>
        </row>
        <row r="698">
          <cell r="B698">
            <v>39255</v>
          </cell>
          <cell r="E698">
            <v>39643</v>
          </cell>
          <cell r="H698">
            <v>39260</v>
          </cell>
          <cell r="K698">
            <v>39260</v>
          </cell>
          <cell r="N698">
            <v>39255</v>
          </cell>
          <cell r="Q698">
            <v>39246</v>
          </cell>
          <cell r="T698">
            <v>39282</v>
          </cell>
          <cell r="W698">
            <v>39276</v>
          </cell>
          <cell r="Z698">
            <v>40014</v>
          </cell>
        </row>
        <row r="699">
          <cell r="B699">
            <v>39258</v>
          </cell>
          <cell r="E699">
            <v>39644</v>
          </cell>
          <cell r="H699">
            <v>39261</v>
          </cell>
          <cell r="K699">
            <v>39261</v>
          </cell>
          <cell r="N699">
            <v>39258</v>
          </cell>
          <cell r="Q699">
            <v>39247</v>
          </cell>
          <cell r="T699">
            <v>39283</v>
          </cell>
          <cell r="W699">
            <v>39279</v>
          </cell>
          <cell r="Z699">
            <v>40015</v>
          </cell>
        </row>
        <row r="700">
          <cell r="B700">
            <v>39259</v>
          </cell>
          <cell r="E700">
            <v>39645</v>
          </cell>
          <cell r="H700">
            <v>39262</v>
          </cell>
          <cell r="K700">
            <v>39262</v>
          </cell>
          <cell r="N700">
            <v>39259</v>
          </cell>
          <cell r="Q700">
            <v>39248</v>
          </cell>
          <cell r="T700">
            <v>39286</v>
          </cell>
          <cell r="W700">
            <v>39280</v>
          </cell>
          <cell r="Z700">
            <v>40016</v>
          </cell>
        </row>
        <row r="701">
          <cell r="B701">
            <v>39260</v>
          </cell>
          <cell r="E701">
            <v>39646</v>
          </cell>
          <cell r="H701">
            <v>39265</v>
          </cell>
          <cell r="K701">
            <v>39265</v>
          </cell>
          <cell r="N701">
            <v>39260</v>
          </cell>
          <cell r="Q701">
            <v>39251</v>
          </cell>
          <cell r="T701">
            <v>39287</v>
          </cell>
          <cell r="W701">
            <v>39281</v>
          </cell>
          <cell r="Z701">
            <v>40017</v>
          </cell>
        </row>
        <row r="702">
          <cell r="B702">
            <v>39261</v>
          </cell>
          <cell r="E702">
            <v>39647</v>
          </cell>
          <cell r="H702">
            <v>39266</v>
          </cell>
          <cell r="K702">
            <v>39266</v>
          </cell>
          <cell r="N702">
            <v>39261</v>
          </cell>
          <cell r="Q702">
            <v>39252</v>
          </cell>
          <cell r="T702">
            <v>39288</v>
          </cell>
          <cell r="W702">
            <v>39282</v>
          </cell>
          <cell r="Z702">
            <v>40018</v>
          </cell>
        </row>
        <row r="703">
          <cell r="B703">
            <v>39262</v>
          </cell>
          <cell r="E703">
            <v>39650</v>
          </cell>
          <cell r="H703">
            <v>39268</v>
          </cell>
          <cell r="K703">
            <v>39268</v>
          </cell>
          <cell r="N703">
            <v>39262</v>
          </cell>
          <cell r="Q703">
            <v>39253</v>
          </cell>
          <cell r="T703">
            <v>39289</v>
          </cell>
          <cell r="W703">
            <v>39283</v>
          </cell>
          <cell r="Z703">
            <v>40021</v>
          </cell>
        </row>
        <row r="704">
          <cell r="B704">
            <v>39265</v>
          </cell>
          <cell r="E704">
            <v>39651</v>
          </cell>
          <cell r="H704">
            <v>39269</v>
          </cell>
          <cell r="K704">
            <v>39269</v>
          </cell>
          <cell r="N704">
            <v>39265</v>
          </cell>
          <cell r="Q704">
            <v>39254</v>
          </cell>
          <cell r="T704">
            <v>39290</v>
          </cell>
          <cell r="W704">
            <v>39286</v>
          </cell>
          <cell r="Z704">
            <v>40022</v>
          </cell>
        </row>
        <row r="705">
          <cell r="B705">
            <v>39266</v>
          </cell>
          <cell r="E705">
            <v>39652</v>
          </cell>
          <cell r="H705">
            <v>39272</v>
          </cell>
          <cell r="K705">
            <v>39272</v>
          </cell>
          <cell r="N705">
            <v>39266</v>
          </cell>
          <cell r="Q705">
            <v>39255</v>
          </cell>
          <cell r="T705">
            <v>39293</v>
          </cell>
          <cell r="W705">
            <v>39287</v>
          </cell>
          <cell r="Z705">
            <v>40023</v>
          </cell>
        </row>
        <row r="706">
          <cell r="B706">
            <v>39267</v>
          </cell>
          <cell r="E706">
            <v>39653</v>
          </cell>
          <cell r="H706">
            <v>39273</v>
          </cell>
          <cell r="K706">
            <v>39273</v>
          </cell>
          <cell r="N706">
            <v>39267</v>
          </cell>
          <cell r="Q706">
            <v>39258</v>
          </cell>
          <cell r="T706">
            <v>39294</v>
          </cell>
          <cell r="W706">
            <v>39288</v>
          </cell>
          <cell r="Z706">
            <v>40024</v>
          </cell>
        </row>
        <row r="707">
          <cell r="B707">
            <v>39268</v>
          </cell>
          <cell r="E707">
            <v>39654</v>
          </cell>
          <cell r="H707">
            <v>39274</v>
          </cell>
          <cell r="K707">
            <v>39274</v>
          </cell>
          <cell r="N707">
            <v>39268</v>
          </cell>
          <cell r="Q707">
            <v>39259</v>
          </cell>
          <cell r="T707">
            <v>39295</v>
          </cell>
          <cell r="W707">
            <v>39289</v>
          </cell>
          <cell r="Z707">
            <v>40025</v>
          </cell>
        </row>
        <row r="708">
          <cell r="B708">
            <v>39269</v>
          </cell>
          <cell r="E708">
            <v>39657</v>
          </cell>
          <cell r="H708">
            <v>39275</v>
          </cell>
          <cell r="K708">
            <v>39275</v>
          </cell>
          <cell r="N708">
            <v>39269</v>
          </cell>
          <cell r="Q708">
            <v>39260</v>
          </cell>
          <cell r="T708">
            <v>39296</v>
          </cell>
          <cell r="W708">
            <v>39290</v>
          </cell>
          <cell r="Z708">
            <v>40028</v>
          </cell>
        </row>
        <row r="709">
          <cell r="B709">
            <v>39272</v>
          </cell>
          <cell r="E709">
            <v>39658</v>
          </cell>
          <cell r="H709">
            <v>39276</v>
          </cell>
          <cell r="K709">
            <v>39276</v>
          </cell>
          <cell r="N709">
            <v>39272</v>
          </cell>
          <cell r="Q709">
            <v>39261</v>
          </cell>
          <cell r="T709">
            <v>39297</v>
          </cell>
          <cell r="W709">
            <v>39293</v>
          </cell>
          <cell r="Z709">
            <v>40029</v>
          </cell>
        </row>
        <row r="710">
          <cell r="B710">
            <v>39273</v>
          </cell>
          <cell r="E710">
            <v>39659</v>
          </cell>
          <cell r="H710">
            <v>39279</v>
          </cell>
          <cell r="K710">
            <v>39279</v>
          </cell>
          <cell r="N710">
            <v>39273</v>
          </cell>
          <cell r="Q710">
            <v>39262</v>
          </cell>
          <cell r="T710">
            <v>39300</v>
          </cell>
          <cell r="W710">
            <v>39294</v>
          </cell>
          <cell r="Z710">
            <v>40030</v>
          </cell>
        </row>
        <row r="711">
          <cell r="B711">
            <v>39274</v>
          </cell>
          <cell r="E711">
            <v>39660</v>
          </cell>
          <cell r="H711">
            <v>39280</v>
          </cell>
          <cell r="K711">
            <v>39280</v>
          </cell>
          <cell r="N711">
            <v>39274</v>
          </cell>
          <cell r="Q711">
            <v>39265</v>
          </cell>
          <cell r="T711">
            <v>39301</v>
          </cell>
          <cell r="W711">
            <v>39295</v>
          </cell>
          <cell r="Z711">
            <v>40031</v>
          </cell>
        </row>
        <row r="712">
          <cell r="B712">
            <v>39275</v>
          </cell>
          <cell r="E712">
            <v>39661</v>
          </cell>
          <cell r="H712">
            <v>39281</v>
          </cell>
          <cell r="K712">
            <v>39281</v>
          </cell>
          <cell r="N712">
            <v>39275</v>
          </cell>
          <cell r="Q712">
            <v>39266</v>
          </cell>
          <cell r="T712">
            <v>39302</v>
          </cell>
          <cell r="W712">
            <v>39296</v>
          </cell>
          <cell r="Z712">
            <v>40032</v>
          </cell>
        </row>
        <row r="713">
          <cell r="B713">
            <v>39276</v>
          </cell>
          <cell r="E713">
            <v>39664</v>
          </cell>
          <cell r="H713">
            <v>39282</v>
          </cell>
          <cell r="K713">
            <v>39282</v>
          </cell>
          <cell r="N713">
            <v>39276</v>
          </cell>
          <cell r="Q713">
            <v>39267</v>
          </cell>
          <cell r="T713">
            <v>39303</v>
          </cell>
          <cell r="W713">
            <v>39297</v>
          </cell>
          <cell r="Z713">
            <v>40035</v>
          </cell>
        </row>
        <row r="714">
          <cell r="B714">
            <v>39279</v>
          </cell>
          <cell r="E714">
            <v>39665</v>
          </cell>
          <cell r="H714">
            <v>39283</v>
          </cell>
          <cell r="K714">
            <v>39283</v>
          </cell>
          <cell r="N714">
            <v>39279</v>
          </cell>
          <cell r="Q714">
            <v>39268</v>
          </cell>
          <cell r="T714">
            <v>39304</v>
          </cell>
          <cell r="W714">
            <v>39300</v>
          </cell>
          <cell r="Z714">
            <v>40036</v>
          </cell>
        </row>
        <row r="715">
          <cell r="B715">
            <v>39280</v>
          </cell>
          <cell r="E715">
            <v>39667</v>
          </cell>
          <cell r="H715">
            <v>39286</v>
          </cell>
          <cell r="K715">
            <v>39286</v>
          </cell>
          <cell r="N715">
            <v>39280</v>
          </cell>
          <cell r="Q715">
            <v>39269</v>
          </cell>
          <cell r="T715">
            <v>39307</v>
          </cell>
          <cell r="W715">
            <v>39301</v>
          </cell>
          <cell r="Z715">
            <v>40037</v>
          </cell>
        </row>
        <row r="716">
          <cell r="B716">
            <v>39281</v>
          </cell>
          <cell r="E716">
            <v>39668</v>
          </cell>
          <cell r="H716">
            <v>39287</v>
          </cell>
          <cell r="K716">
            <v>39287</v>
          </cell>
          <cell r="N716">
            <v>39281</v>
          </cell>
          <cell r="Q716">
            <v>39272</v>
          </cell>
          <cell r="T716">
            <v>39308</v>
          </cell>
          <cell r="W716">
            <v>39302</v>
          </cell>
          <cell r="Z716">
            <v>40038</v>
          </cell>
        </row>
        <row r="717">
          <cell r="B717">
            <v>39282</v>
          </cell>
          <cell r="E717">
            <v>39671</v>
          </cell>
          <cell r="H717">
            <v>39288</v>
          </cell>
          <cell r="K717">
            <v>39288</v>
          </cell>
          <cell r="N717">
            <v>39282</v>
          </cell>
          <cell r="Q717">
            <v>39273</v>
          </cell>
          <cell r="T717">
            <v>39309</v>
          </cell>
          <cell r="W717">
            <v>39303</v>
          </cell>
          <cell r="Z717">
            <v>40039</v>
          </cell>
        </row>
        <row r="718">
          <cell r="B718">
            <v>39283</v>
          </cell>
          <cell r="E718">
            <v>39672</v>
          </cell>
          <cell r="H718">
            <v>39289</v>
          </cell>
          <cell r="K718">
            <v>39289</v>
          </cell>
          <cell r="N718">
            <v>39283</v>
          </cell>
          <cell r="Q718">
            <v>39274</v>
          </cell>
          <cell r="T718">
            <v>39310</v>
          </cell>
          <cell r="W718">
            <v>39304</v>
          </cell>
          <cell r="Z718">
            <v>40042</v>
          </cell>
        </row>
        <row r="719">
          <cell r="B719">
            <v>39286</v>
          </cell>
          <cell r="E719">
            <v>39673</v>
          </cell>
          <cell r="H719">
            <v>39290</v>
          </cell>
          <cell r="K719">
            <v>39290</v>
          </cell>
          <cell r="N719">
            <v>39286</v>
          </cell>
          <cell r="Q719">
            <v>39275</v>
          </cell>
          <cell r="T719">
            <v>39311</v>
          </cell>
          <cell r="W719">
            <v>39307</v>
          </cell>
          <cell r="Z719">
            <v>40043</v>
          </cell>
        </row>
        <row r="720">
          <cell r="B720">
            <v>39287</v>
          </cell>
          <cell r="E720">
            <v>39674</v>
          </cell>
          <cell r="H720">
            <v>39293</v>
          </cell>
          <cell r="K720">
            <v>39293</v>
          </cell>
          <cell r="N720">
            <v>39287</v>
          </cell>
          <cell r="Q720">
            <v>39276</v>
          </cell>
          <cell r="T720">
            <v>39314</v>
          </cell>
          <cell r="W720">
            <v>39308</v>
          </cell>
          <cell r="Z720">
            <v>40044</v>
          </cell>
        </row>
        <row r="721">
          <cell r="B721">
            <v>39288</v>
          </cell>
          <cell r="E721">
            <v>39675</v>
          </cell>
          <cell r="H721">
            <v>39294</v>
          </cell>
          <cell r="K721">
            <v>39294</v>
          </cell>
          <cell r="N721">
            <v>39288</v>
          </cell>
          <cell r="Q721">
            <v>39279</v>
          </cell>
          <cell r="T721">
            <v>39315</v>
          </cell>
          <cell r="W721">
            <v>39309</v>
          </cell>
          <cell r="Z721">
            <v>40045</v>
          </cell>
        </row>
        <row r="722">
          <cell r="B722">
            <v>39289</v>
          </cell>
          <cell r="E722">
            <v>39678</v>
          </cell>
          <cell r="H722">
            <v>39295</v>
          </cell>
          <cell r="K722">
            <v>39295</v>
          </cell>
          <cell r="N722">
            <v>39289</v>
          </cell>
          <cell r="Q722">
            <v>39280</v>
          </cell>
          <cell r="T722">
            <v>39316</v>
          </cell>
          <cell r="W722">
            <v>39310</v>
          </cell>
          <cell r="Z722">
            <v>40046</v>
          </cell>
        </row>
        <row r="723">
          <cell r="B723">
            <v>39290</v>
          </cell>
          <cell r="E723">
            <v>39679</v>
          </cell>
          <cell r="H723">
            <v>39296</v>
          </cell>
          <cell r="K723">
            <v>39296</v>
          </cell>
          <cell r="N723">
            <v>39290</v>
          </cell>
          <cell r="Q723">
            <v>39281</v>
          </cell>
          <cell r="T723">
            <v>39317</v>
          </cell>
          <cell r="W723">
            <v>39311</v>
          </cell>
          <cell r="Z723">
            <v>40049</v>
          </cell>
        </row>
        <row r="724">
          <cell r="B724">
            <v>39293</v>
          </cell>
          <cell r="E724">
            <v>39680</v>
          </cell>
          <cell r="H724">
            <v>39297</v>
          </cell>
          <cell r="K724">
            <v>39297</v>
          </cell>
          <cell r="N724">
            <v>39293</v>
          </cell>
          <cell r="Q724">
            <v>39282</v>
          </cell>
          <cell r="T724">
            <v>39318</v>
          </cell>
          <cell r="W724">
            <v>39314</v>
          </cell>
          <cell r="Z724">
            <v>40050</v>
          </cell>
        </row>
        <row r="725">
          <cell r="B725">
            <v>39294</v>
          </cell>
          <cell r="E725">
            <v>39681</v>
          </cell>
          <cell r="H725">
            <v>39300</v>
          </cell>
          <cell r="K725">
            <v>39300</v>
          </cell>
          <cell r="N725">
            <v>39294</v>
          </cell>
          <cell r="Q725">
            <v>39283</v>
          </cell>
          <cell r="T725">
            <v>39321</v>
          </cell>
          <cell r="W725">
            <v>39315</v>
          </cell>
          <cell r="Z725">
            <v>40051</v>
          </cell>
        </row>
        <row r="726">
          <cell r="B726">
            <v>39295</v>
          </cell>
          <cell r="E726">
            <v>39685</v>
          </cell>
          <cell r="H726">
            <v>39301</v>
          </cell>
          <cell r="K726">
            <v>39301</v>
          </cell>
          <cell r="N726">
            <v>39295</v>
          </cell>
          <cell r="Q726">
            <v>39286</v>
          </cell>
          <cell r="T726">
            <v>39322</v>
          </cell>
          <cell r="W726">
            <v>39316</v>
          </cell>
          <cell r="Z726">
            <v>40052</v>
          </cell>
        </row>
        <row r="727">
          <cell r="B727">
            <v>39296</v>
          </cell>
          <cell r="E727">
            <v>39686</v>
          </cell>
          <cell r="H727">
            <v>39302</v>
          </cell>
          <cell r="K727">
            <v>39302</v>
          </cell>
          <cell r="N727">
            <v>39296</v>
          </cell>
          <cell r="Q727">
            <v>39287</v>
          </cell>
          <cell r="T727">
            <v>39323</v>
          </cell>
          <cell r="W727">
            <v>39317</v>
          </cell>
          <cell r="Z727">
            <v>40053</v>
          </cell>
        </row>
        <row r="728">
          <cell r="B728">
            <v>39297</v>
          </cell>
          <cell r="E728">
            <v>39687</v>
          </cell>
          <cell r="H728">
            <v>39303</v>
          </cell>
          <cell r="K728">
            <v>39303</v>
          </cell>
          <cell r="N728">
            <v>39297</v>
          </cell>
          <cell r="Q728">
            <v>39288</v>
          </cell>
          <cell r="T728">
            <v>39324</v>
          </cell>
          <cell r="W728">
            <v>39318</v>
          </cell>
          <cell r="Z728">
            <v>40056</v>
          </cell>
        </row>
        <row r="729">
          <cell r="B729">
            <v>39300</v>
          </cell>
          <cell r="E729">
            <v>39688</v>
          </cell>
          <cell r="H729">
            <v>39304</v>
          </cell>
          <cell r="K729">
            <v>39304</v>
          </cell>
          <cell r="N729">
            <v>39300</v>
          </cell>
          <cell r="Q729">
            <v>39289</v>
          </cell>
          <cell r="T729">
            <v>39325</v>
          </cell>
          <cell r="W729">
            <v>39321</v>
          </cell>
          <cell r="Z729">
            <v>40057</v>
          </cell>
        </row>
        <row r="730">
          <cell r="B730">
            <v>39301</v>
          </cell>
          <cell r="E730">
            <v>39689</v>
          </cell>
          <cell r="H730">
            <v>39307</v>
          </cell>
          <cell r="K730">
            <v>39307</v>
          </cell>
          <cell r="N730">
            <v>39301</v>
          </cell>
          <cell r="Q730">
            <v>39290</v>
          </cell>
          <cell r="T730">
            <v>39328</v>
          </cell>
          <cell r="W730">
            <v>39322</v>
          </cell>
          <cell r="Z730">
            <v>40058</v>
          </cell>
        </row>
        <row r="731">
          <cell r="B731">
            <v>39302</v>
          </cell>
          <cell r="E731">
            <v>39692</v>
          </cell>
          <cell r="H731">
            <v>39308</v>
          </cell>
          <cell r="K731">
            <v>39308</v>
          </cell>
          <cell r="N731">
            <v>39302</v>
          </cell>
          <cell r="Q731">
            <v>39293</v>
          </cell>
          <cell r="T731">
            <v>39329</v>
          </cell>
          <cell r="W731">
            <v>39323</v>
          </cell>
          <cell r="Z731">
            <v>40059</v>
          </cell>
        </row>
        <row r="732">
          <cell r="B732">
            <v>39303</v>
          </cell>
          <cell r="E732">
            <v>39693</v>
          </cell>
          <cell r="H732">
            <v>39309</v>
          </cell>
          <cell r="K732">
            <v>39309</v>
          </cell>
          <cell r="N732">
            <v>39303</v>
          </cell>
          <cell r="Q732">
            <v>39294</v>
          </cell>
          <cell r="T732">
            <v>39330</v>
          </cell>
          <cell r="W732">
            <v>39324</v>
          </cell>
          <cell r="Z732">
            <v>40060</v>
          </cell>
        </row>
        <row r="733">
          <cell r="B733">
            <v>39304</v>
          </cell>
          <cell r="E733">
            <v>39694</v>
          </cell>
          <cell r="H733">
            <v>39310</v>
          </cell>
          <cell r="K733">
            <v>39310</v>
          </cell>
          <cell r="N733">
            <v>39304</v>
          </cell>
          <cell r="Q733">
            <v>39295</v>
          </cell>
          <cell r="T733">
            <v>39331</v>
          </cell>
          <cell r="W733">
            <v>39325</v>
          </cell>
          <cell r="Z733">
            <v>40063</v>
          </cell>
        </row>
        <row r="734">
          <cell r="B734">
            <v>39307</v>
          </cell>
          <cell r="E734">
            <v>39695</v>
          </cell>
          <cell r="H734">
            <v>39311</v>
          </cell>
          <cell r="K734">
            <v>39311</v>
          </cell>
          <cell r="N734">
            <v>39307</v>
          </cell>
          <cell r="Q734">
            <v>39296</v>
          </cell>
          <cell r="T734">
            <v>39332</v>
          </cell>
          <cell r="W734">
            <v>39328</v>
          </cell>
          <cell r="Z734">
            <v>40064</v>
          </cell>
        </row>
        <row r="735">
          <cell r="B735">
            <v>39308</v>
          </cell>
          <cell r="E735">
            <v>39696</v>
          </cell>
          <cell r="H735">
            <v>39314</v>
          </cell>
          <cell r="K735">
            <v>39314</v>
          </cell>
          <cell r="N735">
            <v>39308</v>
          </cell>
          <cell r="Q735">
            <v>39297</v>
          </cell>
          <cell r="T735">
            <v>39335</v>
          </cell>
          <cell r="W735">
            <v>39329</v>
          </cell>
          <cell r="Z735">
            <v>40065</v>
          </cell>
        </row>
        <row r="736">
          <cell r="B736">
            <v>39309</v>
          </cell>
          <cell r="E736">
            <v>39699</v>
          </cell>
          <cell r="H736">
            <v>39315</v>
          </cell>
          <cell r="K736">
            <v>39315</v>
          </cell>
          <cell r="N736">
            <v>39309</v>
          </cell>
          <cell r="Q736">
            <v>39300</v>
          </cell>
          <cell r="T736">
            <v>39336</v>
          </cell>
          <cell r="W736">
            <v>39330</v>
          </cell>
          <cell r="Z736">
            <v>40066</v>
          </cell>
        </row>
        <row r="737">
          <cell r="B737">
            <v>39310</v>
          </cell>
          <cell r="E737">
            <v>39700</v>
          </cell>
          <cell r="H737">
            <v>39316</v>
          </cell>
          <cell r="K737">
            <v>39316</v>
          </cell>
          <cell r="N737">
            <v>39310</v>
          </cell>
          <cell r="Q737">
            <v>39301</v>
          </cell>
          <cell r="T737">
            <v>39337</v>
          </cell>
          <cell r="W737">
            <v>39331</v>
          </cell>
          <cell r="Z737">
            <v>40067</v>
          </cell>
        </row>
        <row r="738">
          <cell r="B738">
            <v>39311</v>
          </cell>
          <cell r="E738">
            <v>39701</v>
          </cell>
          <cell r="H738">
            <v>39317</v>
          </cell>
          <cell r="K738">
            <v>39317</v>
          </cell>
          <cell r="N738">
            <v>39311</v>
          </cell>
          <cell r="Q738">
            <v>39302</v>
          </cell>
          <cell r="T738">
            <v>39338</v>
          </cell>
          <cell r="W738">
            <v>39332</v>
          </cell>
          <cell r="Z738">
            <v>40070</v>
          </cell>
        </row>
        <row r="739">
          <cell r="B739">
            <v>39314</v>
          </cell>
          <cell r="E739">
            <v>39702</v>
          </cell>
          <cell r="H739">
            <v>39318</v>
          </cell>
          <cell r="K739">
            <v>39318</v>
          </cell>
          <cell r="N739">
            <v>39314</v>
          </cell>
          <cell r="Q739">
            <v>39303</v>
          </cell>
          <cell r="T739">
            <v>39339</v>
          </cell>
          <cell r="W739">
            <v>39335</v>
          </cell>
          <cell r="Z739">
            <v>40071</v>
          </cell>
        </row>
        <row r="740">
          <cell r="B740">
            <v>39315</v>
          </cell>
          <cell r="E740">
            <v>39703</v>
          </cell>
          <cell r="H740">
            <v>39321</v>
          </cell>
          <cell r="K740">
            <v>39321</v>
          </cell>
          <cell r="N740">
            <v>39315</v>
          </cell>
          <cell r="Q740">
            <v>39304</v>
          </cell>
          <cell r="T740">
            <v>39343</v>
          </cell>
          <cell r="W740">
            <v>39336</v>
          </cell>
          <cell r="Z740">
            <v>40072</v>
          </cell>
        </row>
        <row r="741">
          <cell r="B741">
            <v>39316</v>
          </cell>
          <cell r="E741">
            <v>39707</v>
          </cell>
          <cell r="H741">
            <v>39322</v>
          </cell>
          <cell r="K741">
            <v>39322</v>
          </cell>
          <cell r="N741">
            <v>39316</v>
          </cell>
          <cell r="Q741">
            <v>39307</v>
          </cell>
          <cell r="T741">
            <v>39344</v>
          </cell>
          <cell r="W741">
            <v>39337</v>
          </cell>
          <cell r="Z741">
            <v>40073</v>
          </cell>
        </row>
        <row r="742">
          <cell r="B742">
            <v>39317</v>
          </cell>
          <cell r="E742">
            <v>39708</v>
          </cell>
          <cell r="H742">
            <v>39323</v>
          </cell>
          <cell r="K742">
            <v>39323</v>
          </cell>
          <cell r="N742">
            <v>39317</v>
          </cell>
          <cell r="Q742">
            <v>39308</v>
          </cell>
          <cell r="T742">
            <v>39345</v>
          </cell>
          <cell r="W742">
            <v>39338</v>
          </cell>
          <cell r="Z742">
            <v>40074</v>
          </cell>
        </row>
        <row r="743">
          <cell r="B743">
            <v>39318</v>
          </cell>
          <cell r="E743">
            <v>39709</v>
          </cell>
          <cell r="H743">
            <v>39324</v>
          </cell>
          <cell r="K743">
            <v>39324</v>
          </cell>
          <cell r="N743">
            <v>39318</v>
          </cell>
          <cell r="Q743">
            <v>39309</v>
          </cell>
          <cell r="T743">
            <v>39346</v>
          </cell>
          <cell r="W743">
            <v>39339</v>
          </cell>
          <cell r="Z743">
            <v>40077</v>
          </cell>
        </row>
        <row r="744">
          <cell r="B744">
            <v>39322</v>
          </cell>
          <cell r="E744">
            <v>39710</v>
          </cell>
          <cell r="H744">
            <v>39325</v>
          </cell>
          <cell r="K744">
            <v>39325</v>
          </cell>
          <cell r="N744">
            <v>39322</v>
          </cell>
          <cell r="Q744">
            <v>39310</v>
          </cell>
          <cell r="T744">
            <v>39350</v>
          </cell>
          <cell r="W744">
            <v>39342</v>
          </cell>
          <cell r="Z744">
            <v>40078</v>
          </cell>
        </row>
        <row r="745">
          <cell r="B745">
            <v>39323</v>
          </cell>
          <cell r="E745">
            <v>39713</v>
          </cell>
          <cell r="H745">
            <v>39329</v>
          </cell>
          <cell r="K745">
            <v>39329</v>
          </cell>
          <cell r="N745">
            <v>39323</v>
          </cell>
          <cell r="Q745">
            <v>39311</v>
          </cell>
          <cell r="T745">
            <v>39351</v>
          </cell>
          <cell r="W745">
            <v>39343</v>
          </cell>
          <cell r="Z745">
            <v>40079</v>
          </cell>
        </row>
        <row r="746">
          <cell r="B746">
            <v>39324</v>
          </cell>
          <cell r="E746">
            <v>39714</v>
          </cell>
          <cell r="H746">
            <v>39330</v>
          </cell>
          <cell r="K746">
            <v>39330</v>
          </cell>
          <cell r="N746">
            <v>39324</v>
          </cell>
          <cell r="Q746">
            <v>39314</v>
          </cell>
          <cell r="T746">
            <v>39352</v>
          </cell>
          <cell r="W746">
            <v>39344</v>
          </cell>
          <cell r="Z746">
            <v>40080</v>
          </cell>
        </row>
        <row r="747">
          <cell r="B747">
            <v>39325</v>
          </cell>
          <cell r="E747">
            <v>39715</v>
          </cell>
          <cell r="H747">
            <v>39331</v>
          </cell>
          <cell r="K747">
            <v>39331</v>
          </cell>
          <cell r="N747">
            <v>39325</v>
          </cell>
          <cell r="Q747">
            <v>39315</v>
          </cell>
          <cell r="T747">
            <v>39353</v>
          </cell>
          <cell r="W747">
            <v>39345</v>
          </cell>
          <cell r="Z747">
            <v>40081</v>
          </cell>
        </row>
        <row r="748">
          <cell r="B748">
            <v>39328</v>
          </cell>
          <cell r="E748">
            <v>39716</v>
          </cell>
          <cell r="H748">
            <v>39332</v>
          </cell>
          <cell r="K748">
            <v>39332</v>
          </cell>
          <cell r="N748">
            <v>39328</v>
          </cell>
          <cell r="Q748">
            <v>39316</v>
          </cell>
          <cell r="T748">
            <v>39356</v>
          </cell>
          <cell r="W748">
            <v>39346</v>
          </cell>
          <cell r="Z748">
            <v>40084</v>
          </cell>
        </row>
        <row r="749">
          <cell r="B749">
            <v>39329</v>
          </cell>
          <cell r="E749">
            <v>39717</v>
          </cell>
          <cell r="H749">
            <v>39335</v>
          </cell>
          <cell r="K749">
            <v>39335</v>
          </cell>
          <cell r="N749">
            <v>39329</v>
          </cell>
          <cell r="Q749">
            <v>39317</v>
          </cell>
          <cell r="T749">
            <v>39357</v>
          </cell>
          <cell r="W749">
            <v>39349</v>
          </cell>
          <cell r="Z749">
            <v>40085</v>
          </cell>
        </row>
        <row r="750">
          <cell r="B750">
            <v>39330</v>
          </cell>
          <cell r="E750">
            <v>39720</v>
          </cell>
          <cell r="H750">
            <v>39336</v>
          </cell>
          <cell r="K750">
            <v>39336</v>
          </cell>
          <cell r="N750">
            <v>39330</v>
          </cell>
          <cell r="Q750">
            <v>39318</v>
          </cell>
          <cell r="T750">
            <v>39358</v>
          </cell>
          <cell r="W750">
            <v>39350</v>
          </cell>
          <cell r="Z750">
            <v>40086</v>
          </cell>
        </row>
        <row r="751">
          <cell r="B751">
            <v>39331</v>
          </cell>
          <cell r="E751">
            <v>39721</v>
          </cell>
          <cell r="H751">
            <v>39337</v>
          </cell>
          <cell r="K751">
            <v>39337</v>
          </cell>
          <cell r="N751">
            <v>39331</v>
          </cell>
          <cell r="Q751">
            <v>39321</v>
          </cell>
          <cell r="T751">
            <v>39359</v>
          </cell>
          <cell r="W751">
            <v>39352</v>
          </cell>
          <cell r="Z751">
            <v>40088</v>
          </cell>
        </row>
        <row r="752">
          <cell r="B752">
            <v>39332</v>
          </cell>
          <cell r="E752">
            <v>39723</v>
          </cell>
          <cell r="H752">
            <v>39338</v>
          </cell>
          <cell r="K752">
            <v>39338</v>
          </cell>
          <cell r="N752">
            <v>39332</v>
          </cell>
          <cell r="Q752">
            <v>39322</v>
          </cell>
          <cell r="T752">
            <v>39360</v>
          </cell>
          <cell r="W752">
            <v>39353</v>
          </cell>
          <cell r="Z752">
            <v>40091</v>
          </cell>
        </row>
        <row r="753">
          <cell r="B753">
            <v>39335</v>
          </cell>
          <cell r="E753">
            <v>39724</v>
          </cell>
          <cell r="H753">
            <v>39339</v>
          </cell>
          <cell r="K753">
            <v>39339</v>
          </cell>
          <cell r="N753">
            <v>39335</v>
          </cell>
          <cell r="Q753">
            <v>39323</v>
          </cell>
          <cell r="T753">
            <v>39364</v>
          </cell>
          <cell r="W753">
            <v>39357</v>
          </cell>
          <cell r="Z753">
            <v>40092</v>
          </cell>
        </row>
        <row r="754">
          <cell r="B754">
            <v>39336</v>
          </cell>
          <cell r="E754">
            <v>39727</v>
          </cell>
          <cell r="H754">
            <v>39342</v>
          </cell>
          <cell r="K754">
            <v>39342</v>
          </cell>
          <cell r="N754">
            <v>39336</v>
          </cell>
          <cell r="Q754">
            <v>39324</v>
          </cell>
          <cell r="T754">
            <v>39365</v>
          </cell>
          <cell r="W754">
            <v>39358</v>
          </cell>
          <cell r="Z754">
            <v>40093</v>
          </cell>
        </row>
        <row r="755">
          <cell r="B755">
            <v>39337</v>
          </cell>
          <cell r="E755">
            <v>39729</v>
          </cell>
          <cell r="H755">
            <v>39343</v>
          </cell>
          <cell r="K755">
            <v>39343</v>
          </cell>
          <cell r="N755">
            <v>39337</v>
          </cell>
          <cell r="Q755">
            <v>39325</v>
          </cell>
          <cell r="T755">
            <v>39366</v>
          </cell>
          <cell r="W755">
            <v>39359</v>
          </cell>
          <cell r="Z755">
            <v>40094</v>
          </cell>
        </row>
        <row r="756">
          <cell r="B756">
            <v>39338</v>
          </cell>
          <cell r="E756">
            <v>39730</v>
          </cell>
          <cell r="H756">
            <v>39344</v>
          </cell>
          <cell r="K756">
            <v>39344</v>
          </cell>
          <cell r="N756">
            <v>39338</v>
          </cell>
          <cell r="Q756">
            <v>39328</v>
          </cell>
          <cell r="T756">
            <v>39367</v>
          </cell>
          <cell r="W756">
            <v>39360</v>
          </cell>
          <cell r="Z756">
            <v>40095</v>
          </cell>
        </row>
        <row r="757">
          <cell r="B757">
            <v>39339</v>
          </cell>
          <cell r="E757">
            <v>39731</v>
          </cell>
          <cell r="H757">
            <v>39345</v>
          </cell>
          <cell r="K757">
            <v>39345</v>
          </cell>
          <cell r="N757">
            <v>39339</v>
          </cell>
          <cell r="Q757">
            <v>39329</v>
          </cell>
          <cell r="T757">
            <v>39370</v>
          </cell>
          <cell r="W757">
            <v>39363</v>
          </cell>
          <cell r="Z757">
            <v>40098</v>
          </cell>
        </row>
        <row r="758">
          <cell r="B758">
            <v>39342</v>
          </cell>
          <cell r="E758">
            <v>39734</v>
          </cell>
          <cell r="H758">
            <v>39346</v>
          </cell>
          <cell r="K758">
            <v>39346</v>
          </cell>
          <cell r="N758">
            <v>39342</v>
          </cell>
          <cell r="Q758">
            <v>39330</v>
          </cell>
          <cell r="T758">
            <v>39371</v>
          </cell>
          <cell r="W758">
            <v>39364</v>
          </cell>
          <cell r="Z758">
            <v>40099</v>
          </cell>
        </row>
        <row r="759">
          <cell r="B759">
            <v>39343</v>
          </cell>
          <cell r="E759">
            <v>39735</v>
          </cell>
          <cell r="H759">
            <v>39349</v>
          </cell>
          <cell r="K759">
            <v>39349</v>
          </cell>
          <cell r="N759">
            <v>39343</v>
          </cell>
          <cell r="Q759">
            <v>39331</v>
          </cell>
          <cell r="T759">
            <v>39372</v>
          </cell>
          <cell r="W759">
            <v>39365</v>
          </cell>
          <cell r="Z759">
            <v>40100</v>
          </cell>
        </row>
        <row r="760">
          <cell r="B760">
            <v>39344</v>
          </cell>
          <cell r="E760">
            <v>39736</v>
          </cell>
          <cell r="H760">
            <v>39350</v>
          </cell>
          <cell r="K760">
            <v>39350</v>
          </cell>
          <cell r="N760">
            <v>39344</v>
          </cell>
          <cell r="Q760">
            <v>39332</v>
          </cell>
          <cell r="T760">
            <v>39373</v>
          </cell>
          <cell r="W760">
            <v>39366</v>
          </cell>
          <cell r="Z760">
            <v>40101</v>
          </cell>
        </row>
        <row r="761">
          <cell r="B761">
            <v>39345</v>
          </cell>
          <cell r="E761">
            <v>39737</v>
          </cell>
          <cell r="H761">
            <v>39351</v>
          </cell>
          <cell r="K761">
            <v>39351</v>
          </cell>
          <cell r="N761">
            <v>39345</v>
          </cell>
          <cell r="Q761">
            <v>39335</v>
          </cell>
          <cell r="T761">
            <v>39374</v>
          </cell>
          <cell r="W761">
            <v>39367</v>
          </cell>
          <cell r="Z761">
            <v>40102</v>
          </cell>
        </row>
        <row r="762">
          <cell r="B762">
            <v>39346</v>
          </cell>
          <cell r="E762">
            <v>39738</v>
          </cell>
          <cell r="H762">
            <v>39352</v>
          </cell>
          <cell r="K762">
            <v>39352</v>
          </cell>
          <cell r="N762">
            <v>39346</v>
          </cell>
          <cell r="Q762">
            <v>39336</v>
          </cell>
          <cell r="T762">
            <v>39377</v>
          </cell>
          <cell r="W762">
            <v>39370</v>
          </cell>
          <cell r="Z762">
            <v>40105</v>
          </cell>
        </row>
        <row r="763">
          <cell r="B763">
            <v>39349</v>
          </cell>
          <cell r="E763">
            <v>39741</v>
          </cell>
          <cell r="H763">
            <v>39353</v>
          </cell>
          <cell r="K763">
            <v>39353</v>
          </cell>
          <cell r="N763">
            <v>39349</v>
          </cell>
          <cell r="Q763">
            <v>39337</v>
          </cell>
          <cell r="T763">
            <v>39378</v>
          </cell>
          <cell r="W763">
            <v>39371</v>
          </cell>
          <cell r="Z763">
            <v>40106</v>
          </cell>
        </row>
        <row r="764">
          <cell r="B764">
            <v>39350</v>
          </cell>
          <cell r="E764">
            <v>39742</v>
          </cell>
          <cell r="H764">
            <v>39356</v>
          </cell>
          <cell r="K764">
            <v>39356</v>
          </cell>
          <cell r="N764">
            <v>39350</v>
          </cell>
          <cell r="Q764">
            <v>39338</v>
          </cell>
          <cell r="T764">
            <v>39379</v>
          </cell>
          <cell r="W764">
            <v>39372</v>
          </cell>
          <cell r="Z764">
            <v>40107</v>
          </cell>
        </row>
        <row r="765">
          <cell r="B765">
            <v>39351</v>
          </cell>
          <cell r="E765">
            <v>39743</v>
          </cell>
          <cell r="H765">
            <v>39357</v>
          </cell>
          <cell r="K765">
            <v>39357</v>
          </cell>
          <cell r="N765">
            <v>39351</v>
          </cell>
          <cell r="Q765">
            <v>39339</v>
          </cell>
          <cell r="T765">
            <v>39380</v>
          </cell>
          <cell r="W765">
            <v>39373</v>
          </cell>
          <cell r="Z765">
            <v>40108</v>
          </cell>
        </row>
        <row r="766">
          <cell r="B766">
            <v>39352</v>
          </cell>
          <cell r="E766">
            <v>39744</v>
          </cell>
          <cell r="H766">
            <v>39358</v>
          </cell>
          <cell r="K766">
            <v>39358</v>
          </cell>
          <cell r="N766">
            <v>39352</v>
          </cell>
          <cell r="Q766">
            <v>39342</v>
          </cell>
          <cell r="T766">
            <v>39381</v>
          </cell>
          <cell r="W766">
            <v>39377</v>
          </cell>
          <cell r="Z766">
            <v>40109</v>
          </cell>
        </row>
        <row r="767">
          <cell r="B767">
            <v>39353</v>
          </cell>
          <cell r="E767">
            <v>39745</v>
          </cell>
          <cell r="H767">
            <v>39359</v>
          </cell>
          <cell r="K767">
            <v>39359</v>
          </cell>
          <cell r="N767">
            <v>39353</v>
          </cell>
          <cell r="Q767">
            <v>39343</v>
          </cell>
          <cell r="T767">
            <v>39384</v>
          </cell>
          <cell r="W767">
            <v>39378</v>
          </cell>
          <cell r="Z767">
            <v>40113</v>
          </cell>
        </row>
        <row r="768">
          <cell r="B768">
            <v>39356</v>
          </cell>
          <cell r="E768">
            <v>39748</v>
          </cell>
          <cell r="H768">
            <v>39360</v>
          </cell>
          <cell r="K768">
            <v>39360</v>
          </cell>
          <cell r="N768">
            <v>39356</v>
          </cell>
          <cell r="Q768">
            <v>39344</v>
          </cell>
          <cell r="T768">
            <v>39385</v>
          </cell>
          <cell r="W768">
            <v>39379</v>
          </cell>
          <cell r="Z768">
            <v>40114</v>
          </cell>
        </row>
        <row r="769">
          <cell r="B769">
            <v>39357</v>
          </cell>
          <cell r="E769">
            <v>39749</v>
          </cell>
          <cell r="H769">
            <v>39363</v>
          </cell>
          <cell r="K769">
            <v>39363</v>
          </cell>
          <cell r="N769">
            <v>39357</v>
          </cell>
          <cell r="Q769">
            <v>39345</v>
          </cell>
          <cell r="T769">
            <v>39386</v>
          </cell>
          <cell r="W769">
            <v>39380</v>
          </cell>
          <cell r="Z769">
            <v>40115</v>
          </cell>
        </row>
        <row r="770">
          <cell r="B770">
            <v>39358</v>
          </cell>
          <cell r="E770">
            <v>39750</v>
          </cell>
          <cell r="H770">
            <v>39364</v>
          </cell>
          <cell r="K770">
            <v>39364</v>
          </cell>
          <cell r="N770">
            <v>39358</v>
          </cell>
          <cell r="Q770">
            <v>39346</v>
          </cell>
          <cell r="T770">
            <v>39387</v>
          </cell>
          <cell r="W770">
            <v>39381</v>
          </cell>
          <cell r="Z770">
            <v>40116</v>
          </cell>
        </row>
        <row r="771">
          <cell r="B771">
            <v>39359</v>
          </cell>
          <cell r="E771">
            <v>39751</v>
          </cell>
          <cell r="H771">
            <v>39365</v>
          </cell>
          <cell r="K771">
            <v>39365</v>
          </cell>
          <cell r="N771">
            <v>39359</v>
          </cell>
          <cell r="Q771">
            <v>39349</v>
          </cell>
          <cell r="T771">
            <v>39388</v>
          </cell>
          <cell r="W771">
            <v>39384</v>
          </cell>
          <cell r="Z771">
            <v>40119</v>
          </cell>
        </row>
        <row r="772">
          <cell r="B772">
            <v>39360</v>
          </cell>
          <cell r="E772">
            <v>39752</v>
          </cell>
          <cell r="H772">
            <v>39366</v>
          </cell>
          <cell r="K772">
            <v>39366</v>
          </cell>
          <cell r="N772">
            <v>39360</v>
          </cell>
          <cell r="Q772">
            <v>39350</v>
          </cell>
          <cell r="T772">
            <v>39391</v>
          </cell>
          <cell r="W772">
            <v>39385</v>
          </cell>
          <cell r="Z772">
            <v>40120</v>
          </cell>
        </row>
        <row r="773">
          <cell r="B773">
            <v>39363</v>
          </cell>
          <cell r="E773">
            <v>39755</v>
          </cell>
          <cell r="H773">
            <v>39367</v>
          </cell>
          <cell r="K773">
            <v>39367</v>
          </cell>
          <cell r="N773">
            <v>39363</v>
          </cell>
          <cell r="Q773">
            <v>39351</v>
          </cell>
          <cell r="T773">
            <v>39392</v>
          </cell>
          <cell r="W773">
            <v>39386</v>
          </cell>
          <cell r="Z773">
            <v>40121</v>
          </cell>
        </row>
        <row r="774">
          <cell r="B774">
            <v>39364</v>
          </cell>
          <cell r="E774">
            <v>39756</v>
          </cell>
          <cell r="H774">
            <v>39370</v>
          </cell>
          <cell r="K774">
            <v>39370</v>
          </cell>
          <cell r="N774">
            <v>39364</v>
          </cell>
          <cell r="Q774">
            <v>39352</v>
          </cell>
          <cell r="T774">
            <v>39393</v>
          </cell>
          <cell r="W774">
            <v>39387</v>
          </cell>
          <cell r="Z774">
            <v>40122</v>
          </cell>
        </row>
        <row r="775">
          <cell r="B775">
            <v>39365</v>
          </cell>
          <cell r="E775">
            <v>39757</v>
          </cell>
          <cell r="H775">
            <v>39371</v>
          </cell>
          <cell r="K775">
            <v>39371</v>
          </cell>
          <cell r="N775">
            <v>39365</v>
          </cell>
          <cell r="Q775">
            <v>39353</v>
          </cell>
          <cell r="T775">
            <v>39394</v>
          </cell>
          <cell r="W775">
            <v>39388</v>
          </cell>
          <cell r="Z775">
            <v>40123</v>
          </cell>
        </row>
        <row r="776">
          <cell r="B776">
            <v>39366</v>
          </cell>
          <cell r="E776">
            <v>39758</v>
          </cell>
          <cell r="H776">
            <v>39372</v>
          </cell>
          <cell r="K776">
            <v>39372</v>
          </cell>
          <cell r="N776">
            <v>39366</v>
          </cell>
          <cell r="Q776">
            <v>39356</v>
          </cell>
          <cell r="T776">
            <v>39395</v>
          </cell>
          <cell r="W776">
            <v>39391</v>
          </cell>
          <cell r="Z776">
            <v>40126</v>
          </cell>
        </row>
        <row r="777">
          <cell r="B777">
            <v>39367</v>
          </cell>
          <cell r="E777">
            <v>39759</v>
          </cell>
          <cell r="H777">
            <v>39373</v>
          </cell>
          <cell r="K777">
            <v>39373</v>
          </cell>
          <cell r="N777">
            <v>39367</v>
          </cell>
          <cell r="Q777">
            <v>39357</v>
          </cell>
          <cell r="T777">
            <v>39398</v>
          </cell>
          <cell r="W777">
            <v>39392</v>
          </cell>
          <cell r="Z777">
            <v>40127</v>
          </cell>
        </row>
        <row r="778">
          <cell r="B778">
            <v>39370</v>
          </cell>
          <cell r="E778">
            <v>39762</v>
          </cell>
          <cell r="H778">
            <v>39374</v>
          </cell>
          <cell r="K778">
            <v>39374</v>
          </cell>
          <cell r="N778">
            <v>39370</v>
          </cell>
          <cell r="Q778">
            <v>39358</v>
          </cell>
          <cell r="T778">
            <v>39399</v>
          </cell>
          <cell r="W778">
            <v>39393</v>
          </cell>
          <cell r="Z778">
            <v>40128</v>
          </cell>
        </row>
        <row r="779">
          <cell r="B779">
            <v>39371</v>
          </cell>
          <cell r="E779">
            <v>39763</v>
          </cell>
          <cell r="H779">
            <v>39377</v>
          </cell>
          <cell r="K779">
            <v>39377</v>
          </cell>
          <cell r="N779">
            <v>39371</v>
          </cell>
          <cell r="Q779">
            <v>39359</v>
          </cell>
          <cell r="T779">
            <v>39400</v>
          </cell>
          <cell r="W779">
            <v>39394</v>
          </cell>
          <cell r="Z779">
            <v>40129</v>
          </cell>
        </row>
        <row r="780">
          <cell r="B780">
            <v>39372</v>
          </cell>
          <cell r="E780">
            <v>39764</v>
          </cell>
          <cell r="H780">
            <v>39378</v>
          </cell>
          <cell r="K780">
            <v>39378</v>
          </cell>
          <cell r="N780">
            <v>39372</v>
          </cell>
          <cell r="Q780">
            <v>39360</v>
          </cell>
          <cell r="T780">
            <v>39401</v>
          </cell>
          <cell r="W780">
            <v>39395</v>
          </cell>
          <cell r="Z780">
            <v>40130</v>
          </cell>
        </row>
        <row r="781">
          <cell r="B781">
            <v>39373</v>
          </cell>
          <cell r="E781">
            <v>39765</v>
          </cell>
          <cell r="H781">
            <v>39379</v>
          </cell>
          <cell r="K781">
            <v>39379</v>
          </cell>
          <cell r="N781">
            <v>39373</v>
          </cell>
          <cell r="Q781">
            <v>39363</v>
          </cell>
          <cell r="T781">
            <v>39402</v>
          </cell>
          <cell r="W781">
            <v>39398</v>
          </cell>
          <cell r="Z781">
            <v>40133</v>
          </cell>
        </row>
        <row r="782">
          <cell r="B782">
            <v>39374</v>
          </cell>
          <cell r="E782">
            <v>39766</v>
          </cell>
          <cell r="H782">
            <v>39380</v>
          </cell>
          <cell r="K782">
            <v>39380</v>
          </cell>
          <cell r="N782">
            <v>39374</v>
          </cell>
          <cell r="Q782">
            <v>39364</v>
          </cell>
          <cell r="T782">
            <v>39405</v>
          </cell>
          <cell r="W782">
            <v>39399</v>
          </cell>
          <cell r="Z782">
            <v>40134</v>
          </cell>
        </row>
        <row r="783">
          <cell r="B783">
            <v>39377</v>
          </cell>
          <cell r="E783">
            <v>39769</v>
          </cell>
          <cell r="H783">
            <v>39381</v>
          </cell>
          <cell r="K783">
            <v>39381</v>
          </cell>
          <cell r="N783">
            <v>39377</v>
          </cell>
          <cell r="Q783">
            <v>39365</v>
          </cell>
          <cell r="T783">
            <v>39406</v>
          </cell>
          <cell r="W783">
            <v>39400</v>
          </cell>
          <cell r="Z783">
            <v>40135</v>
          </cell>
        </row>
        <row r="784">
          <cell r="B784">
            <v>39378</v>
          </cell>
          <cell r="E784">
            <v>39770</v>
          </cell>
          <cell r="H784">
            <v>39384</v>
          </cell>
          <cell r="K784">
            <v>39384</v>
          </cell>
          <cell r="N784">
            <v>39378</v>
          </cell>
          <cell r="Q784">
            <v>39366</v>
          </cell>
          <cell r="T784">
            <v>39407</v>
          </cell>
          <cell r="W784">
            <v>39401</v>
          </cell>
          <cell r="Z784">
            <v>40136</v>
          </cell>
        </row>
        <row r="785">
          <cell r="B785">
            <v>39379</v>
          </cell>
          <cell r="E785">
            <v>39771</v>
          </cell>
          <cell r="H785">
            <v>39385</v>
          </cell>
          <cell r="K785">
            <v>39385</v>
          </cell>
          <cell r="N785">
            <v>39379</v>
          </cell>
          <cell r="Q785">
            <v>39367</v>
          </cell>
          <cell r="T785">
            <v>39408</v>
          </cell>
          <cell r="W785">
            <v>39402</v>
          </cell>
          <cell r="Z785">
            <v>40137</v>
          </cell>
        </row>
        <row r="786">
          <cell r="B786">
            <v>39380</v>
          </cell>
          <cell r="E786">
            <v>39772</v>
          </cell>
          <cell r="H786">
            <v>39386</v>
          </cell>
          <cell r="K786">
            <v>39386</v>
          </cell>
          <cell r="N786">
            <v>39380</v>
          </cell>
          <cell r="Q786">
            <v>39370</v>
          </cell>
          <cell r="T786">
            <v>39412</v>
          </cell>
          <cell r="W786">
            <v>39405</v>
          </cell>
          <cell r="Z786">
            <v>40140</v>
          </cell>
        </row>
        <row r="787">
          <cell r="B787">
            <v>39381</v>
          </cell>
          <cell r="E787">
            <v>39773</v>
          </cell>
          <cell r="H787">
            <v>39387</v>
          </cell>
          <cell r="K787">
            <v>39387</v>
          </cell>
          <cell r="N787">
            <v>39381</v>
          </cell>
          <cell r="Q787">
            <v>39371</v>
          </cell>
          <cell r="T787">
            <v>39413</v>
          </cell>
          <cell r="W787">
            <v>39406</v>
          </cell>
          <cell r="Z787">
            <v>40141</v>
          </cell>
        </row>
        <row r="788">
          <cell r="B788">
            <v>39384</v>
          </cell>
          <cell r="E788">
            <v>39776</v>
          </cell>
          <cell r="H788">
            <v>39388</v>
          </cell>
          <cell r="K788">
            <v>39388</v>
          </cell>
          <cell r="N788">
            <v>39384</v>
          </cell>
          <cell r="Q788">
            <v>39372</v>
          </cell>
          <cell r="T788">
            <v>39414</v>
          </cell>
          <cell r="W788">
            <v>39407</v>
          </cell>
          <cell r="Z788">
            <v>40142</v>
          </cell>
        </row>
        <row r="789">
          <cell r="B789">
            <v>39385</v>
          </cell>
          <cell r="E789">
            <v>39777</v>
          </cell>
          <cell r="H789">
            <v>39391</v>
          </cell>
          <cell r="K789">
            <v>39391</v>
          </cell>
          <cell r="N789">
            <v>39385</v>
          </cell>
          <cell r="Q789">
            <v>39373</v>
          </cell>
          <cell r="T789">
            <v>39415</v>
          </cell>
          <cell r="W789">
            <v>39408</v>
          </cell>
          <cell r="Z789">
            <v>40143</v>
          </cell>
        </row>
        <row r="790">
          <cell r="B790">
            <v>39386</v>
          </cell>
          <cell r="E790">
            <v>39778</v>
          </cell>
          <cell r="H790">
            <v>39392</v>
          </cell>
          <cell r="K790">
            <v>39392</v>
          </cell>
          <cell r="N790">
            <v>39386</v>
          </cell>
          <cell r="Q790">
            <v>39374</v>
          </cell>
          <cell r="T790">
            <v>39416</v>
          </cell>
          <cell r="W790">
            <v>39409</v>
          </cell>
          <cell r="Z790">
            <v>40144</v>
          </cell>
        </row>
        <row r="791">
          <cell r="B791">
            <v>39387</v>
          </cell>
          <cell r="E791">
            <v>39779</v>
          </cell>
          <cell r="H791">
            <v>39393</v>
          </cell>
          <cell r="K791">
            <v>39393</v>
          </cell>
          <cell r="N791">
            <v>39387</v>
          </cell>
          <cell r="Q791">
            <v>39377</v>
          </cell>
          <cell r="T791">
            <v>39419</v>
          </cell>
          <cell r="W791">
            <v>39412</v>
          </cell>
          <cell r="Z791">
            <v>40147</v>
          </cell>
        </row>
        <row r="792">
          <cell r="B792">
            <v>39388</v>
          </cell>
          <cell r="E792">
            <v>39780</v>
          </cell>
          <cell r="H792">
            <v>39394</v>
          </cell>
          <cell r="K792">
            <v>39394</v>
          </cell>
          <cell r="N792">
            <v>39388</v>
          </cell>
          <cell r="Q792">
            <v>39378</v>
          </cell>
          <cell r="T792">
            <v>39420</v>
          </cell>
          <cell r="W792">
            <v>39413</v>
          </cell>
          <cell r="Z792">
            <v>40148</v>
          </cell>
        </row>
        <row r="793">
          <cell r="B793">
            <v>39391</v>
          </cell>
          <cell r="E793">
            <v>39783</v>
          </cell>
          <cell r="H793">
            <v>39395</v>
          </cell>
          <cell r="K793">
            <v>39395</v>
          </cell>
          <cell r="N793">
            <v>39391</v>
          </cell>
          <cell r="Q793">
            <v>39379</v>
          </cell>
          <cell r="T793">
            <v>39421</v>
          </cell>
          <cell r="W793">
            <v>39414</v>
          </cell>
          <cell r="Z793">
            <v>40149</v>
          </cell>
        </row>
        <row r="794">
          <cell r="B794">
            <v>39392</v>
          </cell>
          <cell r="E794">
            <v>39784</v>
          </cell>
          <cell r="H794">
            <v>39398</v>
          </cell>
          <cell r="K794">
            <v>39398</v>
          </cell>
          <cell r="N794">
            <v>39392</v>
          </cell>
          <cell r="Q794">
            <v>39380</v>
          </cell>
          <cell r="T794">
            <v>39422</v>
          </cell>
          <cell r="W794">
            <v>39415</v>
          </cell>
          <cell r="Z794">
            <v>40150</v>
          </cell>
        </row>
        <row r="795">
          <cell r="B795">
            <v>39393</v>
          </cell>
          <cell r="E795">
            <v>39785</v>
          </cell>
          <cell r="H795">
            <v>39399</v>
          </cell>
          <cell r="K795">
            <v>39399</v>
          </cell>
          <cell r="N795">
            <v>39393</v>
          </cell>
          <cell r="Q795">
            <v>39381</v>
          </cell>
          <cell r="T795">
            <v>39423</v>
          </cell>
          <cell r="W795">
            <v>39416</v>
          </cell>
          <cell r="Z795">
            <v>40151</v>
          </cell>
        </row>
        <row r="796">
          <cell r="B796">
            <v>39394</v>
          </cell>
          <cell r="E796">
            <v>39786</v>
          </cell>
          <cell r="H796">
            <v>39400</v>
          </cell>
          <cell r="K796">
            <v>39400</v>
          </cell>
          <cell r="N796">
            <v>39394</v>
          </cell>
          <cell r="Q796">
            <v>39384</v>
          </cell>
          <cell r="T796">
            <v>39426</v>
          </cell>
          <cell r="W796">
            <v>39419</v>
          </cell>
          <cell r="Z796">
            <v>40154</v>
          </cell>
        </row>
        <row r="797">
          <cell r="B797">
            <v>39395</v>
          </cell>
          <cell r="E797">
            <v>39787</v>
          </cell>
          <cell r="H797">
            <v>39401</v>
          </cell>
          <cell r="K797">
            <v>39401</v>
          </cell>
          <cell r="N797">
            <v>39395</v>
          </cell>
          <cell r="Q797">
            <v>39385</v>
          </cell>
          <cell r="T797">
            <v>39427</v>
          </cell>
          <cell r="W797">
            <v>39420</v>
          </cell>
          <cell r="Z797">
            <v>40155</v>
          </cell>
        </row>
        <row r="798">
          <cell r="B798">
            <v>39398</v>
          </cell>
          <cell r="E798">
            <v>39790</v>
          </cell>
          <cell r="H798">
            <v>39402</v>
          </cell>
          <cell r="K798">
            <v>39402</v>
          </cell>
          <cell r="N798">
            <v>39398</v>
          </cell>
          <cell r="Q798">
            <v>39386</v>
          </cell>
          <cell r="T798">
            <v>39428</v>
          </cell>
          <cell r="W798">
            <v>39421</v>
          </cell>
          <cell r="Z798">
            <v>40156</v>
          </cell>
        </row>
        <row r="799">
          <cell r="B799">
            <v>39399</v>
          </cell>
          <cell r="E799">
            <v>39791</v>
          </cell>
          <cell r="H799">
            <v>39405</v>
          </cell>
          <cell r="K799">
            <v>39405</v>
          </cell>
          <cell r="N799">
            <v>39399</v>
          </cell>
          <cell r="Q799">
            <v>39387</v>
          </cell>
          <cell r="T799">
            <v>39429</v>
          </cell>
          <cell r="W799">
            <v>39422</v>
          </cell>
          <cell r="Z799">
            <v>40157</v>
          </cell>
        </row>
        <row r="800">
          <cell r="B800">
            <v>39400</v>
          </cell>
          <cell r="E800">
            <v>39792</v>
          </cell>
          <cell r="H800">
            <v>39406</v>
          </cell>
          <cell r="K800">
            <v>39406</v>
          </cell>
          <cell r="N800">
            <v>39400</v>
          </cell>
          <cell r="Q800">
            <v>39388</v>
          </cell>
          <cell r="T800">
            <v>39430</v>
          </cell>
          <cell r="W800">
            <v>39423</v>
          </cell>
          <cell r="Z800">
            <v>40158</v>
          </cell>
        </row>
        <row r="801">
          <cell r="B801">
            <v>39401</v>
          </cell>
          <cell r="E801">
            <v>39793</v>
          </cell>
          <cell r="H801">
            <v>39407</v>
          </cell>
          <cell r="K801">
            <v>39407</v>
          </cell>
          <cell r="N801">
            <v>39401</v>
          </cell>
          <cell r="Q801">
            <v>39391</v>
          </cell>
          <cell r="T801">
            <v>39433</v>
          </cell>
          <cell r="W801">
            <v>39426</v>
          </cell>
          <cell r="Z801">
            <v>40161</v>
          </cell>
        </row>
        <row r="802">
          <cell r="B802">
            <v>39402</v>
          </cell>
          <cell r="E802">
            <v>39794</v>
          </cell>
          <cell r="H802">
            <v>39409</v>
          </cell>
          <cell r="K802">
            <v>39409</v>
          </cell>
          <cell r="N802">
            <v>39402</v>
          </cell>
          <cell r="Q802">
            <v>39392</v>
          </cell>
          <cell r="T802">
            <v>39434</v>
          </cell>
          <cell r="W802">
            <v>39427</v>
          </cell>
          <cell r="Z802">
            <v>40162</v>
          </cell>
        </row>
        <row r="803">
          <cell r="B803">
            <v>39405</v>
          </cell>
          <cell r="E803">
            <v>39797</v>
          </cell>
          <cell r="H803">
            <v>39412</v>
          </cell>
          <cell r="K803">
            <v>39412</v>
          </cell>
          <cell r="N803">
            <v>39405</v>
          </cell>
          <cell r="Q803">
            <v>39393</v>
          </cell>
          <cell r="T803">
            <v>39435</v>
          </cell>
          <cell r="W803">
            <v>39428</v>
          </cell>
          <cell r="Z803">
            <v>40163</v>
          </cell>
        </row>
        <row r="804">
          <cell r="B804">
            <v>39406</v>
          </cell>
          <cell r="E804">
            <v>39798</v>
          </cell>
          <cell r="H804">
            <v>39413</v>
          </cell>
          <cell r="K804">
            <v>39413</v>
          </cell>
          <cell r="N804">
            <v>39406</v>
          </cell>
          <cell r="Q804">
            <v>39394</v>
          </cell>
          <cell r="T804">
            <v>39436</v>
          </cell>
          <cell r="W804">
            <v>39429</v>
          </cell>
          <cell r="Z804">
            <v>40164</v>
          </cell>
        </row>
        <row r="805">
          <cell r="B805">
            <v>39407</v>
          </cell>
          <cell r="E805">
            <v>39799</v>
          </cell>
          <cell r="H805">
            <v>39414</v>
          </cell>
          <cell r="K805">
            <v>39414</v>
          </cell>
          <cell r="N805">
            <v>39407</v>
          </cell>
          <cell r="Q805">
            <v>39395</v>
          </cell>
          <cell r="T805">
            <v>39437</v>
          </cell>
          <cell r="W805">
            <v>39430</v>
          </cell>
          <cell r="Z805">
            <v>40165</v>
          </cell>
        </row>
        <row r="806">
          <cell r="B806">
            <v>39408</v>
          </cell>
          <cell r="E806">
            <v>39800</v>
          </cell>
          <cell r="H806">
            <v>39415</v>
          </cell>
          <cell r="K806">
            <v>39415</v>
          </cell>
          <cell r="N806">
            <v>39408</v>
          </cell>
          <cell r="Q806">
            <v>39398</v>
          </cell>
          <cell r="T806">
            <v>39441</v>
          </cell>
          <cell r="W806">
            <v>39433</v>
          </cell>
          <cell r="Z806">
            <v>40168</v>
          </cell>
        </row>
        <row r="807">
          <cell r="B807">
            <v>39409</v>
          </cell>
          <cell r="E807">
            <v>39801</v>
          </cell>
          <cell r="H807">
            <v>39416</v>
          </cell>
          <cell r="K807">
            <v>39416</v>
          </cell>
          <cell r="N807">
            <v>39409</v>
          </cell>
          <cell r="Q807">
            <v>39399</v>
          </cell>
          <cell r="T807">
            <v>39442</v>
          </cell>
          <cell r="W807">
            <v>39434</v>
          </cell>
          <cell r="Z807">
            <v>40169</v>
          </cell>
        </row>
        <row r="808">
          <cell r="B808">
            <v>39412</v>
          </cell>
          <cell r="E808">
            <v>39804</v>
          </cell>
          <cell r="H808">
            <v>39419</v>
          </cell>
          <cell r="K808">
            <v>39419</v>
          </cell>
          <cell r="N808">
            <v>39412</v>
          </cell>
          <cell r="Q808">
            <v>39400</v>
          </cell>
          <cell r="T808">
            <v>39443</v>
          </cell>
          <cell r="W808">
            <v>39435</v>
          </cell>
          <cell r="Z808">
            <v>40170</v>
          </cell>
        </row>
        <row r="809">
          <cell r="B809">
            <v>39413</v>
          </cell>
          <cell r="E809">
            <v>39805</v>
          </cell>
          <cell r="H809">
            <v>39420</v>
          </cell>
          <cell r="K809">
            <v>39420</v>
          </cell>
          <cell r="N809">
            <v>39413</v>
          </cell>
          <cell r="Q809">
            <v>39401</v>
          </cell>
          <cell r="T809">
            <v>39444</v>
          </cell>
          <cell r="W809">
            <v>39436</v>
          </cell>
          <cell r="Z809">
            <v>40171</v>
          </cell>
        </row>
        <row r="810">
          <cell r="B810">
            <v>39414</v>
          </cell>
          <cell r="E810">
            <v>39806</v>
          </cell>
          <cell r="H810">
            <v>39421</v>
          </cell>
          <cell r="K810">
            <v>39421</v>
          </cell>
          <cell r="N810">
            <v>39414</v>
          </cell>
          <cell r="Q810">
            <v>39402</v>
          </cell>
          <cell r="T810">
            <v>39451</v>
          </cell>
          <cell r="W810">
            <v>39437</v>
          </cell>
          <cell r="Z810">
            <v>40175</v>
          </cell>
        </row>
        <row r="811">
          <cell r="B811">
            <v>39415</v>
          </cell>
          <cell r="E811">
            <v>39811</v>
          </cell>
          <cell r="H811">
            <v>39422</v>
          </cell>
          <cell r="K811">
            <v>39422</v>
          </cell>
          <cell r="N811">
            <v>39415</v>
          </cell>
          <cell r="Q811">
            <v>39405</v>
          </cell>
          <cell r="T811">
            <v>39454</v>
          </cell>
          <cell r="W811">
            <v>39440</v>
          </cell>
          <cell r="Z811">
            <v>40176</v>
          </cell>
        </row>
        <row r="812">
          <cell r="B812">
            <v>39416</v>
          </cell>
          <cell r="E812">
            <v>39812</v>
          </cell>
          <cell r="H812">
            <v>39423</v>
          </cell>
          <cell r="K812">
            <v>39423</v>
          </cell>
          <cell r="N812">
            <v>39416</v>
          </cell>
          <cell r="Q812">
            <v>39406</v>
          </cell>
          <cell r="T812">
            <v>39455</v>
          </cell>
          <cell r="W812">
            <v>39443</v>
          </cell>
          <cell r="Z812">
            <v>40177</v>
          </cell>
        </row>
        <row r="813">
          <cell r="B813">
            <v>39419</v>
          </cell>
          <cell r="E813">
            <v>39813</v>
          </cell>
          <cell r="H813">
            <v>39426</v>
          </cell>
          <cell r="K813">
            <v>39426</v>
          </cell>
          <cell r="N813">
            <v>39419</v>
          </cell>
          <cell r="Q813">
            <v>39407</v>
          </cell>
          <cell r="T813">
            <v>39456</v>
          </cell>
          <cell r="W813">
            <v>39444</v>
          </cell>
          <cell r="Z813">
            <v>40178</v>
          </cell>
        </row>
        <row r="814">
          <cell r="B814">
            <v>39420</v>
          </cell>
          <cell r="E814">
            <v>39815</v>
          </cell>
          <cell r="H814">
            <v>39427</v>
          </cell>
          <cell r="K814">
            <v>39427</v>
          </cell>
          <cell r="N814">
            <v>39420</v>
          </cell>
          <cell r="Q814">
            <v>39408</v>
          </cell>
          <cell r="T814">
            <v>39457</v>
          </cell>
          <cell r="W814">
            <v>39447</v>
          </cell>
          <cell r="Z814">
            <v>40182</v>
          </cell>
        </row>
        <row r="815">
          <cell r="B815">
            <v>39421</v>
          </cell>
          <cell r="E815">
            <v>39818</v>
          </cell>
          <cell r="H815">
            <v>39428</v>
          </cell>
          <cell r="K815">
            <v>39428</v>
          </cell>
          <cell r="N815">
            <v>39421</v>
          </cell>
          <cell r="Q815">
            <v>39409</v>
          </cell>
          <cell r="T815">
            <v>39458</v>
          </cell>
          <cell r="W815">
            <v>39449</v>
          </cell>
          <cell r="Z815">
            <v>40183</v>
          </cell>
        </row>
        <row r="816">
          <cell r="B816">
            <v>39422</v>
          </cell>
          <cell r="E816">
            <v>39819</v>
          </cell>
          <cell r="H816">
            <v>39429</v>
          </cell>
          <cell r="K816">
            <v>39429</v>
          </cell>
          <cell r="N816">
            <v>39422</v>
          </cell>
          <cell r="Q816">
            <v>39412</v>
          </cell>
          <cell r="T816">
            <v>39462</v>
          </cell>
          <cell r="W816">
            <v>39450</v>
          </cell>
          <cell r="Z816">
            <v>40184</v>
          </cell>
        </row>
        <row r="817">
          <cell r="B817">
            <v>39423</v>
          </cell>
          <cell r="E817">
            <v>39820</v>
          </cell>
          <cell r="H817">
            <v>39430</v>
          </cell>
          <cell r="K817">
            <v>39430</v>
          </cell>
          <cell r="N817">
            <v>39423</v>
          </cell>
          <cell r="Q817">
            <v>39413</v>
          </cell>
          <cell r="T817">
            <v>39463</v>
          </cell>
          <cell r="W817">
            <v>39451</v>
          </cell>
          <cell r="Z817">
            <v>40185</v>
          </cell>
        </row>
        <row r="818">
          <cell r="B818">
            <v>39426</v>
          </cell>
          <cell r="E818">
            <v>39821</v>
          </cell>
          <cell r="H818">
            <v>39433</v>
          </cell>
          <cell r="K818">
            <v>39433</v>
          </cell>
          <cell r="N818">
            <v>39426</v>
          </cell>
          <cell r="Q818">
            <v>39414</v>
          </cell>
          <cell r="T818">
            <v>39464</v>
          </cell>
          <cell r="W818">
            <v>39454</v>
          </cell>
          <cell r="Z818">
            <v>40186</v>
          </cell>
        </row>
        <row r="819">
          <cell r="B819">
            <v>39427</v>
          </cell>
          <cell r="E819">
            <v>39822</v>
          </cell>
          <cell r="H819">
            <v>39434</v>
          </cell>
          <cell r="K819">
            <v>39434</v>
          </cell>
          <cell r="N819">
            <v>39427</v>
          </cell>
          <cell r="Q819">
            <v>39415</v>
          </cell>
          <cell r="T819">
            <v>39465</v>
          </cell>
          <cell r="W819">
            <v>39455</v>
          </cell>
          <cell r="Z819">
            <v>40189</v>
          </cell>
        </row>
        <row r="820">
          <cell r="B820">
            <v>39428</v>
          </cell>
          <cell r="E820">
            <v>39825</v>
          </cell>
          <cell r="H820">
            <v>39435</v>
          </cell>
          <cell r="K820">
            <v>39435</v>
          </cell>
          <cell r="N820">
            <v>39428</v>
          </cell>
          <cell r="Q820">
            <v>39416</v>
          </cell>
          <cell r="T820">
            <v>39468</v>
          </cell>
          <cell r="W820">
            <v>39456</v>
          </cell>
          <cell r="Z820">
            <v>40190</v>
          </cell>
        </row>
        <row r="821">
          <cell r="B821">
            <v>39429</v>
          </cell>
          <cell r="E821">
            <v>39826</v>
          </cell>
          <cell r="H821">
            <v>39436</v>
          </cell>
          <cell r="K821">
            <v>39436</v>
          </cell>
          <cell r="N821">
            <v>39429</v>
          </cell>
          <cell r="Q821">
            <v>39419</v>
          </cell>
          <cell r="T821">
            <v>39469</v>
          </cell>
          <cell r="W821">
            <v>39457</v>
          </cell>
          <cell r="Z821">
            <v>40191</v>
          </cell>
        </row>
        <row r="822">
          <cell r="B822">
            <v>39430</v>
          </cell>
          <cell r="E822">
            <v>39827</v>
          </cell>
          <cell r="H822">
            <v>39437</v>
          </cell>
          <cell r="K822">
            <v>39437</v>
          </cell>
          <cell r="N822">
            <v>39430</v>
          </cell>
          <cell r="Q822">
            <v>39420</v>
          </cell>
          <cell r="T822">
            <v>39470</v>
          </cell>
          <cell r="W822">
            <v>39458</v>
          </cell>
          <cell r="Z822">
            <v>40192</v>
          </cell>
        </row>
        <row r="823">
          <cell r="B823">
            <v>39433</v>
          </cell>
          <cell r="E823">
            <v>39828</v>
          </cell>
          <cell r="H823">
            <v>39440</v>
          </cell>
          <cell r="K823">
            <v>39440</v>
          </cell>
          <cell r="N823">
            <v>39433</v>
          </cell>
          <cell r="Q823">
            <v>39421</v>
          </cell>
          <cell r="T823">
            <v>39471</v>
          </cell>
          <cell r="W823">
            <v>39461</v>
          </cell>
          <cell r="Z823">
            <v>40193</v>
          </cell>
        </row>
        <row r="824">
          <cell r="B824">
            <v>39434</v>
          </cell>
          <cell r="E824">
            <v>39829</v>
          </cell>
          <cell r="H824">
            <v>39442</v>
          </cell>
          <cell r="K824">
            <v>39442</v>
          </cell>
          <cell r="N824">
            <v>39434</v>
          </cell>
          <cell r="Q824">
            <v>39422</v>
          </cell>
          <cell r="T824">
            <v>39472</v>
          </cell>
          <cell r="W824">
            <v>39462</v>
          </cell>
          <cell r="Z824">
            <v>40196</v>
          </cell>
        </row>
        <row r="825">
          <cell r="B825">
            <v>39435</v>
          </cell>
          <cell r="E825">
            <v>39832</v>
          </cell>
          <cell r="H825">
            <v>39443</v>
          </cell>
          <cell r="K825">
            <v>39443</v>
          </cell>
          <cell r="N825">
            <v>39435</v>
          </cell>
          <cell r="Q825">
            <v>39423</v>
          </cell>
          <cell r="T825">
            <v>39475</v>
          </cell>
          <cell r="W825">
            <v>39463</v>
          </cell>
          <cell r="Z825">
            <v>40197</v>
          </cell>
        </row>
        <row r="826">
          <cell r="B826">
            <v>39436</v>
          </cell>
          <cell r="E826">
            <v>39833</v>
          </cell>
          <cell r="H826">
            <v>39444</v>
          </cell>
          <cell r="K826">
            <v>39444</v>
          </cell>
          <cell r="N826">
            <v>39436</v>
          </cell>
          <cell r="Q826">
            <v>39426</v>
          </cell>
          <cell r="T826">
            <v>39476</v>
          </cell>
          <cell r="W826">
            <v>39464</v>
          </cell>
          <cell r="Z826">
            <v>40198</v>
          </cell>
        </row>
        <row r="827">
          <cell r="B827">
            <v>39437</v>
          </cell>
          <cell r="E827">
            <v>39834</v>
          </cell>
          <cell r="H827">
            <v>39447</v>
          </cell>
          <cell r="K827">
            <v>39447</v>
          </cell>
          <cell r="N827">
            <v>39437</v>
          </cell>
          <cell r="Q827">
            <v>39427</v>
          </cell>
          <cell r="T827">
            <v>39477</v>
          </cell>
          <cell r="W827">
            <v>39465</v>
          </cell>
          <cell r="Z827">
            <v>40199</v>
          </cell>
        </row>
        <row r="828">
          <cell r="B828">
            <v>39440</v>
          </cell>
          <cell r="E828">
            <v>39835</v>
          </cell>
          <cell r="H828">
            <v>39449</v>
          </cell>
          <cell r="K828">
            <v>39449</v>
          </cell>
          <cell r="N828">
            <v>39440</v>
          </cell>
          <cell r="Q828">
            <v>39428</v>
          </cell>
          <cell r="T828">
            <v>39478</v>
          </cell>
          <cell r="W828">
            <v>39468</v>
          </cell>
          <cell r="Z828">
            <v>40200</v>
          </cell>
        </row>
        <row r="829">
          <cell r="B829">
            <v>39443</v>
          </cell>
          <cell r="E829">
            <v>39836</v>
          </cell>
          <cell r="H829">
            <v>39450</v>
          </cell>
          <cell r="K829">
            <v>39450</v>
          </cell>
          <cell r="N829">
            <v>39443</v>
          </cell>
          <cell r="Q829">
            <v>39429</v>
          </cell>
          <cell r="T829">
            <v>39479</v>
          </cell>
          <cell r="W829">
            <v>39469</v>
          </cell>
          <cell r="Z829">
            <v>40203</v>
          </cell>
        </row>
        <row r="830">
          <cell r="B830">
            <v>39444</v>
          </cell>
          <cell r="E830">
            <v>39842</v>
          </cell>
          <cell r="H830">
            <v>39451</v>
          </cell>
          <cell r="K830">
            <v>39451</v>
          </cell>
          <cell r="N830">
            <v>39444</v>
          </cell>
          <cell r="Q830">
            <v>39430</v>
          </cell>
          <cell r="T830">
            <v>39482</v>
          </cell>
          <cell r="W830">
            <v>39470</v>
          </cell>
          <cell r="Z830">
            <v>40204</v>
          </cell>
        </row>
        <row r="831">
          <cell r="B831">
            <v>39447</v>
          </cell>
          <cell r="E831">
            <v>39843</v>
          </cell>
          <cell r="H831">
            <v>39454</v>
          </cell>
          <cell r="K831">
            <v>39454</v>
          </cell>
          <cell r="N831">
            <v>39447</v>
          </cell>
          <cell r="Q831">
            <v>39433</v>
          </cell>
          <cell r="T831">
            <v>39483</v>
          </cell>
          <cell r="W831">
            <v>39471</v>
          </cell>
          <cell r="Z831">
            <v>40205</v>
          </cell>
        </row>
        <row r="832">
          <cell r="B832">
            <v>39449</v>
          </cell>
          <cell r="E832">
            <v>39846</v>
          </cell>
          <cell r="H832">
            <v>39455</v>
          </cell>
          <cell r="K832">
            <v>39455</v>
          </cell>
          <cell r="N832">
            <v>39449</v>
          </cell>
          <cell r="Q832">
            <v>39434</v>
          </cell>
          <cell r="T832">
            <v>39484</v>
          </cell>
          <cell r="W832">
            <v>39472</v>
          </cell>
          <cell r="Z832">
            <v>40206</v>
          </cell>
        </row>
        <row r="833">
          <cell r="B833">
            <v>39450</v>
          </cell>
          <cell r="E833">
            <v>39847</v>
          </cell>
          <cell r="H833">
            <v>39456</v>
          </cell>
          <cell r="K833">
            <v>39456</v>
          </cell>
          <cell r="N833">
            <v>39450</v>
          </cell>
          <cell r="Q833">
            <v>39435</v>
          </cell>
          <cell r="T833">
            <v>39485</v>
          </cell>
          <cell r="W833">
            <v>39475</v>
          </cell>
          <cell r="Z833">
            <v>40207</v>
          </cell>
        </row>
        <row r="834">
          <cell r="B834">
            <v>39451</v>
          </cell>
          <cell r="E834">
            <v>39848</v>
          </cell>
          <cell r="H834">
            <v>39457</v>
          </cell>
          <cell r="K834">
            <v>39457</v>
          </cell>
          <cell r="N834">
            <v>39451</v>
          </cell>
          <cell r="Q834">
            <v>39436</v>
          </cell>
          <cell r="T834">
            <v>39486</v>
          </cell>
          <cell r="W834">
            <v>39476</v>
          </cell>
          <cell r="Z834">
            <v>40210</v>
          </cell>
        </row>
        <row r="835">
          <cell r="B835">
            <v>39454</v>
          </cell>
          <cell r="E835">
            <v>39849</v>
          </cell>
          <cell r="H835">
            <v>39458</v>
          </cell>
          <cell r="K835">
            <v>39458</v>
          </cell>
          <cell r="N835">
            <v>39454</v>
          </cell>
          <cell r="Q835">
            <v>39437</v>
          </cell>
          <cell r="T835">
            <v>39490</v>
          </cell>
          <cell r="W835">
            <v>39477</v>
          </cell>
          <cell r="Z835">
            <v>40211</v>
          </cell>
        </row>
        <row r="836">
          <cell r="B836">
            <v>39455</v>
          </cell>
          <cell r="E836">
            <v>39850</v>
          </cell>
          <cell r="H836">
            <v>39461</v>
          </cell>
          <cell r="K836">
            <v>39461</v>
          </cell>
          <cell r="N836">
            <v>39455</v>
          </cell>
          <cell r="Q836">
            <v>39443</v>
          </cell>
          <cell r="T836">
            <v>39491</v>
          </cell>
          <cell r="W836">
            <v>39478</v>
          </cell>
          <cell r="Z836">
            <v>40212</v>
          </cell>
        </row>
        <row r="837">
          <cell r="B837">
            <v>39456</v>
          </cell>
          <cell r="E837">
            <v>39853</v>
          </cell>
          <cell r="H837">
            <v>39462</v>
          </cell>
          <cell r="K837">
            <v>39462</v>
          </cell>
          <cell r="N837">
            <v>39456</v>
          </cell>
          <cell r="Q837">
            <v>39444</v>
          </cell>
          <cell r="T837">
            <v>39492</v>
          </cell>
          <cell r="W837">
            <v>39479</v>
          </cell>
          <cell r="Z837">
            <v>40213</v>
          </cell>
        </row>
        <row r="838">
          <cell r="B838">
            <v>39457</v>
          </cell>
          <cell r="E838">
            <v>39854</v>
          </cell>
          <cell r="H838">
            <v>39463</v>
          </cell>
          <cell r="K838">
            <v>39463</v>
          </cell>
          <cell r="N838">
            <v>39457</v>
          </cell>
          <cell r="Q838">
            <v>39449</v>
          </cell>
          <cell r="T838">
            <v>39493</v>
          </cell>
          <cell r="W838">
            <v>39482</v>
          </cell>
          <cell r="Z838">
            <v>40214</v>
          </cell>
        </row>
        <row r="839">
          <cell r="B839">
            <v>39458</v>
          </cell>
          <cell r="E839">
            <v>39855</v>
          </cell>
          <cell r="H839">
            <v>39464</v>
          </cell>
          <cell r="K839">
            <v>39464</v>
          </cell>
          <cell r="N839">
            <v>39458</v>
          </cell>
          <cell r="Q839">
            <v>39450</v>
          </cell>
          <cell r="T839">
            <v>39496</v>
          </cell>
          <cell r="W839">
            <v>39483</v>
          </cell>
          <cell r="Z839">
            <v>40217</v>
          </cell>
        </row>
        <row r="840">
          <cell r="B840">
            <v>39461</v>
          </cell>
          <cell r="E840">
            <v>39856</v>
          </cell>
          <cell r="H840">
            <v>39465</v>
          </cell>
          <cell r="K840">
            <v>39465</v>
          </cell>
          <cell r="N840">
            <v>39461</v>
          </cell>
          <cell r="Q840">
            <v>39451</v>
          </cell>
          <cell r="T840">
            <v>39497</v>
          </cell>
          <cell r="W840">
            <v>39484</v>
          </cell>
          <cell r="Z840">
            <v>40218</v>
          </cell>
        </row>
        <row r="841">
          <cell r="B841">
            <v>39462</v>
          </cell>
          <cell r="E841">
            <v>39857</v>
          </cell>
          <cell r="H841">
            <v>39469</v>
          </cell>
          <cell r="K841">
            <v>39469</v>
          </cell>
          <cell r="N841">
            <v>39462</v>
          </cell>
          <cell r="Q841">
            <v>39454</v>
          </cell>
          <cell r="T841">
            <v>39498</v>
          </cell>
          <cell r="W841">
            <v>39489</v>
          </cell>
          <cell r="Z841">
            <v>40219</v>
          </cell>
        </row>
        <row r="842">
          <cell r="B842">
            <v>39463</v>
          </cell>
          <cell r="E842">
            <v>39860</v>
          </cell>
          <cell r="H842">
            <v>39470</v>
          </cell>
          <cell r="K842">
            <v>39470</v>
          </cell>
          <cell r="N842">
            <v>39463</v>
          </cell>
          <cell r="Q842">
            <v>39455</v>
          </cell>
          <cell r="T842">
            <v>39499</v>
          </cell>
          <cell r="W842">
            <v>39490</v>
          </cell>
          <cell r="Z842">
            <v>40220</v>
          </cell>
        </row>
        <row r="843">
          <cell r="B843">
            <v>39464</v>
          </cell>
          <cell r="E843">
            <v>39861</v>
          </cell>
          <cell r="H843">
            <v>39471</v>
          </cell>
          <cell r="K843">
            <v>39471</v>
          </cell>
          <cell r="N843">
            <v>39464</v>
          </cell>
          <cell r="Q843">
            <v>39456</v>
          </cell>
          <cell r="T843">
            <v>39500</v>
          </cell>
          <cell r="W843">
            <v>39491</v>
          </cell>
          <cell r="Z843">
            <v>40221</v>
          </cell>
        </row>
        <row r="844">
          <cell r="B844">
            <v>39465</v>
          </cell>
          <cell r="E844">
            <v>39862</v>
          </cell>
          <cell r="H844">
            <v>39472</v>
          </cell>
          <cell r="K844">
            <v>39472</v>
          </cell>
          <cell r="N844">
            <v>39465</v>
          </cell>
          <cell r="Q844">
            <v>39457</v>
          </cell>
          <cell r="T844">
            <v>39503</v>
          </cell>
          <cell r="W844">
            <v>39492</v>
          </cell>
          <cell r="Z844">
            <v>40226</v>
          </cell>
        </row>
        <row r="845">
          <cell r="B845">
            <v>39468</v>
          </cell>
          <cell r="E845">
            <v>39863</v>
          </cell>
          <cell r="H845">
            <v>39475</v>
          </cell>
          <cell r="K845">
            <v>39475</v>
          </cell>
          <cell r="N845">
            <v>39468</v>
          </cell>
          <cell r="Q845">
            <v>39458</v>
          </cell>
          <cell r="T845">
            <v>39504</v>
          </cell>
          <cell r="W845">
            <v>39493</v>
          </cell>
          <cell r="Z845">
            <v>40227</v>
          </cell>
        </row>
        <row r="846">
          <cell r="B846">
            <v>39469</v>
          </cell>
          <cell r="E846">
            <v>39864</v>
          </cell>
          <cell r="H846">
            <v>39476</v>
          </cell>
          <cell r="K846">
            <v>39476</v>
          </cell>
          <cell r="N846">
            <v>39469</v>
          </cell>
          <cell r="Q846">
            <v>39461</v>
          </cell>
          <cell r="T846">
            <v>39505</v>
          </cell>
          <cell r="W846">
            <v>39496</v>
          </cell>
          <cell r="Z846">
            <v>40228</v>
          </cell>
        </row>
        <row r="847">
          <cell r="B847">
            <v>39470</v>
          </cell>
          <cell r="E847">
            <v>39867</v>
          </cell>
          <cell r="H847">
            <v>39477</v>
          </cell>
          <cell r="K847">
            <v>39477</v>
          </cell>
          <cell r="N847">
            <v>39470</v>
          </cell>
          <cell r="Q847">
            <v>39462</v>
          </cell>
          <cell r="T847">
            <v>39506</v>
          </cell>
          <cell r="W847">
            <v>39497</v>
          </cell>
          <cell r="Z847">
            <v>40231</v>
          </cell>
        </row>
        <row r="848">
          <cell r="B848">
            <v>39471</v>
          </cell>
          <cell r="E848">
            <v>39868</v>
          </cell>
          <cell r="H848">
            <v>39478</v>
          </cell>
          <cell r="K848">
            <v>39478</v>
          </cell>
          <cell r="N848">
            <v>39471</v>
          </cell>
          <cell r="Q848">
            <v>39463</v>
          </cell>
          <cell r="T848">
            <v>39507</v>
          </cell>
          <cell r="W848">
            <v>39498</v>
          </cell>
          <cell r="Z848">
            <v>40232</v>
          </cell>
        </row>
        <row r="849">
          <cell r="B849">
            <v>39472</v>
          </cell>
          <cell r="E849">
            <v>39869</v>
          </cell>
          <cell r="H849">
            <v>39479</v>
          </cell>
          <cell r="K849">
            <v>39479</v>
          </cell>
          <cell r="N849">
            <v>39472</v>
          </cell>
          <cell r="Q849">
            <v>39464</v>
          </cell>
          <cell r="T849">
            <v>39510</v>
          </cell>
          <cell r="W849">
            <v>39499</v>
          </cell>
          <cell r="Z849">
            <v>40233</v>
          </cell>
        </row>
        <row r="850">
          <cell r="B850">
            <v>39475</v>
          </cell>
          <cell r="E850">
            <v>39870</v>
          </cell>
          <cell r="H850">
            <v>39482</v>
          </cell>
          <cell r="K850">
            <v>39482</v>
          </cell>
          <cell r="N850">
            <v>39475</v>
          </cell>
          <cell r="Q850">
            <v>39465</v>
          </cell>
          <cell r="T850">
            <v>39511</v>
          </cell>
          <cell r="W850">
            <v>39500</v>
          </cell>
          <cell r="Z850">
            <v>40234</v>
          </cell>
        </row>
        <row r="851">
          <cell r="B851">
            <v>39476</v>
          </cell>
          <cell r="E851">
            <v>39871</v>
          </cell>
          <cell r="H851">
            <v>39483</v>
          </cell>
          <cell r="K851">
            <v>39483</v>
          </cell>
          <cell r="N851">
            <v>39476</v>
          </cell>
          <cell r="Q851">
            <v>39468</v>
          </cell>
          <cell r="T851">
            <v>39512</v>
          </cell>
          <cell r="W851">
            <v>39503</v>
          </cell>
          <cell r="Z851">
            <v>40235</v>
          </cell>
        </row>
        <row r="852">
          <cell r="B852">
            <v>39477</v>
          </cell>
          <cell r="E852">
            <v>39874</v>
          </cell>
          <cell r="H852">
            <v>39484</v>
          </cell>
          <cell r="K852">
            <v>39484</v>
          </cell>
          <cell r="N852">
            <v>39477</v>
          </cell>
          <cell r="Q852">
            <v>39469</v>
          </cell>
          <cell r="T852">
            <v>39513</v>
          </cell>
          <cell r="W852">
            <v>39504</v>
          </cell>
          <cell r="Z852">
            <v>40238</v>
          </cell>
        </row>
        <row r="853">
          <cell r="B853">
            <v>39478</v>
          </cell>
          <cell r="E853">
            <v>39875</v>
          </cell>
          <cell r="H853">
            <v>39485</v>
          </cell>
          <cell r="K853">
            <v>39485</v>
          </cell>
          <cell r="N853">
            <v>39478</v>
          </cell>
          <cell r="Q853">
            <v>39470</v>
          </cell>
          <cell r="T853">
            <v>39514</v>
          </cell>
          <cell r="W853">
            <v>39505</v>
          </cell>
          <cell r="Z853">
            <v>40239</v>
          </cell>
        </row>
        <row r="854">
          <cell r="B854">
            <v>39479</v>
          </cell>
          <cell r="E854">
            <v>39876</v>
          </cell>
          <cell r="H854">
            <v>39486</v>
          </cell>
          <cell r="K854">
            <v>39486</v>
          </cell>
          <cell r="N854">
            <v>39479</v>
          </cell>
          <cell r="Q854">
            <v>39471</v>
          </cell>
          <cell r="T854">
            <v>39517</v>
          </cell>
          <cell r="W854">
            <v>39506</v>
          </cell>
          <cell r="Z854">
            <v>40240</v>
          </cell>
        </row>
        <row r="855">
          <cell r="B855">
            <v>39482</v>
          </cell>
          <cell r="E855">
            <v>39877</v>
          </cell>
          <cell r="H855">
            <v>39489</v>
          </cell>
          <cell r="K855">
            <v>39489</v>
          </cell>
          <cell r="N855">
            <v>39482</v>
          </cell>
          <cell r="Q855">
            <v>39472</v>
          </cell>
          <cell r="T855">
            <v>39518</v>
          </cell>
          <cell r="W855">
            <v>39507</v>
          </cell>
          <cell r="Z855">
            <v>40241</v>
          </cell>
        </row>
        <row r="856">
          <cell r="B856">
            <v>39483</v>
          </cell>
          <cell r="E856">
            <v>39878</v>
          </cell>
          <cell r="H856">
            <v>39490</v>
          </cell>
          <cell r="K856">
            <v>39490</v>
          </cell>
          <cell r="N856">
            <v>39483</v>
          </cell>
          <cell r="Q856">
            <v>39475</v>
          </cell>
          <cell r="T856">
            <v>39519</v>
          </cell>
          <cell r="W856">
            <v>39510</v>
          </cell>
          <cell r="Z856">
            <v>40242</v>
          </cell>
        </row>
        <row r="857">
          <cell r="B857">
            <v>39484</v>
          </cell>
          <cell r="E857">
            <v>39881</v>
          </cell>
          <cell r="H857">
            <v>39491</v>
          </cell>
          <cell r="K857">
            <v>39491</v>
          </cell>
          <cell r="N857">
            <v>39484</v>
          </cell>
          <cell r="Q857">
            <v>39476</v>
          </cell>
          <cell r="T857">
            <v>39520</v>
          </cell>
          <cell r="W857">
            <v>39511</v>
          </cell>
          <cell r="Z857">
            <v>40245</v>
          </cell>
        </row>
        <row r="858">
          <cell r="B858">
            <v>39485</v>
          </cell>
          <cell r="E858">
            <v>39882</v>
          </cell>
          <cell r="H858">
            <v>39492</v>
          </cell>
          <cell r="K858">
            <v>39492</v>
          </cell>
          <cell r="N858">
            <v>39485</v>
          </cell>
          <cell r="Q858">
            <v>39477</v>
          </cell>
          <cell r="T858">
            <v>39521</v>
          </cell>
          <cell r="W858">
            <v>39512</v>
          </cell>
          <cell r="Z858">
            <v>40246</v>
          </cell>
        </row>
        <row r="859">
          <cell r="B859">
            <v>39486</v>
          </cell>
          <cell r="E859">
            <v>39883</v>
          </cell>
          <cell r="H859">
            <v>39493</v>
          </cell>
          <cell r="K859">
            <v>39493</v>
          </cell>
          <cell r="N859">
            <v>39486</v>
          </cell>
          <cell r="Q859">
            <v>39478</v>
          </cell>
          <cell r="T859">
            <v>39524</v>
          </cell>
          <cell r="W859">
            <v>39513</v>
          </cell>
          <cell r="Z859">
            <v>40247</v>
          </cell>
        </row>
        <row r="860">
          <cell r="B860">
            <v>39489</v>
          </cell>
          <cell r="E860">
            <v>39884</v>
          </cell>
          <cell r="H860">
            <v>39497</v>
          </cell>
          <cell r="K860">
            <v>39497</v>
          </cell>
          <cell r="N860">
            <v>39489</v>
          </cell>
          <cell r="Q860">
            <v>39479</v>
          </cell>
          <cell r="T860">
            <v>39525</v>
          </cell>
          <cell r="W860">
            <v>39514</v>
          </cell>
          <cell r="Z860">
            <v>40248</v>
          </cell>
        </row>
        <row r="861">
          <cell r="B861">
            <v>39490</v>
          </cell>
          <cell r="E861">
            <v>39885</v>
          </cell>
          <cell r="H861">
            <v>39498</v>
          </cell>
          <cell r="K861">
            <v>39498</v>
          </cell>
          <cell r="N861">
            <v>39490</v>
          </cell>
          <cell r="Q861">
            <v>39482</v>
          </cell>
          <cell r="T861">
            <v>39526</v>
          </cell>
          <cell r="W861">
            <v>39517</v>
          </cell>
          <cell r="Z861">
            <v>40249</v>
          </cell>
        </row>
        <row r="862">
          <cell r="B862">
            <v>39491</v>
          </cell>
          <cell r="E862">
            <v>39888</v>
          </cell>
          <cell r="H862">
            <v>39499</v>
          </cell>
          <cell r="K862">
            <v>39499</v>
          </cell>
          <cell r="N862">
            <v>39491</v>
          </cell>
          <cell r="Q862">
            <v>39483</v>
          </cell>
          <cell r="T862">
            <v>39528</v>
          </cell>
          <cell r="W862">
            <v>39518</v>
          </cell>
          <cell r="Z862">
            <v>40252</v>
          </cell>
        </row>
        <row r="863">
          <cell r="B863">
            <v>39492</v>
          </cell>
          <cell r="E863">
            <v>39889</v>
          </cell>
          <cell r="H863">
            <v>39500</v>
          </cell>
          <cell r="K863">
            <v>39500</v>
          </cell>
          <cell r="N863">
            <v>39492</v>
          </cell>
          <cell r="Q863">
            <v>39484</v>
          </cell>
          <cell r="T863">
            <v>39531</v>
          </cell>
          <cell r="W863">
            <v>39519</v>
          </cell>
          <cell r="Z863">
            <v>40253</v>
          </cell>
        </row>
        <row r="864">
          <cell r="B864">
            <v>39493</v>
          </cell>
          <cell r="E864">
            <v>39890</v>
          </cell>
          <cell r="H864">
            <v>39503</v>
          </cell>
          <cell r="K864">
            <v>39503</v>
          </cell>
          <cell r="N864">
            <v>39493</v>
          </cell>
          <cell r="Q864">
            <v>39485</v>
          </cell>
          <cell r="T864">
            <v>39532</v>
          </cell>
          <cell r="W864">
            <v>39520</v>
          </cell>
          <cell r="Z864">
            <v>40254</v>
          </cell>
        </row>
        <row r="865">
          <cell r="B865">
            <v>39496</v>
          </cell>
          <cell r="E865">
            <v>39891</v>
          </cell>
          <cell r="H865">
            <v>39504</v>
          </cell>
          <cell r="K865">
            <v>39504</v>
          </cell>
          <cell r="N865">
            <v>39496</v>
          </cell>
          <cell r="Q865">
            <v>39486</v>
          </cell>
          <cell r="T865">
            <v>39533</v>
          </cell>
          <cell r="W865">
            <v>39521</v>
          </cell>
          <cell r="Z865">
            <v>40255</v>
          </cell>
        </row>
        <row r="866">
          <cell r="B866">
            <v>39497</v>
          </cell>
          <cell r="E866">
            <v>39892</v>
          </cell>
          <cell r="H866">
            <v>39505</v>
          </cell>
          <cell r="K866">
            <v>39505</v>
          </cell>
          <cell r="N866">
            <v>39497</v>
          </cell>
          <cell r="Q866">
            <v>39489</v>
          </cell>
          <cell r="T866">
            <v>39534</v>
          </cell>
          <cell r="W866">
            <v>39524</v>
          </cell>
          <cell r="Z866">
            <v>40256</v>
          </cell>
        </row>
        <row r="867">
          <cell r="B867">
            <v>39498</v>
          </cell>
          <cell r="E867">
            <v>39895</v>
          </cell>
          <cell r="H867">
            <v>39506</v>
          </cell>
          <cell r="K867">
            <v>39506</v>
          </cell>
          <cell r="N867">
            <v>39498</v>
          </cell>
          <cell r="Q867">
            <v>39490</v>
          </cell>
          <cell r="T867">
            <v>39535</v>
          </cell>
          <cell r="W867">
            <v>39525</v>
          </cell>
          <cell r="Z867">
            <v>40259</v>
          </cell>
        </row>
        <row r="868">
          <cell r="B868">
            <v>39499</v>
          </cell>
          <cell r="E868">
            <v>39896</v>
          </cell>
          <cell r="H868">
            <v>39507</v>
          </cell>
          <cell r="K868">
            <v>39507</v>
          </cell>
          <cell r="N868">
            <v>39499</v>
          </cell>
          <cell r="Q868">
            <v>39491</v>
          </cell>
          <cell r="T868">
            <v>39538</v>
          </cell>
          <cell r="W868">
            <v>39526</v>
          </cell>
          <cell r="Z868">
            <v>40260</v>
          </cell>
        </row>
        <row r="869">
          <cell r="B869">
            <v>39500</v>
          </cell>
          <cell r="E869">
            <v>39897</v>
          </cell>
          <cell r="H869">
            <v>39510</v>
          </cell>
          <cell r="K869">
            <v>39510</v>
          </cell>
          <cell r="N869">
            <v>39500</v>
          </cell>
          <cell r="Q869">
            <v>39492</v>
          </cell>
          <cell r="T869">
            <v>39539</v>
          </cell>
          <cell r="W869">
            <v>39527</v>
          </cell>
          <cell r="Z869">
            <v>40261</v>
          </cell>
        </row>
        <row r="870">
          <cell r="B870">
            <v>39503</v>
          </cell>
          <cell r="E870">
            <v>39898</v>
          </cell>
          <cell r="H870">
            <v>39511</v>
          </cell>
          <cell r="K870">
            <v>39511</v>
          </cell>
          <cell r="N870">
            <v>39503</v>
          </cell>
          <cell r="Q870">
            <v>39493</v>
          </cell>
          <cell r="T870">
            <v>39540</v>
          </cell>
          <cell r="W870">
            <v>39532</v>
          </cell>
          <cell r="Z870">
            <v>40262</v>
          </cell>
        </row>
        <row r="871">
          <cell r="B871">
            <v>39504</v>
          </cell>
          <cell r="E871">
            <v>39899</v>
          </cell>
          <cell r="H871">
            <v>39512</v>
          </cell>
          <cell r="K871">
            <v>39512</v>
          </cell>
          <cell r="N871">
            <v>39504</v>
          </cell>
          <cell r="Q871">
            <v>39496</v>
          </cell>
          <cell r="T871">
            <v>39541</v>
          </cell>
          <cell r="W871">
            <v>39533</v>
          </cell>
          <cell r="Z871">
            <v>40263</v>
          </cell>
        </row>
        <row r="872">
          <cell r="B872">
            <v>39505</v>
          </cell>
          <cell r="E872">
            <v>39902</v>
          </cell>
          <cell r="H872">
            <v>39513</v>
          </cell>
          <cell r="K872">
            <v>39513</v>
          </cell>
          <cell r="N872">
            <v>39505</v>
          </cell>
          <cell r="Q872">
            <v>39497</v>
          </cell>
          <cell r="T872">
            <v>39542</v>
          </cell>
          <cell r="W872">
            <v>39534</v>
          </cell>
          <cell r="Z872">
            <v>40266</v>
          </cell>
        </row>
        <row r="873">
          <cell r="B873">
            <v>39506</v>
          </cell>
          <cell r="E873">
            <v>39903</v>
          </cell>
          <cell r="H873">
            <v>39514</v>
          </cell>
          <cell r="K873">
            <v>39514</v>
          </cell>
          <cell r="N873">
            <v>39506</v>
          </cell>
          <cell r="Q873">
            <v>39498</v>
          </cell>
          <cell r="T873">
            <v>39545</v>
          </cell>
          <cell r="W873">
            <v>39535</v>
          </cell>
          <cell r="Z873">
            <v>40267</v>
          </cell>
        </row>
        <row r="874">
          <cell r="B874">
            <v>39507</v>
          </cell>
          <cell r="E874">
            <v>39904</v>
          </cell>
          <cell r="H874">
            <v>39517</v>
          </cell>
          <cell r="K874">
            <v>39517</v>
          </cell>
          <cell r="N874">
            <v>39507</v>
          </cell>
          <cell r="Q874">
            <v>39499</v>
          </cell>
          <cell r="T874">
            <v>39546</v>
          </cell>
          <cell r="W874">
            <v>39538</v>
          </cell>
          <cell r="Z874">
            <v>40268</v>
          </cell>
        </row>
        <row r="875">
          <cell r="B875">
            <v>39510</v>
          </cell>
          <cell r="E875">
            <v>39905</v>
          </cell>
          <cell r="H875">
            <v>39518</v>
          </cell>
          <cell r="K875">
            <v>39518</v>
          </cell>
          <cell r="N875">
            <v>39510</v>
          </cell>
          <cell r="Q875">
            <v>39500</v>
          </cell>
          <cell r="T875">
            <v>39547</v>
          </cell>
          <cell r="W875">
            <v>39539</v>
          </cell>
          <cell r="Z875">
            <v>40269</v>
          </cell>
        </row>
        <row r="876">
          <cell r="B876">
            <v>39511</v>
          </cell>
          <cell r="E876">
            <v>39906</v>
          </cell>
          <cell r="H876">
            <v>39519</v>
          </cell>
          <cell r="K876">
            <v>39519</v>
          </cell>
          <cell r="N876">
            <v>39511</v>
          </cell>
          <cell r="Q876">
            <v>39503</v>
          </cell>
          <cell r="T876">
            <v>39548</v>
          </cell>
          <cell r="W876">
            <v>39540</v>
          </cell>
          <cell r="Z876">
            <v>40275</v>
          </cell>
        </row>
        <row r="877">
          <cell r="B877">
            <v>39512</v>
          </cell>
          <cell r="E877">
            <v>39909</v>
          </cell>
          <cell r="H877">
            <v>39520</v>
          </cell>
          <cell r="K877">
            <v>39520</v>
          </cell>
          <cell r="N877">
            <v>39512</v>
          </cell>
          <cell r="Q877">
            <v>39504</v>
          </cell>
          <cell r="T877">
            <v>39549</v>
          </cell>
          <cell r="W877">
            <v>39541</v>
          </cell>
          <cell r="Z877">
            <v>40276</v>
          </cell>
        </row>
        <row r="878">
          <cell r="B878">
            <v>39513</v>
          </cell>
          <cell r="E878">
            <v>39910</v>
          </cell>
          <cell r="H878">
            <v>39521</v>
          </cell>
          <cell r="K878">
            <v>39521</v>
          </cell>
          <cell r="N878">
            <v>39513</v>
          </cell>
          <cell r="Q878">
            <v>39505</v>
          </cell>
          <cell r="T878">
            <v>39552</v>
          </cell>
          <cell r="W878">
            <v>39545</v>
          </cell>
          <cell r="Z878">
            <v>40277</v>
          </cell>
        </row>
        <row r="879">
          <cell r="B879">
            <v>39514</v>
          </cell>
          <cell r="E879">
            <v>39911</v>
          </cell>
          <cell r="H879">
            <v>39524</v>
          </cell>
          <cell r="K879">
            <v>39524</v>
          </cell>
          <cell r="N879">
            <v>39514</v>
          </cell>
          <cell r="Q879">
            <v>39506</v>
          </cell>
          <cell r="T879">
            <v>39553</v>
          </cell>
          <cell r="W879">
            <v>39546</v>
          </cell>
          <cell r="Z879">
            <v>40280</v>
          </cell>
        </row>
        <row r="880">
          <cell r="B880">
            <v>39517</v>
          </cell>
          <cell r="E880">
            <v>39912</v>
          </cell>
          <cell r="H880">
            <v>39525</v>
          </cell>
          <cell r="K880">
            <v>39525</v>
          </cell>
          <cell r="N880">
            <v>39517</v>
          </cell>
          <cell r="Q880">
            <v>39507</v>
          </cell>
          <cell r="T880">
            <v>39554</v>
          </cell>
          <cell r="W880">
            <v>39547</v>
          </cell>
          <cell r="Z880">
            <v>40281</v>
          </cell>
        </row>
        <row r="881">
          <cell r="B881">
            <v>39518</v>
          </cell>
          <cell r="E881">
            <v>39917</v>
          </cell>
          <cell r="H881">
            <v>39526</v>
          </cell>
          <cell r="K881">
            <v>39526</v>
          </cell>
          <cell r="N881">
            <v>39518</v>
          </cell>
          <cell r="Q881">
            <v>39510</v>
          </cell>
          <cell r="T881">
            <v>39555</v>
          </cell>
          <cell r="W881">
            <v>39548</v>
          </cell>
          <cell r="Z881">
            <v>40282</v>
          </cell>
        </row>
        <row r="882">
          <cell r="B882">
            <v>39519</v>
          </cell>
          <cell r="E882">
            <v>39918</v>
          </cell>
          <cell r="H882">
            <v>39527</v>
          </cell>
          <cell r="K882">
            <v>39527</v>
          </cell>
          <cell r="N882">
            <v>39519</v>
          </cell>
          <cell r="Q882">
            <v>39511</v>
          </cell>
          <cell r="T882">
            <v>39556</v>
          </cell>
          <cell r="W882">
            <v>39549</v>
          </cell>
          <cell r="Z882">
            <v>40283</v>
          </cell>
        </row>
        <row r="883">
          <cell r="B883">
            <v>39520</v>
          </cell>
          <cell r="E883">
            <v>39919</v>
          </cell>
          <cell r="H883">
            <v>39531</v>
          </cell>
          <cell r="K883">
            <v>39531</v>
          </cell>
          <cell r="N883">
            <v>39520</v>
          </cell>
          <cell r="Q883">
            <v>39512</v>
          </cell>
          <cell r="T883">
            <v>39559</v>
          </cell>
          <cell r="W883">
            <v>39552</v>
          </cell>
          <cell r="Z883">
            <v>40284</v>
          </cell>
        </row>
        <row r="884">
          <cell r="B884">
            <v>39521</v>
          </cell>
          <cell r="E884">
            <v>39920</v>
          </cell>
          <cell r="H884">
            <v>39532</v>
          </cell>
          <cell r="K884">
            <v>39532</v>
          </cell>
          <cell r="N884">
            <v>39521</v>
          </cell>
          <cell r="Q884">
            <v>39513</v>
          </cell>
          <cell r="T884">
            <v>39560</v>
          </cell>
          <cell r="W884">
            <v>39553</v>
          </cell>
          <cell r="Z884">
            <v>40287</v>
          </cell>
        </row>
        <row r="885">
          <cell r="B885">
            <v>39524</v>
          </cell>
          <cell r="E885">
            <v>39923</v>
          </cell>
          <cell r="H885">
            <v>39533</v>
          </cell>
          <cell r="K885">
            <v>39533</v>
          </cell>
          <cell r="N885">
            <v>39524</v>
          </cell>
          <cell r="Q885">
            <v>39514</v>
          </cell>
          <cell r="T885">
            <v>39561</v>
          </cell>
          <cell r="W885">
            <v>39554</v>
          </cell>
          <cell r="Z885">
            <v>40288</v>
          </cell>
        </row>
        <row r="886">
          <cell r="B886">
            <v>39525</v>
          </cell>
          <cell r="E886">
            <v>39924</v>
          </cell>
          <cell r="H886">
            <v>39534</v>
          </cell>
          <cell r="K886">
            <v>39534</v>
          </cell>
          <cell r="N886">
            <v>39525</v>
          </cell>
          <cell r="Q886">
            <v>39517</v>
          </cell>
          <cell r="T886">
            <v>39562</v>
          </cell>
          <cell r="W886">
            <v>39555</v>
          </cell>
          <cell r="Z886">
            <v>40289</v>
          </cell>
        </row>
        <row r="887">
          <cell r="B887">
            <v>39526</v>
          </cell>
          <cell r="E887">
            <v>39925</v>
          </cell>
          <cell r="H887">
            <v>39535</v>
          </cell>
          <cell r="K887">
            <v>39535</v>
          </cell>
          <cell r="N887">
            <v>39526</v>
          </cell>
          <cell r="Q887">
            <v>39518</v>
          </cell>
          <cell r="T887">
            <v>39563</v>
          </cell>
          <cell r="W887">
            <v>39556</v>
          </cell>
          <cell r="Z887">
            <v>40290</v>
          </cell>
        </row>
        <row r="888">
          <cell r="B888">
            <v>39527</v>
          </cell>
          <cell r="E888">
            <v>39926</v>
          </cell>
          <cell r="H888">
            <v>39538</v>
          </cell>
          <cell r="K888">
            <v>39538</v>
          </cell>
          <cell r="N888">
            <v>39527</v>
          </cell>
          <cell r="Q888">
            <v>39519</v>
          </cell>
          <cell r="T888">
            <v>39566</v>
          </cell>
          <cell r="W888">
            <v>39559</v>
          </cell>
          <cell r="Z888">
            <v>40291</v>
          </cell>
        </row>
        <row r="889">
          <cell r="B889">
            <v>39532</v>
          </cell>
          <cell r="E889">
            <v>39927</v>
          </cell>
          <cell r="H889">
            <v>39539</v>
          </cell>
          <cell r="K889">
            <v>39539</v>
          </cell>
          <cell r="N889">
            <v>39532</v>
          </cell>
          <cell r="Q889">
            <v>39520</v>
          </cell>
          <cell r="T889">
            <v>39568</v>
          </cell>
          <cell r="W889">
            <v>39560</v>
          </cell>
          <cell r="Z889">
            <v>40294</v>
          </cell>
        </row>
        <row r="890">
          <cell r="B890">
            <v>39533</v>
          </cell>
          <cell r="E890">
            <v>39930</v>
          </cell>
          <cell r="H890">
            <v>39540</v>
          </cell>
          <cell r="K890">
            <v>39540</v>
          </cell>
          <cell r="N890">
            <v>39533</v>
          </cell>
          <cell r="Q890">
            <v>39521</v>
          </cell>
          <cell r="T890">
            <v>39569</v>
          </cell>
          <cell r="W890">
            <v>39561</v>
          </cell>
          <cell r="Z890">
            <v>40295</v>
          </cell>
        </row>
        <row r="891">
          <cell r="B891">
            <v>39534</v>
          </cell>
          <cell r="E891">
            <v>39931</v>
          </cell>
          <cell r="H891">
            <v>39541</v>
          </cell>
          <cell r="K891">
            <v>39541</v>
          </cell>
          <cell r="N891">
            <v>39534</v>
          </cell>
          <cell r="Q891">
            <v>39524</v>
          </cell>
          <cell r="T891">
            <v>39570</v>
          </cell>
          <cell r="W891">
            <v>39562</v>
          </cell>
          <cell r="Z891">
            <v>40296</v>
          </cell>
        </row>
        <row r="892">
          <cell r="B892">
            <v>39535</v>
          </cell>
          <cell r="E892">
            <v>39932</v>
          </cell>
          <cell r="H892">
            <v>39542</v>
          </cell>
          <cell r="K892">
            <v>39542</v>
          </cell>
          <cell r="N892">
            <v>39535</v>
          </cell>
          <cell r="Q892">
            <v>39525</v>
          </cell>
          <cell r="T892">
            <v>39575</v>
          </cell>
          <cell r="W892">
            <v>39563</v>
          </cell>
          <cell r="Z892">
            <v>40297</v>
          </cell>
        </row>
        <row r="893">
          <cell r="B893">
            <v>39538</v>
          </cell>
          <cell r="E893">
            <v>39933</v>
          </cell>
          <cell r="H893">
            <v>39545</v>
          </cell>
          <cell r="K893">
            <v>39545</v>
          </cell>
          <cell r="N893">
            <v>39538</v>
          </cell>
          <cell r="Q893">
            <v>39526</v>
          </cell>
          <cell r="T893">
            <v>39576</v>
          </cell>
          <cell r="W893">
            <v>39566</v>
          </cell>
          <cell r="Z893">
            <v>40298</v>
          </cell>
        </row>
        <row r="894">
          <cell r="B894">
            <v>39539</v>
          </cell>
          <cell r="E894">
            <v>39937</v>
          </cell>
          <cell r="H894">
            <v>39546</v>
          </cell>
          <cell r="K894">
            <v>39546</v>
          </cell>
          <cell r="N894">
            <v>39539</v>
          </cell>
          <cell r="Q894">
            <v>39527</v>
          </cell>
          <cell r="T894">
            <v>39577</v>
          </cell>
          <cell r="W894">
            <v>39567</v>
          </cell>
          <cell r="Z894">
            <v>40301</v>
          </cell>
        </row>
        <row r="895">
          <cell r="B895">
            <v>39540</v>
          </cell>
          <cell r="E895">
            <v>39938</v>
          </cell>
          <cell r="H895">
            <v>39547</v>
          </cell>
          <cell r="K895">
            <v>39547</v>
          </cell>
          <cell r="N895">
            <v>39540</v>
          </cell>
          <cell r="Q895">
            <v>39532</v>
          </cell>
          <cell r="T895">
            <v>39580</v>
          </cell>
          <cell r="W895">
            <v>39568</v>
          </cell>
          <cell r="Z895">
            <v>40302</v>
          </cell>
        </row>
        <row r="896">
          <cell r="B896">
            <v>39541</v>
          </cell>
          <cell r="E896">
            <v>39939</v>
          </cell>
          <cell r="H896">
            <v>39548</v>
          </cell>
          <cell r="K896">
            <v>39548</v>
          </cell>
          <cell r="N896">
            <v>39541</v>
          </cell>
          <cell r="Q896">
            <v>39533</v>
          </cell>
          <cell r="T896">
            <v>39581</v>
          </cell>
          <cell r="W896">
            <v>39570</v>
          </cell>
          <cell r="Z896">
            <v>40303</v>
          </cell>
        </row>
        <row r="897">
          <cell r="B897">
            <v>39542</v>
          </cell>
          <cell r="E897">
            <v>39940</v>
          </cell>
          <cell r="H897">
            <v>39549</v>
          </cell>
          <cell r="K897">
            <v>39549</v>
          </cell>
          <cell r="N897">
            <v>39542</v>
          </cell>
          <cell r="Q897">
            <v>39534</v>
          </cell>
          <cell r="T897">
            <v>39582</v>
          </cell>
          <cell r="W897">
            <v>39573</v>
          </cell>
          <cell r="Z897">
            <v>40304</v>
          </cell>
        </row>
        <row r="898">
          <cell r="B898">
            <v>39545</v>
          </cell>
          <cell r="E898">
            <v>39941</v>
          </cell>
          <cell r="H898">
            <v>39552</v>
          </cell>
          <cell r="K898">
            <v>39552</v>
          </cell>
          <cell r="N898">
            <v>39545</v>
          </cell>
          <cell r="Q898">
            <v>39535</v>
          </cell>
          <cell r="T898">
            <v>39583</v>
          </cell>
          <cell r="W898">
            <v>39574</v>
          </cell>
          <cell r="Z898">
            <v>40305</v>
          </cell>
        </row>
        <row r="899">
          <cell r="B899">
            <v>39546</v>
          </cell>
          <cell r="E899">
            <v>39944</v>
          </cell>
          <cell r="H899">
            <v>39553</v>
          </cell>
          <cell r="K899">
            <v>39553</v>
          </cell>
          <cell r="N899">
            <v>39546</v>
          </cell>
          <cell r="Q899">
            <v>39538</v>
          </cell>
          <cell r="T899">
            <v>39584</v>
          </cell>
          <cell r="W899">
            <v>39575</v>
          </cell>
          <cell r="Z899">
            <v>40308</v>
          </cell>
        </row>
        <row r="900">
          <cell r="B900">
            <v>39547</v>
          </cell>
          <cell r="E900">
            <v>39945</v>
          </cell>
          <cell r="H900">
            <v>39554</v>
          </cell>
          <cell r="K900">
            <v>39554</v>
          </cell>
          <cell r="N900">
            <v>39547</v>
          </cell>
          <cell r="Q900">
            <v>39539</v>
          </cell>
          <cell r="T900">
            <v>39587</v>
          </cell>
          <cell r="W900">
            <v>39576</v>
          </cell>
          <cell r="Z900">
            <v>40309</v>
          </cell>
        </row>
        <row r="901">
          <cell r="B901">
            <v>39548</v>
          </cell>
          <cell r="E901">
            <v>39946</v>
          </cell>
          <cell r="H901">
            <v>39555</v>
          </cell>
          <cell r="K901">
            <v>39555</v>
          </cell>
          <cell r="N901">
            <v>39548</v>
          </cell>
          <cell r="Q901">
            <v>39540</v>
          </cell>
          <cell r="T901">
            <v>39588</v>
          </cell>
          <cell r="W901">
            <v>39577</v>
          </cell>
          <cell r="Z901">
            <v>40310</v>
          </cell>
        </row>
        <row r="902">
          <cell r="B902">
            <v>39549</v>
          </cell>
          <cell r="E902">
            <v>39947</v>
          </cell>
          <cell r="H902">
            <v>39556</v>
          </cell>
          <cell r="K902">
            <v>39556</v>
          </cell>
          <cell r="N902">
            <v>39549</v>
          </cell>
          <cell r="Q902">
            <v>39541</v>
          </cell>
          <cell r="T902">
            <v>39589</v>
          </cell>
          <cell r="W902">
            <v>39581</v>
          </cell>
          <cell r="Z902">
            <v>40311</v>
          </cell>
        </row>
        <row r="903">
          <cell r="B903">
            <v>39552</v>
          </cell>
          <cell r="E903">
            <v>39948</v>
          </cell>
          <cell r="H903">
            <v>39559</v>
          </cell>
          <cell r="K903">
            <v>39559</v>
          </cell>
          <cell r="N903">
            <v>39552</v>
          </cell>
          <cell r="Q903">
            <v>39542</v>
          </cell>
          <cell r="T903">
            <v>39590</v>
          </cell>
          <cell r="W903">
            <v>39582</v>
          </cell>
          <cell r="Z903">
            <v>40312</v>
          </cell>
        </row>
        <row r="904">
          <cell r="B904">
            <v>39553</v>
          </cell>
          <cell r="E904">
            <v>39951</v>
          </cell>
          <cell r="H904">
            <v>39560</v>
          </cell>
          <cell r="K904">
            <v>39560</v>
          </cell>
          <cell r="N904">
            <v>39553</v>
          </cell>
          <cell r="Q904">
            <v>39545</v>
          </cell>
          <cell r="T904">
            <v>39591</v>
          </cell>
          <cell r="W904">
            <v>39583</v>
          </cell>
          <cell r="Z904">
            <v>40315</v>
          </cell>
        </row>
        <row r="905">
          <cell r="B905">
            <v>39554</v>
          </cell>
          <cell r="E905">
            <v>39952</v>
          </cell>
          <cell r="H905">
            <v>39561</v>
          </cell>
          <cell r="K905">
            <v>39561</v>
          </cell>
          <cell r="N905">
            <v>39554</v>
          </cell>
          <cell r="Q905">
            <v>39546</v>
          </cell>
          <cell r="T905">
            <v>39594</v>
          </cell>
          <cell r="W905">
            <v>39584</v>
          </cell>
          <cell r="Z905">
            <v>40316</v>
          </cell>
        </row>
        <row r="906">
          <cell r="B906">
            <v>39555</v>
          </cell>
          <cell r="E906">
            <v>39953</v>
          </cell>
          <cell r="H906">
            <v>39562</v>
          </cell>
          <cell r="K906">
            <v>39562</v>
          </cell>
          <cell r="N906">
            <v>39555</v>
          </cell>
          <cell r="Q906">
            <v>39547</v>
          </cell>
          <cell r="T906">
            <v>39595</v>
          </cell>
          <cell r="W906">
            <v>39587</v>
          </cell>
          <cell r="Z906">
            <v>40317</v>
          </cell>
        </row>
        <row r="907">
          <cell r="B907">
            <v>39556</v>
          </cell>
          <cell r="E907">
            <v>39954</v>
          </cell>
          <cell r="H907">
            <v>39563</v>
          </cell>
          <cell r="K907">
            <v>39563</v>
          </cell>
          <cell r="N907">
            <v>39556</v>
          </cell>
          <cell r="Q907">
            <v>39548</v>
          </cell>
          <cell r="T907">
            <v>39596</v>
          </cell>
          <cell r="W907">
            <v>39588</v>
          </cell>
          <cell r="Z907">
            <v>40318</v>
          </cell>
        </row>
        <row r="908">
          <cell r="B908">
            <v>39559</v>
          </cell>
          <cell r="E908">
            <v>39955</v>
          </cell>
          <cell r="H908">
            <v>39566</v>
          </cell>
          <cell r="K908">
            <v>39566</v>
          </cell>
          <cell r="N908">
            <v>39559</v>
          </cell>
          <cell r="Q908">
            <v>39549</v>
          </cell>
          <cell r="T908">
            <v>39597</v>
          </cell>
          <cell r="W908">
            <v>39589</v>
          </cell>
          <cell r="Z908">
            <v>40322</v>
          </cell>
        </row>
        <row r="909">
          <cell r="B909">
            <v>39560</v>
          </cell>
          <cell r="E909">
            <v>39958</v>
          </cell>
          <cell r="H909">
            <v>39567</v>
          </cell>
          <cell r="K909">
            <v>39567</v>
          </cell>
          <cell r="N909">
            <v>39560</v>
          </cell>
          <cell r="Q909">
            <v>39552</v>
          </cell>
          <cell r="T909">
            <v>39598</v>
          </cell>
          <cell r="W909">
            <v>39590</v>
          </cell>
          <cell r="Z909">
            <v>40323</v>
          </cell>
        </row>
        <row r="910">
          <cell r="B910">
            <v>39561</v>
          </cell>
          <cell r="E910">
            <v>39959</v>
          </cell>
          <cell r="H910">
            <v>39568</v>
          </cell>
          <cell r="K910">
            <v>39568</v>
          </cell>
          <cell r="N910">
            <v>39561</v>
          </cell>
          <cell r="Q910">
            <v>39553</v>
          </cell>
          <cell r="T910">
            <v>39601</v>
          </cell>
          <cell r="W910">
            <v>39591</v>
          </cell>
          <cell r="Z910">
            <v>40324</v>
          </cell>
        </row>
        <row r="911">
          <cell r="B911">
            <v>39562</v>
          </cell>
          <cell r="E911">
            <v>39960</v>
          </cell>
          <cell r="H911">
            <v>39569</v>
          </cell>
          <cell r="K911">
            <v>39569</v>
          </cell>
          <cell r="N911">
            <v>39562</v>
          </cell>
          <cell r="Q911">
            <v>39554</v>
          </cell>
          <cell r="T911">
            <v>39602</v>
          </cell>
          <cell r="W911">
            <v>39594</v>
          </cell>
          <cell r="Z911">
            <v>40325</v>
          </cell>
        </row>
        <row r="912">
          <cell r="B912">
            <v>39563</v>
          </cell>
          <cell r="E912">
            <v>39962</v>
          </cell>
          <cell r="H912">
            <v>39570</v>
          </cell>
          <cell r="K912">
            <v>39570</v>
          </cell>
          <cell r="N912">
            <v>39563</v>
          </cell>
          <cell r="Q912">
            <v>39555</v>
          </cell>
          <cell r="T912">
            <v>39603</v>
          </cell>
          <cell r="W912">
            <v>39595</v>
          </cell>
          <cell r="Z912">
            <v>40326</v>
          </cell>
        </row>
        <row r="913">
          <cell r="B913">
            <v>39566</v>
          </cell>
          <cell r="E913">
            <v>39965</v>
          </cell>
          <cell r="H913">
            <v>39573</v>
          </cell>
          <cell r="K913">
            <v>39573</v>
          </cell>
          <cell r="N913">
            <v>39566</v>
          </cell>
          <cell r="Q913">
            <v>39556</v>
          </cell>
          <cell r="T913">
            <v>39604</v>
          </cell>
          <cell r="W913">
            <v>39596</v>
          </cell>
          <cell r="Z913">
            <v>40329</v>
          </cell>
        </row>
        <row r="914">
          <cell r="B914">
            <v>39567</v>
          </cell>
          <cell r="E914">
            <v>39966</v>
          </cell>
          <cell r="H914">
            <v>39574</v>
          </cell>
          <cell r="K914">
            <v>39574</v>
          </cell>
          <cell r="N914">
            <v>39567</v>
          </cell>
          <cell r="Q914">
            <v>39559</v>
          </cell>
          <cell r="T914">
            <v>39605</v>
          </cell>
          <cell r="W914">
            <v>39597</v>
          </cell>
          <cell r="Z914">
            <v>40330</v>
          </cell>
        </row>
        <row r="915">
          <cell r="B915">
            <v>39568</v>
          </cell>
          <cell r="E915">
            <v>39967</v>
          </cell>
          <cell r="H915">
            <v>39575</v>
          </cell>
          <cell r="K915">
            <v>39575</v>
          </cell>
          <cell r="N915">
            <v>39568</v>
          </cell>
          <cell r="Q915">
            <v>39560</v>
          </cell>
          <cell r="T915">
            <v>39608</v>
          </cell>
          <cell r="W915">
            <v>39598</v>
          </cell>
          <cell r="Z915">
            <v>40331</v>
          </cell>
        </row>
        <row r="916">
          <cell r="B916">
            <v>39569</v>
          </cell>
          <cell r="E916">
            <v>39968</v>
          </cell>
          <cell r="H916">
            <v>39576</v>
          </cell>
          <cell r="K916">
            <v>39576</v>
          </cell>
          <cell r="N916">
            <v>39569</v>
          </cell>
          <cell r="Q916">
            <v>39561</v>
          </cell>
          <cell r="T916">
            <v>39609</v>
          </cell>
          <cell r="W916">
            <v>39601</v>
          </cell>
          <cell r="Z916">
            <v>40332</v>
          </cell>
        </row>
        <row r="917">
          <cell r="B917">
            <v>39570</v>
          </cell>
          <cell r="E917">
            <v>39969</v>
          </cell>
          <cell r="H917">
            <v>39577</v>
          </cell>
          <cell r="K917">
            <v>39577</v>
          </cell>
          <cell r="N917">
            <v>39570</v>
          </cell>
          <cell r="Q917">
            <v>39562</v>
          </cell>
          <cell r="T917">
            <v>39610</v>
          </cell>
          <cell r="W917">
            <v>39602</v>
          </cell>
          <cell r="Z917">
            <v>40333</v>
          </cell>
        </row>
        <row r="918">
          <cell r="B918">
            <v>39574</v>
          </cell>
          <cell r="E918">
            <v>39972</v>
          </cell>
          <cell r="H918">
            <v>39580</v>
          </cell>
          <cell r="K918">
            <v>39580</v>
          </cell>
          <cell r="N918">
            <v>39574</v>
          </cell>
          <cell r="Q918">
            <v>39563</v>
          </cell>
          <cell r="T918">
            <v>39611</v>
          </cell>
          <cell r="W918">
            <v>39603</v>
          </cell>
          <cell r="Z918">
            <v>40336</v>
          </cell>
        </row>
        <row r="919">
          <cell r="B919">
            <v>39575</v>
          </cell>
          <cell r="E919">
            <v>39973</v>
          </cell>
          <cell r="H919">
            <v>39581</v>
          </cell>
          <cell r="K919">
            <v>39581</v>
          </cell>
          <cell r="N919">
            <v>39575</v>
          </cell>
          <cell r="Q919">
            <v>39566</v>
          </cell>
          <cell r="T919">
            <v>39612</v>
          </cell>
          <cell r="W919">
            <v>39604</v>
          </cell>
          <cell r="Z919">
            <v>40337</v>
          </cell>
        </row>
        <row r="920">
          <cell r="B920">
            <v>39576</v>
          </cell>
          <cell r="E920">
            <v>39974</v>
          </cell>
          <cell r="H920">
            <v>39582</v>
          </cell>
          <cell r="K920">
            <v>39582</v>
          </cell>
          <cell r="N920">
            <v>39576</v>
          </cell>
          <cell r="Q920">
            <v>39567</v>
          </cell>
          <cell r="T920">
            <v>39615</v>
          </cell>
          <cell r="W920">
            <v>39605</v>
          </cell>
          <cell r="Z920">
            <v>40338</v>
          </cell>
        </row>
        <row r="921">
          <cell r="B921">
            <v>39577</v>
          </cell>
          <cell r="E921">
            <v>39975</v>
          </cell>
          <cell r="H921">
            <v>39583</v>
          </cell>
          <cell r="K921">
            <v>39583</v>
          </cell>
          <cell r="N921">
            <v>39577</v>
          </cell>
          <cell r="Q921">
            <v>39568</v>
          </cell>
          <cell r="T921">
            <v>39616</v>
          </cell>
          <cell r="W921">
            <v>39609</v>
          </cell>
          <cell r="Z921">
            <v>40339</v>
          </cell>
        </row>
        <row r="922">
          <cell r="B922">
            <v>39580</v>
          </cell>
          <cell r="E922">
            <v>39976</v>
          </cell>
          <cell r="H922">
            <v>39584</v>
          </cell>
          <cell r="K922">
            <v>39584</v>
          </cell>
          <cell r="N922">
            <v>39580</v>
          </cell>
          <cell r="Q922">
            <v>39570</v>
          </cell>
          <cell r="T922">
            <v>39617</v>
          </cell>
          <cell r="W922">
            <v>39610</v>
          </cell>
          <cell r="Z922">
            <v>40340</v>
          </cell>
        </row>
        <row r="923">
          <cell r="B923">
            <v>39581</v>
          </cell>
          <cell r="E923">
            <v>39979</v>
          </cell>
          <cell r="H923">
            <v>39587</v>
          </cell>
          <cell r="K923">
            <v>39587</v>
          </cell>
          <cell r="N923">
            <v>39581</v>
          </cell>
          <cell r="Q923">
            <v>39573</v>
          </cell>
          <cell r="T923">
            <v>39618</v>
          </cell>
          <cell r="W923">
            <v>39611</v>
          </cell>
          <cell r="Z923">
            <v>40343</v>
          </cell>
        </row>
        <row r="924">
          <cell r="B924">
            <v>39582</v>
          </cell>
          <cell r="E924">
            <v>39980</v>
          </cell>
          <cell r="H924">
            <v>39588</v>
          </cell>
          <cell r="K924">
            <v>39588</v>
          </cell>
          <cell r="N924">
            <v>39582</v>
          </cell>
          <cell r="Q924">
            <v>39574</v>
          </cell>
          <cell r="T924">
            <v>39619</v>
          </cell>
          <cell r="W924">
            <v>39612</v>
          </cell>
          <cell r="Z924">
            <v>40344</v>
          </cell>
        </row>
        <row r="925">
          <cell r="B925">
            <v>39583</v>
          </cell>
          <cell r="E925">
            <v>39981</v>
          </cell>
          <cell r="H925">
            <v>39589</v>
          </cell>
          <cell r="K925">
            <v>39589</v>
          </cell>
          <cell r="N925">
            <v>39583</v>
          </cell>
          <cell r="Q925">
            <v>39575</v>
          </cell>
          <cell r="T925">
            <v>39622</v>
          </cell>
          <cell r="W925">
            <v>39615</v>
          </cell>
          <cell r="Z925">
            <v>40346</v>
          </cell>
        </row>
        <row r="926">
          <cell r="B926">
            <v>39584</v>
          </cell>
          <cell r="E926">
            <v>39982</v>
          </cell>
          <cell r="H926">
            <v>39590</v>
          </cell>
          <cell r="K926">
            <v>39590</v>
          </cell>
          <cell r="N926">
            <v>39584</v>
          </cell>
          <cell r="Q926">
            <v>39576</v>
          </cell>
          <cell r="T926">
            <v>39623</v>
          </cell>
          <cell r="W926">
            <v>39616</v>
          </cell>
          <cell r="Z926">
            <v>40347</v>
          </cell>
        </row>
        <row r="927">
          <cell r="B927">
            <v>39587</v>
          </cell>
          <cell r="E927">
            <v>39983</v>
          </cell>
          <cell r="H927">
            <v>39591</v>
          </cell>
          <cell r="K927">
            <v>39591</v>
          </cell>
          <cell r="N927">
            <v>39587</v>
          </cell>
          <cell r="Q927">
            <v>39577</v>
          </cell>
          <cell r="T927">
            <v>39624</v>
          </cell>
          <cell r="W927">
            <v>39617</v>
          </cell>
          <cell r="Z927">
            <v>40350</v>
          </cell>
        </row>
        <row r="928">
          <cell r="B928">
            <v>39588</v>
          </cell>
          <cell r="E928">
            <v>39986</v>
          </cell>
          <cell r="H928">
            <v>39595</v>
          </cell>
          <cell r="K928">
            <v>39595</v>
          </cell>
          <cell r="N928">
            <v>39588</v>
          </cell>
          <cell r="Q928">
            <v>39580</v>
          </cell>
          <cell r="T928">
            <v>39625</v>
          </cell>
          <cell r="W928">
            <v>39618</v>
          </cell>
          <cell r="Z928">
            <v>40351</v>
          </cell>
        </row>
        <row r="929">
          <cell r="B929">
            <v>39589</v>
          </cell>
          <cell r="E929">
            <v>39987</v>
          </cell>
          <cell r="H929">
            <v>39596</v>
          </cell>
          <cell r="K929">
            <v>39596</v>
          </cell>
          <cell r="N929">
            <v>39589</v>
          </cell>
          <cell r="Q929">
            <v>39581</v>
          </cell>
          <cell r="T929">
            <v>39626</v>
          </cell>
          <cell r="W929">
            <v>39619</v>
          </cell>
          <cell r="Z929">
            <v>40352</v>
          </cell>
        </row>
        <row r="930">
          <cell r="B930">
            <v>39590</v>
          </cell>
          <cell r="E930">
            <v>39988</v>
          </cell>
          <cell r="H930">
            <v>39597</v>
          </cell>
          <cell r="K930">
            <v>39597</v>
          </cell>
          <cell r="N930">
            <v>39590</v>
          </cell>
          <cell r="Q930">
            <v>39582</v>
          </cell>
          <cell r="T930">
            <v>39629</v>
          </cell>
          <cell r="W930">
            <v>39622</v>
          </cell>
          <cell r="Z930">
            <v>40353</v>
          </cell>
        </row>
        <row r="931">
          <cell r="B931">
            <v>39591</v>
          </cell>
          <cell r="E931">
            <v>39989</v>
          </cell>
          <cell r="H931">
            <v>39598</v>
          </cell>
          <cell r="K931">
            <v>39598</v>
          </cell>
          <cell r="N931">
            <v>39591</v>
          </cell>
          <cell r="Q931">
            <v>39583</v>
          </cell>
          <cell r="T931">
            <v>39630</v>
          </cell>
          <cell r="W931">
            <v>39623</v>
          </cell>
          <cell r="Z931">
            <v>40354</v>
          </cell>
        </row>
        <row r="932">
          <cell r="B932">
            <v>39595</v>
          </cell>
          <cell r="E932">
            <v>39990</v>
          </cell>
          <cell r="H932">
            <v>39601</v>
          </cell>
          <cell r="K932">
            <v>39601</v>
          </cell>
          <cell r="N932">
            <v>39595</v>
          </cell>
          <cell r="Q932">
            <v>39584</v>
          </cell>
          <cell r="T932">
            <v>39631</v>
          </cell>
          <cell r="W932">
            <v>39624</v>
          </cell>
          <cell r="Z932">
            <v>40357</v>
          </cell>
        </row>
        <row r="933">
          <cell r="B933">
            <v>39596</v>
          </cell>
          <cell r="E933">
            <v>39993</v>
          </cell>
          <cell r="H933">
            <v>39602</v>
          </cell>
          <cell r="K933">
            <v>39602</v>
          </cell>
          <cell r="N933">
            <v>39596</v>
          </cell>
          <cell r="Q933">
            <v>39587</v>
          </cell>
          <cell r="T933">
            <v>39632</v>
          </cell>
          <cell r="W933">
            <v>39625</v>
          </cell>
          <cell r="Z933">
            <v>40358</v>
          </cell>
        </row>
        <row r="934">
          <cell r="B934">
            <v>39597</v>
          </cell>
          <cell r="E934">
            <v>39994</v>
          </cell>
          <cell r="H934">
            <v>39603</v>
          </cell>
          <cell r="K934">
            <v>39603</v>
          </cell>
          <cell r="N934">
            <v>39597</v>
          </cell>
          <cell r="Q934">
            <v>39588</v>
          </cell>
          <cell r="T934">
            <v>39633</v>
          </cell>
          <cell r="W934">
            <v>39626</v>
          </cell>
          <cell r="Z934">
            <v>40359</v>
          </cell>
        </row>
        <row r="935">
          <cell r="B935">
            <v>39598</v>
          </cell>
          <cell r="E935">
            <v>39996</v>
          </cell>
          <cell r="H935">
            <v>39604</v>
          </cell>
          <cell r="K935">
            <v>39604</v>
          </cell>
          <cell r="N935">
            <v>39598</v>
          </cell>
          <cell r="Q935">
            <v>39589</v>
          </cell>
          <cell r="T935">
            <v>39636</v>
          </cell>
          <cell r="W935">
            <v>39629</v>
          </cell>
          <cell r="Z935">
            <v>40361</v>
          </cell>
        </row>
        <row r="936">
          <cell r="B936">
            <v>39601</v>
          </cell>
          <cell r="E936">
            <v>39997</v>
          </cell>
          <cell r="H936">
            <v>39605</v>
          </cell>
          <cell r="K936">
            <v>39605</v>
          </cell>
          <cell r="N936">
            <v>39601</v>
          </cell>
          <cell r="Q936">
            <v>39590</v>
          </cell>
          <cell r="T936">
            <v>39637</v>
          </cell>
          <cell r="W936">
            <v>39631</v>
          </cell>
          <cell r="Z936">
            <v>40364</v>
          </cell>
        </row>
        <row r="937">
          <cell r="B937">
            <v>39602</v>
          </cell>
          <cell r="E937">
            <v>40000</v>
          </cell>
          <cell r="H937">
            <v>39608</v>
          </cell>
          <cell r="K937">
            <v>39608</v>
          </cell>
          <cell r="N937">
            <v>39602</v>
          </cell>
          <cell r="Q937">
            <v>39591</v>
          </cell>
          <cell r="T937">
            <v>39638</v>
          </cell>
          <cell r="W937">
            <v>39632</v>
          </cell>
          <cell r="Z937">
            <v>40365</v>
          </cell>
        </row>
        <row r="938">
          <cell r="B938">
            <v>39603</v>
          </cell>
          <cell r="E938">
            <v>40001</v>
          </cell>
          <cell r="H938">
            <v>39609</v>
          </cell>
          <cell r="K938">
            <v>39609</v>
          </cell>
          <cell r="N938">
            <v>39603</v>
          </cell>
          <cell r="Q938">
            <v>39594</v>
          </cell>
          <cell r="T938">
            <v>39639</v>
          </cell>
          <cell r="W938">
            <v>39633</v>
          </cell>
          <cell r="Z938">
            <v>40366</v>
          </cell>
        </row>
        <row r="939">
          <cell r="B939">
            <v>39604</v>
          </cell>
          <cell r="E939">
            <v>40002</v>
          </cell>
          <cell r="H939">
            <v>39610</v>
          </cell>
          <cell r="K939">
            <v>39610</v>
          </cell>
          <cell r="N939">
            <v>39604</v>
          </cell>
          <cell r="Q939">
            <v>39595</v>
          </cell>
          <cell r="T939">
            <v>39640</v>
          </cell>
          <cell r="W939">
            <v>39636</v>
          </cell>
          <cell r="Z939">
            <v>40367</v>
          </cell>
        </row>
        <row r="940">
          <cell r="B940">
            <v>39605</v>
          </cell>
          <cell r="E940">
            <v>40003</v>
          </cell>
          <cell r="H940">
            <v>39611</v>
          </cell>
          <cell r="K940">
            <v>39611</v>
          </cell>
          <cell r="N940">
            <v>39605</v>
          </cell>
          <cell r="Q940">
            <v>39596</v>
          </cell>
          <cell r="T940">
            <v>39643</v>
          </cell>
          <cell r="W940">
            <v>39637</v>
          </cell>
          <cell r="Z940">
            <v>40368</v>
          </cell>
        </row>
        <row r="941">
          <cell r="B941">
            <v>39608</v>
          </cell>
          <cell r="E941">
            <v>40004</v>
          </cell>
          <cell r="H941">
            <v>39612</v>
          </cell>
          <cell r="K941">
            <v>39612</v>
          </cell>
          <cell r="N941">
            <v>39608</v>
          </cell>
          <cell r="Q941">
            <v>39597</v>
          </cell>
          <cell r="T941">
            <v>39644</v>
          </cell>
          <cell r="W941">
            <v>39638</v>
          </cell>
          <cell r="Z941">
            <v>40371</v>
          </cell>
        </row>
        <row r="942">
          <cell r="B942">
            <v>39609</v>
          </cell>
          <cell r="E942">
            <v>40007</v>
          </cell>
          <cell r="H942">
            <v>39615</v>
          </cell>
          <cell r="K942">
            <v>39615</v>
          </cell>
          <cell r="N942">
            <v>39609</v>
          </cell>
          <cell r="Q942">
            <v>39598</v>
          </cell>
          <cell r="T942">
            <v>39645</v>
          </cell>
          <cell r="W942">
            <v>39639</v>
          </cell>
          <cell r="Z942">
            <v>40372</v>
          </cell>
        </row>
        <row r="943">
          <cell r="B943">
            <v>39610</v>
          </cell>
          <cell r="E943">
            <v>40008</v>
          </cell>
          <cell r="H943">
            <v>39616</v>
          </cell>
          <cell r="K943">
            <v>39616</v>
          </cell>
          <cell r="N943">
            <v>39610</v>
          </cell>
          <cell r="Q943">
            <v>39601</v>
          </cell>
          <cell r="T943">
            <v>39646</v>
          </cell>
          <cell r="W943">
            <v>39640</v>
          </cell>
          <cell r="Z943">
            <v>40373</v>
          </cell>
        </row>
        <row r="944">
          <cell r="B944">
            <v>39611</v>
          </cell>
          <cell r="E944">
            <v>40009</v>
          </cell>
          <cell r="H944">
            <v>39617</v>
          </cell>
          <cell r="K944">
            <v>39617</v>
          </cell>
          <cell r="N944">
            <v>39611</v>
          </cell>
          <cell r="Q944">
            <v>39602</v>
          </cell>
          <cell r="T944">
            <v>39647</v>
          </cell>
          <cell r="W944">
            <v>39643</v>
          </cell>
          <cell r="Z944">
            <v>40374</v>
          </cell>
        </row>
        <row r="945">
          <cell r="B945">
            <v>39612</v>
          </cell>
          <cell r="E945">
            <v>40010</v>
          </cell>
          <cell r="H945">
            <v>39618</v>
          </cell>
          <cell r="K945">
            <v>39618</v>
          </cell>
          <cell r="N945">
            <v>39612</v>
          </cell>
          <cell r="Q945">
            <v>39603</v>
          </cell>
          <cell r="T945">
            <v>39651</v>
          </cell>
          <cell r="W945">
            <v>39644</v>
          </cell>
          <cell r="Z945">
            <v>40375</v>
          </cell>
        </row>
        <row r="946">
          <cell r="B946">
            <v>39615</v>
          </cell>
          <cell r="E946">
            <v>40011</v>
          </cell>
          <cell r="H946">
            <v>39619</v>
          </cell>
          <cell r="K946">
            <v>39619</v>
          </cell>
          <cell r="N946">
            <v>39615</v>
          </cell>
          <cell r="Q946">
            <v>39604</v>
          </cell>
          <cell r="T946">
            <v>39652</v>
          </cell>
          <cell r="W946">
            <v>39645</v>
          </cell>
          <cell r="Z946">
            <v>40378</v>
          </cell>
        </row>
        <row r="947">
          <cell r="B947">
            <v>39616</v>
          </cell>
          <cell r="E947">
            <v>40014</v>
          </cell>
          <cell r="H947">
            <v>39622</v>
          </cell>
          <cell r="K947">
            <v>39622</v>
          </cell>
          <cell r="N947">
            <v>39616</v>
          </cell>
          <cell r="Q947">
            <v>39605</v>
          </cell>
          <cell r="T947">
            <v>39653</v>
          </cell>
          <cell r="W947">
            <v>39646</v>
          </cell>
          <cell r="Z947">
            <v>40379</v>
          </cell>
        </row>
        <row r="948">
          <cell r="B948">
            <v>39617</v>
          </cell>
          <cell r="E948">
            <v>40015</v>
          </cell>
          <cell r="H948">
            <v>39623</v>
          </cell>
          <cell r="K948">
            <v>39623</v>
          </cell>
          <cell r="N948">
            <v>39617</v>
          </cell>
          <cell r="Q948">
            <v>39608</v>
          </cell>
          <cell r="T948">
            <v>39654</v>
          </cell>
          <cell r="W948">
            <v>39647</v>
          </cell>
          <cell r="Z948">
            <v>40380</v>
          </cell>
        </row>
        <row r="949">
          <cell r="B949">
            <v>39618</v>
          </cell>
          <cell r="E949">
            <v>40016</v>
          </cell>
          <cell r="H949">
            <v>39624</v>
          </cell>
          <cell r="K949">
            <v>39624</v>
          </cell>
          <cell r="N949">
            <v>39618</v>
          </cell>
          <cell r="Q949">
            <v>39609</v>
          </cell>
          <cell r="T949">
            <v>39657</v>
          </cell>
          <cell r="W949">
            <v>39650</v>
          </cell>
          <cell r="Z949">
            <v>40381</v>
          </cell>
        </row>
        <row r="950">
          <cell r="B950">
            <v>39619</v>
          </cell>
          <cell r="E950">
            <v>40017</v>
          </cell>
          <cell r="H950">
            <v>39625</v>
          </cell>
          <cell r="K950">
            <v>39625</v>
          </cell>
          <cell r="N950">
            <v>39619</v>
          </cell>
          <cell r="Q950">
            <v>39610</v>
          </cell>
          <cell r="T950">
            <v>39658</v>
          </cell>
          <cell r="W950">
            <v>39651</v>
          </cell>
          <cell r="Z950">
            <v>40382</v>
          </cell>
        </row>
        <row r="951">
          <cell r="B951">
            <v>39622</v>
          </cell>
          <cell r="E951">
            <v>40018</v>
          </cell>
          <cell r="H951">
            <v>39626</v>
          </cell>
          <cell r="K951">
            <v>39626</v>
          </cell>
          <cell r="N951">
            <v>39622</v>
          </cell>
          <cell r="Q951">
            <v>39611</v>
          </cell>
          <cell r="T951">
            <v>39659</v>
          </cell>
          <cell r="W951">
            <v>39652</v>
          </cell>
          <cell r="Z951">
            <v>40385</v>
          </cell>
        </row>
        <row r="952">
          <cell r="B952">
            <v>39623</v>
          </cell>
          <cell r="E952">
            <v>40021</v>
          </cell>
          <cell r="H952">
            <v>39629</v>
          </cell>
          <cell r="K952">
            <v>39629</v>
          </cell>
          <cell r="N952">
            <v>39623</v>
          </cell>
          <cell r="Q952">
            <v>39612</v>
          </cell>
          <cell r="T952">
            <v>39660</v>
          </cell>
          <cell r="W952">
            <v>39653</v>
          </cell>
          <cell r="Z952">
            <v>40386</v>
          </cell>
        </row>
        <row r="953">
          <cell r="B953">
            <v>39624</v>
          </cell>
          <cell r="E953">
            <v>40022</v>
          </cell>
          <cell r="H953">
            <v>39630</v>
          </cell>
          <cell r="K953">
            <v>39630</v>
          </cell>
          <cell r="N953">
            <v>39624</v>
          </cell>
          <cell r="Q953">
            <v>39615</v>
          </cell>
          <cell r="T953">
            <v>39661</v>
          </cell>
          <cell r="W953">
            <v>39654</v>
          </cell>
          <cell r="Z953">
            <v>40387</v>
          </cell>
        </row>
        <row r="954">
          <cell r="B954">
            <v>39625</v>
          </cell>
          <cell r="E954">
            <v>40023</v>
          </cell>
          <cell r="H954">
            <v>39631</v>
          </cell>
          <cell r="K954">
            <v>39631</v>
          </cell>
          <cell r="N954">
            <v>39625</v>
          </cell>
          <cell r="Q954">
            <v>39616</v>
          </cell>
          <cell r="T954">
            <v>39664</v>
          </cell>
          <cell r="W954">
            <v>39657</v>
          </cell>
          <cell r="Z954">
            <v>40388</v>
          </cell>
        </row>
        <row r="955">
          <cell r="B955">
            <v>39626</v>
          </cell>
          <cell r="E955">
            <v>40024</v>
          </cell>
          <cell r="H955">
            <v>39632</v>
          </cell>
          <cell r="K955">
            <v>39632</v>
          </cell>
          <cell r="N955">
            <v>39626</v>
          </cell>
          <cell r="Q955">
            <v>39617</v>
          </cell>
          <cell r="T955">
            <v>39665</v>
          </cell>
          <cell r="W955">
            <v>39658</v>
          </cell>
          <cell r="Z955">
            <v>40389</v>
          </cell>
        </row>
        <row r="956">
          <cell r="B956">
            <v>39629</v>
          </cell>
          <cell r="E956">
            <v>40025</v>
          </cell>
          <cell r="H956">
            <v>39636</v>
          </cell>
          <cell r="K956">
            <v>39636</v>
          </cell>
          <cell r="N956">
            <v>39629</v>
          </cell>
          <cell r="Q956">
            <v>39618</v>
          </cell>
          <cell r="T956">
            <v>39666</v>
          </cell>
          <cell r="W956">
            <v>39659</v>
          </cell>
          <cell r="Z956">
            <v>40392</v>
          </cell>
        </row>
        <row r="957">
          <cell r="B957">
            <v>39630</v>
          </cell>
          <cell r="E957">
            <v>40028</v>
          </cell>
          <cell r="H957">
            <v>39637</v>
          </cell>
          <cell r="K957">
            <v>39637</v>
          </cell>
          <cell r="N957">
            <v>39630</v>
          </cell>
          <cell r="Q957">
            <v>39619</v>
          </cell>
          <cell r="T957">
            <v>39667</v>
          </cell>
          <cell r="W957">
            <v>39660</v>
          </cell>
          <cell r="Z957">
            <v>40393</v>
          </cell>
        </row>
        <row r="958">
          <cell r="B958">
            <v>39631</v>
          </cell>
          <cell r="E958">
            <v>40029</v>
          </cell>
          <cell r="H958">
            <v>39638</v>
          </cell>
          <cell r="K958">
            <v>39638</v>
          </cell>
          <cell r="N958">
            <v>39631</v>
          </cell>
          <cell r="Q958">
            <v>39622</v>
          </cell>
          <cell r="T958">
            <v>39668</v>
          </cell>
          <cell r="W958">
            <v>39661</v>
          </cell>
          <cell r="Z958">
            <v>40394</v>
          </cell>
        </row>
        <row r="959">
          <cell r="B959">
            <v>39632</v>
          </cell>
          <cell r="E959">
            <v>40030</v>
          </cell>
          <cell r="H959">
            <v>39639</v>
          </cell>
          <cell r="K959">
            <v>39639</v>
          </cell>
          <cell r="N959">
            <v>39632</v>
          </cell>
          <cell r="Q959">
            <v>39623</v>
          </cell>
          <cell r="T959">
            <v>39671</v>
          </cell>
          <cell r="W959">
            <v>39664</v>
          </cell>
          <cell r="Z959">
            <v>40395</v>
          </cell>
        </row>
        <row r="960">
          <cell r="B960">
            <v>39633</v>
          </cell>
          <cell r="E960">
            <v>40031</v>
          </cell>
          <cell r="H960">
            <v>39640</v>
          </cell>
          <cell r="K960">
            <v>39640</v>
          </cell>
          <cell r="N960">
            <v>39633</v>
          </cell>
          <cell r="Q960">
            <v>39624</v>
          </cell>
          <cell r="T960">
            <v>39672</v>
          </cell>
          <cell r="W960">
            <v>39665</v>
          </cell>
          <cell r="Z960">
            <v>40396</v>
          </cell>
        </row>
        <row r="961">
          <cell r="B961">
            <v>39636</v>
          </cell>
          <cell r="E961">
            <v>40032</v>
          </cell>
          <cell r="H961">
            <v>39643</v>
          </cell>
          <cell r="K961">
            <v>39643</v>
          </cell>
          <cell r="N961">
            <v>39636</v>
          </cell>
          <cell r="Q961">
            <v>39625</v>
          </cell>
          <cell r="T961">
            <v>39673</v>
          </cell>
          <cell r="W961">
            <v>39667</v>
          </cell>
          <cell r="Z961">
            <v>40399</v>
          </cell>
        </row>
        <row r="962">
          <cell r="B962">
            <v>39637</v>
          </cell>
          <cell r="E962">
            <v>40035</v>
          </cell>
          <cell r="H962">
            <v>39644</v>
          </cell>
          <cell r="K962">
            <v>39644</v>
          </cell>
          <cell r="N962">
            <v>39637</v>
          </cell>
          <cell r="Q962">
            <v>39626</v>
          </cell>
          <cell r="T962">
            <v>39674</v>
          </cell>
          <cell r="W962">
            <v>39668</v>
          </cell>
          <cell r="Z962">
            <v>40400</v>
          </cell>
        </row>
        <row r="963">
          <cell r="B963">
            <v>39638</v>
          </cell>
          <cell r="E963">
            <v>40036</v>
          </cell>
          <cell r="H963">
            <v>39645</v>
          </cell>
          <cell r="K963">
            <v>39645</v>
          </cell>
          <cell r="N963">
            <v>39638</v>
          </cell>
          <cell r="Q963">
            <v>39629</v>
          </cell>
          <cell r="T963">
            <v>39675</v>
          </cell>
          <cell r="W963">
            <v>39671</v>
          </cell>
          <cell r="Z963">
            <v>40401</v>
          </cell>
        </row>
        <row r="964">
          <cell r="B964">
            <v>39639</v>
          </cell>
          <cell r="E964">
            <v>40037</v>
          </cell>
          <cell r="H964">
            <v>39646</v>
          </cell>
          <cell r="K964">
            <v>39646</v>
          </cell>
          <cell r="N964">
            <v>39639</v>
          </cell>
          <cell r="Q964">
            <v>39630</v>
          </cell>
          <cell r="T964">
            <v>39678</v>
          </cell>
          <cell r="W964">
            <v>39672</v>
          </cell>
          <cell r="Z964">
            <v>40402</v>
          </cell>
        </row>
        <row r="965">
          <cell r="B965">
            <v>39640</v>
          </cell>
          <cell r="E965">
            <v>40038</v>
          </cell>
          <cell r="H965">
            <v>39647</v>
          </cell>
          <cell r="K965">
            <v>39647</v>
          </cell>
          <cell r="N965">
            <v>39640</v>
          </cell>
          <cell r="Q965">
            <v>39631</v>
          </cell>
          <cell r="T965">
            <v>39679</v>
          </cell>
          <cell r="W965">
            <v>39673</v>
          </cell>
          <cell r="Z965">
            <v>40403</v>
          </cell>
        </row>
        <row r="966">
          <cell r="B966">
            <v>39643</v>
          </cell>
          <cell r="E966">
            <v>40039</v>
          </cell>
          <cell r="H966">
            <v>39650</v>
          </cell>
          <cell r="K966">
            <v>39650</v>
          </cell>
          <cell r="N966">
            <v>39643</v>
          </cell>
          <cell r="Q966">
            <v>39632</v>
          </cell>
          <cell r="T966">
            <v>39680</v>
          </cell>
          <cell r="W966">
            <v>39674</v>
          </cell>
          <cell r="Z966">
            <v>40406</v>
          </cell>
        </row>
        <row r="967">
          <cell r="B967">
            <v>39644</v>
          </cell>
          <cell r="E967">
            <v>40042</v>
          </cell>
          <cell r="H967">
            <v>39651</v>
          </cell>
          <cell r="K967">
            <v>39651</v>
          </cell>
          <cell r="N967">
            <v>39644</v>
          </cell>
          <cell r="Q967">
            <v>39633</v>
          </cell>
          <cell r="T967">
            <v>39681</v>
          </cell>
          <cell r="W967">
            <v>39675</v>
          </cell>
          <cell r="Z967">
            <v>40407</v>
          </cell>
        </row>
        <row r="968">
          <cell r="B968">
            <v>39645</v>
          </cell>
          <cell r="E968">
            <v>40043</v>
          </cell>
          <cell r="H968">
            <v>39652</v>
          </cell>
          <cell r="K968">
            <v>39652</v>
          </cell>
          <cell r="N968">
            <v>39645</v>
          </cell>
          <cell r="Q968">
            <v>39636</v>
          </cell>
          <cell r="T968">
            <v>39682</v>
          </cell>
          <cell r="W968">
            <v>39678</v>
          </cell>
          <cell r="Z968">
            <v>40408</v>
          </cell>
        </row>
        <row r="969">
          <cell r="B969">
            <v>39646</v>
          </cell>
          <cell r="E969">
            <v>40044</v>
          </cell>
          <cell r="H969">
            <v>39653</v>
          </cell>
          <cell r="K969">
            <v>39653</v>
          </cell>
          <cell r="N969">
            <v>39646</v>
          </cell>
          <cell r="Q969">
            <v>39637</v>
          </cell>
          <cell r="T969">
            <v>39685</v>
          </cell>
          <cell r="W969">
            <v>39679</v>
          </cell>
          <cell r="Z969">
            <v>40409</v>
          </cell>
        </row>
        <row r="970">
          <cell r="B970">
            <v>39647</v>
          </cell>
          <cell r="E970">
            <v>40045</v>
          </cell>
          <cell r="H970">
            <v>39654</v>
          </cell>
          <cell r="K970">
            <v>39654</v>
          </cell>
          <cell r="N970">
            <v>39647</v>
          </cell>
          <cell r="Q970">
            <v>39638</v>
          </cell>
          <cell r="T970">
            <v>39686</v>
          </cell>
          <cell r="W970">
            <v>39680</v>
          </cell>
          <cell r="Z970">
            <v>40410</v>
          </cell>
        </row>
        <row r="971">
          <cell r="B971">
            <v>39650</v>
          </cell>
          <cell r="E971">
            <v>40046</v>
          </cell>
          <cell r="H971">
            <v>39657</v>
          </cell>
          <cell r="K971">
            <v>39657</v>
          </cell>
          <cell r="N971">
            <v>39650</v>
          </cell>
          <cell r="Q971">
            <v>39639</v>
          </cell>
          <cell r="T971">
            <v>39687</v>
          </cell>
          <cell r="W971">
            <v>39681</v>
          </cell>
          <cell r="Z971">
            <v>40413</v>
          </cell>
        </row>
        <row r="972">
          <cell r="B972">
            <v>39651</v>
          </cell>
          <cell r="E972">
            <v>40049</v>
          </cell>
          <cell r="H972">
            <v>39658</v>
          </cell>
          <cell r="K972">
            <v>39658</v>
          </cell>
          <cell r="N972">
            <v>39651</v>
          </cell>
          <cell r="Q972">
            <v>39640</v>
          </cell>
          <cell r="T972">
            <v>39688</v>
          </cell>
          <cell r="W972">
            <v>39685</v>
          </cell>
          <cell r="Z972">
            <v>40414</v>
          </cell>
        </row>
        <row r="973">
          <cell r="B973">
            <v>39652</v>
          </cell>
          <cell r="E973">
            <v>40050</v>
          </cell>
          <cell r="H973">
            <v>39659</v>
          </cell>
          <cell r="K973">
            <v>39659</v>
          </cell>
          <cell r="N973">
            <v>39652</v>
          </cell>
          <cell r="Q973">
            <v>39643</v>
          </cell>
          <cell r="T973">
            <v>39689</v>
          </cell>
          <cell r="W973">
            <v>39686</v>
          </cell>
          <cell r="Z973">
            <v>40415</v>
          </cell>
        </row>
        <row r="974">
          <cell r="B974">
            <v>39653</v>
          </cell>
          <cell r="E974">
            <v>40051</v>
          </cell>
          <cell r="H974">
            <v>39660</v>
          </cell>
          <cell r="K974">
            <v>39660</v>
          </cell>
          <cell r="N974">
            <v>39653</v>
          </cell>
          <cell r="Q974">
            <v>39644</v>
          </cell>
          <cell r="T974">
            <v>39692</v>
          </cell>
          <cell r="W974">
            <v>39687</v>
          </cell>
          <cell r="Z974">
            <v>40416</v>
          </cell>
        </row>
        <row r="975">
          <cell r="B975">
            <v>39654</v>
          </cell>
          <cell r="E975">
            <v>40052</v>
          </cell>
          <cell r="H975">
            <v>39661</v>
          </cell>
          <cell r="K975">
            <v>39661</v>
          </cell>
          <cell r="N975">
            <v>39654</v>
          </cell>
          <cell r="Q975">
            <v>39645</v>
          </cell>
          <cell r="T975">
            <v>39693</v>
          </cell>
          <cell r="W975">
            <v>39688</v>
          </cell>
          <cell r="Z975">
            <v>40417</v>
          </cell>
        </row>
        <row r="976">
          <cell r="B976">
            <v>39657</v>
          </cell>
          <cell r="E976">
            <v>40053</v>
          </cell>
          <cell r="H976">
            <v>39664</v>
          </cell>
          <cell r="K976">
            <v>39664</v>
          </cell>
          <cell r="N976">
            <v>39657</v>
          </cell>
          <cell r="Q976">
            <v>39646</v>
          </cell>
          <cell r="T976">
            <v>39694</v>
          </cell>
          <cell r="W976">
            <v>39689</v>
          </cell>
          <cell r="Z976">
            <v>40420</v>
          </cell>
        </row>
        <row r="977">
          <cell r="B977">
            <v>39658</v>
          </cell>
          <cell r="E977">
            <v>40056</v>
          </cell>
          <cell r="H977">
            <v>39665</v>
          </cell>
          <cell r="K977">
            <v>39665</v>
          </cell>
          <cell r="N977">
            <v>39658</v>
          </cell>
          <cell r="Q977">
            <v>39647</v>
          </cell>
          <cell r="T977">
            <v>39695</v>
          </cell>
          <cell r="W977">
            <v>39692</v>
          </cell>
          <cell r="Z977">
            <v>40421</v>
          </cell>
        </row>
        <row r="978">
          <cell r="B978">
            <v>39659</v>
          </cell>
          <cell r="E978">
            <v>40057</v>
          </cell>
          <cell r="H978">
            <v>39666</v>
          </cell>
          <cell r="K978">
            <v>39666</v>
          </cell>
          <cell r="N978">
            <v>39659</v>
          </cell>
          <cell r="Q978">
            <v>39650</v>
          </cell>
          <cell r="T978">
            <v>39696</v>
          </cell>
          <cell r="W978">
            <v>39693</v>
          </cell>
          <cell r="Z978">
            <v>40422</v>
          </cell>
        </row>
        <row r="979">
          <cell r="B979">
            <v>39660</v>
          </cell>
          <cell r="E979">
            <v>40058</v>
          </cell>
          <cell r="H979">
            <v>39667</v>
          </cell>
          <cell r="K979">
            <v>39667</v>
          </cell>
          <cell r="N979">
            <v>39660</v>
          </cell>
          <cell r="Q979">
            <v>39651</v>
          </cell>
          <cell r="T979">
            <v>39699</v>
          </cell>
          <cell r="W979">
            <v>39694</v>
          </cell>
          <cell r="Z979">
            <v>40423</v>
          </cell>
        </row>
        <row r="980">
          <cell r="B980">
            <v>39661</v>
          </cell>
          <cell r="E980">
            <v>40059</v>
          </cell>
          <cell r="H980">
            <v>39668</v>
          </cell>
          <cell r="K980">
            <v>39668</v>
          </cell>
          <cell r="N980">
            <v>39661</v>
          </cell>
          <cell r="Q980">
            <v>39652</v>
          </cell>
          <cell r="T980">
            <v>39700</v>
          </cell>
          <cell r="W980">
            <v>39695</v>
          </cell>
          <cell r="Z980">
            <v>40424</v>
          </cell>
        </row>
        <row r="981">
          <cell r="B981">
            <v>39664</v>
          </cell>
          <cell r="E981">
            <v>40060</v>
          </cell>
          <cell r="H981">
            <v>39671</v>
          </cell>
          <cell r="K981">
            <v>39671</v>
          </cell>
          <cell r="N981">
            <v>39664</v>
          </cell>
          <cell r="Q981">
            <v>39653</v>
          </cell>
          <cell r="T981">
            <v>39701</v>
          </cell>
          <cell r="W981">
            <v>39696</v>
          </cell>
          <cell r="Z981">
            <v>40427</v>
          </cell>
        </row>
        <row r="982">
          <cell r="B982">
            <v>39665</v>
          </cell>
          <cell r="E982">
            <v>40063</v>
          </cell>
          <cell r="H982">
            <v>39672</v>
          </cell>
          <cell r="K982">
            <v>39672</v>
          </cell>
          <cell r="N982">
            <v>39665</v>
          </cell>
          <cell r="Q982">
            <v>39654</v>
          </cell>
          <cell r="T982">
            <v>39702</v>
          </cell>
          <cell r="W982">
            <v>39699</v>
          </cell>
          <cell r="Z982">
            <v>40428</v>
          </cell>
        </row>
        <row r="983">
          <cell r="B983">
            <v>39666</v>
          </cell>
          <cell r="E983">
            <v>40064</v>
          </cell>
          <cell r="H983">
            <v>39673</v>
          </cell>
          <cell r="K983">
            <v>39673</v>
          </cell>
          <cell r="N983">
            <v>39666</v>
          </cell>
          <cell r="Q983">
            <v>39657</v>
          </cell>
          <cell r="T983">
            <v>39703</v>
          </cell>
          <cell r="W983">
            <v>39700</v>
          </cell>
          <cell r="Z983">
            <v>40429</v>
          </cell>
        </row>
        <row r="984">
          <cell r="B984">
            <v>39667</v>
          </cell>
          <cell r="E984">
            <v>40065</v>
          </cell>
          <cell r="H984">
            <v>39674</v>
          </cell>
          <cell r="K984">
            <v>39674</v>
          </cell>
          <cell r="N984">
            <v>39667</v>
          </cell>
          <cell r="Q984">
            <v>39658</v>
          </cell>
          <cell r="T984">
            <v>39707</v>
          </cell>
          <cell r="W984">
            <v>39701</v>
          </cell>
          <cell r="Z984">
            <v>40430</v>
          </cell>
        </row>
        <row r="985">
          <cell r="B985">
            <v>39668</v>
          </cell>
          <cell r="E985">
            <v>40066</v>
          </cell>
          <cell r="H985">
            <v>39675</v>
          </cell>
          <cell r="K985">
            <v>39675</v>
          </cell>
          <cell r="N985">
            <v>39668</v>
          </cell>
          <cell r="Q985">
            <v>39659</v>
          </cell>
          <cell r="T985">
            <v>39708</v>
          </cell>
          <cell r="W985">
            <v>39702</v>
          </cell>
          <cell r="Z985">
            <v>40431</v>
          </cell>
        </row>
        <row r="986">
          <cell r="B986">
            <v>39671</v>
          </cell>
          <cell r="E986">
            <v>40067</v>
          </cell>
          <cell r="H986">
            <v>39678</v>
          </cell>
          <cell r="K986">
            <v>39678</v>
          </cell>
          <cell r="N986">
            <v>39671</v>
          </cell>
          <cell r="Q986">
            <v>39660</v>
          </cell>
          <cell r="T986">
            <v>39709</v>
          </cell>
          <cell r="W986">
            <v>39703</v>
          </cell>
          <cell r="Z986">
            <v>40434</v>
          </cell>
        </row>
        <row r="987">
          <cell r="B987">
            <v>39672</v>
          </cell>
          <cell r="E987">
            <v>40070</v>
          </cell>
          <cell r="H987">
            <v>39679</v>
          </cell>
          <cell r="K987">
            <v>39679</v>
          </cell>
          <cell r="N987">
            <v>39672</v>
          </cell>
          <cell r="Q987">
            <v>39661</v>
          </cell>
          <cell r="T987">
            <v>39710</v>
          </cell>
          <cell r="W987">
            <v>39707</v>
          </cell>
          <cell r="Z987">
            <v>40435</v>
          </cell>
        </row>
        <row r="988">
          <cell r="B988">
            <v>39673</v>
          </cell>
          <cell r="E988">
            <v>40071</v>
          </cell>
          <cell r="H988">
            <v>39680</v>
          </cell>
          <cell r="K988">
            <v>39680</v>
          </cell>
          <cell r="N988">
            <v>39673</v>
          </cell>
          <cell r="Q988">
            <v>39664</v>
          </cell>
          <cell r="T988">
            <v>39713</v>
          </cell>
          <cell r="W988">
            <v>39708</v>
          </cell>
          <cell r="Z988">
            <v>40436</v>
          </cell>
        </row>
        <row r="989">
          <cell r="B989">
            <v>39674</v>
          </cell>
          <cell r="E989">
            <v>40072</v>
          </cell>
          <cell r="H989">
            <v>39681</v>
          </cell>
          <cell r="K989">
            <v>39681</v>
          </cell>
          <cell r="N989">
            <v>39674</v>
          </cell>
          <cell r="Q989">
            <v>39665</v>
          </cell>
          <cell r="T989">
            <v>39715</v>
          </cell>
          <cell r="W989">
            <v>39709</v>
          </cell>
          <cell r="Z989">
            <v>40437</v>
          </cell>
        </row>
        <row r="990">
          <cell r="B990">
            <v>39675</v>
          </cell>
          <cell r="E990">
            <v>40073</v>
          </cell>
          <cell r="H990">
            <v>39682</v>
          </cell>
          <cell r="K990">
            <v>39682</v>
          </cell>
          <cell r="N990">
            <v>39675</v>
          </cell>
          <cell r="Q990">
            <v>39666</v>
          </cell>
          <cell r="T990">
            <v>39716</v>
          </cell>
          <cell r="W990">
            <v>39710</v>
          </cell>
          <cell r="Z990">
            <v>40438</v>
          </cell>
        </row>
        <row r="991">
          <cell r="B991">
            <v>39678</v>
          </cell>
          <cell r="E991">
            <v>40074</v>
          </cell>
          <cell r="H991">
            <v>39685</v>
          </cell>
          <cell r="K991">
            <v>39685</v>
          </cell>
          <cell r="N991">
            <v>39678</v>
          </cell>
          <cell r="Q991">
            <v>39667</v>
          </cell>
          <cell r="T991">
            <v>39717</v>
          </cell>
          <cell r="W991">
            <v>39713</v>
          </cell>
          <cell r="Z991">
            <v>40441</v>
          </cell>
        </row>
        <row r="992">
          <cell r="B992">
            <v>39679</v>
          </cell>
          <cell r="E992">
            <v>40077</v>
          </cell>
          <cell r="H992">
            <v>39686</v>
          </cell>
          <cell r="K992">
            <v>39686</v>
          </cell>
          <cell r="N992">
            <v>39679</v>
          </cell>
          <cell r="Q992">
            <v>39668</v>
          </cell>
          <cell r="T992">
            <v>39720</v>
          </cell>
          <cell r="W992">
            <v>39714</v>
          </cell>
          <cell r="Z992">
            <v>40442</v>
          </cell>
        </row>
        <row r="993">
          <cell r="B993">
            <v>39680</v>
          </cell>
          <cell r="E993">
            <v>40078</v>
          </cell>
          <cell r="H993">
            <v>39687</v>
          </cell>
          <cell r="K993">
            <v>39687</v>
          </cell>
          <cell r="N993">
            <v>39680</v>
          </cell>
          <cell r="Q993">
            <v>39671</v>
          </cell>
          <cell r="T993">
            <v>39721</v>
          </cell>
          <cell r="W993">
            <v>39715</v>
          </cell>
          <cell r="Z993">
            <v>40443</v>
          </cell>
        </row>
        <row r="994">
          <cell r="B994">
            <v>39681</v>
          </cell>
          <cell r="E994">
            <v>40079</v>
          </cell>
          <cell r="H994">
            <v>39688</v>
          </cell>
          <cell r="K994">
            <v>39688</v>
          </cell>
          <cell r="N994">
            <v>39681</v>
          </cell>
          <cell r="Q994">
            <v>39672</v>
          </cell>
          <cell r="T994">
            <v>39722</v>
          </cell>
          <cell r="W994">
            <v>39716</v>
          </cell>
          <cell r="Z994">
            <v>40445</v>
          </cell>
        </row>
        <row r="995">
          <cell r="B995">
            <v>39682</v>
          </cell>
          <cell r="E995">
            <v>40080</v>
          </cell>
          <cell r="H995">
            <v>39689</v>
          </cell>
          <cell r="K995">
            <v>39689</v>
          </cell>
          <cell r="N995">
            <v>39682</v>
          </cell>
          <cell r="Q995">
            <v>39673</v>
          </cell>
          <cell r="T995">
            <v>39723</v>
          </cell>
          <cell r="W995">
            <v>39717</v>
          </cell>
          <cell r="Z995">
            <v>40448</v>
          </cell>
        </row>
        <row r="996">
          <cell r="B996">
            <v>39686</v>
          </cell>
          <cell r="E996">
            <v>40081</v>
          </cell>
          <cell r="H996">
            <v>39693</v>
          </cell>
          <cell r="K996">
            <v>39693</v>
          </cell>
          <cell r="N996">
            <v>39686</v>
          </cell>
          <cell r="Q996">
            <v>39674</v>
          </cell>
          <cell r="T996">
            <v>39724</v>
          </cell>
          <cell r="W996">
            <v>39720</v>
          </cell>
          <cell r="Z996">
            <v>40449</v>
          </cell>
        </row>
        <row r="997">
          <cell r="B997">
            <v>39687</v>
          </cell>
          <cell r="E997">
            <v>40084</v>
          </cell>
          <cell r="H997">
            <v>39694</v>
          </cell>
          <cell r="K997">
            <v>39694</v>
          </cell>
          <cell r="N997">
            <v>39687</v>
          </cell>
          <cell r="Q997">
            <v>39675</v>
          </cell>
          <cell r="T997">
            <v>39727</v>
          </cell>
          <cell r="W997">
            <v>39721</v>
          </cell>
          <cell r="Z997">
            <v>40450</v>
          </cell>
        </row>
        <row r="998">
          <cell r="B998">
            <v>39688</v>
          </cell>
          <cell r="E998">
            <v>40085</v>
          </cell>
          <cell r="H998">
            <v>39695</v>
          </cell>
          <cell r="K998">
            <v>39695</v>
          </cell>
          <cell r="N998">
            <v>39688</v>
          </cell>
          <cell r="Q998">
            <v>39678</v>
          </cell>
          <cell r="T998">
            <v>39728</v>
          </cell>
          <cell r="W998">
            <v>39723</v>
          </cell>
          <cell r="Z998">
            <v>40451</v>
          </cell>
        </row>
        <row r="999">
          <cell r="B999">
            <v>39689</v>
          </cell>
          <cell r="E999">
            <v>40086</v>
          </cell>
          <cell r="H999">
            <v>39696</v>
          </cell>
          <cell r="K999">
            <v>39696</v>
          </cell>
          <cell r="N999">
            <v>39689</v>
          </cell>
          <cell r="Q999">
            <v>39679</v>
          </cell>
          <cell r="T999">
            <v>39729</v>
          </cell>
          <cell r="W999">
            <v>39724</v>
          </cell>
          <cell r="Z999">
            <v>40455</v>
          </cell>
        </row>
        <row r="1000">
          <cell r="B1000">
            <v>39692</v>
          </cell>
          <cell r="E1000">
            <v>40088</v>
          </cell>
          <cell r="H1000">
            <v>39699</v>
          </cell>
          <cell r="K1000">
            <v>39699</v>
          </cell>
          <cell r="N1000">
            <v>39692</v>
          </cell>
          <cell r="Q1000">
            <v>39680</v>
          </cell>
          <cell r="T1000">
            <v>39730</v>
          </cell>
          <cell r="W1000">
            <v>39727</v>
          </cell>
          <cell r="Z1000">
            <v>40456</v>
          </cell>
        </row>
        <row r="1001">
          <cell r="B1001">
            <v>39693</v>
          </cell>
          <cell r="E1001">
            <v>40091</v>
          </cell>
          <cell r="H1001">
            <v>39700</v>
          </cell>
          <cell r="K1001">
            <v>39700</v>
          </cell>
          <cell r="N1001">
            <v>39693</v>
          </cell>
          <cell r="Q1001">
            <v>39681</v>
          </cell>
          <cell r="T1001">
            <v>39731</v>
          </cell>
          <cell r="W1001">
            <v>39729</v>
          </cell>
          <cell r="Z1001">
            <v>40457</v>
          </cell>
        </row>
        <row r="1002">
          <cell r="B1002">
            <v>39694</v>
          </cell>
          <cell r="E1002">
            <v>40092</v>
          </cell>
          <cell r="H1002">
            <v>39701</v>
          </cell>
          <cell r="K1002">
            <v>39701</v>
          </cell>
          <cell r="N1002">
            <v>39694</v>
          </cell>
          <cell r="Q1002">
            <v>39682</v>
          </cell>
          <cell r="T1002">
            <v>39735</v>
          </cell>
          <cell r="W1002">
            <v>39730</v>
          </cell>
          <cell r="Z1002">
            <v>40458</v>
          </cell>
        </row>
        <row r="1003">
          <cell r="B1003">
            <v>39695</v>
          </cell>
          <cell r="E1003">
            <v>40093</v>
          </cell>
          <cell r="H1003">
            <v>39702</v>
          </cell>
          <cell r="K1003">
            <v>39702</v>
          </cell>
          <cell r="N1003">
            <v>39695</v>
          </cell>
          <cell r="Q1003">
            <v>39685</v>
          </cell>
          <cell r="T1003">
            <v>39736</v>
          </cell>
          <cell r="W1003">
            <v>39731</v>
          </cell>
          <cell r="Z1003">
            <v>40459</v>
          </cell>
        </row>
        <row r="1004">
          <cell r="B1004">
            <v>39696</v>
          </cell>
          <cell r="E1004">
            <v>40094</v>
          </cell>
          <cell r="H1004">
            <v>39703</v>
          </cell>
          <cell r="K1004">
            <v>39703</v>
          </cell>
          <cell r="N1004">
            <v>39696</v>
          </cell>
          <cell r="Q1004">
            <v>39686</v>
          </cell>
          <cell r="T1004">
            <v>39737</v>
          </cell>
          <cell r="W1004">
            <v>39734</v>
          </cell>
          <cell r="Z1004">
            <v>40462</v>
          </cell>
        </row>
        <row r="1005">
          <cell r="B1005">
            <v>39699</v>
          </cell>
          <cell r="E1005">
            <v>40095</v>
          </cell>
          <cell r="H1005">
            <v>39706</v>
          </cell>
          <cell r="K1005">
            <v>39706</v>
          </cell>
          <cell r="N1005">
            <v>39699</v>
          </cell>
          <cell r="Q1005">
            <v>39687</v>
          </cell>
          <cell r="T1005">
            <v>39738</v>
          </cell>
          <cell r="W1005">
            <v>39735</v>
          </cell>
          <cell r="Z1005">
            <v>40463</v>
          </cell>
        </row>
        <row r="1006">
          <cell r="B1006">
            <v>39700</v>
          </cell>
          <cell r="E1006">
            <v>40098</v>
          </cell>
          <cell r="H1006">
            <v>39707</v>
          </cell>
          <cell r="K1006">
            <v>39707</v>
          </cell>
          <cell r="N1006">
            <v>39700</v>
          </cell>
          <cell r="Q1006">
            <v>39688</v>
          </cell>
          <cell r="T1006">
            <v>39741</v>
          </cell>
          <cell r="W1006">
            <v>39736</v>
          </cell>
          <cell r="Z1006">
            <v>40464</v>
          </cell>
        </row>
        <row r="1007">
          <cell r="B1007">
            <v>39701</v>
          </cell>
          <cell r="E1007">
            <v>40099</v>
          </cell>
          <cell r="H1007">
            <v>39708</v>
          </cell>
          <cell r="K1007">
            <v>39708</v>
          </cell>
          <cell r="N1007">
            <v>39701</v>
          </cell>
          <cell r="Q1007">
            <v>39689</v>
          </cell>
          <cell r="T1007">
            <v>39742</v>
          </cell>
          <cell r="W1007">
            <v>39737</v>
          </cell>
          <cell r="Z1007">
            <v>40465</v>
          </cell>
        </row>
        <row r="1008">
          <cell r="B1008">
            <v>39702</v>
          </cell>
          <cell r="E1008">
            <v>40100</v>
          </cell>
          <cell r="H1008">
            <v>39709</v>
          </cell>
          <cell r="K1008">
            <v>39709</v>
          </cell>
          <cell r="N1008">
            <v>39702</v>
          </cell>
          <cell r="Q1008">
            <v>39692</v>
          </cell>
          <cell r="T1008">
            <v>39743</v>
          </cell>
          <cell r="W1008">
            <v>39738</v>
          </cell>
          <cell r="Z1008">
            <v>40466</v>
          </cell>
        </row>
        <row r="1009">
          <cell r="B1009">
            <v>39703</v>
          </cell>
          <cell r="E1009">
            <v>40101</v>
          </cell>
          <cell r="H1009">
            <v>39710</v>
          </cell>
          <cell r="K1009">
            <v>39710</v>
          </cell>
          <cell r="N1009">
            <v>39703</v>
          </cell>
          <cell r="Q1009">
            <v>39693</v>
          </cell>
          <cell r="T1009">
            <v>39744</v>
          </cell>
          <cell r="W1009">
            <v>39741</v>
          </cell>
          <cell r="Z1009">
            <v>40469</v>
          </cell>
        </row>
        <row r="1010">
          <cell r="B1010">
            <v>39706</v>
          </cell>
          <cell r="E1010">
            <v>40102</v>
          </cell>
          <cell r="H1010">
            <v>39713</v>
          </cell>
          <cell r="K1010">
            <v>39713</v>
          </cell>
          <cell r="N1010">
            <v>39706</v>
          </cell>
          <cell r="Q1010">
            <v>39694</v>
          </cell>
          <cell r="T1010">
            <v>39745</v>
          </cell>
          <cell r="W1010">
            <v>39742</v>
          </cell>
          <cell r="Z1010">
            <v>40470</v>
          </cell>
        </row>
        <row r="1011">
          <cell r="B1011">
            <v>39707</v>
          </cell>
          <cell r="E1011">
            <v>40105</v>
          </cell>
          <cell r="H1011">
            <v>39714</v>
          </cell>
          <cell r="K1011">
            <v>39714</v>
          </cell>
          <cell r="N1011">
            <v>39707</v>
          </cell>
          <cell r="Q1011">
            <v>39695</v>
          </cell>
          <cell r="T1011">
            <v>39748</v>
          </cell>
          <cell r="W1011">
            <v>39743</v>
          </cell>
          <cell r="Z1011">
            <v>40471</v>
          </cell>
        </row>
        <row r="1012">
          <cell r="B1012">
            <v>39708</v>
          </cell>
          <cell r="E1012">
            <v>40106</v>
          </cell>
          <cell r="H1012">
            <v>39715</v>
          </cell>
          <cell r="K1012">
            <v>39715</v>
          </cell>
          <cell r="N1012">
            <v>39708</v>
          </cell>
          <cell r="Q1012">
            <v>39696</v>
          </cell>
          <cell r="T1012">
            <v>39749</v>
          </cell>
          <cell r="W1012">
            <v>39744</v>
          </cell>
          <cell r="Z1012">
            <v>40472</v>
          </cell>
        </row>
        <row r="1013">
          <cell r="B1013">
            <v>39709</v>
          </cell>
          <cell r="E1013">
            <v>40107</v>
          </cell>
          <cell r="H1013">
            <v>39716</v>
          </cell>
          <cell r="K1013">
            <v>39716</v>
          </cell>
          <cell r="N1013">
            <v>39709</v>
          </cell>
          <cell r="Q1013">
            <v>39699</v>
          </cell>
          <cell r="T1013">
            <v>39750</v>
          </cell>
          <cell r="W1013">
            <v>39745</v>
          </cell>
          <cell r="Z1013">
            <v>40473</v>
          </cell>
        </row>
        <row r="1014">
          <cell r="B1014">
            <v>39710</v>
          </cell>
          <cell r="E1014">
            <v>40108</v>
          </cell>
          <cell r="H1014">
            <v>39717</v>
          </cell>
          <cell r="K1014">
            <v>39717</v>
          </cell>
          <cell r="N1014">
            <v>39710</v>
          </cell>
          <cell r="Q1014">
            <v>39700</v>
          </cell>
          <cell r="T1014">
            <v>39751</v>
          </cell>
          <cell r="W1014">
            <v>39748</v>
          </cell>
          <cell r="Z1014">
            <v>40476</v>
          </cell>
        </row>
        <row r="1015">
          <cell r="B1015">
            <v>39713</v>
          </cell>
          <cell r="E1015">
            <v>40109</v>
          </cell>
          <cell r="H1015">
            <v>39720</v>
          </cell>
          <cell r="K1015">
            <v>39720</v>
          </cell>
          <cell r="N1015">
            <v>39713</v>
          </cell>
          <cell r="Q1015">
            <v>39701</v>
          </cell>
          <cell r="T1015">
            <v>39752</v>
          </cell>
          <cell r="W1015">
            <v>39749</v>
          </cell>
          <cell r="Z1015">
            <v>40477</v>
          </cell>
        </row>
        <row r="1016">
          <cell r="B1016">
            <v>39714</v>
          </cell>
          <cell r="E1016">
            <v>40113</v>
          </cell>
          <cell r="H1016">
            <v>39721</v>
          </cell>
          <cell r="K1016">
            <v>39721</v>
          </cell>
          <cell r="N1016">
            <v>39714</v>
          </cell>
          <cell r="Q1016">
            <v>39702</v>
          </cell>
          <cell r="T1016">
            <v>39756</v>
          </cell>
          <cell r="W1016">
            <v>39750</v>
          </cell>
          <cell r="Z1016">
            <v>40478</v>
          </cell>
        </row>
        <row r="1017">
          <cell r="B1017">
            <v>39715</v>
          </cell>
          <cell r="E1017">
            <v>40114</v>
          </cell>
          <cell r="H1017">
            <v>39722</v>
          </cell>
          <cell r="K1017">
            <v>39722</v>
          </cell>
          <cell r="N1017">
            <v>39715</v>
          </cell>
          <cell r="Q1017">
            <v>39703</v>
          </cell>
          <cell r="T1017">
            <v>39757</v>
          </cell>
          <cell r="W1017">
            <v>39751</v>
          </cell>
          <cell r="Z1017">
            <v>40479</v>
          </cell>
        </row>
        <row r="1018">
          <cell r="B1018">
            <v>39716</v>
          </cell>
          <cell r="E1018">
            <v>40115</v>
          </cell>
          <cell r="H1018">
            <v>39723</v>
          </cell>
          <cell r="K1018">
            <v>39723</v>
          </cell>
          <cell r="N1018">
            <v>39716</v>
          </cell>
          <cell r="Q1018">
            <v>39706</v>
          </cell>
          <cell r="T1018">
            <v>39758</v>
          </cell>
          <cell r="W1018">
            <v>39752</v>
          </cell>
          <cell r="Z1018">
            <v>40480</v>
          </cell>
        </row>
        <row r="1019">
          <cell r="B1019">
            <v>39717</v>
          </cell>
          <cell r="E1019">
            <v>40116</v>
          </cell>
          <cell r="H1019">
            <v>39724</v>
          </cell>
          <cell r="K1019">
            <v>39724</v>
          </cell>
          <cell r="N1019">
            <v>39717</v>
          </cell>
          <cell r="Q1019">
            <v>39707</v>
          </cell>
          <cell r="T1019">
            <v>39759</v>
          </cell>
          <cell r="W1019">
            <v>39755</v>
          </cell>
          <cell r="Z1019">
            <v>40483</v>
          </cell>
        </row>
        <row r="1020">
          <cell r="B1020">
            <v>39720</v>
          </cell>
          <cell r="E1020">
            <v>40119</v>
          </cell>
          <cell r="H1020">
            <v>39727</v>
          </cell>
          <cell r="K1020">
            <v>39727</v>
          </cell>
          <cell r="N1020">
            <v>39720</v>
          </cell>
          <cell r="Q1020">
            <v>39708</v>
          </cell>
          <cell r="T1020">
            <v>39762</v>
          </cell>
          <cell r="W1020">
            <v>39756</v>
          </cell>
          <cell r="Z1020">
            <v>40484</v>
          </cell>
        </row>
        <row r="1021">
          <cell r="B1021">
            <v>39721</v>
          </cell>
          <cell r="E1021">
            <v>40120</v>
          </cell>
          <cell r="H1021">
            <v>39728</v>
          </cell>
          <cell r="K1021">
            <v>39728</v>
          </cell>
          <cell r="N1021">
            <v>39721</v>
          </cell>
          <cell r="Q1021">
            <v>39709</v>
          </cell>
          <cell r="T1021">
            <v>39763</v>
          </cell>
          <cell r="W1021">
            <v>39757</v>
          </cell>
          <cell r="Z1021">
            <v>40485</v>
          </cell>
        </row>
        <row r="1022">
          <cell r="B1022">
            <v>39722</v>
          </cell>
          <cell r="E1022">
            <v>40121</v>
          </cell>
          <cell r="H1022">
            <v>39729</v>
          </cell>
          <cell r="K1022">
            <v>39729</v>
          </cell>
          <cell r="N1022">
            <v>39722</v>
          </cell>
          <cell r="Q1022">
            <v>39710</v>
          </cell>
          <cell r="T1022">
            <v>39764</v>
          </cell>
          <cell r="W1022">
            <v>39758</v>
          </cell>
          <cell r="Z1022">
            <v>40486</v>
          </cell>
        </row>
        <row r="1023">
          <cell r="B1023">
            <v>39723</v>
          </cell>
          <cell r="E1023">
            <v>40122</v>
          </cell>
          <cell r="H1023">
            <v>39730</v>
          </cell>
          <cell r="K1023">
            <v>39730</v>
          </cell>
          <cell r="N1023">
            <v>39723</v>
          </cell>
          <cell r="Q1023">
            <v>39713</v>
          </cell>
          <cell r="T1023">
            <v>39765</v>
          </cell>
          <cell r="W1023">
            <v>39759</v>
          </cell>
          <cell r="Z1023">
            <v>40487</v>
          </cell>
        </row>
        <row r="1024">
          <cell r="B1024">
            <v>39724</v>
          </cell>
          <cell r="E1024">
            <v>40123</v>
          </cell>
          <cell r="H1024">
            <v>39731</v>
          </cell>
          <cell r="K1024">
            <v>39731</v>
          </cell>
          <cell r="N1024">
            <v>39724</v>
          </cell>
          <cell r="Q1024">
            <v>39714</v>
          </cell>
          <cell r="T1024">
            <v>39766</v>
          </cell>
          <cell r="W1024">
            <v>39762</v>
          </cell>
          <cell r="Z1024">
            <v>40490</v>
          </cell>
        </row>
        <row r="1025">
          <cell r="B1025">
            <v>39727</v>
          </cell>
          <cell r="E1025">
            <v>40126</v>
          </cell>
          <cell r="H1025">
            <v>39734</v>
          </cell>
          <cell r="K1025">
            <v>39734</v>
          </cell>
          <cell r="N1025">
            <v>39727</v>
          </cell>
          <cell r="Q1025">
            <v>39715</v>
          </cell>
          <cell r="T1025">
            <v>39769</v>
          </cell>
          <cell r="W1025">
            <v>39763</v>
          </cell>
          <cell r="Z1025">
            <v>40491</v>
          </cell>
        </row>
        <row r="1026">
          <cell r="B1026">
            <v>39728</v>
          </cell>
          <cell r="E1026">
            <v>40127</v>
          </cell>
          <cell r="H1026">
            <v>39735</v>
          </cell>
          <cell r="K1026">
            <v>39735</v>
          </cell>
          <cell r="N1026">
            <v>39728</v>
          </cell>
          <cell r="Q1026">
            <v>39716</v>
          </cell>
          <cell r="T1026">
            <v>39770</v>
          </cell>
          <cell r="W1026">
            <v>39764</v>
          </cell>
          <cell r="Z1026">
            <v>40492</v>
          </cell>
        </row>
        <row r="1027">
          <cell r="B1027">
            <v>39729</v>
          </cell>
          <cell r="E1027">
            <v>40128</v>
          </cell>
          <cell r="H1027">
            <v>39736</v>
          </cell>
          <cell r="K1027">
            <v>39736</v>
          </cell>
          <cell r="N1027">
            <v>39729</v>
          </cell>
          <cell r="Q1027">
            <v>39717</v>
          </cell>
          <cell r="T1027">
            <v>39771</v>
          </cell>
          <cell r="W1027">
            <v>39765</v>
          </cell>
          <cell r="Z1027">
            <v>40493</v>
          </cell>
        </row>
        <row r="1028">
          <cell r="B1028">
            <v>39730</v>
          </cell>
          <cell r="E1028">
            <v>40129</v>
          </cell>
          <cell r="H1028">
            <v>39737</v>
          </cell>
          <cell r="K1028">
            <v>39737</v>
          </cell>
          <cell r="N1028">
            <v>39730</v>
          </cell>
          <cell r="Q1028">
            <v>39720</v>
          </cell>
          <cell r="T1028">
            <v>39772</v>
          </cell>
          <cell r="W1028">
            <v>39766</v>
          </cell>
          <cell r="Z1028">
            <v>40494</v>
          </cell>
        </row>
        <row r="1029">
          <cell r="B1029">
            <v>39731</v>
          </cell>
          <cell r="E1029">
            <v>40130</v>
          </cell>
          <cell r="H1029">
            <v>39738</v>
          </cell>
          <cell r="K1029">
            <v>39738</v>
          </cell>
          <cell r="N1029">
            <v>39731</v>
          </cell>
          <cell r="Q1029">
            <v>39721</v>
          </cell>
          <cell r="T1029">
            <v>39773</v>
          </cell>
          <cell r="W1029">
            <v>39769</v>
          </cell>
          <cell r="Z1029">
            <v>40497</v>
          </cell>
        </row>
        <row r="1030">
          <cell r="B1030">
            <v>39734</v>
          </cell>
          <cell r="E1030">
            <v>40133</v>
          </cell>
          <cell r="H1030">
            <v>39741</v>
          </cell>
          <cell r="K1030">
            <v>39741</v>
          </cell>
          <cell r="N1030">
            <v>39734</v>
          </cell>
          <cell r="Q1030">
            <v>39722</v>
          </cell>
          <cell r="T1030">
            <v>39777</v>
          </cell>
          <cell r="W1030">
            <v>39770</v>
          </cell>
          <cell r="Z1030">
            <v>40498</v>
          </cell>
        </row>
        <row r="1031">
          <cell r="B1031">
            <v>39735</v>
          </cell>
          <cell r="E1031">
            <v>40134</v>
          </cell>
          <cell r="H1031">
            <v>39742</v>
          </cell>
          <cell r="K1031">
            <v>39742</v>
          </cell>
          <cell r="N1031">
            <v>39735</v>
          </cell>
          <cell r="Q1031">
            <v>39723</v>
          </cell>
          <cell r="T1031">
            <v>39778</v>
          </cell>
          <cell r="W1031">
            <v>39771</v>
          </cell>
          <cell r="Z1031">
            <v>40499</v>
          </cell>
        </row>
        <row r="1032">
          <cell r="B1032">
            <v>39736</v>
          </cell>
          <cell r="E1032">
            <v>40135</v>
          </cell>
          <cell r="H1032">
            <v>39743</v>
          </cell>
          <cell r="K1032">
            <v>39743</v>
          </cell>
          <cell r="N1032">
            <v>39736</v>
          </cell>
          <cell r="Q1032">
            <v>39724</v>
          </cell>
          <cell r="T1032">
            <v>39779</v>
          </cell>
          <cell r="W1032">
            <v>39772</v>
          </cell>
          <cell r="Z1032">
            <v>40500</v>
          </cell>
        </row>
        <row r="1033">
          <cell r="B1033">
            <v>39737</v>
          </cell>
          <cell r="E1033">
            <v>40136</v>
          </cell>
          <cell r="H1033">
            <v>39744</v>
          </cell>
          <cell r="K1033">
            <v>39744</v>
          </cell>
          <cell r="N1033">
            <v>39737</v>
          </cell>
          <cell r="Q1033">
            <v>39727</v>
          </cell>
          <cell r="T1033">
            <v>39780</v>
          </cell>
          <cell r="W1033">
            <v>39773</v>
          </cell>
          <cell r="Z1033">
            <v>40501</v>
          </cell>
        </row>
        <row r="1034">
          <cell r="B1034">
            <v>39738</v>
          </cell>
          <cell r="E1034">
            <v>40137</v>
          </cell>
          <cell r="H1034">
            <v>39745</v>
          </cell>
          <cell r="K1034">
            <v>39745</v>
          </cell>
          <cell r="N1034">
            <v>39738</v>
          </cell>
          <cell r="Q1034">
            <v>39728</v>
          </cell>
          <cell r="T1034">
            <v>39783</v>
          </cell>
          <cell r="W1034">
            <v>39776</v>
          </cell>
          <cell r="Z1034">
            <v>40504</v>
          </cell>
        </row>
        <row r="1035">
          <cell r="B1035">
            <v>39741</v>
          </cell>
          <cell r="E1035">
            <v>40140</v>
          </cell>
          <cell r="H1035">
            <v>39748</v>
          </cell>
          <cell r="K1035">
            <v>39748</v>
          </cell>
          <cell r="N1035">
            <v>39741</v>
          </cell>
          <cell r="Q1035">
            <v>39729</v>
          </cell>
          <cell r="T1035">
            <v>39784</v>
          </cell>
          <cell r="W1035">
            <v>39777</v>
          </cell>
          <cell r="Z1035">
            <v>40505</v>
          </cell>
        </row>
        <row r="1036">
          <cell r="B1036">
            <v>39742</v>
          </cell>
          <cell r="E1036">
            <v>40141</v>
          </cell>
          <cell r="H1036">
            <v>39749</v>
          </cell>
          <cell r="K1036">
            <v>39749</v>
          </cell>
          <cell r="N1036">
            <v>39742</v>
          </cell>
          <cell r="Q1036">
            <v>39730</v>
          </cell>
          <cell r="T1036">
            <v>39785</v>
          </cell>
          <cell r="W1036">
            <v>39778</v>
          </cell>
          <cell r="Z1036">
            <v>40506</v>
          </cell>
        </row>
        <row r="1037">
          <cell r="B1037">
            <v>39743</v>
          </cell>
          <cell r="E1037">
            <v>40142</v>
          </cell>
          <cell r="H1037">
            <v>39750</v>
          </cell>
          <cell r="K1037">
            <v>39750</v>
          </cell>
          <cell r="N1037">
            <v>39743</v>
          </cell>
          <cell r="Q1037">
            <v>39731</v>
          </cell>
          <cell r="T1037">
            <v>39786</v>
          </cell>
          <cell r="W1037">
            <v>39779</v>
          </cell>
          <cell r="Z1037">
            <v>40507</v>
          </cell>
        </row>
        <row r="1038">
          <cell r="B1038">
            <v>39744</v>
          </cell>
          <cell r="E1038">
            <v>40143</v>
          </cell>
          <cell r="H1038">
            <v>39751</v>
          </cell>
          <cell r="K1038">
            <v>39751</v>
          </cell>
          <cell r="N1038">
            <v>39744</v>
          </cell>
          <cell r="Q1038">
            <v>39734</v>
          </cell>
          <cell r="T1038">
            <v>39787</v>
          </cell>
          <cell r="W1038">
            <v>39780</v>
          </cell>
          <cell r="Z1038">
            <v>40508</v>
          </cell>
        </row>
        <row r="1039">
          <cell r="B1039">
            <v>39745</v>
          </cell>
          <cell r="E1039">
            <v>40144</v>
          </cell>
          <cell r="H1039">
            <v>39752</v>
          </cell>
          <cell r="K1039">
            <v>39752</v>
          </cell>
          <cell r="N1039">
            <v>39745</v>
          </cell>
          <cell r="Q1039">
            <v>39735</v>
          </cell>
          <cell r="T1039">
            <v>39790</v>
          </cell>
          <cell r="W1039">
            <v>39783</v>
          </cell>
          <cell r="Z1039">
            <v>40511</v>
          </cell>
        </row>
        <row r="1040">
          <cell r="B1040">
            <v>39748</v>
          </cell>
          <cell r="E1040">
            <v>40147</v>
          </cell>
          <cell r="H1040">
            <v>39755</v>
          </cell>
          <cell r="K1040">
            <v>39755</v>
          </cell>
          <cell r="N1040">
            <v>39748</v>
          </cell>
          <cell r="Q1040">
            <v>39736</v>
          </cell>
          <cell r="T1040">
            <v>39791</v>
          </cell>
          <cell r="W1040">
            <v>39784</v>
          </cell>
          <cell r="Z1040">
            <v>40512</v>
          </cell>
        </row>
        <row r="1041">
          <cell r="B1041">
            <v>39749</v>
          </cell>
          <cell r="E1041">
            <v>40148</v>
          </cell>
          <cell r="H1041">
            <v>39756</v>
          </cell>
          <cell r="K1041">
            <v>39756</v>
          </cell>
          <cell r="N1041">
            <v>39749</v>
          </cell>
          <cell r="Q1041">
            <v>39737</v>
          </cell>
          <cell r="T1041">
            <v>39792</v>
          </cell>
          <cell r="W1041">
            <v>39785</v>
          </cell>
          <cell r="Z1041">
            <v>40513</v>
          </cell>
        </row>
        <row r="1042">
          <cell r="B1042">
            <v>39750</v>
          </cell>
          <cell r="E1042">
            <v>40149</v>
          </cell>
          <cell r="H1042">
            <v>39757</v>
          </cell>
          <cell r="K1042">
            <v>39757</v>
          </cell>
          <cell r="N1042">
            <v>39750</v>
          </cell>
          <cell r="Q1042">
            <v>39738</v>
          </cell>
          <cell r="T1042">
            <v>39793</v>
          </cell>
          <cell r="W1042">
            <v>39786</v>
          </cell>
          <cell r="Z1042">
            <v>40514</v>
          </cell>
        </row>
        <row r="1043">
          <cell r="B1043">
            <v>39751</v>
          </cell>
          <cell r="E1043">
            <v>40150</v>
          </cell>
          <cell r="H1043">
            <v>39758</v>
          </cell>
          <cell r="K1043">
            <v>39758</v>
          </cell>
          <cell r="N1043">
            <v>39751</v>
          </cell>
          <cell r="Q1043">
            <v>39741</v>
          </cell>
          <cell r="T1043">
            <v>39794</v>
          </cell>
          <cell r="W1043">
            <v>39787</v>
          </cell>
          <cell r="Z1043">
            <v>40515</v>
          </cell>
        </row>
        <row r="1044">
          <cell r="B1044">
            <v>39752</v>
          </cell>
          <cell r="E1044">
            <v>40151</v>
          </cell>
          <cell r="H1044">
            <v>39759</v>
          </cell>
          <cell r="K1044">
            <v>39759</v>
          </cell>
          <cell r="N1044">
            <v>39752</v>
          </cell>
          <cell r="Q1044">
            <v>39742</v>
          </cell>
          <cell r="T1044">
            <v>39797</v>
          </cell>
          <cell r="W1044">
            <v>39790</v>
          </cell>
          <cell r="Z1044">
            <v>40518</v>
          </cell>
        </row>
        <row r="1045">
          <cell r="B1045">
            <v>39755</v>
          </cell>
          <cell r="E1045">
            <v>40154</v>
          </cell>
          <cell r="H1045">
            <v>39762</v>
          </cell>
          <cell r="K1045">
            <v>39762</v>
          </cell>
          <cell r="N1045">
            <v>39755</v>
          </cell>
          <cell r="Q1045">
            <v>39743</v>
          </cell>
          <cell r="T1045">
            <v>39798</v>
          </cell>
          <cell r="W1045">
            <v>39791</v>
          </cell>
          <cell r="Z1045">
            <v>40519</v>
          </cell>
        </row>
        <row r="1046">
          <cell r="B1046">
            <v>39756</v>
          </cell>
          <cell r="E1046">
            <v>40155</v>
          </cell>
          <cell r="H1046">
            <v>39763</v>
          </cell>
          <cell r="K1046">
            <v>39763</v>
          </cell>
          <cell r="N1046">
            <v>39756</v>
          </cell>
          <cell r="Q1046">
            <v>39744</v>
          </cell>
          <cell r="T1046">
            <v>39799</v>
          </cell>
          <cell r="W1046">
            <v>39792</v>
          </cell>
          <cell r="Z1046">
            <v>40520</v>
          </cell>
        </row>
        <row r="1047">
          <cell r="B1047">
            <v>39757</v>
          </cell>
          <cell r="E1047">
            <v>40156</v>
          </cell>
          <cell r="H1047">
            <v>39764</v>
          </cell>
          <cell r="K1047">
            <v>39764</v>
          </cell>
          <cell r="N1047">
            <v>39757</v>
          </cell>
          <cell r="Q1047">
            <v>39745</v>
          </cell>
          <cell r="T1047">
            <v>39800</v>
          </cell>
          <cell r="W1047">
            <v>39793</v>
          </cell>
          <cell r="Z1047">
            <v>40521</v>
          </cell>
        </row>
        <row r="1048">
          <cell r="B1048">
            <v>39758</v>
          </cell>
          <cell r="E1048">
            <v>40157</v>
          </cell>
          <cell r="H1048">
            <v>39765</v>
          </cell>
          <cell r="K1048">
            <v>39765</v>
          </cell>
          <cell r="N1048">
            <v>39758</v>
          </cell>
          <cell r="Q1048">
            <v>39748</v>
          </cell>
          <cell r="T1048">
            <v>39801</v>
          </cell>
          <cell r="W1048">
            <v>39794</v>
          </cell>
          <cell r="Z1048">
            <v>40522</v>
          </cell>
        </row>
        <row r="1049">
          <cell r="B1049">
            <v>39759</v>
          </cell>
          <cell r="E1049">
            <v>40158</v>
          </cell>
          <cell r="H1049">
            <v>39766</v>
          </cell>
          <cell r="K1049">
            <v>39766</v>
          </cell>
          <cell r="N1049">
            <v>39759</v>
          </cell>
          <cell r="Q1049">
            <v>39749</v>
          </cell>
          <cell r="T1049">
            <v>39804</v>
          </cell>
          <cell r="W1049">
            <v>39797</v>
          </cell>
          <cell r="Z1049">
            <v>40525</v>
          </cell>
        </row>
        <row r="1050">
          <cell r="B1050">
            <v>39762</v>
          </cell>
          <cell r="E1050">
            <v>40161</v>
          </cell>
          <cell r="H1050">
            <v>39769</v>
          </cell>
          <cell r="K1050">
            <v>39769</v>
          </cell>
          <cell r="N1050">
            <v>39762</v>
          </cell>
          <cell r="Q1050">
            <v>39750</v>
          </cell>
          <cell r="T1050">
            <v>39806</v>
          </cell>
          <cell r="W1050">
            <v>39798</v>
          </cell>
          <cell r="Z1050">
            <v>40526</v>
          </cell>
        </row>
        <row r="1051">
          <cell r="B1051">
            <v>39763</v>
          </cell>
          <cell r="E1051">
            <v>40162</v>
          </cell>
          <cell r="H1051">
            <v>39770</v>
          </cell>
          <cell r="K1051">
            <v>39770</v>
          </cell>
          <cell r="N1051">
            <v>39763</v>
          </cell>
          <cell r="Q1051">
            <v>39751</v>
          </cell>
          <cell r="T1051">
            <v>39807</v>
          </cell>
          <cell r="W1051">
            <v>39799</v>
          </cell>
          <cell r="Z1051">
            <v>40527</v>
          </cell>
        </row>
        <row r="1052">
          <cell r="B1052">
            <v>39764</v>
          </cell>
          <cell r="E1052">
            <v>40163</v>
          </cell>
          <cell r="H1052">
            <v>39771</v>
          </cell>
          <cell r="K1052">
            <v>39771</v>
          </cell>
          <cell r="N1052">
            <v>39764</v>
          </cell>
          <cell r="Q1052">
            <v>39752</v>
          </cell>
          <cell r="T1052">
            <v>39808</v>
          </cell>
          <cell r="W1052">
            <v>39800</v>
          </cell>
          <cell r="Z1052">
            <v>40528</v>
          </cell>
        </row>
        <row r="1053">
          <cell r="B1053">
            <v>39765</v>
          </cell>
          <cell r="E1053">
            <v>40164</v>
          </cell>
          <cell r="H1053">
            <v>39772</v>
          </cell>
          <cell r="K1053">
            <v>39772</v>
          </cell>
          <cell r="N1053">
            <v>39765</v>
          </cell>
          <cell r="Q1053">
            <v>39755</v>
          </cell>
          <cell r="T1053">
            <v>39811</v>
          </cell>
          <cell r="W1053">
            <v>39801</v>
          </cell>
          <cell r="Z1053">
            <v>40529</v>
          </cell>
        </row>
        <row r="1054">
          <cell r="B1054">
            <v>39766</v>
          </cell>
          <cell r="E1054">
            <v>40165</v>
          </cell>
          <cell r="H1054">
            <v>39773</v>
          </cell>
          <cell r="K1054">
            <v>39773</v>
          </cell>
          <cell r="N1054">
            <v>39766</v>
          </cell>
          <cell r="Q1054">
            <v>39756</v>
          </cell>
          <cell r="T1054">
            <v>39812</v>
          </cell>
          <cell r="W1054">
            <v>39804</v>
          </cell>
          <cell r="Z1054">
            <v>40532</v>
          </cell>
        </row>
        <row r="1055">
          <cell r="B1055">
            <v>39769</v>
          </cell>
          <cell r="E1055">
            <v>40168</v>
          </cell>
          <cell r="H1055">
            <v>39776</v>
          </cell>
          <cell r="K1055">
            <v>39776</v>
          </cell>
          <cell r="N1055">
            <v>39769</v>
          </cell>
          <cell r="Q1055">
            <v>39757</v>
          </cell>
          <cell r="T1055">
            <v>39818</v>
          </cell>
          <cell r="W1055">
            <v>39805</v>
          </cell>
          <cell r="Z1055">
            <v>40533</v>
          </cell>
        </row>
        <row r="1056">
          <cell r="B1056">
            <v>39770</v>
          </cell>
          <cell r="E1056">
            <v>40169</v>
          </cell>
          <cell r="H1056">
            <v>39777</v>
          </cell>
          <cell r="K1056">
            <v>39777</v>
          </cell>
          <cell r="N1056">
            <v>39770</v>
          </cell>
          <cell r="Q1056">
            <v>39758</v>
          </cell>
          <cell r="T1056">
            <v>39819</v>
          </cell>
          <cell r="W1056">
            <v>39806</v>
          </cell>
          <cell r="Z1056">
            <v>40534</v>
          </cell>
        </row>
        <row r="1057">
          <cell r="B1057">
            <v>39771</v>
          </cell>
          <cell r="E1057">
            <v>40170</v>
          </cell>
          <cell r="H1057">
            <v>39778</v>
          </cell>
          <cell r="K1057">
            <v>39778</v>
          </cell>
          <cell r="N1057">
            <v>39771</v>
          </cell>
          <cell r="Q1057">
            <v>39759</v>
          </cell>
          <cell r="T1057">
            <v>39820</v>
          </cell>
          <cell r="W1057">
            <v>39811</v>
          </cell>
          <cell r="Z1057">
            <v>40535</v>
          </cell>
        </row>
        <row r="1058">
          <cell r="B1058">
            <v>39772</v>
          </cell>
          <cell r="E1058">
            <v>40171</v>
          </cell>
          <cell r="H1058">
            <v>39780</v>
          </cell>
          <cell r="K1058">
            <v>39780</v>
          </cell>
          <cell r="N1058">
            <v>39772</v>
          </cell>
          <cell r="Q1058">
            <v>39762</v>
          </cell>
          <cell r="T1058">
            <v>39821</v>
          </cell>
          <cell r="W1058">
            <v>39812</v>
          </cell>
          <cell r="Z1058">
            <v>40536</v>
          </cell>
        </row>
        <row r="1059">
          <cell r="B1059">
            <v>39773</v>
          </cell>
          <cell r="E1059">
            <v>40175</v>
          </cell>
          <cell r="H1059">
            <v>39783</v>
          </cell>
          <cell r="K1059">
            <v>39783</v>
          </cell>
          <cell r="N1059">
            <v>39773</v>
          </cell>
          <cell r="Q1059">
            <v>39763</v>
          </cell>
          <cell r="T1059">
            <v>39822</v>
          </cell>
          <cell r="W1059">
            <v>39813</v>
          </cell>
          <cell r="Z1059">
            <v>40540</v>
          </cell>
        </row>
        <row r="1060">
          <cell r="B1060">
            <v>39776</v>
          </cell>
          <cell r="E1060">
            <v>40176</v>
          </cell>
          <cell r="H1060">
            <v>39784</v>
          </cell>
          <cell r="K1060">
            <v>39784</v>
          </cell>
          <cell r="N1060">
            <v>39776</v>
          </cell>
          <cell r="Q1060">
            <v>39764</v>
          </cell>
          <cell r="T1060">
            <v>39826</v>
          </cell>
          <cell r="W1060">
            <v>39815</v>
          </cell>
          <cell r="Z1060">
            <v>40541</v>
          </cell>
        </row>
        <row r="1061">
          <cell r="B1061">
            <v>39777</v>
          </cell>
          <cell r="E1061">
            <v>40177</v>
          </cell>
          <cell r="H1061">
            <v>39785</v>
          </cell>
          <cell r="K1061">
            <v>39785</v>
          </cell>
          <cell r="N1061">
            <v>39777</v>
          </cell>
          <cell r="Q1061">
            <v>39765</v>
          </cell>
          <cell r="T1061">
            <v>39827</v>
          </cell>
          <cell r="W1061">
            <v>39818</v>
          </cell>
          <cell r="Z1061">
            <v>40542</v>
          </cell>
        </row>
        <row r="1062">
          <cell r="B1062">
            <v>39778</v>
          </cell>
          <cell r="E1062">
            <v>40178</v>
          </cell>
          <cell r="H1062">
            <v>39786</v>
          </cell>
          <cell r="K1062">
            <v>39786</v>
          </cell>
          <cell r="N1062">
            <v>39778</v>
          </cell>
          <cell r="Q1062">
            <v>39766</v>
          </cell>
          <cell r="T1062">
            <v>39828</v>
          </cell>
          <cell r="W1062">
            <v>39819</v>
          </cell>
          <cell r="Z1062">
            <v>40543</v>
          </cell>
        </row>
        <row r="1063">
          <cell r="B1063">
            <v>39779</v>
          </cell>
          <cell r="E1063">
            <v>40182</v>
          </cell>
          <cell r="H1063">
            <v>39787</v>
          </cell>
          <cell r="K1063">
            <v>39787</v>
          </cell>
          <cell r="N1063">
            <v>39779</v>
          </cell>
          <cell r="Q1063">
            <v>39769</v>
          </cell>
          <cell r="T1063">
            <v>39829</v>
          </cell>
          <cell r="W1063">
            <v>39820</v>
          </cell>
          <cell r="Z1063">
            <v>40546</v>
          </cell>
        </row>
        <row r="1064">
          <cell r="B1064">
            <v>39780</v>
          </cell>
          <cell r="E1064">
            <v>40183</v>
          </cell>
          <cell r="H1064">
            <v>39790</v>
          </cell>
          <cell r="K1064">
            <v>39790</v>
          </cell>
          <cell r="N1064">
            <v>39780</v>
          </cell>
          <cell r="Q1064">
            <v>39770</v>
          </cell>
          <cell r="T1064">
            <v>39832</v>
          </cell>
          <cell r="W1064">
            <v>39821</v>
          </cell>
          <cell r="Z1064">
            <v>40547</v>
          </cell>
        </row>
        <row r="1065">
          <cell r="B1065">
            <v>39783</v>
          </cell>
          <cell r="E1065">
            <v>40184</v>
          </cell>
          <cell r="H1065">
            <v>39791</v>
          </cell>
          <cell r="K1065">
            <v>39791</v>
          </cell>
          <cell r="N1065">
            <v>39783</v>
          </cell>
          <cell r="Q1065">
            <v>39771</v>
          </cell>
          <cell r="T1065">
            <v>39833</v>
          </cell>
          <cell r="W1065">
            <v>39822</v>
          </cell>
          <cell r="Z1065">
            <v>40548</v>
          </cell>
        </row>
        <row r="1066">
          <cell r="B1066">
            <v>39784</v>
          </cell>
          <cell r="E1066">
            <v>40185</v>
          </cell>
          <cell r="H1066">
            <v>39792</v>
          </cell>
          <cell r="K1066">
            <v>39792</v>
          </cell>
          <cell r="N1066">
            <v>39784</v>
          </cell>
          <cell r="Q1066">
            <v>39772</v>
          </cell>
          <cell r="T1066">
            <v>39834</v>
          </cell>
          <cell r="W1066">
            <v>39825</v>
          </cell>
          <cell r="Z1066">
            <v>40549</v>
          </cell>
        </row>
        <row r="1067">
          <cell r="B1067">
            <v>39785</v>
          </cell>
          <cell r="E1067">
            <v>40186</v>
          </cell>
          <cell r="H1067">
            <v>39793</v>
          </cell>
          <cell r="K1067">
            <v>39793</v>
          </cell>
          <cell r="N1067">
            <v>39785</v>
          </cell>
          <cell r="Q1067">
            <v>39773</v>
          </cell>
          <cell r="T1067">
            <v>39835</v>
          </cell>
          <cell r="W1067">
            <v>39826</v>
          </cell>
          <cell r="Z1067">
            <v>40550</v>
          </cell>
        </row>
        <row r="1068">
          <cell r="B1068">
            <v>39786</v>
          </cell>
          <cell r="E1068">
            <v>40189</v>
          </cell>
          <cell r="H1068">
            <v>39794</v>
          </cell>
          <cell r="K1068">
            <v>39794</v>
          </cell>
          <cell r="N1068">
            <v>39786</v>
          </cell>
          <cell r="Q1068">
            <v>39776</v>
          </cell>
          <cell r="T1068">
            <v>39836</v>
          </cell>
          <cell r="W1068">
            <v>39827</v>
          </cell>
          <cell r="Z1068">
            <v>40553</v>
          </cell>
        </row>
        <row r="1069">
          <cell r="B1069">
            <v>39787</v>
          </cell>
          <cell r="E1069">
            <v>40190</v>
          </cell>
          <cell r="H1069">
            <v>39797</v>
          </cell>
          <cell r="K1069">
            <v>39797</v>
          </cell>
          <cell r="N1069">
            <v>39787</v>
          </cell>
          <cell r="Q1069">
            <v>39777</v>
          </cell>
          <cell r="T1069">
            <v>39839</v>
          </cell>
          <cell r="W1069">
            <v>39828</v>
          </cell>
          <cell r="Z1069">
            <v>40554</v>
          </cell>
        </row>
        <row r="1070">
          <cell r="B1070">
            <v>39790</v>
          </cell>
          <cell r="E1070">
            <v>40191</v>
          </cell>
          <cell r="H1070">
            <v>39798</v>
          </cell>
          <cell r="K1070">
            <v>39798</v>
          </cell>
          <cell r="N1070">
            <v>39790</v>
          </cell>
          <cell r="Q1070">
            <v>39778</v>
          </cell>
          <cell r="T1070">
            <v>39840</v>
          </cell>
          <cell r="W1070">
            <v>39829</v>
          </cell>
          <cell r="Z1070">
            <v>40555</v>
          </cell>
        </row>
        <row r="1071">
          <cell r="B1071">
            <v>39791</v>
          </cell>
          <cell r="E1071">
            <v>40192</v>
          </cell>
          <cell r="H1071">
            <v>39799</v>
          </cell>
          <cell r="K1071">
            <v>39799</v>
          </cell>
          <cell r="N1071">
            <v>39791</v>
          </cell>
          <cell r="Q1071">
            <v>39779</v>
          </cell>
          <cell r="T1071">
            <v>39841</v>
          </cell>
          <cell r="W1071">
            <v>39832</v>
          </cell>
          <cell r="Z1071">
            <v>40556</v>
          </cell>
        </row>
        <row r="1072">
          <cell r="B1072">
            <v>39792</v>
          </cell>
          <cell r="E1072">
            <v>40193</v>
          </cell>
          <cell r="H1072">
            <v>39800</v>
          </cell>
          <cell r="K1072">
            <v>39800</v>
          </cell>
          <cell r="N1072">
            <v>39792</v>
          </cell>
          <cell r="Q1072">
            <v>39780</v>
          </cell>
          <cell r="T1072">
            <v>39842</v>
          </cell>
          <cell r="W1072">
            <v>39833</v>
          </cell>
          <cell r="Z1072">
            <v>40557</v>
          </cell>
        </row>
        <row r="1073">
          <cell r="B1073">
            <v>39793</v>
          </cell>
          <cell r="E1073">
            <v>40196</v>
          </cell>
          <cell r="H1073">
            <v>39801</v>
          </cell>
          <cell r="K1073">
            <v>39801</v>
          </cell>
          <cell r="N1073">
            <v>39793</v>
          </cell>
          <cell r="Q1073">
            <v>39783</v>
          </cell>
          <cell r="T1073">
            <v>39843</v>
          </cell>
          <cell r="W1073">
            <v>39834</v>
          </cell>
          <cell r="Z1073">
            <v>40560</v>
          </cell>
        </row>
        <row r="1074">
          <cell r="B1074">
            <v>39794</v>
          </cell>
          <cell r="E1074">
            <v>40197</v>
          </cell>
          <cell r="H1074">
            <v>39804</v>
          </cell>
          <cell r="K1074">
            <v>39804</v>
          </cell>
          <cell r="N1074">
            <v>39794</v>
          </cell>
          <cell r="Q1074">
            <v>39784</v>
          </cell>
          <cell r="T1074">
            <v>39846</v>
          </cell>
          <cell r="W1074">
            <v>39835</v>
          </cell>
          <cell r="Z1074">
            <v>40561</v>
          </cell>
        </row>
        <row r="1075">
          <cell r="B1075">
            <v>39797</v>
          </cell>
          <cell r="E1075">
            <v>40198</v>
          </cell>
          <cell r="H1075">
            <v>39805</v>
          </cell>
          <cell r="K1075">
            <v>39805</v>
          </cell>
          <cell r="N1075">
            <v>39797</v>
          </cell>
          <cell r="Q1075">
            <v>39785</v>
          </cell>
          <cell r="T1075">
            <v>39847</v>
          </cell>
          <cell r="W1075">
            <v>39836</v>
          </cell>
          <cell r="Z1075">
            <v>40562</v>
          </cell>
        </row>
        <row r="1076">
          <cell r="B1076">
            <v>39798</v>
          </cell>
          <cell r="E1076">
            <v>40199</v>
          </cell>
          <cell r="H1076">
            <v>39806</v>
          </cell>
          <cell r="K1076">
            <v>39806</v>
          </cell>
          <cell r="N1076">
            <v>39798</v>
          </cell>
          <cell r="Q1076">
            <v>39786</v>
          </cell>
          <cell r="T1076">
            <v>39848</v>
          </cell>
          <cell r="W1076">
            <v>39842</v>
          </cell>
          <cell r="Z1076">
            <v>40563</v>
          </cell>
        </row>
        <row r="1077">
          <cell r="B1077">
            <v>39799</v>
          </cell>
          <cell r="E1077">
            <v>40200</v>
          </cell>
          <cell r="H1077">
            <v>39808</v>
          </cell>
          <cell r="K1077">
            <v>39808</v>
          </cell>
          <cell r="N1077">
            <v>39799</v>
          </cell>
          <cell r="Q1077">
            <v>39787</v>
          </cell>
          <cell r="T1077">
            <v>39849</v>
          </cell>
          <cell r="W1077">
            <v>39843</v>
          </cell>
          <cell r="Z1077">
            <v>40564</v>
          </cell>
        </row>
        <row r="1078">
          <cell r="B1078">
            <v>39800</v>
          </cell>
          <cell r="E1078">
            <v>40203</v>
          </cell>
          <cell r="H1078">
            <v>39811</v>
          </cell>
          <cell r="K1078">
            <v>39811</v>
          </cell>
          <cell r="N1078">
            <v>39800</v>
          </cell>
          <cell r="Q1078">
            <v>39790</v>
          </cell>
          <cell r="T1078">
            <v>39850</v>
          </cell>
          <cell r="W1078">
            <v>39846</v>
          </cell>
          <cell r="Z1078">
            <v>40567</v>
          </cell>
        </row>
        <row r="1079">
          <cell r="B1079">
            <v>39801</v>
          </cell>
          <cell r="E1079">
            <v>40204</v>
          </cell>
          <cell r="H1079">
            <v>39812</v>
          </cell>
          <cell r="K1079">
            <v>39812</v>
          </cell>
          <cell r="N1079">
            <v>39801</v>
          </cell>
          <cell r="Q1079">
            <v>39791</v>
          </cell>
          <cell r="T1079">
            <v>39853</v>
          </cell>
          <cell r="W1079">
            <v>39847</v>
          </cell>
          <cell r="Z1079">
            <v>40568</v>
          </cell>
        </row>
        <row r="1080">
          <cell r="B1080">
            <v>39804</v>
          </cell>
          <cell r="E1080">
            <v>40205</v>
          </cell>
          <cell r="H1080">
            <v>39813</v>
          </cell>
          <cell r="K1080">
            <v>39813</v>
          </cell>
          <cell r="N1080">
            <v>39804</v>
          </cell>
          <cell r="Q1080">
            <v>39792</v>
          </cell>
          <cell r="T1080">
            <v>39854</v>
          </cell>
          <cell r="W1080">
            <v>39848</v>
          </cell>
          <cell r="Z1080">
            <v>40569</v>
          </cell>
        </row>
        <row r="1081">
          <cell r="B1081">
            <v>39805</v>
          </cell>
          <cell r="E1081">
            <v>40206</v>
          </cell>
          <cell r="H1081">
            <v>39815</v>
          </cell>
          <cell r="K1081">
            <v>39815</v>
          </cell>
          <cell r="N1081">
            <v>39805</v>
          </cell>
          <cell r="Q1081">
            <v>39793</v>
          </cell>
          <cell r="T1081">
            <v>39856</v>
          </cell>
          <cell r="W1081">
            <v>39849</v>
          </cell>
          <cell r="Z1081">
            <v>40570</v>
          </cell>
        </row>
        <row r="1082">
          <cell r="B1082">
            <v>39806</v>
          </cell>
          <cell r="E1082">
            <v>40207</v>
          </cell>
          <cell r="H1082">
            <v>39818</v>
          </cell>
          <cell r="K1082">
            <v>39818</v>
          </cell>
          <cell r="N1082">
            <v>39806</v>
          </cell>
          <cell r="Q1082">
            <v>39794</v>
          </cell>
          <cell r="T1082">
            <v>39857</v>
          </cell>
          <cell r="W1082">
            <v>39850</v>
          </cell>
          <cell r="Z1082">
            <v>40571</v>
          </cell>
        </row>
        <row r="1083">
          <cell r="B1083">
            <v>39811</v>
          </cell>
          <cell r="E1083">
            <v>40210</v>
          </cell>
          <cell r="H1083">
            <v>39819</v>
          </cell>
          <cell r="K1083">
            <v>39819</v>
          </cell>
          <cell r="N1083">
            <v>39811</v>
          </cell>
          <cell r="Q1083">
            <v>39797</v>
          </cell>
          <cell r="T1083">
            <v>39860</v>
          </cell>
          <cell r="W1083">
            <v>39853</v>
          </cell>
          <cell r="Z1083">
            <v>40574</v>
          </cell>
        </row>
        <row r="1084">
          <cell r="B1084">
            <v>39812</v>
          </cell>
          <cell r="E1084">
            <v>40211</v>
          </cell>
          <cell r="H1084">
            <v>39820</v>
          </cell>
          <cell r="K1084">
            <v>39820</v>
          </cell>
          <cell r="N1084">
            <v>39812</v>
          </cell>
          <cell r="Q1084">
            <v>39798</v>
          </cell>
          <cell r="T1084">
            <v>39861</v>
          </cell>
          <cell r="W1084">
            <v>39854</v>
          </cell>
          <cell r="Z1084">
            <v>40575</v>
          </cell>
        </row>
        <row r="1085">
          <cell r="B1085">
            <v>39813</v>
          </cell>
          <cell r="E1085">
            <v>40212</v>
          </cell>
          <cell r="H1085">
            <v>39821</v>
          </cell>
          <cell r="K1085">
            <v>39821</v>
          </cell>
          <cell r="N1085">
            <v>39813</v>
          </cell>
          <cell r="Q1085">
            <v>39799</v>
          </cell>
          <cell r="T1085">
            <v>39862</v>
          </cell>
          <cell r="W1085">
            <v>39855</v>
          </cell>
          <cell r="Z1085">
            <v>40576</v>
          </cell>
        </row>
        <row r="1086">
          <cell r="B1086">
            <v>39815</v>
          </cell>
          <cell r="E1086">
            <v>40213</v>
          </cell>
          <cell r="H1086">
            <v>39822</v>
          </cell>
          <cell r="K1086">
            <v>39822</v>
          </cell>
          <cell r="N1086">
            <v>39815</v>
          </cell>
          <cell r="Q1086">
            <v>39800</v>
          </cell>
          <cell r="T1086">
            <v>39863</v>
          </cell>
          <cell r="W1086">
            <v>39856</v>
          </cell>
          <cell r="Z1086">
            <v>40581</v>
          </cell>
        </row>
        <row r="1087">
          <cell r="B1087">
            <v>39818</v>
          </cell>
          <cell r="E1087">
            <v>40214</v>
          </cell>
          <cell r="H1087">
            <v>39825</v>
          </cell>
          <cell r="K1087">
            <v>39825</v>
          </cell>
          <cell r="N1087">
            <v>39818</v>
          </cell>
          <cell r="Q1087">
            <v>39801</v>
          </cell>
          <cell r="T1087">
            <v>39864</v>
          </cell>
          <cell r="W1087">
            <v>39857</v>
          </cell>
          <cell r="Z1087">
            <v>40582</v>
          </cell>
        </row>
        <row r="1088">
          <cell r="B1088">
            <v>39819</v>
          </cell>
          <cell r="E1088">
            <v>40217</v>
          </cell>
          <cell r="H1088">
            <v>39826</v>
          </cell>
          <cell r="K1088">
            <v>39826</v>
          </cell>
          <cell r="N1088">
            <v>39819</v>
          </cell>
          <cell r="Q1088">
            <v>39804</v>
          </cell>
          <cell r="T1088">
            <v>39867</v>
          </cell>
          <cell r="W1088">
            <v>39860</v>
          </cell>
          <cell r="Z1088">
            <v>40583</v>
          </cell>
        </row>
        <row r="1089">
          <cell r="B1089">
            <v>39820</v>
          </cell>
          <cell r="E1089">
            <v>40218</v>
          </cell>
          <cell r="H1089">
            <v>39827</v>
          </cell>
          <cell r="K1089">
            <v>39827</v>
          </cell>
          <cell r="N1089">
            <v>39820</v>
          </cell>
          <cell r="Q1089">
            <v>39805</v>
          </cell>
          <cell r="T1089">
            <v>39868</v>
          </cell>
          <cell r="W1089">
            <v>39861</v>
          </cell>
          <cell r="Z1089">
            <v>40584</v>
          </cell>
        </row>
        <row r="1090">
          <cell r="B1090">
            <v>39821</v>
          </cell>
          <cell r="E1090">
            <v>40219</v>
          </cell>
          <cell r="H1090">
            <v>39828</v>
          </cell>
          <cell r="K1090">
            <v>39828</v>
          </cell>
          <cell r="N1090">
            <v>39821</v>
          </cell>
          <cell r="Q1090">
            <v>39811</v>
          </cell>
          <cell r="T1090">
            <v>39869</v>
          </cell>
          <cell r="W1090">
            <v>39862</v>
          </cell>
          <cell r="Z1090">
            <v>40585</v>
          </cell>
        </row>
        <row r="1091">
          <cell r="B1091">
            <v>39822</v>
          </cell>
          <cell r="E1091">
            <v>40220</v>
          </cell>
          <cell r="H1091">
            <v>39829</v>
          </cell>
          <cell r="K1091">
            <v>39829</v>
          </cell>
          <cell r="N1091">
            <v>39822</v>
          </cell>
          <cell r="Q1091">
            <v>39812</v>
          </cell>
          <cell r="T1091">
            <v>39870</v>
          </cell>
          <cell r="W1091">
            <v>39863</v>
          </cell>
          <cell r="Z1091">
            <v>40588</v>
          </cell>
        </row>
        <row r="1092">
          <cell r="B1092">
            <v>39825</v>
          </cell>
          <cell r="E1092">
            <v>40221</v>
          </cell>
          <cell r="H1092">
            <v>39833</v>
          </cell>
          <cell r="K1092">
            <v>39833</v>
          </cell>
          <cell r="N1092">
            <v>39825</v>
          </cell>
          <cell r="Q1092">
            <v>39815</v>
          </cell>
          <cell r="T1092">
            <v>39871</v>
          </cell>
          <cell r="W1092">
            <v>39864</v>
          </cell>
          <cell r="Z1092">
            <v>40589</v>
          </cell>
        </row>
        <row r="1093">
          <cell r="B1093">
            <v>39826</v>
          </cell>
          <cell r="E1093">
            <v>40226</v>
          </cell>
          <cell r="H1093">
            <v>39834</v>
          </cell>
          <cell r="K1093">
            <v>39834</v>
          </cell>
          <cell r="N1093">
            <v>39826</v>
          </cell>
          <cell r="Q1093">
            <v>39818</v>
          </cell>
          <cell r="T1093">
            <v>39874</v>
          </cell>
          <cell r="W1093">
            <v>39867</v>
          </cell>
          <cell r="Z1093">
            <v>40590</v>
          </cell>
        </row>
        <row r="1094">
          <cell r="B1094">
            <v>39827</v>
          </cell>
          <cell r="E1094">
            <v>40227</v>
          </cell>
          <cell r="H1094">
            <v>39835</v>
          </cell>
          <cell r="K1094">
            <v>39835</v>
          </cell>
          <cell r="N1094">
            <v>39827</v>
          </cell>
          <cell r="Q1094">
            <v>39819</v>
          </cell>
          <cell r="T1094">
            <v>39875</v>
          </cell>
          <cell r="W1094">
            <v>39868</v>
          </cell>
          <cell r="Z1094">
            <v>40591</v>
          </cell>
        </row>
        <row r="1095">
          <cell r="B1095">
            <v>39828</v>
          </cell>
          <cell r="E1095">
            <v>40228</v>
          </cell>
          <cell r="H1095">
            <v>39836</v>
          </cell>
          <cell r="K1095">
            <v>39836</v>
          </cell>
          <cell r="N1095">
            <v>39828</v>
          </cell>
          <cell r="Q1095">
            <v>39820</v>
          </cell>
          <cell r="T1095">
            <v>39876</v>
          </cell>
          <cell r="W1095">
            <v>39869</v>
          </cell>
          <cell r="Z1095">
            <v>40592</v>
          </cell>
        </row>
        <row r="1096">
          <cell r="B1096">
            <v>39829</v>
          </cell>
          <cell r="E1096">
            <v>40231</v>
          </cell>
          <cell r="H1096">
            <v>39839</v>
          </cell>
          <cell r="K1096">
            <v>39839</v>
          </cell>
          <cell r="N1096">
            <v>39829</v>
          </cell>
          <cell r="Q1096">
            <v>39821</v>
          </cell>
          <cell r="T1096">
            <v>39877</v>
          </cell>
          <cell r="W1096">
            <v>39870</v>
          </cell>
          <cell r="Z1096">
            <v>40595</v>
          </cell>
        </row>
        <row r="1097">
          <cell r="B1097">
            <v>39832</v>
          </cell>
          <cell r="E1097">
            <v>40232</v>
          </cell>
          <cell r="H1097">
            <v>39840</v>
          </cell>
          <cell r="K1097">
            <v>39840</v>
          </cell>
          <cell r="N1097">
            <v>39832</v>
          </cell>
          <cell r="Q1097">
            <v>39822</v>
          </cell>
          <cell r="T1097">
            <v>39878</v>
          </cell>
          <cell r="W1097">
            <v>39871</v>
          </cell>
          <cell r="Z1097">
            <v>40596</v>
          </cell>
        </row>
        <row r="1098">
          <cell r="B1098">
            <v>39833</v>
          </cell>
          <cell r="E1098">
            <v>40233</v>
          </cell>
          <cell r="H1098">
            <v>39841</v>
          </cell>
          <cell r="K1098">
            <v>39841</v>
          </cell>
          <cell r="N1098">
            <v>39833</v>
          </cell>
          <cell r="Q1098">
            <v>39825</v>
          </cell>
          <cell r="T1098">
            <v>39881</v>
          </cell>
          <cell r="W1098">
            <v>39874</v>
          </cell>
          <cell r="Z1098">
            <v>40597</v>
          </cell>
        </row>
        <row r="1099">
          <cell r="B1099">
            <v>39834</v>
          </cell>
          <cell r="E1099">
            <v>40234</v>
          </cell>
          <cell r="H1099">
            <v>39842</v>
          </cell>
          <cell r="K1099">
            <v>39842</v>
          </cell>
          <cell r="N1099">
            <v>39834</v>
          </cell>
          <cell r="Q1099">
            <v>39826</v>
          </cell>
          <cell r="T1099">
            <v>39882</v>
          </cell>
          <cell r="W1099">
            <v>39875</v>
          </cell>
          <cell r="Z1099">
            <v>40598</v>
          </cell>
        </row>
        <row r="1100">
          <cell r="B1100">
            <v>39835</v>
          </cell>
          <cell r="E1100">
            <v>40235</v>
          </cell>
          <cell r="H1100">
            <v>39843</v>
          </cell>
          <cell r="K1100">
            <v>39843</v>
          </cell>
          <cell r="N1100">
            <v>39835</v>
          </cell>
          <cell r="Q1100">
            <v>39827</v>
          </cell>
          <cell r="T1100">
            <v>39883</v>
          </cell>
          <cell r="W1100">
            <v>39876</v>
          </cell>
          <cell r="Z1100">
            <v>40599</v>
          </cell>
        </row>
        <row r="1101">
          <cell r="B1101">
            <v>39836</v>
          </cell>
          <cell r="E1101">
            <v>40238</v>
          </cell>
          <cell r="H1101">
            <v>39846</v>
          </cell>
          <cell r="K1101">
            <v>39846</v>
          </cell>
          <cell r="N1101">
            <v>39836</v>
          </cell>
          <cell r="Q1101">
            <v>39828</v>
          </cell>
          <cell r="T1101">
            <v>39884</v>
          </cell>
          <cell r="W1101">
            <v>39877</v>
          </cell>
          <cell r="Z1101">
            <v>40602</v>
          </cell>
        </row>
        <row r="1102">
          <cell r="B1102">
            <v>39839</v>
          </cell>
          <cell r="E1102">
            <v>40239</v>
          </cell>
          <cell r="H1102">
            <v>39847</v>
          </cell>
          <cell r="K1102">
            <v>39847</v>
          </cell>
          <cell r="N1102">
            <v>39839</v>
          </cell>
          <cell r="Q1102">
            <v>39829</v>
          </cell>
          <cell r="T1102">
            <v>39885</v>
          </cell>
          <cell r="W1102">
            <v>39878</v>
          </cell>
          <cell r="Z1102">
            <v>40603</v>
          </cell>
        </row>
        <row r="1103">
          <cell r="B1103">
            <v>39840</v>
          </cell>
          <cell r="E1103">
            <v>40240</v>
          </cell>
          <cell r="H1103">
            <v>39848</v>
          </cell>
          <cell r="K1103">
            <v>39848</v>
          </cell>
          <cell r="N1103">
            <v>39840</v>
          </cell>
          <cell r="Q1103">
            <v>39832</v>
          </cell>
          <cell r="T1103">
            <v>39888</v>
          </cell>
          <cell r="W1103">
            <v>39881</v>
          </cell>
          <cell r="Z1103">
            <v>40604</v>
          </cell>
        </row>
        <row r="1104">
          <cell r="B1104">
            <v>39841</v>
          </cell>
          <cell r="E1104">
            <v>40241</v>
          </cell>
          <cell r="H1104">
            <v>39849</v>
          </cell>
          <cell r="K1104">
            <v>39849</v>
          </cell>
          <cell r="N1104">
            <v>39841</v>
          </cell>
          <cell r="Q1104">
            <v>39833</v>
          </cell>
          <cell r="T1104">
            <v>39889</v>
          </cell>
          <cell r="W1104">
            <v>39882</v>
          </cell>
          <cell r="Z1104">
            <v>40605</v>
          </cell>
        </row>
        <row r="1105">
          <cell r="B1105">
            <v>39842</v>
          </cell>
          <cell r="E1105">
            <v>40242</v>
          </cell>
          <cell r="H1105">
            <v>39850</v>
          </cell>
          <cell r="K1105">
            <v>39850</v>
          </cell>
          <cell r="N1105">
            <v>39842</v>
          </cell>
          <cell r="Q1105">
            <v>39834</v>
          </cell>
          <cell r="T1105">
            <v>39890</v>
          </cell>
          <cell r="W1105">
            <v>39883</v>
          </cell>
          <cell r="Z1105">
            <v>40606</v>
          </cell>
        </row>
        <row r="1106">
          <cell r="B1106">
            <v>39843</v>
          </cell>
          <cell r="E1106">
            <v>40245</v>
          </cell>
          <cell r="H1106">
            <v>39853</v>
          </cell>
          <cell r="K1106">
            <v>39853</v>
          </cell>
          <cell r="N1106">
            <v>39843</v>
          </cell>
          <cell r="Q1106">
            <v>39835</v>
          </cell>
          <cell r="T1106">
            <v>39891</v>
          </cell>
          <cell r="W1106">
            <v>39884</v>
          </cell>
          <cell r="Z1106">
            <v>40609</v>
          </cell>
        </row>
        <row r="1107">
          <cell r="B1107">
            <v>39846</v>
          </cell>
          <cell r="E1107">
            <v>40246</v>
          </cell>
          <cell r="H1107">
            <v>39854</v>
          </cell>
          <cell r="K1107">
            <v>39854</v>
          </cell>
          <cell r="N1107">
            <v>39846</v>
          </cell>
          <cell r="Q1107">
            <v>39836</v>
          </cell>
          <cell r="T1107">
            <v>39895</v>
          </cell>
          <cell r="W1107">
            <v>39885</v>
          </cell>
          <cell r="Z1107">
            <v>40610</v>
          </cell>
        </row>
        <row r="1108">
          <cell r="B1108">
            <v>39847</v>
          </cell>
          <cell r="E1108">
            <v>40247</v>
          </cell>
          <cell r="H1108">
            <v>39855</v>
          </cell>
          <cell r="K1108">
            <v>39855</v>
          </cell>
          <cell r="N1108">
            <v>39847</v>
          </cell>
          <cell r="Q1108">
            <v>39839</v>
          </cell>
          <cell r="T1108">
            <v>39896</v>
          </cell>
          <cell r="W1108">
            <v>39888</v>
          </cell>
          <cell r="Z1108">
            <v>40611</v>
          </cell>
        </row>
        <row r="1109">
          <cell r="B1109">
            <v>39848</v>
          </cell>
          <cell r="E1109">
            <v>40248</v>
          </cell>
          <cell r="H1109">
            <v>39856</v>
          </cell>
          <cell r="K1109">
            <v>39856</v>
          </cell>
          <cell r="N1109">
            <v>39848</v>
          </cell>
          <cell r="Q1109">
            <v>39840</v>
          </cell>
          <cell r="T1109">
            <v>39897</v>
          </cell>
          <cell r="W1109">
            <v>39889</v>
          </cell>
          <cell r="Z1109">
            <v>40612</v>
          </cell>
        </row>
        <row r="1110">
          <cell r="B1110">
            <v>39849</v>
          </cell>
          <cell r="E1110">
            <v>40249</v>
          </cell>
          <cell r="H1110">
            <v>39857</v>
          </cell>
          <cell r="K1110">
            <v>39857</v>
          </cell>
          <cell r="N1110">
            <v>39849</v>
          </cell>
          <cell r="Q1110">
            <v>39841</v>
          </cell>
          <cell r="T1110">
            <v>39898</v>
          </cell>
          <cell r="W1110">
            <v>39890</v>
          </cell>
          <cell r="Z1110">
            <v>40613</v>
          </cell>
        </row>
        <row r="1111">
          <cell r="B1111">
            <v>39850</v>
          </cell>
          <cell r="E1111">
            <v>40252</v>
          </cell>
          <cell r="H1111">
            <v>39861</v>
          </cell>
          <cell r="K1111">
            <v>39861</v>
          </cell>
          <cell r="N1111">
            <v>39850</v>
          </cell>
          <cell r="Q1111">
            <v>39842</v>
          </cell>
          <cell r="T1111">
            <v>39899</v>
          </cell>
          <cell r="W1111">
            <v>39891</v>
          </cell>
          <cell r="Z1111">
            <v>40616</v>
          </cell>
        </row>
        <row r="1112">
          <cell r="B1112">
            <v>39853</v>
          </cell>
          <cell r="E1112">
            <v>40253</v>
          </cell>
          <cell r="H1112">
            <v>39862</v>
          </cell>
          <cell r="K1112">
            <v>39862</v>
          </cell>
          <cell r="N1112">
            <v>39853</v>
          </cell>
          <cell r="Q1112">
            <v>39843</v>
          </cell>
          <cell r="T1112">
            <v>39902</v>
          </cell>
          <cell r="W1112">
            <v>39892</v>
          </cell>
          <cell r="Z1112">
            <v>40617</v>
          </cell>
        </row>
        <row r="1113">
          <cell r="B1113">
            <v>39854</v>
          </cell>
          <cell r="E1113">
            <v>40254</v>
          </cell>
          <cell r="H1113">
            <v>39863</v>
          </cell>
          <cell r="K1113">
            <v>39863</v>
          </cell>
          <cell r="N1113">
            <v>39854</v>
          </cell>
          <cell r="Q1113">
            <v>39846</v>
          </cell>
          <cell r="T1113">
            <v>39903</v>
          </cell>
          <cell r="W1113">
            <v>39895</v>
          </cell>
          <cell r="Z1113">
            <v>40618</v>
          </cell>
        </row>
        <row r="1114">
          <cell r="B1114">
            <v>39855</v>
          </cell>
          <cell r="E1114">
            <v>40255</v>
          </cell>
          <cell r="H1114">
            <v>39864</v>
          </cell>
          <cell r="K1114">
            <v>39864</v>
          </cell>
          <cell r="N1114">
            <v>39855</v>
          </cell>
          <cell r="Q1114">
            <v>39847</v>
          </cell>
          <cell r="T1114">
            <v>39904</v>
          </cell>
          <cell r="W1114">
            <v>39896</v>
          </cell>
          <cell r="Z1114">
            <v>40619</v>
          </cell>
        </row>
        <row r="1115">
          <cell r="B1115">
            <v>39856</v>
          </cell>
          <cell r="E1115">
            <v>40256</v>
          </cell>
          <cell r="H1115">
            <v>39867</v>
          </cell>
          <cell r="K1115">
            <v>39867</v>
          </cell>
          <cell r="N1115">
            <v>39856</v>
          </cell>
          <cell r="Q1115">
            <v>39848</v>
          </cell>
          <cell r="T1115">
            <v>39905</v>
          </cell>
          <cell r="W1115">
            <v>39897</v>
          </cell>
          <cell r="Z1115">
            <v>40620</v>
          </cell>
        </row>
        <row r="1116">
          <cell r="B1116">
            <v>39857</v>
          </cell>
          <cell r="E1116">
            <v>40259</v>
          </cell>
          <cell r="H1116">
            <v>39868</v>
          </cell>
          <cell r="K1116">
            <v>39868</v>
          </cell>
          <cell r="N1116">
            <v>39857</v>
          </cell>
          <cell r="Q1116">
            <v>39849</v>
          </cell>
          <cell r="T1116">
            <v>39906</v>
          </cell>
          <cell r="W1116">
            <v>39898</v>
          </cell>
          <cell r="Z1116">
            <v>40623</v>
          </cell>
        </row>
        <row r="1117">
          <cell r="B1117">
            <v>39860</v>
          </cell>
          <cell r="E1117">
            <v>40260</v>
          </cell>
          <cell r="H1117">
            <v>39869</v>
          </cell>
          <cell r="K1117">
            <v>39869</v>
          </cell>
          <cell r="N1117">
            <v>39860</v>
          </cell>
          <cell r="Q1117">
            <v>39850</v>
          </cell>
          <cell r="T1117">
            <v>39909</v>
          </cell>
          <cell r="W1117">
            <v>39899</v>
          </cell>
          <cell r="Z1117">
            <v>40624</v>
          </cell>
        </row>
        <row r="1118">
          <cell r="B1118">
            <v>39861</v>
          </cell>
          <cell r="E1118">
            <v>40261</v>
          </cell>
          <cell r="H1118">
            <v>39870</v>
          </cell>
          <cell r="K1118">
            <v>39870</v>
          </cell>
          <cell r="N1118">
            <v>39861</v>
          </cell>
          <cell r="Q1118">
            <v>39853</v>
          </cell>
          <cell r="T1118">
            <v>39910</v>
          </cell>
          <cell r="W1118">
            <v>39902</v>
          </cell>
          <cell r="Z1118">
            <v>40625</v>
          </cell>
        </row>
        <row r="1119">
          <cell r="B1119">
            <v>39862</v>
          </cell>
          <cell r="E1119">
            <v>40262</v>
          </cell>
          <cell r="H1119">
            <v>39871</v>
          </cell>
          <cell r="K1119">
            <v>39871</v>
          </cell>
          <cell r="N1119">
            <v>39862</v>
          </cell>
          <cell r="Q1119">
            <v>39854</v>
          </cell>
          <cell r="T1119">
            <v>39911</v>
          </cell>
          <cell r="W1119">
            <v>39903</v>
          </cell>
          <cell r="Z1119">
            <v>40626</v>
          </cell>
        </row>
        <row r="1120">
          <cell r="B1120">
            <v>39863</v>
          </cell>
          <cell r="E1120">
            <v>40263</v>
          </cell>
          <cell r="H1120">
            <v>39874</v>
          </cell>
          <cell r="K1120">
            <v>39874</v>
          </cell>
          <cell r="N1120">
            <v>39863</v>
          </cell>
          <cell r="Q1120">
            <v>39855</v>
          </cell>
          <cell r="T1120">
            <v>39912</v>
          </cell>
          <cell r="W1120">
            <v>39904</v>
          </cell>
          <cell r="Z1120">
            <v>40627</v>
          </cell>
        </row>
        <row r="1121">
          <cell r="B1121">
            <v>39864</v>
          </cell>
          <cell r="E1121">
            <v>40266</v>
          </cell>
          <cell r="H1121">
            <v>39875</v>
          </cell>
          <cell r="K1121">
            <v>39875</v>
          </cell>
          <cell r="N1121">
            <v>39864</v>
          </cell>
          <cell r="Q1121">
            <v>39856</v>
          </cell>
          <cell r="T1121">
            <v>39913</v>
          </cell>
          <cell r="W1121">
            <v>39905</v>
          </cell>
          <cell r="Z1121">
            <v>40630</v>
          </cell>
        </row>
        <row r="1122">
          <cell r="B1122">
            <v>39867</v>
          </cell>
          <cell r="E1122">
            <v>40267</v>
          </cell>
          <cell r="H1122">
            <v>39876</v>
          </cell>
          <cell r="K1122">
            <v>39876</v>
          </cell>
          <cell r="N1122">
            <v>39867</v>
          </cell>
          <cell r="Q1122">
            <v>39857</v>
          </cell>
          <cell r="T1122">
            <v>39916</v>
          </cell>
          <cell r="W1122">
            <v>39906</v>
          </cell>
          <cell r="Z1122">
            <v>40631</v>
          </cell>
        </row>
        <row r="1123">
          <cell r="B1123">
            <v>39868</v>
          </cell>
          <cell r="E1123">
            <v>40268</v>
          </cell>
          <cell r="H1123">
            <v>39877</v>
          </cell>
          <cell r="K1123">
            <v>39877</v>
          </cell>
          <cell r="N1123">
            <v>39868</v>
          </cell>
          <cell r="Q1123">
            <v>39860</v>
          </cell>
          <cell r="T1123">
            <v>39917</v>
          </cell>
          <cell r="W1123">
            <v>39909</v>
          </cell>
          <cell r="Z1123">
            <v>40632</v>
          </cell>
        </row>
        <row r="1124">
          <cell r="B1124">
            <v>39869</v>
          </cell>
          <cell r="E1124">
            <v>40269</v>
          </cell>
          <cell r="H1124">
            <v>39878</v>
          </cell>
          <cell r="K1124">
            <v>39878</v>
          </cell>
          <cell r="N1124">
            <v>39869</v>
          </cell>
          <cell r="Q1124">
            <v>39861</v>
          </cell>
          <cell r="T1124">
            <v>39918</v>
          </cell>
          <cell r="W1124">
            <v>39910</v>
          </cell>
          <cell r="Z1124">
            <v>40633</v>
          </cell>
        </row>
        <row r="1125">
          <cell r="B1125">
            <v>39870</v>
          </cell>
          <cell r="E1125">
            <v>40275</v>
          </cell>
          <cell r="H1125">
            <v>39881</v>
          </cell>
          <cell r="K1125">
            <v>39881</v>
          </cell>
          <cell r="N1125">
            <v>39870</v>
          </cell>
          <cell r="Q1125">
            <v>39862</v>
          </cell>
          <cell r="T1125">
            <v>39919</v>
          </cell>
          <cell r="W1125">
            <v>39911</v>
          </cell>
          <cell r="Z1125">
            <v>40634</v>
          </cell>
        </row>
        <row r="1126">
          <cell r="B1126">
            <v>39871</v>
          </cell>
          <cell r="E1126">
            <v>40276</v>
          </cell>
          <cell r="H1126">
            <v>39882</v>
          </cell>
          <cell r="K1126">
            <v>39882</v>
          </cell>
          <cell r="N1126">
            <v>39871</v>
          </cell>
          <cell r="Q1126">
            <v>39863</v>
          </cell>
          <cell r="T1126">
            <v>39920</v>
          </cell>
          <cell r="W1126">
            <v>39912</v>
          </cell>
          <cell r="Z1126">
            <v>40637</v>
          </cell>
        </row>
        <row r="1127">
          <cell r="B1127">
            <v>39874</v>
          </cell>
          <cell r="E1127">
            <v>40277</v>
          </cell>
          <cell r="H1127">
            <v>39883</v>
          </cell>
          <cell r="K1127">
            <v>39883</v>
          </cell>
          <cell r="N1127">
            <v>39874</v>
          </cell>
          <cell r="Q1127">
            <v>39864</v>
          </cell>
          <cell r="T1127">
            <v>39923</v>
          </cell>
          <cell r="W1127">
            <v>39917</v>
          </cell>
          <cell r="Z1127">
            <v>40639</v>
          </cell>
        </row>
        <row r="1128">
          <cell r="B1128">
            <v>39875</v>
          </cell>
          <cell r="E1128">
            <v>40280</v>
          </cell>
          <cell r="H1128">
            <v>39884</v>
          </cell>
          <cell r="K1128">
            <v>39884</v>
          </cell>
          <cell r="N1128">
            <v>39875</v>
          </cell>
          <cell r="Q1128">
            <v>39867</v>
          </cell>
          <cell r="T1128">
            <v>39924</v>
          </cell>
          <cell r="W1128">
            <v>39918</v>
          </cell>
          <cell r="Z1128">
            <v>40640</v>
          </cell>
        </row>
        <row r="1129">
          <cell r="B1129">
            <v>39876</v>
          </cell>
          <cell r="E1129">
            <v>40281</v>
          </cell>
          <cell r="H1129">
            <v>39885</v>
          </cell>
          <cell r="K1129">
            <v>39885</v>
          </cell>
          <cell r="N1129">
            <v>39876</v>
          </cell>
          <cell r="Q1129">
            <v>39868</v>
          </cell>
          <cell r="T1129">
            <v>39925</v>
          </cell>
          <cell r="W1129">
            <v>39919</v>
          </cell>
          <cell r="Z1129">
            <v>40641</v>
          </cell>
        </row>
        <row r="1130">
          <cell r="B1130">
            <v>39877</v>
          </cell>
          <cell r="E1130">
            <v>40282</v>
          </cell>
          <cell r="H1130">
            <v>39888</v>
          </cell>
          <cell r="K1130">
            <v>39888</v>
          </cell>
          <cell r="N1130">
            <v>39877</v>
          </cell>
          <cell r="Q1130">
            <v>39869</v>
          </cell>
          <cell r="T1130">
            <v>39926</v>
          </cell>
          <cell r="W1130">
            <v>39920</v>
          </cell>
          <cell r="Z1130">
            <v>40644</v>
          </cell>
        </row>
        <row r="1131">
          <cell r="B1131">
            <v>39878</v>
          </cell>
          <cell r="E1131">
            <v>40283</v>
          </cell>
          <cell r="H1131">
            <v>39889</v>
          </cell>
          <cell r="K1131">
            <v>39889</v>
          </cell>
          <cell r="N1131">
            <v>39878</v>
          </cell>
          <cell r="Q1131">
            <v>39870</v>
          </cell>
          <cell r="T1131">
            <v>39927</v>
          </cell>
          <cell r="W1131">
            <v>39923</v>
          </cell>
          <cell r="Z1131">
            <v>40645</v>
          </cell>
        </row>
        <row r="1132">
          <cell r="B1132">
            <v>39881</v>
          </cell>
          <cell r="E1132">
            <v>40284</v>
          </cell>
          <cell r="H1132">
            <v>39890</v>
          </cell>
          <cell r="K1132">
            <v>39890</v>
          </cell>
          <cell r="N1132">
            <v>39881</v>
          </cell>
          <cell r="Q1132">
            <v>39871</v>
          </cell>
          <cell r="T1132">
            <v>39930</v>
          </cell>
          <cell r="W1132">
            <v>39924</v>
          </cell>
          <cell r="Z1132">
            <v>40646</v>
          </cell>
        </row>
        <row r="1133">
          <cell r="B1133">
            <v>39882</v>
          </cell>
          <cell r="E1133">
            <v>40287</v>
          </cell>
          <cell r="H1133">
            <v>39891</v>
          </cell>
          <cell r="K1133">
            <v>39891</v>
          </cell>
          <cell r="N1133">
            <v>39882</v>
          </cell>
          <cell r="Q1133">
            <v>39874</v>
          </cell>
          <cell r="T1133">
            <v>39931</v>
          </cell>
          <cell r="W1133">
            <v>39925</v>
          </cell>
          <cell r="Z1133">
            <v>40647</v>
          </cell>
        </row>
        <row r="1134">
          <cell r="B1134">
            <v>39883</v>
          </cell>
          <cell r="E1134">
            <v>40288</v>
          </cell>
          <cell r="H1134">
            <v>39892</v>
          </cell>
          <cell r="K1134">
            <v>39892</v>
          </cell>
          <cell r="N1134">
            <v>39883</v>
          </cell>
          <cell r="Q1134">
            <v>39875</v>
          </cell>
          <cell r="T1134">
            <v>39933</v>
          </cell>
          <cell r="W1134">
            <v>39926</v>
          </cell>
          <cell r="Z1134">
            <v>40648</v>
          </cell>
        </row>
        <row r="1135">
          <cell r="B1135">
            <v>39884</v>
          </cell>
          <cell r="E1135">
            <v>40289</v>
          </cell>
          <cell r="H1135">
            <v>39895</v>
          </cell>
          <cell r="K1135">
            <v>39895</v>
          </cell>
          <cell r="N1135">
            <v>39884</v>
          </cell>
          <cell r="Q1135">
            <v>39876</v>
          </cell>
          <cell r="T1135">
            <v>39934</v>
          </cell>
          <cell r="W1135">
            <v>39927</v>
          </cell>
          <cell r="Z1135">
            <v>40651</v>
          </cell>
        </row>
        <row r="1136">
          <cell r="B1136">
            <v>39885</v>
          </cell>
          <cell r="E1136">
            <v>40290</v>
          </cell>
          <cell r="H1136">
            <v>39896</v>
          </cell>
          <cell r="K1136">
            <v>39896</v>
          </cell>
          <cell r="N1136">
            <v>39885</v>
          </cell>
          <cell r="Q1136">
            <v>39877</v>
          </cell>
          <cell r="T1136">
            <v>39940</v>
          </cell>
          <cell r="W1136">
            <v>39930</v>
          </cell>
          <cell r="Z1136">
            <v>40652</v>
          </cell>
        </row>
        <row r="1137">
          <cell r="B1137">
            <v>39888</v>
          </cell>
          <cell r="E1137">
            <v>40291</v>
          </cell>
          <cell r="H1137">
            <v>39897</v>
          </cell>
          <cell r="K1137">
            <v>39897</v>
          </cell>
          <cell r="N1137">
            <v>39888</v>
          </cell>
          <cell r="Q1137">
            <v>39878</v>
          </cell>
          <cell r="T1137">
            <v>39941</v>
          </cell>
          <cell r="W1137">
            <v>39931</v>
          </cell>
          <cell r="Z1137">
            <v>40653</v>
          </cell>
        </row>
        <row r="1138">
          <cell r="B1138">
            <v>39889</v>
          </cell>
          <cell r="E1138">
            <v>40294</v>
          </cell>
          <cell r="H1138">
            <v>39898</v>
          </cell>
          <cell r="K1138">
            <v>39898</v>
          </cell>
          <cell r="N1138">
            <v>39889</v>
          </cell>
          <cell r="Q1138">
            <v>39881</v>
          </cell>
          <cell r="T1138">
            <v>39944</v>
          </cell>
          <cell r="W1138">
            <v>39932</v>
          </cell>
          <cell r="Z1138">
            <v>40654</v>
          </cell>
        </row>
        <row r="1139">
          <cell r="B1139">
            <v>39890</v>
          </cell>
          <cell r="E1139">
            <v>40295</v>
          </cell>
          <cell r="H1139">
            <v>39899</v>
          </cell>
          <cell r="K1139">
            <v>39899</v>
          </cell>
          <cell r="N1139">
            <v>39890</v>
          </cell>
          <cell r="Q1139">
            <v>39882</v>
          </cell>
          <cell r="T1139">
            <v>39945</v>
          </cell>
          <cell r="W1139">
            <v>39933</v>
          </cell>
          <cell r="Z1139">
            <v>40659</v>
          </cell>
        </row>
        <row r="1140">
          <cell r="B1140">
            <v>39891</v>
          </cell>
          <cell r="E1140">
            <v>40296</v>
          </cell>
          <cell r="H1140">
            <v>39902</v>
          </cell>
          <cell r="K1140">
            <v>39902</v>
          </cell>
          <cell r="N1140">
            <v>39891</v>
          </cell>
          <cell r="Q1140">
            <v>39883</v>
          </cell>
          <cell r="T1140">
            <v>39946</v>
          </cell>
          <cell r="W1140">
            <v>39937</v>
          </cell>
          <cell r="Z1140">
            <v>40660</v>
          </cell>
        </row>
        <row r="1141">
          <cell r="B1141">
            <v>39892</v>
          </cell>
          <cell r="E1141">
            <v>40297</v>
          </cell>
          <cell r="H1141">
            <v>39903</v>
          </cell>
          <cell r="K1141">
            <v>39903</v>
          </cell>
          <cell r="N1141">
            <v>39892</v>
          </cell>
          <cell r="Q1141">
            <v>39884</v>
          </cell>
          <cell r="T1141">
            <v>39947</v>
          </cell>
          <cell r="W1141">
            <v>39938</v>
          </cell>
          <cell r="Z1141">
            <v>40661</v>
          </cell>
        </row>
        <row r="1142">
          <cell r="B1142">
            <v>39895</v>
          </cell>
          <cell r="E1142">
            <v>40298</v>
          </cell>
          <cell r="H1142">
            <v>39904</v>
          </cell>
          <cell r="K1142">
            <v>39904</v>
          </cell>
          <cell r="N1142">
            <v>39895</v>
          </cell>
          <cell r="Q1142">
            <v>39885</v>
          </cell>
          <cell r="T1142">
            <v>39948</v>
          </cell>
          <cell r="W1142">
            <v>39939</v>
          </cell>
          <cell r="Z1142">
            <v>40662</v>
          </cell>
        </row>
        <row r="1143">
          <cell r="B1143">
            <v>39896</v>
          </cell>
          <cell r="E1143">
            <v>40301</v>
          </cell>
          <cell r="H1143">
            <v>39905</v>
          </cell>
          <cell r="K1143">
            <v>39905</v>
          </cell>
          <cell r="N1143">
            <v>39896</v>
          </cell>
          <cell r="Q1143">
            <v>39888</v>
          </cell>
          <cell r="T1143">
            <v>39951</v>
          </cell>
          <cell r="W1143">
            <v>39940</v>
          </cell>
          <cell r="Z1143">
            <v>40666</v>
          </cell>
        </row>
        <row r="1144">
          <cell r="B1144">
            <v>39897</v>
          </cell>
          <cell r="E1144">
            <v>40302</v>
          </cell>
          <cell r="H1144">
            <v>39906</v>
          </cell>
          <cell r="K1144">
            <v>39906</v>
          </cell>
          <cell r="N1144">
            <v>39897</v>
          </cell>
          <cell r="Q1144">
            <v>39889</v>
          </cell>
          <cell r="T1144">
            <v>39952</v>
          </cell>
          <cell r="W1144">
            <v>39941</v>
          </cell>
          <cell r="Z1144">
            <v>40667</v>
          </cell>
        </row>
        <row r="1145">
          <cell r="B1145">
            <v>39898</v>
          </cell>
          <cell r="E1145">
            <v>40303</v>
          </cell>
          <cell r="H1145">
            <v>39909</v>
          </cell>
          <cell r="K1145">
            <v>39909</v>
          </cell>
          <cell r="N1145">
            <v>39898</v>
          </cell>
          <cell r="Q1145">
            <v>39890</v>
          </cell>
          <cell r="T1145">
            <v>39953</v>
          </cell>
          <cell r="W1145">
            <v>39944</v>
          </cell>
          <cell r="Z1145">
            <v>40668</v>
          </cell>
        </row>
        <row r="1146">
          <cell r="B1146">
            <v>39899</v>
          </cell>
          <cell r="E1146">
            <v>40304</v>
          </cell>
          <cell r="H1146">
            <v>39910</v>
          </cell>
          <cell r="K1146">
            <v>39910</v>
          </cell>
          <cell r="N1146">
            <v>39899</v>
          </cell>
          <cell r="Q1146">
            <v>39891</v>
          </cell>
          <cell r="T1146">
            <v>39954</v>
          </cell>
          <cell r="W1146">
            <v>39945</v>
          </cell>
          <cell r="Z1146">
            <v>40669</v>
          </cell>
        </row>
        <row r="1147">
          <cell r="B1147">
            <v>39902</v>
          </cell>
          <cell r="E1147">
            <v>40305</v>
          </cell>
          <cell r="H1147">
            <v>39911</v>
          </cell>
          <cell r="K1147">
            <v>39911</v>
          </cell>
          <cell r="N1147">
            <v>39902</v>
          </cell>
          <cell r="Q1147">
            <v>39892</v>
          </cell>
          <cell r="T1147">
            <v>39955</v>
          </cell>
          <cell r="W1147">
            <v>39946</v>
          </cell>
          <cell r="Z1147">
            <v>40672</v>
          </cell>
        </row>
        <row r="1148">
          <cell r="B1148">
            <v>39903</v>
          </cell>
          <cell r="E1148">
            <v>40308</v>
          </cell>
          <cell r="H1148">
            <v>39912</v>
          </cell>
          <cell r="K1148">
            <v>39912</v>
          </cell>
          <cell r="N1148">
            <v>39903</v>
          </cell>
          <cell r="Q1148">
            <v>39895</v>
          </cell>
          <cell r="T1148">
            <v>39958</v>
          </cell>
          <cell r="W1148">
            <v>39947</v>
          </cell>
          <cell r="Z1148">
            <v>40674</v>
          </cell>
        </row>
        <row r="1149">
          <cell r="B1149">
            <v>39904</v>
          </cell>
          <cell r="E1149">
            <v>40309</v>
          </cell>
          <cell r="H1149">
            <v>39916</v>
          </cell>
          <cell r="K1149">
            <v>39916</v>
          </cell>
          <cell r="N1149">
            <v>39904</v>
          </cell>
          <cell r="Q1149">
            <v>39896</v>
          </cell>
          <cell r="T1149">
            <v>39959</v>
          </cell>
          <cell r="W1149">
            <v>39948</v>
          </cell>
          <cell r="Z1149">
            <v>40675</v>
          </cell>
        </row>
        <row r="1150">
          <cell r="B1150">
            <v>39905</v>
          </cell>
          <cell r="E1150">
            <v>40310</v>
          </cell>
          <cell r="H1150">
            <v>39917</v>
          </cell>
          <cell r="K1150">
            <v>39917</v>
          </cell>
          <cell r="N1150">
            <v>39905</v>
          </cell>
          <cell r="Q1150">
            <v>39897</v>
          </cell>
          <cell r="T1150">
            <v>39960</v>
          </cell>
          <cell r="W1150">
            <v>39951</v>
          </cell>
          <cell r="Z1150">
            <v>40676</v>
          </cell>
        </row>
        <row r="1151">
          <cell r="B1151">
            <v>39906</v>
          </cell>
          <cell r="E1151">
            <v>40311</v>
          </cell>
          <cell r="H1151">
            <v>39918</v>
          </cell>
          <cell r="K1151">
            <v>39918</v>
          </cell>
          <cell r="N1151">
            <v>39906</v>
          </cell>
          <cell r="Q1151">
            <v>39898</v>
          </cell>
          <cell r="T1151">
            <v>39961</v>
          </cell>
          <cell r="W1151">
            <v>39952</v>
          </cell>
          <cell r="Z1151">
            <v>40679</v>
          </cell>
        </row>
        <row r="1152">
          <cell r="B1152">
            <v>39909</v>
          </cell>
          <cell r="E1152">
            <v>40312</v>
          </cell>
          <cell r="H1152">
            <v>39919</v>
          </cell>
          <cell r="K1152">
            <v>39919</v>
          </cell>
          <cell r="N1152">
            <v>39909</v>
          </cell>
          <cell r="Q1152">
            <v>39899</v>
          </cell>
          <cell r="T1152">
            <v>39962</v>
          </cell>
          <cell r="W1152">
            <v>39953</v>
          </cell>
          <cell r="Z1152">
            <v>40680</v>
          </cell>
        </row>
        <row r="1153">
          <cell r="B1153">
            <v>39910</v>
          </cell>
          <cell r="E1153">
            <v>40315</v>
          </cell>
          <cell r="H1153">
            <v>39920</v>
          </cell>
          <cell r="K1153">
            <v>39920</v>
          </cell>
          <cell r="N1153">
            <v>39910</v>
          </cell>
          <cell r="Q1153">
            <v>39902</v>
          </cell>
          <cell r="T1153">
            <v>39965</v>
          </cell>
          <cell r="W1153">
            <v>39954</v>
          </cell>
          <cell r="Z1153">
            <v>40681</v>
          </cell>
        </row>
        <row r="1154">
          <cell r="B1154">
            <v>39911</v>
          </cell>
          <cell r="E1154">
            <v>40316</v>
          </cell>
          <cell r="H1154">
            <v>39923</v>
          </cell>
          <cell r="K1154">
            <v>39923</v>
          </cell>
          <cell r="N1154">
            <v>39911</v>
          </cell>
          <cell r="Q1154">
            <v>39903</v>
          </cell>
          <cell r="T1154">
            <v>39966</v>
          </cell>
          <cell r="W1154">
            <v>39955</v>
          </cell>
          <cell r="Z1154">
            <v>40682</v>
          </cell>
        </row>
        <row r="1155">
          <cell r="B1155">
            <v>39912</v>
          </cell>
          <cell r="E1155">
            <v>40317</v>
          </cell>
          <cell r="H1155">
            <v>39924</v>
          </cell>
          <cell r="K1155">
            <v>39924</v>
          </cell>
          <cell r="N1155">
            <v>39912</v>
          </cell>
          <cell r="Q1155">
            <v>39904</v>
          </cell>
          <cell r="T1155">
            <v>39967</v>
          </cell>
          <cell r="W1155">
            <v>39958</v>
          </cell>
          <cell r="Z1155">
            <v>40683</v>
          </cell>
        </row>
        <row r="1156">
          <cell r="B1156">
            <v>39917</v>
          </cell>
          <cell r="E1156">
            <v>40318</v>
          </cell>
          <cell r="H1156">
            <v>39925</v>
          </cell>
          <cell r="K1156">
            <v>39925</v>
          </cell>
          <cell r="N1156">
            <v>39917</v>
          </cell>
          <cell r="Q1156">
            <v>39905</v>
          </cell>
          <cell r="T1156">
            <v>39968</v>
          </cell>
          <cell r="W1156">
            <v>39959</v>
          </cell>
          <cell r="Z1156">
            <v>40686</v>
          </cell>
        </row>
        <row r="1157">
          <cell r="B1157">
            <v>39918</v>
          </cell>
          <cell r="E1157">
            <v>40322</v>
          </cell>
          <cell r="H1157">
            <v>39926</v>
          </cell>
          <cell r="K1157">
            <v>39926</v>
          </cell>
          <cell r="N1157">
            <v>39918</v>
          </cell>
          <cell r="Q1157">
            <v>39906</v>
          </cell>
          <cell r="T1157">
            <v>39969</v>
          </cell>
          <cell r="W1157">
            <v>39960</v>
          </cell>
          <cell r="Z1157">
            <v>40687</v>
          </cell>
        </row>
        <row r="1158">
          <cell r="B1158">
            <v>39919</v>
          </cell>
          <cell r="E1158">
            <v>40323</v>
          </cell>
          <cell r="H1158">
            <v>39927</v>
          </cell>
          <cell r="K1158">
            <v>39927</v>
          </cell>
          <cell r="N1158">
            <v>39919</v>
          </cell>
          <cell r="Q1158">
            <v>39909</v>
          </cell>
          <cell r="T1158">
            <v>39972</v>
          </cell>
          <cell r="W1158">
            <v>39962</v>
          </cell>
          <cell r="Z1158">
            <v>40688</v>
          </cell>
        </row>
        <row r="1159">
          <cell r="B1159">
            <v>39920</v>
          </cell>
          <cell r="E1159">
            <v>40324</v>
          </cell>
          <cell r="H1159">
            <v>39930</v>
          </cell>
          <cell r="K1159">
            <v>39930</v>
          </cell>
          <cell r="N1159">
            <v>39920</v>
          </cell>
          <cell r="Q1159">
            <v>39910</v>
          </cell>
          <cell r="T1159">
            <v>39973</v>
          </cell>
          <cell r="W1159">
            <v>39965</v>
          </cell>
          <cell r="Z1159">
            <v>40689</v>
          </cell>
        </row>
        <row r="1160">
          <cell r="B1160">
            <v>39923</v>
          </cell>
          <cell r="E1160">
            <v>40325</v>
          </cell>
          <cell r="H1160">
            <v>39931</v>
          </cell>
          <cell r="K1160">
            <v>39931</v>
          </cell>
          <cell r="N1160">
            <v>39923</v>
          </cell>
          <cell r="Q1160">
            <v>39911</v>
          </cell>
          <cell r="T1160">
            <v>39974</v>
          </cell>
          <cell r="W1160">
            <v>39966</v>
          </cell>
          <cell r="Z1160">
            <v>40690</v>
          </cell>
        </row>
        <row r="1161">
          <cell r="B1161">
            <v>39924</v>
          </cell>
          <cell r="E1161">
            <v>40326</v>
          </cell>
          <cell r="H1161">
            <v>39932</v>
          </cell>
          <cell r="K1161">
            <v>39932</v>
          </cell>
          <cell r="N1161">
            <v>39924</v>
          </cell>
          <cell r="Q1161">
            <v>39912</v>
          </cell>
          <cell r="T1161">
            <v>39975</v>
          </cell>
          <cell r="W1161">
            <v>39967</v>
          </cell>
          <cell r="Z1161">
            <v>40693</v>
          </cell>
        </row>
        <row r="1162">
          <cell r="B1162">
            <v>39925</v>
          </cell>
          <cell r="E1162">
            <v>40329</v>
          </cell>
          <cell r="H1162">
            <v>39933</v>
          </cell>
          <cell r="K1162">
            <v>39933</v>
          </cell>
          <cell r="N1162">
            <v>39925</v>
          </cell>
          <cell r="Q1162">
            <v>39917</v>
          </cell>
          <cell r="T1162">
            <v>39976</v>
          </cell>
          <cell r="W1162">
            <v>39968</v>
          </cell>
          <cell r="Z1162">
            <v>40694</v>
          </cell>
        </row>
        <row r="1163">
          <cell r="B1163">
            <v>39926</v>
          </cell>
          <cell r="E1163">
            <v>40330</v>
          </cell>
          <cell r="H1163">
            <v>39934</v>
          </cell>
          <cell r="K1163">
            <v>39934</v>
          </cell>
          <cell r="N1163">
            <v>39926</v>
          </cell>
          <cell r="Q1163">
            <v>39918</v>
          </cell>
          <cell r="T1163">
            <v>39979</v>
          </cell>
          <cell r="W1163">
            <v>39969</v>
          </cell>
          <cell r="Z1163">
            <v>40695</v>
          </cell>
        </row>
        <row r="1164">
          <cell r="B1164">
            <v>39927</v>
          </cell>
          <cell r="E1164">
            <v>40331</v>
          </cell>
          <cell r="H1164">
            <v>39937</v>
          </cell>
          <cell r="K1164">
            <v>39937</v>
          </cell>
          <cell r="N1164">
            <v>39927</v>
          </cell>
          <cell r="Q1164">
            <v>39919</v>
          </cell>
          <cell r="T1164">
            <v>39980</v>
          </cell>
          <cell r="W1164">
            <v>39972</v>
          </cell>
          <cell r="Z1164">
            <v>40696</v>
          </cell>
        </row>
        <row r="1165">
          <cell r="B1165">
            <v>39930</v>
          </cell>
          <cell r="E1165">
            <v>40332</v>
          </cell>
          <cell r="H1165">
            <v>39938</v>
          </cell>
          <cell r="K1165">
            <v>39938</v>
          </cell>
          <cell r="N1165">
            <v>39930</v>
          </cell>
          <cell r="Q1165">
            <v>39920</v>
          </cell>
          <cell r="T1165">
            <v>39981</v>
          </cell>
          <cell r="W1165">
            <v>39973</v>
          </cell>
          <cell r="Z1165">
            <v>40697</v>
          </cell>
        </row>
        <row r="1166">
          <cell r="B1166">
            <v>39931</v>
          </cell>
          <cell r="E1166">
            <v>40333</v>
          </cell>
          <cell r="H1166">
            <v>39939</v>
          </cell>
          <cell r="K1166">
            <v>39939</v>
          </cell>
          <cell r="N1166">
            <v>39931</v>
          </cell>
          <cell r="Q1166">
            <v>39923</v>
          </cell>
          <cell r="T1166">
            <v>39982</v>
          </cell>
          <cell r="W1166">
            <v>39974</v>
          </cell>
          <cell r="Z1166">
            <v>40701</v>
          </cell>
        </row>
        <row r="1167">
          <cell r="B1167">
            <v>39932</v>
          </cell>
          <cell r="E1167">
            <v>40336</v>
          </cell>
          <cell r="H1167">
            <v>39940</v>
          </cell>
          <cell r="K1167">
            <v>39940</v>
          </cell>
          <cell r="N1167">
            <v>39932</v>
          </cell>
          <cell r="Q1167">
            <v>39924</v>
          </cell>
          <cell r="T1167">
            <v>39983</v>
          </cell>
          <cell r="W1167">
            <v>39975</v>
          </cell>
          <cell r="Z1167">
            <v>40702</v>
          </cell>
        </row>
        <row r="1168">
          <cell r="B1168">
            <v>39933</v>
          </cell>
          <cell r="E1168">
            <v>40337</v>
          </cell>
          <cell r="H1168">
            <v>39941</v>
          </cell>
          <cell r="K1168">
            <v>39941</v>
          </cell>
          <cell r="N1168">
            <v>39933</v>
          </cell>
          <cell r="Q1168">
            <v>39925</v>
          </cell>
          <cell r="T1168">
            <v>39986</v>
          </cell>
          <cell r="W1168">
            <v>39976</v>
          </cell>
          <cell r="Z1168">
            <v>40703</v>
          </cell>
        </row>
        <row r="1169">
          <cell r="B1169">
            <v>39934</v>
          </cell>
          <cell r="E1169">
            <v>40338</v>
          </cell>
          <cell r="H1169">
            <v>39944</v>
          </cell>
          <cell r="K1169">
            <v>39944</v>
          </cell>
          <cell r="N1169">
            <v>39934</v>
          </cell>
          <cell r="Q1169">
            <v>39926</v>
          </cell>
          <cell r="T1169">
            <v>39987</v>
          </cell>
          <cell r="W1169">
            <v>39979</v>
          </cell>
          <cell r="Z1169">
            <v>40704</v>
          </cell>
        </row>
        <row r="1170">
          <cell r="B1170">
            <v>39938</v>
          </cell>
          <cell r="E1170">
            <v>40339</v>
          </cell>
          <cell r="H1170">
            <v>39945</v>
          </cell>
          <cell r="K1170">
            <v>39945</v>
          </cell>
          <cell r="N1170">
            <v>39938</v>
          </cell>
          <cell r="Q1170">
            <v>39927</v>
          </cell>
          <cell r="T1170">
            <v>39988</v>
          </cell>
          <cell r="W1170">
            <v>39980</v>
          </cell>
          <cell r="Z1170">
            <v>40707</v>
          </cell>
        </row>
        <row r="1171">
          <cell r="B1171">
            <v>39939</v>
          </cell>
          <cell r="E1171">
            <v>40340</v>
          </cell>
          <cell r="H1171">
            <v>39946</v>
          </cell>
          <cell r="K1171">
            <v>39946</v>
          </cell>
          <cell r="N1171">
            <v>39939</v>
          </cell>
          <cell r="Q1171">
            <v>39930</v>
          </cell>
          <cell r="T1171">
            <v>39989</v>
          </cell>
          <cell r="W1171">
            <v>39981</v>
          </cell>
          <cell r="Z1171">
            <v>40708</v>
          </cell>
        </row>
        <row r="1172">
          <cell r="B1172">
            <v>39940</v>
          </cell>
          <cell r="E1172">
            <v>40343</v>
          </cell>
          <cell r="H1172">
            <v>39947</v>
          </cell>
          <cell r="K1172">
            <v>39947</v>
          </cell>
          <cell r="N1172">
            <v>39940</v>
          </cell>
          <cell r="Q1172">
            <v>39931</v>
          </cell>
          <cell r="T1172">
            <v>39990</v>
          </cell>
          <cell r="W1172">
            <v>39982</v>
          </cell>
          <cell r="Z1172">
            <v>40709</v>
          </cell>
        </row>
        <row r="1173">
          <cell r="B1173">
            <v>39941</v>
          </cell>
          <cell r="E1173">
            <v>40344</v>
          </cell>
          <cell r="H1173">
            <v>39948</v>
          </cell>
          <cell r="K1173">
            <v>39948</v>
          </cell>
          <cell r="N1173">
            <v>39941</v>
          </cell>
          <cell r="Q1173">
            <v>39932</v>
          </cell>
          <cell r="T1173">
            <v>39993</v>
          </cell>
          <cell r="W1173">
            <v>39983</v>
          </cell>
          <cell r="Z1173">
            <v>40710</v>
          </cell>
        </row>
        <row r="1174">
          <cell r="B1174">
            <v>39944</v>
          </cell>
          <cell r="E1174">
            <v>40346</v>
          </cell>
          <cell r="H1174">
            <v>39951</v>
          </cell>
          <cell r="K1174">
            <v>39951</v>
          </cell>
          <cell r="N1174">
            <v>39944</v>
          </cell>
          <cell r="Q1174">
            <v>39933</v>
          </cell>
          <cell r="T1174">
            <v>39994</v>
          </cell>
          <cell r="W1174">
            <v>39986</v>
          </cell>
          <cell r="Z1174">
            <v>40711</v>
          </cell>
        </row>
        <row r="1175">
          <cell r="B1175">
            <v>39945</v>
          </cell>
          <cell r="E1175">
            <v>40347</v>
          </cell>
          <cell r="H1175">
            <v>39952</v>
          </cell>
          <cell r="K1175">
            <v>39952</v>
          </cell>
          <cell r="N1175">
            <v>39945</v>
          </cell>
          <cell r="Q1175">
            <v>39937</v>
          </cell>
          <cell r="T1175">
            <v>39995</v>
          </cell>
          <cell r="W1175">
            <v>39987</v>
          </cell>
          <cell r="Z1175">
            <v>40714</v>
          </cell>
        </row>
        <row r="1176">
          <cell r="B1176">
            <v>39946</v>
          </cell>
          <cell r="E1176">
            <v>40350</v>
          </cell>
          <cell r="H1176">
            <v>39953</v>
          </cell>
          <cell r="K1176">
            <v>39953</v>
          </cell>
          <cell r="N1176">
            <v>39946</v>
          </cell>
          <cell r="Q1176">
            <v>39938</v>
          </cell>
          <cell r="T1176">
            <v>39996</v>
          </cell>
          <cell r="W1176">
            <v>39988</v>
          </cell>
          <cell r="Z1176">
            <v>40715</v>
          </cell>
        </row>
        <row r="1177">
          <cell r="B1177">
            <v>39947</v>
          </cell>
          <cell r="E1177">
            <v>40351</v>
          </cell>
          <cell r="H1177">
            <v>39954</v>
          </cell>
          <cell r="K1177">
            <v>39954</v>
          </cell>
          <cell r="N1177">
            <v>39947</v>
          </cell>
          <cell r="Q1177">
            <v>39939</v>
          </cell>
          <cell r="T1177">
            <v>39997</v>
          </cell>
          <cell r="W1177">
            <v>39989</v>
          </cell>
          <cell r="Z1177">
            <v>40716</v>
          </cell>
        </row>
        <row r="1178">
          <cell r="B1178">
            <v>39948</v>
          </cell>
          <cell r="E1178">
            <v>40352</v>
          </cell>
          <cell r="H1178">
            <v>39955</v>
          </cell>
          <cell r="K1178">
            <v>39955</v>
          </cell>
          <cell r="N1178">
            <v>39948</v>
          </cell>
          <cell r="Q1178">
            <v>39940</v>
          </cell>
          <cell r="T1178">
            <v>40000</v>
          </cell>
          <cell r="W1178">
            <v>39990</v>
          </cell>
          <cell r="Z1178">
            <v>40717</v>
          </cell>
        </row>
        <row r="1179">
          <cell r="B1179">
            <v>39951</v>
          </cell>
          <cell r="E1179">
            <v>40353</v>
          </cell>
          <cell r="H1179">
            <v>39959</v>
          </cell>
          <cell r="K1179">
            <v>39959</v>
          </cell>
          <cell r="N1179">
            <v>39951</v>
          </cell>
          <cell r="Q1179">
            <v>39941</v>
          </cell>
          <cell r="T1179">
            <v>40001</v>
          </cell>
          <cell r="W1179">
            <v>39993</v>
          </cell>
          <cell r="Z1179">
            <v>40718</v>
          </cell>
        </row>
        <row r="1180">
          <cell r="B1180">
            <v>39952</v>
          </cell>
          <cell r="E1180">
            <v>40354</v>
          </cell>
          <cell r="H1180">
            <v>39960</v>
          </cell>
          <cell r="K1180">
            <v>39960</v>
          </cell>
          <cell r="N1180">
            <v>39952</v>
          </cell>
          <cell r="Q1180">
            <v>39944</v>
          </cell>
          <cell r="T1180">
            <v>40002</v>
          </cell>
          <cell r="W1180">
            <v>39994</v>
          </cell>
          <cell r="Z1180">
            <v>40721</v>
          </cell>
        </row>
        <row r="1181">
          <cell r="B1181">
            <v>39953</v>
          </cell>
          <cell r="E1181">
            <v>40357</v>
          </cell>
          <cell r="H1181">
            <v>39961</v>
          </cell>
          <cell r="K1181">
            <v>39961</v>
          </cell>
          <cell r="N1181">
            <v>39953</v>
          </cell>
          <cell r="Q1181">
            <v>39945</v>
          </cell>
          <cell r="T1181">
            <v>40003</v>
          </cell>
          <cell r="W1181">
            <v>39996</v>
          </cell>
          <cell r="Z1181">
            <v>40722</v>
          </cell>
        </row>
        <row r="1182">
          <cell r="B1182">
            <v>39954</v>
          </cell>
          <cell r="E1182">
            <v>40358</v>
          </cell>
          <cell r="H1182">
            <v>39962</v>
          </cell>
          <cell r="K1182">
            <v>39962</v>
          </cell>
          <cell r="N1182">
            <v>39954</v>
          </cell>
          <cell r="Q1182">
            <v>39946</v>
          </cell>
          <cell r="T1182">
            <v>40004</v>
          </cell>
          <cell r="W1182">
            <v>39997</v>
          </cell>
          <cell r="Z1182">
            <v>40723</v>
          </cell>
        </row>
        <row r="1183">
          <cell r="B1183">
            <v>39955</v>
          </cell>
          <cell r="E1183">
            <v>40359</v>
          </cell>
          <cell r="H1183">
            <v>39965</v>
          </cell>
          <cell r="K1183">
            <v>39965</v>
          </cell>
          <cell r="N1183">
            <v>39955</v>
          </cell>
          <cell r="Q1183">
            <v>39947</v>
          </cell>
          <cell r="T1183">
            <v>40007</v>
          </cell>
          <cell r="W1183">
            <v>40000</v>
          </cell>
          <cell r="Z1183">
            <v>40724</v>
          </cell>
        </row>
        <row r="1184">
          <cell r="B1184">
            <v>39959</v>
          </cell>
          <cell r="E1184">
            <v>40361</v>
          </cell>
          <cell r="H1184">
            <v>39966</v>
          </cell>
          <cell r="K1184">
            <v>39966</v>
          </cell>
          <cell r="N1184">
            <v>39959</v>
          </cell>
          <cell r="Q1184">
            <v>39948</v>
          </cell>
          <cell r="T1184">
            <v>40008</v>
          </cell>
          <cell r="W1184">
            <v>40001</v>
          </cell>
          <cell r="Z1184">
            <v>40728</v>
          </cell>
        </row>
        <row r="1185">
          <cell r="B1185">
            <v>39960</v>
          </cell>
          <cell r="E1185">
            <v>40364</v>
          </cell>
          <cell r="H1185">
            <v>39967</v>
          </cell>
          <cell r="K1185">
            <v>39967</v>
          </cell>
          <cell r="N1185">
            <v>39960</v>
          </cell>
          <cell r="Q1185">
            <v>39951</v>
          </cell>
          <cell r="T1185">
            <v>40009</v>
          </cell>
          <cell r="W1185">
            <v>40002</v>
          </cell>
          <cell r="Z1185">
            <v>40729</v>
          </cell>
        </row>
        <row r="1186">
          <cell r="B1186">
            <v>39961</v>
          </cell>
          <cell r="E1186">
            <v>40365</v>
          </cell>
          <cell r="H1186">
            <v>39968</v>
          </cell>
          <cell r="K1186">
            <v>39968</v>
          </cell>
          <cell r="N1186">
            <v>39961</v>
          </cell>
          <cell r="Q1186">
            <v>39952</v>
          </cell>
          <cell r="T1186">
            <v>40010</v>
          </cell>
          <cell r="W1186">
            <v>40003</v>
          </cell>
          <cell r="Z1186">
            <v>40730</v>
          </cell>
        </row>
        <row r="1187">
          <cell r="B1187">
            <v>39962</v>
          </cell>
          <cell r="E1187">
            <v>40366</v>
          </cell>
          <cell r="H1187">
            <v>39969</v>
          </cell>
          <cell r="K1187">
            <v>39969</v>
          </cell>
          <cell r="N1187">
            <v>39962</v>
          </cell>
          <cell r="Q1187">
            <v>39953</v>
          </cell>
          <cell r="T1187">
            <v>40011</v>
          </cell>
          <cell r="W1187">
            <v>40004</v>
          </cell>
          <cell r="Z1187">
            <v>40731</v>
          </cell>
        </row>
        <row r="1188">
          <cell r="B1188">
            <v>39965</v>
          </cell>
          <cell r="E1188">
            <v>40367</v>
          </cell>
          <cell r="H1188">
            <v>39972</v>
          </cell>
          <cell r="K1188">
            <v>39972</v>
          </cell>
          <cell r="N1188">
            <v>39965</v>
          </cell>
          <cell r="Q1188">
            <v>39954</v>
          </cell>
          <cell r="T1188">
            <v>40015</v>
          </cell>
          <cell r="W1188">
            <v>40007</v>
          </cell>
          <cell r="Z1188">
            <v>40732</v>
          </cell>
        </row>
        <row r="1189">
          <cell r="B1189">
            <v>39966</v>
          </cell>
          <cell r="E1189">
            <v>40368</v>
          </cell>
          <cell r="H1189">
            <v>39973</v>
          </cell>
          <cell r="K1189">
            <v>39973</v>
          </cell>
          <cell r="N1189">
            <v>39966</v>
          </cell>
          <cell r="Q1189">
            <v>39955</v>
          </cell>
          <cell r="T1189">
            <v>40016</v>
          </cell>
          <cell r="W1189">
            <v>40008</v>
          </cell>
          <cell r="Z1189">
            <v>40735</v>
          </cell>
        </row>
        <row r="1190">
          <cell r="B1190">
            <v>39967</v>
          </cell>
          <cell r="E1190">
            <v>40371</v>
          </cell>
          <cell r="H1190">
            <v>39974</v>
          </cell>
          <cell r="K1190">
            <v>39974</v>
          </cell>
          <cell r="N1190">
            <v>39967</v>
          </cell>
          <cell r="Q1190">
            <v>39958</v>
          </cell>
          <cell r="T1190">
            <v>40017</v>
          </cell>
          <cell r="W1190">
            <v>40009</v>
          </cell>
          <cell r="Z1190">
            <v>40736</v>
          </cell>
        </row>
        <row r="1191">
          <cell r="B1191">
            <v>39968</v>
          </cell>
          <cell r="E1191">
            <v>40372</v>
          </cell>
          <cell r="H1191">
            <v>39975</v>
          </cell>
          <cell r="K1191">
            <v>39975</v>
          </cell>
          <cell r="N1191">
            <v>39968</v>
          </cell>
          <cell r="Q1191">
            <v>39959</v>
          </cell>
          <cell r="T1191">
            <v>40018</v>
          </cell>
          <cell r="W1191">
            <v>40010</v>
          </cell>
          <cell r="Z1191">
            <v>40737</v>
          </cell>
        </row>
        <row r="1192">
          <cell r="B1192">
            <v>39969</v>
          </cell>
          <cell r="E1192">
            <v>40373</v>
          </cell>
          <cell r="H1192">
            <v>39976</v>
          </cell>
          <cell r="K1192">
            <v>39976</v>
          </cell>
          <cell r="N1192">
            <v>39969</v>
          </cell>
          <cell r="Q1192">
            <v>39960</v>
          </cell>
          <cell r="T1192">
            <v>40021</v>
          </cell>
          <cell r="W1192">
            <v>40011</v>
          </cell>
          <cell r="Z1192">
            <v>40738</v>
          </cell>
        </row>
        <row r="1193">
          <cell r="B1193">
            <v>39972</v>
          </cell>
          <cell r="E1193">
            <v>40374</v>
          </cell>
          <cell r="H1193">
            <v>39979</v>
          </cell>
          <cell r="K1193">
            <v>39979</v>
          </cell>
          <cell r="N1193">
            <v>39972</v>
          </cell>
          <cell r="Q1193">
            <v>39961</v>
          </cell>
          <cell r="T1193">
            <v>40022</v>
          </cell>
          <cell r="W1193">
            <v>40014</v>
          </cell>
          <cell r="Z1193">
            <v>40739</v>
          </cell>
        </row>
        <row r="1194">
          <cell r="B1194">
            <v>39973</v>
          </cell>
          <cell r="E1194">
            <v>40375</v>
          </cell>
          <cell r="H1194">
            <v>39980</v>
          </cell>
          <cell r="K1194">
            <v>39980</v>
          </cell>
          <cell r="N1194">
            <v>39973</v>
          </cell>
          <cell r="Q1194">
            <v>39962</v>
          </cell>
          <cell r="T1194">
            <v>40023</v>
          </cell>
          <cell r="W1194">
            <v>40015</v>
          </cell>
          <cell r="Z1194">
            <v>40742</v>
          </cell>
        </row>
        <row r="1195">
          <cell r="B1195">
            <v>39974</v>
          </cell>
          <cell r="E1195">
            <v>40378</v>
          </cell>
          <cell r="H1195">
            <v>39981</v>
          </cell>
          <cell r="K1195">
            <v>39981</v>
          </cell>
          <cell r="N1195">
            <v>39974</v>
          </cell>
          <cell r="Q1195">
            <v>39965</v>
          </cell>
          <cell r="T1195">
            <v>40024</v>
          </cell>
          <cell r="W1195">
            <v>40016</v>
          </cell>
          <cell r="Z1195">
            <v>40743</v>
          </cell>
        </row>
        <row r="1196">
          <cell r="B1196">
            <v>39975</v>
          </cell>
          <cell r="E1196">
            <v>40379</v>
          </cell>
          <cell r="H1196">
            <v>39982</v>
          </cell>
          <cell r="K1196">
            <v>39982</v>
          </cell>
          <cell r="N1196">
            <v>39975</v>
          </cell>
          <cell r="Q1196">
            <v>39966</v>
          </cell>
          <cell r="T1196">
            <v>40025</v>
          </cell>
          <cell r="W1196">
            <v>40017</v>
          </cell>
          <cell r="Z1196">
            <v>40744</v>
          </cell>
        </row>
        <row r="1197">
          <cell r="B1197">
            <v>39976</v>
          </cell>
          <cell r="E1197">
            <v>40380</v>
          </cell>
          <cell r="H1197">
            <v>39983</v>
          </cell>
          <cell r="K1197">
            <v>39983</v>
          </cell>
          <cell r="N1197">
            <v>39976</v>
          </cell>
          <cell r="Q1197">
            <v>39967</v>
          </cell>
          <cell r="T1197">
            <v>40028</v>
          </cell>
          <cell r="W1197">
            <v>40018</v>
          </cell>
          <cell r="Z1197">
            <v>40745</v>
          </cell>
        </row>
        <row r="1198">
          <cell r="B1198">
            <v>39979</v>
          </cell>
          <cell r="E1198">
            <v>40381</v>
          </cell>
          <cell r="H1198">
            <v>39986</v>
          </cell>
          <cell r="K1198">
            <v>39986</v>
          </cell>
          <cell r="N1198">
            <v>39979</v>
          </cell>
          <cell r="Q1198">
            <v>39968</v>
          </cell>
          <cell r="T1198">
            <v>40029</v>
          </cell>
          <cell r="W1198">
            <v>40021</v>
          </cell>
          <cell r="Z1198">
            <v>40746</v>
          </cell>
        </row>
        <row r="1199">
          <cell r="B1199">
            <v>39980</v>
          </cell>
          <cell r="E1199">
            <v>40382</v>
          </cell>
          <cell r="H1199">
            <v>39987</v>
          </cell>
          <cell r="K1199">
            <v>39987</v>
          </cell>
          <cell r="N1199">
            <v>39980</v>
          </cell>
          <cell r="Q1199">
            <v>39969</v>
          </cell>
          <cell r="T1199">
            <v>40030</v>
          </cell>
          <cell r="W1199">
            <v>40022</v>
          </cell>
          <cell r="Z1199">
            <v>40749</v>
          </cell>
        </row>
        <row r="1200">
          <cell r="B1200">
            <v>39981</v>
          </cell>
          <cell r="E1200">
            <v>40385</v>
          </cell>
          <cell r="H1200">
            <v>39988</v>
          </cell>
          <cell r="K1200">
            <v>39988</v>
          </cell>
          <cell r="N1200">
            <v>39981</v>
          </cell>
          <cell r="Q1200">
            <v>39972</v>
          </cell>
          <cell r="T1200">
            <v>40031</v>
          </cell>
          <cell r="W1200">
            <v>40023</v>
          </cell>
          <cell r="Z1200">
            <v>40750</v>
          </cell>
        </row>
        <row r="1201">
          <cell r="B1201">
            <v>39982</v>
          </cell>
          <cell r="E1201">
            <v>40386</v>
          </cell>
          <cell r="H1201">
            <v>39989</v>
          </cell>
          <cell r="K1201">
            <v>39989</v>
          </cell>
          <cell r="N1201">
            <v>39982</v>
          </cell>
          <cell r="Q1201">
            <v>39973</v>
          </cell>
          <cell r="T1201">
            <v>40032</v>
          </cell>
          <cell r="W1201">
            <v>40024</v>
          </cell>
          <cell r="Z1201">
            <v>40751</v>
          </cell>
        </row>
        <row r="1202">
          <cell r="B1202">
            <v>39983</v>
          </cell>
          <cell r="E1202">
            <v>40387</v>
          </cell>
          <cell r="H1202">
            <v>39990</v>
          </cell>
          <cell r="K1202">
            <v>39990</v>
          </cell>
          <cell r="N1202">
            <v>39983</v>
          </cell>
          <cell r="Q1202">
            <v>39974</v>
          </cell>
          <cell r="T1202">
            <v>40035</v>
          </cell>
          <cell r="W1202">
            <v>40025</v>
          </cell>
          <cell r="Z1202">
            <v>40752</v>
          </cell>
        </row>
        <row r="1203">
          <cell r="B1203">
            <v>39986</v>
          </cell>
          <cell r="E1203">
            <v>40388</v>
          </cell>
          <cell r="H1203">
            <v>39993</v>
          </cell>
          <cell r="K1203">
            <v>39993</v>
          </cell>
          <cell r="N1203">
            <v>39986</v>
          </cell>
          <cell r="Q1203">
            <v>39975</v>
          </cell>
          <cell r="T1203">
            <v>40036</v>
          </cell>
          <cell r="W1203">
            <v>40028</v>
          </cell>
          <cell r="Z1203">
            <v>40753</v>
          </cell>
        </row>
        <row r="1204">
          <cell r="B1204">
            <v>39987</v>
          </cell>
          <cell r="E1204">
            <v>40389</v>
          </cell>
          <cell r="H1204">
            <v>39994</v>
          </cell>
          <cell r="K1204">
            <v>39994</v>
          </cell>
          <cell r="N1204">
            <v>39987</v>
          </cell>
          <cell r="Q1204">
            <v>39976</v>
          </cell>
          <cell r="T1204">
            <v>40037</v>
          </cell>
          <cell r="W1204">
            <v>40029</v>
          </cell>
          <cell r="Z1204">
            <v>40756</v>
          </cell>
        </row>
        <row r="1205">
          <cell r="B1205">
            <v>39988</v>
          </cell>
          <cell r="E1205">
            <v>40392</v>
          </cell>
          <cell r="H1205">
            <v>39995</v>
          </cell>
          <cell r="K1205">
            <v>39995</v>
          </cell>
          <cell r="N1205">
            <v>39988</v>
          </cell>
          <cell r="Q1205">
            <v>39979</v>
          </cell>
          <cell r="T1205">
            <v>40038</v>
          </cell>
          <cell r="W1205">
            <v>40030</v>
          </cell>
          <cell r="Z1205">
            <v>40757</v>
          </cell>
        </row>
        <row r="1206">
          <cell r="B1206">
            <v>39989</v>
          </cell>
          <cell r="E1206">
            <v>40393</v>
          </cell>
          <cell r="H1206">
            <v>39996</v>
          </cell>
          <cell r="K1206">
            <v>39996</v>
          </cell>
          <cell r="N1206">
            <v>39989</v>
          </cell>
          <cell r="Q1206">
            <v>39980</v>
          </cell>
          <cell r="T1206">
            <v>40039</v>
          </cell>
          <cell r="W1206">
            <v>40031</v>
          </cell>
          <cell r="Z1206">
            <v>40758</v>
          </cell>
        </row>
        <row r="1207">
          <cell r="B1207">
            <v>39990</v>
          </cell>
          <cell r="E1207">
            <v>40394</v>
          </cell>
          <cell r="H1207">
            <v>40000</v>
          </cell>
          <cell r="K1207">
            <v>40000</v>
          </cell>
          <cell r="N1207">
            <v>39990</v>
          </cell>
          <cell r="Q1207">
            <v>39981</v>
          </cell>
          <cell r="T1207">
            <v>40042</v>
          </cell>
          <cell r="W1207">
            <v>40032</v>
          </cell>
          <cell r="Z1207">
            <v>40759</v>
          </cell>
        </row>
        <row r="1208">
          <cell r="B1208">
            <v>39993</v>
          </cell>
          <cell r="E1208">
            <v>40395</v>
          </cell>
          <cell r="H1208">
            <v>40001</v>
          </cell>
          <cell r="K1208">
            <v>40001</v>
          </cell>
          <cell r="N1208">
            <v>39993</v>
          </cell>
          <cell r="Q1208">
            <v>39982</v>
          </cell>
          <cell r="T1208">
            <v>40043</v>
          </cell>
          <cell r="W1208">
            <v>40035</v>
          </cell>
          <cell r="Z1208">
            <v>40760</v>
          </cell>
        </row>
        <row r="1209">
          <cell r="B1209">
            <v>39994</v>
          </cell>
          <cell r="E1209">
            <v>40396</v>
          </cell>
          <cell r="H1209">
            <v>40002</v>
          </cell>
          <cell r="K1209">
            <v>40002</v>
          </cell>
          <cell r="N1209">
            <v>39994</v>
          </cell>
          <cell r="Q1209">
            <v>39983</v>
          </cell>
          <cell r="T1209">
            <v>40044</v>
          </cell>
          <cell r="W1209">
            <v>40036</v>
          </cell>
          <cell r="Z1209">
            <v>40763</v>
          </cell>
        </row>
        <row r="1210">
          <cell r="B1210">
            <v>39995</v>
          </cell>
          <cell r="E1210">
            <v>40399</v>
          </cell>
          <cell r="H1210">
            <v>40003</v>
          </cell>
          <cell r="K1210">
            <v>40003</v>
          </cell>
          <cell r="N1210">
            <v>39995</v>
          </cell>
          <cell r="Q1210">
            <v>39986</v>
          </cell>
          <cell r="T1210">
            <v>40045</v>
          </cell>
          <cell r="W1210">
            <v>40037</v>
          </cell>
          <cell r="Z1210">
            <v>40764</v>
          </cell>
        </row>
        <row r="1211">
          <cell r="B1211">
            <v>39996</v>
          </cell>
          <cell r="E1211">
            <v>40400</v>
          </cell>
          <cell r="H1211">
            <v>40004</v>
          </cell>
          <cell r="K1211">
            <v>40004</v>
          </cell>
          <cell r="N1211">
            <v>39996</v>
          </cell>
          <cell r="Q1211">
            <v>39987</v>
          </cell>
          <cell r="T1211">
            <v>40046</v>
          </cell>
          <cell r="W1211">
            <v>40038</v>
          </cell>
          <cell r="Z1211">
            <v>40765</v>
          </cell>
        </row>
        <row r="1212">
          <cell r="B1212">
            <v>39997</v>
          </cell>
          <cell r="E1212">
            <v>40401</v>
          </cell>
          <cell r="H1212">
            <v>40007</v>
          </cell>
          <cell r="K1212">
            <v>40007</v>
          </cell>
          <cell r="N1212">
            <v>39997</v>
          </cell>
          <cell r="Q1212">
            <v>39988</v>
          </cell>
          <cell r="T1212">
            <v>40049</v>
          </cell>
          <cell r="W1212">
            <v>40039</v>
          </cell>
          <cell r="Z1212">
            <v>40766</v>
          </cell>
        </row>
        <row r="1213">
          <cell r="B1213">
            <v>40000</v>
          </cell>
          <cell r="E1213">
            <v>40402</v>
          </cell>
          <cell r="H1213">
            <v>40008</v>
          </cell>
          <cell r="K1213">
            <v>40008</v>
          </cell>
          <cell r="N1213">
            <v>40000</v>
          </cell>
          <cell r="Q1213">
            <v>39989</v>
          </cell>
          <cell r="T1213">
            <v>40050</v>
          </cell>
          <cell r="W1213">
            <v>40042</v>
          </cell>
          <cell r="Z1213">
            <v>40767</v>
          </cell>
        </row>
        <row r="1214">
          <cell r="B1214">
            <v>40001</v>
          </cell>
          <cell r="E1214">
            <v>40403</v>
          </cell>
          <cell r="H1214">
            <v>40009</v>
          </cell>
          <cell r="K1214">
            <v>40009</v>
          </cell>
          <cell r="N1214">
            <v>40001</v>
          </cell>
          <cell r="Q1214">
            <v>39990</v>
          </cell>
          <cell r="T1214">
            <v>40051</v>
          </cell>
          <cell r="W1214">
            <v>40043</v>
          </cell>
          <cell r="Z1214">
            <v>40770</v>
          </cell>
        </row>
        <row r="1215">
          <cell r="B1215">
            <v>40002</v>
          </cell>
          <cell r="E1215">
            <v>40406</v>
          </cell>
          <cell r="H1215">
            <v>40010</v>
          </cell>
          <cell r="K1215">
            <v>40010</v>
          </cell>
          <cell r="N1215">
            <v>40002</v>
          </cell>
          <cell r="Q1215">
            <v>39993</v>
          </cell>
          <cell r="T1215">
            <v>40052</v>
          </cell>
          <cell r="W1215">
            <v>40044</v>
          </cell>
          <cell r="Z1215">
            <v>40771</v>
          </cell>
        </row>
        <row r="1216">
          <cell r="B1216">
            <v>40003</v>
          </cell>
          <cell r="E1216">
            <v>40407</v>
          </cell>
          <cell r="H1216">
            <v>40011</v>
          </cell>
          <cell r="K1216">
            <v>40011</v>
          </cell>
          <cell r="N1216">
            <v>40003</v>
          </cell>
          <cell r="Q1216">
            <v>39994</v>
          </cell>
          <cell r="T1216">
            <v>40053</v>
          </cell>
          <cell r="W1216">
            <v>40045</v>
          </cell>
          <cell r="Z1216">
            <v>40772</v>
          </cell>
        </row>
        <row r="1217">
          <cell r="B1217">
            <v>40004</v>
          </cell>
          <cell r="E1217">
            <v>40408</v>
          </cell>
          <cell r="H1217">
            <v>40014</v>
          </cell>
          <cell r="K1217">
            <v>40014</v>
          </cell>
          <cell r="N1217">
            <v>40004</v>
          </cell>
          <cell r="Q1217">
            <v>39995</v>
          </cell>
          <cell r="T1217">
            <v>40056</v>
          </cell>
          <cell r="W1217">
            <v>40046</v>
          </cell>
          <cell r="Z1217">
            <v>40773</v>
          </cell>
        </row>
        <row r="1218">
          <cell r="B1218">
            <v>40007</v>
          </cell>
          <cell r="E1218">
            <v>40409</v>
          </cell>
          <cell r="H1218">
            <v>40015</v>
          </cell>
          <cell r="K1218">
            <v>40015</v>
          </cell>
          <cell r="N1218">
            <v>40007</v>
          </cell>
          <cell r="Q1218">
            <v>39996</v>
          </cell>
          <cell r="T1218">
            <v>40057</v>
          </cell>
          <cell r="W1218">
            <v>40049</v>
          </cell>
          <cell r="Z1218">
            <v>40774</v>
          </cell>
        </row>
        <row r="1219">
          <cell r="B1219">
            <v>40008</v>
          </cell>
          <cell r="E1219">
            <v>40410</v>
          </cell>
          <cell r="H1219">
            <v>40016</v>
          </cell>
          <cell r="K1219">
            <v>40016</v>
          </cell>
          <cell r="N1219">
            <v>40008</v>
          </cell>
          <cell r="Q1219">
            <v>39997</v>
          </cell>
          <cell r="T1219">
            <v>40058</v>
          </cell>
          <cell r="W1219">
            <v>40050</v>
          </cell>
          <cell r="Z1219">
            <v>40777</v>
          </cell>
        </row>
        <row r="1220">
          <cell r="B1220">
            <v>40009</v>
          </cell>
          <cell r="E1220">
            <v>40413</v>
          </cell>
          <cell r="H1220">
            <v>40017</v>
          </cell>
          <cell r="K1220">
            <v>40017</v>
          </cell>
          <cell r="N1220">
            <v>40009</v>
          </cell>
          <cell r="Q1220">
            <v>40000</v>
          </cell>
          <cell r="T1220">
            <v>40059</v>
          </cell>
          <cell r="W1220">
            <v>40051</v>
          </cell>
          <cell r="Z1220">
            <v>40778</v>
          </cell>
        </row>
        <row r="1221">
          <cell r="B1221">
            <v>40010</v>
          </cell>
          <cell r="E1221">
            <v>40414</v>
          </cell>
          <cell r="H1221">
            <v>40018</v>
          </cell>
          <cell r="K1221">
            <v>40018</v>
          </cell>
          <cell r="N1221">
            <v>40010</v>
          </cell>
          <cell r="Q1221">
            <v>40001</v>
          </cell>
          <cell r="T1221">
            <v>40060</v>
          </cell>
          <cell r="W1221">
            <v>40052</v>
          </cell>
          <cell r="Z1221">
            <v>40779</v>
          </cell>
        </row>
        <row r="1222">
          <cell r="B1222">
            <v>40011</v>
          </cell>
          <cell r="E1222">
            <v>40415</v>
          </cell>
          <cell r="H1222">
            <v>40021</v>
          </cell>
          <cell r="K1222">
            <v>40021</v>
          </cell>
          <cell r="N1222">
            <v>40011</v>
          </cell>
          <cell r="Q1222">
            <v>40002</v>
          </cell>
          <cell r="T1222">
            <v>40063</v>
          </cell>
          <cell r="W1222">
            <v>40053</v>
          </cell>
          <cell r="Z1222">
            <v>40780</v>
          </cell>
        </row>
        <row r="1223">
          <cell r="B1223">
            <v>40014</v>
          </cell>
          <cell r="E1223">
            <v>40416</v>
          </cell>
          <cell r="H1223">
            <v>40022</v>
          </cell>
          <cell r="K1223">
            <v>40022</v>
          </cell>
          <cell r="N1223">
            <v>40014</v>
          </cell>
          <cell r="Q1223">
            <v>40003</v>
          </cell>
          <cell r="T1223">
            <v>40064</v>
          </cell>
          <cell r="W1223">
            <v>40056</v>
          </cell>
          <cell r="Z1223">
            <v>40781</v>
          </cell>
        </row>
        <row r="1224">
          <cell r="B1224">
            <v>40015</v>
          </cell>
          <cell r="E1224">
            <v>40417</v>
          </cell>
          <cell r="H1224">
            <v>40023</v>
          </cell>
          <cell r="K1224">
            <v>40023</v>
          </cell>
          <cell r="N1224">
            <v>40015</v>
          </cell>
          <cell r="Q1224">
            <v>40004</v>
          </cell>
          <cell r="T1224">
            <v>40065</v>
          </cell>
          <cell r="W1224">
            <v>40057</v>
          </cell>
          <cell r="Z1224">
            <v>40784</v>
          </cell>
        </row>
        <row r="1225">
          <cell r="B1225">
            <v>40016</v>
          </cell>
          <cell r="E1225">
            <v>40420</v>
          </cell>
          <cell r="H1225">
            <v>40024</v>
          </cell>
          <cell r="K1225">
            <v>40024</v>
          </cell>
          <cell r="N1225">
            <v>40016</v>
          </cell>
          <cell r="Q1225">
            <v>40007</v>
          </cell>
          <cell r="T1225">
            <v>40066</v>
          </cell>
          <cell r="W1225">
            <v>40058</v>
          </cell>
          <cell r="Z1225">
            <v>40785</v>
          </cell>
        </row>
        <row r="1226">
          <cell r="B1226">
            <v>40017</v>
          </cell>
          <cell r="E1226">
            <v>40421</v>
          </cell>
          <cell r="H1226">
            <v>40025</v>
          </cell>
          <cell r="K1226">
            <v>40025</v>
          </cell>
          <cell r="N1226">
            <v>40017</v>
          </cell>
          <cell r="Q1226">
            <v>40008</v>
          </cell>
          <cell r="T1226">
            <v>40067</v>
          </cell>
          <cell r="W1226">
            <v>40059</v>
          </cell>
          <cell r="Z1226">
            <v>40786</v>
          </cell>
        </row>
        <row r="1227">
          <cell r="B1227">
            <v>40018</v>
          </cell>
          <cell r="E1227">
            <v>40422</v>
          </cell>
          <cell r="H1227">
            <v>40028</v>
          </cell>
          <cell r="K1227">
            <v>40028</v>
          </cell>
          <cell r="N1227">
            <v>40018</v>
          </cell>
          <cell r="Q1227">
            <v>40009</v>
          </cell>
          <cell r="T1227">
            <v>40070</v>
          </cell>
          <cell r="W1227">
            <v>40060</v>
          </cell>
          <cell r="Z1227">
            <v>40787</v>
          </cell>
        </row>
        <row r="1228">
          <cell r="B1228">
            <v>40021</v>
          </cell>
          <cell r="E1228">
            <v>40423</v>
          </cell>
          <cell r="H1228">
            <v>40029</v>
          </cell>
          <cell r="K1228">
            <v>40029</v>
          </cell>
          <cell r="N1228">
            <v>40021</v>
          </cell>
          <cell r="Q1228">
            <v>40010</v>
          </cell>
          <cell r="T1228">
            <v>40071</v>
          </cell>
          <cell r="W1228">
            <v>40063</v>
          </cell>
          <cell r="Z1228">
            <v>40788</v>
          </cell>
        </row>
        <row r="1229">
          <cell r="B1229">
            <v>40022</v>
          </cell>
          <cell r="E1229">
            <v>40424</v>
          </cell>
          <cell r="H1229">
            <v>40030</v>
          </cell>
          <cell r="K1229">
            <v>40030</v>
          </cell>
          <cell r="N1229">
            <v>40022</v>
          </cell>
          <cell r="Q1229">
            <v>40011</v>
          </cell>
          <cell r="T1229">
            <v>40072</v>
          </cell>
          <cell r="W1229">
            <v>40064</v>
          </cell>
          <cell r="Z1229">
            <v>40791</v>
          </cell>
        </row>
        <row r="1230">
          <cell r="B1230">
            <v>40023</v>
          </cell>
          <cell r="E1230">
            <v>40427</v>
          </cell>
          <cell r="H1230">
            <v>40031</v>
          </cell>
          <cell r="K1230">
            <v>40031</v>
          </cell>
          <cell r="N1230">
            <v>40023</v>
          </cell>
          <cell r="Q1230">
            <v>40014</v>
          </cell>
          <cell r="T1230">
            <v>40073</v>
          </cell>
          <cell r="W1230">
            <v>40065</v>
          </cell>
          <cell r="Z1230">
            <v>40792</v>
          </cell>
        </row>
        <row r="1231">
          <cell r="B1231">
            <v>40024</v>
          </cell>
          <cell r="E1231">
            <v>40428</v>
          </cell>
          <cell r="H1231">
            <v>40032</v>
          </cell>
          <cell r="K1231">
            <v>40032</v>
          </cell>
          <cell r="N1231">
            <v>40024</v>
          </cell>
          <cell r="Q1231">
            <v>40015</v>
          </cell>
          <cell r="T1231">
            <v>40074</v>
          </cell>
          <cell r="W1231">
            <v>40066</v>
          </cell>
          <cell r="Z1231">
            <v>40793</v>
          </cell>
        </row>
        <row r="1232">
          <cell r="B1232">
            <v>40025</v>
          </cell>
          <cell r="E1232">
            <v>40429</v>
          </cell>
          <cell r="H1232">
            <v>40035</v>
          </cell>
          <cell r="K1232">
            <v>40035</v>
          </cell>
          <cell r="N1232">
            <v>40025</v>
          </cell>
          <cell r="Q1232">
            <v>40016</v>
          </cell>
          <cell r="T1232">
            <v>40080</v>
          </cell>
          <cell r="W1232">
            <v>40067</v>
          </cell>
          <cell r="Z1232">
            <v>40794</v>
          </cell>
        </row>
        <row r="1233">
          <cell r="B1233">
            <v>40028</v>
          </cell>
          <cell r="E1233">
            <v>40430</v>
          </cell>
          <cell r="H1233">
            <v>40036</v>
          </cell>
          <cell r="K1233">
            <v>40036</v>
          </cell>
          <cell r="N1233">
            <v>40028</v>
          </cell>
          <cell r="Q1233">
            <v>40017</v>
          </cell>
          <cell r="T1233">
            <v>40081</v>
          </cell>
          <cell r="W1233">
            <v>40070</v>
          </cell>
          <cell r="Z1233">
            <v>40795</v>
          </cell>
        </row>
        <row r="1234">
          <cell r="B1234">
            <v>40029</v>
          </cell>
          <cell r="E1234">
            <v>40431</v>
          </cell>
          <cell r="H1234">
            <v>40037</v>
          </cell>
          <cell r="K1234">
            <v>40037</v>
          </cell>
          <cell r="N1234">
            <v>40029</v>
          </cell>
          <cell r="Q1234">
            <v>40018</v>
          </cell>
          <cell r="T1234">
            <v>40084</v>
          </cell>
          <cell r="W1234">
            <v>40071</v>
          </cell>
          <cell r="Z1234">
            <v>40798</v>
          </cell>
        </row>
        <row r="1235">
          <cell r="B1235">
            <v>40030</v>
          </cell>
          <cell r="E1235">
            <v>40434</v>
          </cell>
          <cell r="H1235">
            <v>40038</v>
          </cell>
          <cell r="K1235">
            <v>40038</v>
          </cell>
          <cell r="N1235">
            <v>40030</v>
          </cell>
          <cell r="Q1235">
            <v>40021</v>
          </cell>
          <cell r="T1235">
            <v>40085</v>
          </cell>
          <cell r="W1235">
            <v>40072</v>
          </cell>
          <cell r="Z1235">
            <v>40800</v>
          </cell>
        </row>
        <row r="1236">
          <cell r="B1236">
            <v>40031</v>
          </cell>
          <cell r="E1236">
            <v>40435</v>
          </cell>
          <cell r="H1236">
            <v>40039</v>
          </cell>
          <cell r="K1236">
            <v>40039</v>
          </cell>
          <cell r="N1236">
            <v>40031</v>
          </cell>
          <cell r="Q1236">
            <v>40022</v>
          </cell>
          <cell r="T1236">
            <v>40086</v>
          </cell>
          <cell r="W1236">
            <v>40073</v>
          </cell>
          <cell r="Z1236">
            <v>40801</v>
          </cell>
        </row>
        <row r="1237">
          <cell r="B1237">
            <v>40032</v>
          </cell>
          <cell r="E1237">
            <v>40436</v>
          </cell>
          <cell r="H1237">
            <v>40042</v>
          </cell>
          <cell r="K1237">
            <v>40042</v>
          </cell>
          <cell r="N1237">
            <v>40032</v>
          </cell>
          <cell r="Q1237">
            <v>40023</v>
          </cell>
          <cell r="T1237">
            <v>40087</v>
          </cell>
          <cell r="W1237">
            <v>40074</v>
          </cell>
          <cell r="Z1237">
            <v>40802</v>
          </cell>
        </row>
        <row r="1238">
          <cell r="B1238">
            <v>40035</v>
          </cell>
          <cell r="E1238">
            <v>40437</v>
          </cell>
          <cell r="H1238">
            <v>40043</v>
          </cell>
          <cell r="K1238">
            <v>40043</v>
          </cell>
          <cell r="N1238">
            <v>40035</v>
          </cell>
          <cell r="Q1238">
            <v>40024</v>
          </cell>
          <cell r="T1238">
            <v>40088</v>
          </cell>
          <cell r="W1238">
            <v>40077</v>
          </cell>
          <cell r="Z1238">
            <v>40805</v>
          </cell>
        </row>
        <row r="1239">
          <cell r="B1239">
            <v>40036</v>
          </cell>
          <cell r="E1239">
            <v>40438</v>
          </cell>
          <cell r="H1239">
            <v>40044</v>
          </cell>
          <cell r="K1239">
            <v>40044</v>
          </cell>
          <cell r="N1239">
            <v>40036</v>
          </cell>
          <cell r="Q1239">
            <v>40025</v>
          </cell>
          <cell r="T1239">
            <v>40091</v>
          </cell>
          <cell r="W1239">
            <v>40078</v>
          </cell>
          <cell r="Z1239">
            <v>40806</v>
          </cell>
        </row>
        <row r="1240">
          <cell r="B1240">
            <v>40037</v>
          </cell>
          <cell r="E1240">
            <v>40441</v>
          </cell>
          <cell r="H1240">
            <v>40045</v>
          </cell>
          <cell r="K1240">
            <v>40045</v>
          </cell>
          <cell r="N1240">
            <v>40037</v>
          </cell>
          <cell r="Q1240">
            <v>40028</v>
          </cell>
          <cell r="T1240">
            <v>40092</v>
          </cell>
          <cell r="W1240">
            <v>40079</v>
          </cell>
          <cell r="Z1240">
            <v>40807</v>
          </cell>
        </row>
        <row r="1241">
          <cell r="B1241">
            <v>40038</v>
          </cell>
          <cell r="E1241">
            <v>40442</v>
          </cell>
          <cell r="H1241">
            <v>40046</v>
          </cell>
          <cell r="K1241">
            <v>40046</v>
          </cell>
          <cell r="N1241">
            <v>40038</v>
          </cell>
          <cell r="Q1241">
            <v>40029</v>
          </cell>
          <cell r="T1241">
            <v>40093</v>
          </cell>
          <cell r="W1241">
            <v>40080</v>
          </cell>
          <cell r="Z1241">
            <v>40808</v>
          </cell>
        </row>
        <row r="1242">
          <cell r="B1242">
            <v>40039</v>
          </cell>
          <cell r="E1242">
            <v>40443</v>
          </cell>
          <cell r="H1242">
            <v>40049</v>
          </cell>
          <cell r="K1242">
            <v>40049</v>
          </cell>
          <cell r="N1242">
            <v>40039</v>
          </cell>
          <cell r="Q1242">
            <v>40030</v>
          </cell>
          <cell r="T1242">
            <v>40094</v>
          </cell>
          <cell r="W1242">
            <v>40081</v>
          </cell>
          <cell r="Z1242">
            <v>40809</v>
          </cell>
        </row>
        <row r="1243">
          <cell r="B1243">
            <v>40042</v>
          </cell>
          <cell r="E1243">
            <v>40445</v>
          </cell>
          <cell r="H1243">
            <v>40050</v>
          </cell>
          <cell r="K1243">
            <v>40050</v>
          </cell>
          <cell r="N1243">
            <v>40042</v>
          </cell>
          <cell r="Q1243">
            <v>40031</v>
          </cell>
          <cell r="T1243">
            <v>40095</v>
          </cell>
          <cell r="W1243">
            <v>40084</v>
          </cell>
          <cell r="Z1243">
            <v>40812</v>
          </cell>
        </row>
        <row r="1244">
          <cell r="B1244">
            <v>40043</v>
          </cell>
          <cell r="E1244">
            <v>40448</v>
          </cell>
          <cell r="H1244">
            <v>40051</v>
          </cell>
          <cell r="K1244">
            <v>40051</v>
          </cell>
          <cell r="N1244">
            <v>40043</v>
          </cell>
          <cell r="Q1244">
            <v>40032</v>
          </cell>
          <cell r="T1244">
            <v>40099</v>
          </cell>
          <cell r="W1244">
            <v>40085</v>
          </cell>
          <cell r="Z1244">
            <v>40813</v>
          </cell>
        </row>
        <row r="1245">
          <cell r="B1245">
            <v>40044</v>
          </cell>
          <cell r="E1245">
            <v>40449</v>
          </cell>
          <cell r="H1245">
            <v>40052</v>
          </cell>
          <cell r="K1245">
            <v>40052</v>
          </cell>
          <cell r="N1245">
            <v>40044</v>
          </cell>
          <cell r="Q1245">
            <v>40035</v>
          </cell>
          <cell r="T1245">
            <v>40100</v>
          </cell>
          <cell r="W1245">
            <v>40086</v>
          </cell>
          <cell r="Z1245">
            <v>40814</v>
          </cell>
        </row>
        <row r="1246">
          <cell r="B1246">
            <v>40045</v>
          </cell>
          <cell r="E1246">
            <v>40450</v>
          </cell>
          <cell r="H1246">
            <v>40053</v>
          </cell>
          <cell r="K1246">
            <v>40053</v>
          </cell>
          <cell r="N1246">
            <v>40045</v>
          </cell>
          <cell r="Q1246">
            <v>40036</v>
          </cell>
          <cell r="T1246">
            <v>40101</v>
          </cell>
          <cell r="W1246">
            <v>40088</v>
          </cell>
          <cell r="Z1246">
            <v>40816</v>
          </cell>
        </row>
        <row r="1247">
          <cell r="B1247">
            <v>40046</v>
          </cell>
          <cell r="E1247">
            <v>40451</v>
          </cell>
          <cell r="H1247">
            <v>40056</v>
          </cell>
          <cell r="K1247">
            <v>40056</v>
          </cell>
          <cell r="N1247">
            <v>40046</v>
          </cell>
          <cell r="Q1247">
            <v>40037</v>
          </cell>
          <cell r="T1247">
            <v>40102</v>
          </cell>
          <cell r="W1247">
            <v>40091</v>
          </cell>
          <cell r="Z1247">
            <v>40819</v>
          </cell>
        </row>
        <row r="1248">
          <cell r="B1248">
            <v>40049</v>
          </cell>
          <cell r="E1248">
            <v>40455</v>
          </cell>
          <cell r="H1248">
            <v>40057</v>
          </cell>
          <cell r="K1248">
            <v>40057</v>
          </cell>
          <cell r="N1248">
            <v>40049</v>
          </cell>
          <cell r="Q1248">
            <v>40038</v>
          </cell>
          <cell r="T1248">
            <v>40105</v>
          </cell>
          <cell r="W1248">
            <v>40092</v>
          </cell>
          <cell r="Z1248">
            <v>40820</v>
          </cell>
        </row>
        <row r="1249">
          <cell r="B1249">
            <v>40050</v>
          </cell>
          <cell r="E1249">
            <v>40456</v>
          </cell>
          <cell r="H1249">
            <v>40058</v>
          </cell>
          <cell r="K1249">
            <v>40058</v>
          </cell>
          <cell r="N1249">
            <v>40050</v>
          </cell>
          <cell r="Q1249">
            <v>40039</v>
          </cell>
          <cell r="T1249">
            <v>40106</v>
          </cell>
          <cell r="W1249">
            <v>40093</v>
          </cell>
          <cell r="Z1249">
            <v>40822</v>
          </cell>
        </row>
        <row r="1250">
          <cell r="B1250">
            <v>40051</v>
          </cell>
          <cell r="E1250">
            <v>40457</v>
          </cell>
          <cell r="H1250">
            <v>40059</v>
          </cell>
          <cell r="K1250">
            <v>40059</v>
          </cell>
          <cell r="N1250">
            <v>40051</v>
          </cell>
          <cell r="Q1250">
            <v>40042</v>
          </cell>
          <cell r="T1250">
            <v>40107</v>
          </cell>
          <cell r="W1250">
            <v>40094</v>
          </cell>
          <cell r="Z1250">
            <v>40823</v>
          </cell>
        </row>
        <row r="1251">
          <cell r="B1251">
            <v>40052</v>
          </cell>
          <cell r="E1251">
            <v>40458</v>
          </cell>
          <cell r="H1251">
            <v>40060</v>
          </cell>
          <cell r="K1251">
            <v>40060</v>
          </cell>
          <cell r="N1251">
            <v>40052</v>
          </cell>
          <cell r="Q1251">
            <v>40043</v>
          </cell>
          <cell r="T1251">
            <v>40108</v>
          </cell>
          <cell r="W1251">
            <v>40095</v>
          </cell>
          <cell r="Z1251">
            <v>40826</v>
          </cell>
        </row>
        <row r="1252">
          <cell r="B1252">
            <v>40053</v>
          </cell>
          <cell r="E1252">
            <v>40459</v>
          </cell>
          <cell r="H1252">
            <v>40064</v>
          </cell>
          <cell r="K1252">
            <v>40064</v>
          </cell>
          <cell r="N1252">
            <v>40053</v>
          </cell>
          <cell r="Q1252">
            <v>40044</v>
          </cell>
          <cell r="T1252">
            <v>40109</v>
          </cell>
          <cell r="W1252">
            <v>40098</v>
          </cell>
          <cell r="Z1252">
            <v>40827</v>
          </cell>
        </row>
        <row r="1253">
          <cell r="B1253">
            <v>40057</v>
          </cell>
          <cell r="E1253">
            <v>40462</v>
          </cell>
          <cell r="H1253">
            <v>40065</v>
          </cell>
          <cell r="K1253">
            <v>40065</v>
          </cell>
          <cell r="N1253">
            <v>40057</v>
          </cell>
          <cell r="Q1253">
            <v>40045</v>
          </cell>
          <cell r="T1253">
            <v>40112</v>
          </cell>
          <cell r="W1253">
            <v>40099</v>
          </cell>
          <cell r="Z1253">
            <v>40828</v>
          </cell>
        </row>
        <row r="1254">
          <cell r="B1254">
            <v>40058</v>
          </cell>
          <cell r="E1254">
            <v>40463</v>
          </cell>
          <cell r="H1254">
            <v>40066</v>
          </cell>
          <cell r="K1254">
            <v>40066</v>
          </cell>
          <cell r="N1254">
            <v>40058</v>
          </cell>
          <cell r="Q1254">
            <v>40046</v>
          </cell>
          <cell r="T1254">
            <v>40113</v>
          </cell>
          <cell r="W1254">
            <v>40100</v>
          </cell>
          <cell r="Z1254">
            <v>40829</v>
          </cell>
        </row>
        <row r="1255">
          <cell r="B1255">
            <v>40059</v>
          </cell>
          <cell r="E1255">
            <v>40464</v>
          </cell>
          <cell r="H1255">
            <v>40067</v>
          </cell>
          <cell r="K1255">
            <v>40067</v>
          </cell>
          <cell r="N1255">
            <v>40059</v>
          </cell>
          <cell r="Q1255">
            <v>40049</v>
          </cell>
          <cell r="T1255">
            <v>40114</v>
          </cell>
          <cell r="W1255">
            <v>40101</v>
          </cell>
          <cell r="Z1255">
            <v>40830</v>
          </cell>
        </row>
        <row r="1256">
          <cell r="B1256">
            <v>40060</v>
          </cell>
          <cell r="E1256">
            <v>40465</v>
          </cell>
          <cell r="H1256">
            <v>40070</v>
          </cell>
          <cell r="K1256">
            <v>40070</v>
          </cell>
          <cell r="N1256">
            <v>40060</v>
          </cell>
          <cell r="Q1256">
            <v>40050</v>
          </cell>
          <cell r="T1256">
            <v>40115</v>
          </cell>
          <cell r="W1256">
            <v>40102</v>
          </cell>
          <cell r="Z1256">
            <v>40833</v>
          </cell>
        </row>
        <row r="1257">
          <cell r="B1257">
            <v>40063</v>
          </cell>
          <cell r="E1257">
            <v>40466</v>
          </cell>
          <cell r="H1257">
            <v>40071</v>
          </cell>
          <cell r="K1257">
            <v>40071</v>
          </cell>
          <cell r="N1257">
            <v>40063</v>
          </cell>
          <cell r="Q1257">
            <v>40051</v>
          </cell>
          <cell r="T1257">
            <v>40116</v>
          </cell>
          <cell r="W1257">
            <v>40105</v>
          </cell>
          <cell r="Z1257">
            <v>40834</v>
          </cell>
        </row>
        <row r="1258">
          <cell r="B1258">
            <v>40064</v>
          </cell>
          <cell r="E1258">
            <v>40469</v>
          </cell>
          <cell r="H1258">
            <v>40072</v>
          </cell>
          <cell r="K1258">
            <v>40072</v>
          </cell>
          <cell r="N1258">
            <v>40064</v>
          </cell>
          <cell r="Q1258">
            <v>40052</v>
          </cell>
          <cell r="T1258">
            <v>40119</v>
          </cell>
          <cell r="W1258">
            <v>40106</v>
          </cell>
          <cell r="Z1258">
            <v>40835</v>
          </cell>
        </row>
        <row r="1259">
          <cell r="B1259">
            <v>40065</v>
          </cell>
          <cell r="E1259">
            <v>40470</v>
          </cell>
          <cell r="H1259">
            <v>40073</v>
          </cell>
          <cell r="K1259">
            <v>40073</v>
          </cell>
          <cell r="N1259">
            <v>40065</v>
          </cell>
          <cell r="Q1259">
            <v>40053</v>
          </cell>
          <cell r="T1259">
            <v>40121</v>
          </cell>
          <cell r="W1259">
            <v>40107</v>
          </cell>
          <cell r="Z1259">
            <v>40836</v>
          </cell>
        </row>
        <row r="1260">
          <cell r="B1260">
            <v>40066</v>
          </cell>
          <cell r="E1260">
            <v>40471</v>
          </cell>
          <cell r="H1260">
            <v>40074</v>
          </cell>
          <cell r="K1260">
            <v>40074</v>
          </cell>
          <cell r="N1260">
            <v>40066</v>
          </cell>
          <cell r="Q1260">
            <v>40056</v>
          </cell>
          <cell r="T1260">
            <v>40122</v>
          </cell>
          <cell r="W1260">
            <v>40108</v>
          </cell>
          <cell r="Z1260">
            <v>40837</v>
          </cell>
        </row>
        <row r="1261">
          <cell r="B1261">
            <v>40067</v>
          </cell>
          <cell r="E1261">
            <v>40472</v>
          </cell>
          <cell r="H1261">
            <v>40077</v>
          </cell>
          <cell r="K1261">
            <v>40077</v>
          </cell>
          <cell r="N1261">
            <v>40067</v>
          </cell>
          <cell r="Q1261">
            <v>40057</v>
          </cell>
          <cell r="T1261">
            <v>40123</v>
          </cell>
          <cell r="W1261">
            <v>40109</v>
          </cell>
          <cell r="Z1261">
            <v>40840</v>
          </cell>
        </row>
        <row r="1262">
          <cell r="B1262">
            <v>40070</v>
          </cell>
          <cell r="E1262">
            <v>40473</v>
          </cell>
          <cell r="H1262">
            <v>40078</v>
          </cell>
          <cell r="K1262">
            <v>40078</v>
          </cell>
          <cell r="N1262">
            <v>40070</v>
          </cell>
          <cell r="Q1262">
            <v>40058</v>
          </cell>
          <cell r="T1262">
            <v>40126</v>
          </cell>
          <cell r="W1262">
            <v>40113</v>
          </cell>
          <cell r="Z1262">
            <v>40841</v>
          </cell>
        </row>
        <row r="1263">
          <cell r="B1263">
            <v>40071</v>
          </cell>
          <cell r="E1263">
            <v>40476</v>
          </cell>
          <cell r="H1263">
            <v>40079</v>
          </cell>
          <cell r="K1263">
            <v>40079</v>
          </cell>
          <cell r="N1263">
            <v>40071</v>
          </cell>
          <cell r="Q1263">
            <v>40059</v>
          </cell>
          <cell r="T1263">
            <v>40127</v>
          </cell>
          <cell r="W1263">
            <v>40114</v>
          </cell>
          <cell r="Z1263">
            <v>40842</v>
          </cell>
        </row>
        <row r="1264">
          <cell r="B1264">
            <v>40072</v>
          </cell>
          <cell r="E1264">
            <v>40477</v>
          </cell>
          <cell r="H1264">
            <v>40080</v>
          </cell>
          <cell r="K1264">
            <v>40080</v>
          </cell>
          <cell r="N1264">
            <v>40072</v>
          </cell>
          <cell r="Q1264">
            <v>40060</v>
          </cell>
          <cell r="T1264">
            <v>40128</v>
          </cell>
          <cell r="W1264">
            <v>40115</v>
          </cell>
          <cell r="Z1264">
            <v>40843</v>
          </cell>
        </row>
        <row r="1265">
          <cell r="B1265">
            <v>40073</v>
          </cell>
          <cell r="E1265">
            <v>40478</v>
          </cell>
          <cell r="H1265">
            <v>40081</v>
          </cell>
          <cell r="K1265">
            <v>40081</v>
          </cell>
          <cell r="N1265">
            <v>40073</v>
          </cell>
          <cell r="Q1265">
            <v>40063</v>
          </cell>
          <cell r="T1265">
            <v>40129</v>
          </cell>
          <cell r="W1265">
            <v>40116</v>
          </cell>
          <cell r="Z1265">
            <v>40844</v>
          </cell>
        </row>
        <row r="1266">
          <cell r="B1266">
            <v>40074</v>
          </cell>
          <cell r="E1266">
            <v>40479</v>
          </cell>
          <cell r="H1266">
            <v>40084</v>
          </cell>
          <cell r="K1266">
            <v>40084</v>
          </cell>
          <cell r="N1266">
            <v>40074</v>
          </cell>
          <cell r="Q1266">
            <v>40064</v>
          </cell>
          <cell r="T1266">
            <v>40130</v>
          </cell>
          <cell r="W1266">
            <v>40119</v>
          </cell>
          <cell r="Z1266">
            <v>40847</v>
          </cell>
        </row>
        <row r="1267">
          <cell r="B1267">
            <v>40077</v>
          </cell>
          <cell r="E1267">
            <v>40480</v>
          </cell>
          <cell r="H1267">
            <v>40085</v>
          </cell>
          <cell r="K1267">
            <v>40085</v>
          </cell>
          <cell r="N1267">
            <v>40077</v>
          </cell>
          <cell r="Q1267">
            <v>40065</v>
          </cell>
          <cell r="T1267">
            <v>40133</v>
          </cell>
          <cell r="W1267">
            <v>40120</v>
          </cell>
          <cell r="Z1267">
            <v>40848</v>
          </cell>
        </row>
        <row r="1268">
          <cell r="B1268">
            <v>40078</v>
          </cell>
          <cell r="E1268">
            <v>40483</v>
          </cell>
          <cell r="H1268">
            <v>40086</v>
          </cell>
          <cell r="K1268">
            <v>40086</v>
          </cell>
          <cell r="N1268">
            <v>40078</v>
          </cell>
          <cell r="Q1268">
            <v>40066</v>
          </cell>
          <cell r="T1268">
            <v>40134</v>
          </cell>
          <cell r="W1268">
            <v>40121</v>
          </cell>
          <cell r="Z1268">
            <v>40849</v>
          </cell>
        </row>
        <row r="1269">
          <cell r="B1269">
            <v>40079</v>
          </cell>
          <cell r="E1269">
            <v>40484</v>
          </cell>
          <cell r="H1269">
            <v>40087</v>
          </cell>
          <cell r="K1269">
            <v>40087</v>
          </cell>
          <cell r="N1269">
            <v>40079</v>
          </cell>
          <cell r="Q1269">
            <v>40067</v>
          </cell>
          <cell r="T1269">
            <v>40135</v>
          </cell>
          <cell r="W1269">
            <v>40122</v>
          </cell>
          <cell r="Z1269">
            <v>40850</v>
          </cell>
        </row>
        <row r="1270">
          <cell r="B1270">
            <v>40080</v>
          </cell>
          <cell r="E1270">
            <v>40485</v>
          </cell>
          <cell r="H1270">
            <v>40088</v>
          </cell>
          <cell r="K1270">
            <v>40088</v>
          </cell>
          <cell r="N1270">
            <v>40080</v>
          </cell>
          <cell r="Q1270">
            <v>40070</v>
          </cell>
          <cell r="T1270">
            <v>40136</v>
          </cell>
          <cell r="W1270">
            <v>40123</v>
          </cell>
          <cell r="Z1270">
            <v>40851</v>
          </cell>
        </row>
        <row r="1271">
          <cell r="B1271">
            <v>40081</v>
          </cell>
          <cell r="E1271">
            <v>40486</v>
          </cell>
          <cell r="H1271">
            <v>40091</v>
          </cell>
          <cell r="K1271">
            <v>40091</v>
          </cell>
          <cell r="N1271">
            <v>40081</v>
          </cell>
          <cell r="Q1271">
            <v>40071</v>
          </cell>
          <cell r="T1271">
            <v>40137</v>
          </cell>
          <cell r="W1271">
            <v>40126</v>
          </cell>
          <cell r="Z1271">
            <v>40854</v>
          </cell>
        </row>
        <row r="1272">
          <cell r="B1272">
            <v>40084</v>
          </cell>
          <cell r="E1272">
            <v>40487</v>
          </cell>
          <cell r="H1272">
            <v>40092</v>
          </cell>
          <cell r="K1272">
            <v>40092</v>
          </cell>
          <cell r="N1272">
            <v>40084</v>
          </cell>
          <cell r="Q1272">
            <v>40072</v>
          </cell>
          <cell r="T1272">
            <v>40141</v>
          </cell>
          <cell r="W1272">
            <v>40127</v>
          </cell>
          <cell r="Z1272">
            <v>40855</v>
          </cell>
        </row>
        <row r="1273">
          <cell r="B1273">
            <v>40085</v>
          </cell>
          <cell r="E1273">
            <v>40490</v>
          </cell>
          <cell r="H1273">
            <v>40093</v>
          </cell>
          <cell r="K1273">
            <v>40093</v>
          </cell>
          <cell r="N1273">
            <v>40085</v>
          </cell>
          <cell r="Q1273">
            <v>40073</v>
          </cell>
          <cell r="T1273">
            <v>40142</v>
          </cell>
          <cell r="W1273">
            <v>40128</v>
          </cell>
          <cell r="Z1273">
            <v>40856</v>
          </cell>
        </row>
        <row r="1274">
          <cell r="B1274">
            <v>40086</v>
          </cell>
          <cell r="E1274">
            <v>40491</v>
          </cell>
          <cell r="H1274">
            <v>40094</v>
          </cell>
          <cell r="K1274">
            <v>40094</v>
          </cell>
          <cell r="N1274">
            <v>40086</v>
          </cell>
          <cell r="Q1274">
            <v>40074</v>
          </cell>
          <cell r="T1274">
            <v>40143</v>
          </cell>
          <cell r="W1274">
            <v>40129</v>
          </cell>
          <cell r="Z1274">
            <v>40857</v>
          </cell>
        </row>
        <row r="1275">
          <cell r="B1275">
            <v>40087</v>
          </cell>
          <cell r="E1275">
            <v>40492</v>
          </cell>
          <cell r="H1275">
            <v>40095</v>
          </cell>
          <cell r="K1275">
            <v>40095</v>
          </cell>
          <cell r="N1275">
            <v>40087</v>
          </cell>
          <cell r="Q1275">
            <v>40077</v>
          </cell>
          <cell r="T1275">
            <v>40144</v>
          </cell>
          <cell r="W1275">
            <v>40130</v>
          </cell>
          <cell r="Z1275">
            <v>40858</v>
          </cell>
        </row>
        <row r="1276">
          <cell r="B1276">
            <v>40088</v>
          </cell>
          <cell r="E1276">
            <v>40493</v>
          </cell>
          <cell r="H1276">
            <v>40098</v>
          </cell>
          <cell r="K1276">
            <v>40098</v>
          </cell>
          <cell r="N1276">
            <v>40088</v>
          </cell>
          <cell r="Q1276">
            <v>40078</v>
          </cell>
          <cell r="T1276">
            <v>40147</v>
          </cell>
          <cell r="W1276">
            <v>40133</v>
          </cell>
          <cell r="Z1276">
            <v>40861</v>
          </cell>
        </row>
        <row r="1277">
          <cell r="B1277">
            <v>40091</v>
          </cell>
          <cell r="E1277">
            <v>40494</v>
          </cell>
          <cell r="H1277">
            <v>40099</v>
          </cell>
          <cell r="K1277">
            <v>40099</v>
          </cell>
          <cell r="N1277">
            <v>40091</v>
          </cell>
          <cell r="Q1277">
            <v>40079</v>
          </cell>
          <cell r="T1277">
            <v>40148</v>
          </cell>
          <cell r="W1277">
            <v>40134</v>
          </cell>
          <cell r="Z1277">
            <v>40862</v>
          </cell>
        </row>
        <row r="1278">
          <cell r="B1278">
            <v>40092</v>
          </cell>
          <cell r="E1278">
            <v>40497</v>
          </cell>
          <cell r="H1278">
            <v>40100</v>
          </cell>
          <cell r="K1278">
            <v>40100</v>
          </cell>
          <cell r="N1278">
            <v>40092</v>
          </cell>
          <cell r="Q1278">
            <v>40080</v>
          </cell>
          <cell r="T1278">
            <v>40149</v>
          </cell>
          <cell r="W1278">
            <v>40135</v>
          </cell>
          <cell r="Z1278">
            <v>40863</v>
          </cell>
        </row>
        <row r="1279">
          <cell r="B1279">
            <v>40093</v>
          </cell>
          <cell r="E1279">
            <v>40498</v>
          </cell>
          <cell r="H1279">
            <v>40101</v>
          </cell>
          <cell r="K1279">
            <v>40101</v>
          </cell>
          <cell r="N1279">
            <v>40093</v>
          </cell>
          <cell r="Q1279">
            <v>40081</v>
          </cell>
          <cell r="T1279">
            <v>40150</v>
          </cell>
          <cell r="W1279">
            <v>40136</v>
          </cell>
          <cell r="Z1279">
            <v>40864</v>
          </cell>
        </row>
        <row r="1280">
          <cell r="B1280">
            <v>40094</v>
          </cell>
          <cell r="E1280">
            <v>40499</v>
          </cell>
          <cell r="H1280">
            <v>40102</v>
          </cell>
          <cell r="K1280">
            <v>40102</v>
          </cell>
          <cell r="N1280">
            <v>40094</v>
          </cell>
          <cell r="Q1280">
            <v>40084</v>
          </cell>
          <cell r="T1280">
            <v>40151</v>
          </cell>
          <cell r="W1280">
            <v>40137</v>
          </cell>
          <cell r="Z1280">
            <v>40865</v>
          </cell>
        </row>
        <row r="1281">
          <cell r="B1281">
            <v>40095</v>
          </cell>
          <cell r="E1281">
            <v>40500</v>
          </cell>
          <cell r="H1281">
            <v>40105</v>
          </cell>
          <cell r="K1281">
            <v>40105</v>
          </cell>
          <cell r="N1281">
            <v>40095</v>
          </cell>
          <cell r="Q1281">
            <v>40085</v>
          </cell>
          <cell r="T1281">
            <v>40154</v>
          </cell>
          <cell r="W1281">
            <v>40140</v>
          </cell>
          <cell r="Z1281">
            <v>40868</v>
          </cell>
        </row>
        <row r="1282">
          <cell r="B1282">
            <v>40098</v>
          </cell>
          <cell r="E1282">
            <v>40501</v>
          </cell>
          <cell r="H1282">
            <v>40106</v>
          </cell>
          <cell r="K1282">
            <v>40106</v>
          </cell>
          <cell r="N1282">
            <v>40098</v>
          </cell>
          <cell r="Q1282">
            <v>40086</v>
          </cell>
          <cell r="T1282">
            <v>40155</v>
          </cell>
          <cell r="W1282">
            <v>40141</v>
          </cell>
          <cell r="Z1282">
            <v>40869</v>
          </cell>
        </row>
        <row r="1283">
          <cell r="B1283">
            <v>40099</v>
          </cell>
          <cell r="E1283">
            <v>40504</v>
          </cell>
          <cell r="H1283">
            <v>40107</v>
          </cell>
          <cell r="K1283">
            <v>40107</v>
          </cell>
          <cell r="N1283">
            <v>40099</v>
          </cell>
          <cell r="Q1283">
            <v>40087</v>
          </cell>
          <cell r="T1283">
            <v>40156</v>
          </cell>
          <cell r="W1283">
            <v>40142</v>
          </cell>
          <cell r="Z1283">
            <v>40870</v>
          </cell>
        </row>
        <row r="1284">
          <cell r="B1284">
            <v>40100</v>
          </cell>
          <cell r="E1284">
            <v>40505</v>
          </cell>
          <cell r="H1284">
            <v>40108</v>
          </cell>
          <cell r="K1284">
            <v>40108</v>
          </cell>
          <cell r="N1284">
            <v>40100</v>
          </cell>
          <cell r="Q1284">
            <v>40088</v>
          </cell>
          <cell r="T1284">
            <v>40157</v>
          </cell>
          <cell r="W1284">
            <v>40143</v>
          </cell>
          <cell r="Z1284">
            <v>40871</v>
          </cell>
        </row>
        <row r="1285">
          <cell r="B1285">
            <v>40101</v>
          </cell>
          <cell r="E1285">
            <v>40506</v>
          </cell>
          <cell r="H1285">
            <v>40109</v>
          </cell>
          <cell r="K1285">
            <v>40109</v>
          </cell>
          <cell r="N1285">
            <v>40101</v>
          </cell>
          <cell r="Q1285">
            <v>40091</v>
          </cell>
          <cell r="T1285">
            <v>40158</v>
          </cell>
          <cell r="W1285">
            <v>40144</v>
          </cell>
          <cell r="Z1285">
            <v>40872</v>
          </cell>
        </row>
        <row r="1286">
          <cell r="B1286">
            <v>40102</v>
          </cell>
          <cell r="E1286">
            <v>40507</v>
          </cell>
          <cell r="H1286">
            <v>40112</v>
          </cell>
          <cell r="K1286">
            <v>40112</v>
          </cell>
          <cell r="N1286">
            <v>40102</v>
          </cell>
          <cell r="Q1286">
            <v>40092</v>
          </cell>
          <cell r="T1286">
            <v>40161</v>
          </cell>
          <cell r="W1286">
            <v>40147</v>
          </cell>
          <cell r="Z1286">
            <v>40875</v>
          </cell>
        </row>
        <row r="1287">
          <cell r="B1287">
            <v>40105</v>
          </cell>
          <cell r="E1287">
            <v>40508</v>
          </cell>
          <cell r="H1287">
            <v>40113</v>
          </cell>
          <cell r="K1287">
            <v>40113</v>
          </cell>
          <cell r="N1287">
            <v>40105</v>
          </cell>
          <cell r="Q1287">
            <v>40093</v>
          </cell>
          <cell r="T1287">
            <v>40162</v>
          </cell>
          <cell r="W1287">
            <v>40148</v>
          </cell>
          <cell r="Z1287">
            <v>40876</v>
          </cell>
        </row>
        <row r="1288">
          <cell r="B1288">
            <v>40106</v>
          </cell>
          <cell r="E1288">
            <v>40511</v>
          </cell>
          <cell r="H1288">
            <v>40114</v>
          </cell>
          <cell r="K1288">
            <v>40114</v>
          </cell>
          <cell r="N1288">
            <v>40106</v>
          </cell>
          <cell r="Q1288">
            <v>40094</v>
          </cell>
          <cell r="T1288">
            <v>40163</v>
          </cell>
          <cell r="W1288">
            <v>40149</v>
          </cell>
          <cell r="Z1288">
            <v>40877</v>
          </cell>
        </row>
        <row r="1289">
          <cell r="B1289">
            <v>40107</v>
          </cell>
          <cell r="E1289">
            <v>40512</v>
          </cell>
          <cell r="H1289">
            <v>40115</v>
          </cell>
          <cell r="K1289">
            <v>40115</v>
          </cell>
          <cell r="N1289">
            <v>40107</v>
          </cell>
          <cell r="Q1289">
            <v>40095</v>
          </cell>
          <cell r="T1289">
            <v>40164</v>
          </cell>
          <cell r="W1289">
            <v>40150</v>
          </cell>
          <cell r="Z1289">
            <v>40878</v>
          </cell>
        </row>
        <row r="1290">
          <cell r="B1290">
            <v>40108</v>
          </cell>
          <cell r="E1290">
            <v>40513</v>
          </cell>
          <cell r="H1290">
            <v>40116</v>
          </cell>
          <cell r="K1290">
            <v>40116</v>
          </cell>
          <cell r="N1290">
            <v>40108</v>
          </cell>
          <cell r="Q1290">
            <v>40098</v>
          </cell>
          <cell r="T1290">
            <v>40165</v>
          </cell>
          <cell r="W1290">
            <v>40151</v>
          </cell>
          <cell r="Z1290">
            <v>40879</v>
          </cell>
        </row>
        <row r="1291">
          <cell r="B1291">
            <v>40109</v>
          </cell>
          <cell r="E1291">
            <v>40514</v>
          </cell>
          <cell r="H1291">
            <v>40119</v>
          </cell>
          <cell r="K1291">
            <v>40119</v>
          </cell>
          <cell r="N1291">
            <v>40109</v>
          </cell>
          <cell r="Q1291">
            <v>40099</v>
          </cell>
          <cell r="T1291">
            <v>40168</v>
          </cell>
          <cell r="W1291">
            <v>40154</v>
          </cell>
          <cell r="Z1291">
            <v>40882</v>
          </cell>
        </row>
        <row r="1292">
          <cell r="B1292">
            <v>40112</v>
          </cell>
          <cell r="E1292">
            <v>40515</v>
          </cell>
          <cell r="H1292">
            <v>40120</v>
          </cell>
          <cell r="K1292">
            <v>40120</v>
          </cell>
          <cell r="N1292">
            <v>40112</v>
          </cell>
          <cell r="Q1292">
            <v>40100</v>
          </cell>
          <cell r="T1292">
            <v>40169</v>
          </cell>
          <cell r="W1292">
            <v>40155</v>
          </cell>
          <cell r="Z1292">
            <v>40883</v>
          </cell>
        </row>
        <row r="1293">
          <cell r="B1293">
            <v>40113</v>
          </cell>
          <cell r="E1293">
            <v>40518</v>
          </cell>
          <cell r="H1293">
            <v>40121</v>
          </cell>
          <cell r="K1293">
            <v>40121</v>
          </cell>
          <cell r="N1293">
            <v>40113</v>
          </cell>
          <cell r="Q1293">
            <v>40101</v>
          </cell>
          <cell r="T1293">
            <v>40171</v>
          </cell>
          <cell r="W1293">
            <v>40156</v>
          </cell>
          <cell r="Z1293">
            <v>40884</v>
          </cell>
        </row>
        <row r="1294">
          <cell r="B1294">
            <v>40114</v>
          </cell>
          <cell r="E1294">
            <v>40519</v>
          </cell>
          <cell r="H1294">
            <v>40122</v>
          </cell>
          <cell r="K1294">
            <v>40122</v>
          </cell>
          <cell r="N1294">
            <v>40114</v>
          </cell>
          <cell r="Q1294">
            <v>40102</v>
          </cell>
          <cell r="T1294">
            <v>40172</v>
          </cell>
          <cell r="W1294">
            <v>40157</v>
          </cell>
          <cell r="Z1294">
            <v>40885</v>
          </cell>
        </row>
        <row r="1295">
          <cell r="B1295">
            <v>40115</v>
          </cell>
          <cell r="E1295">
            <v>40520</v>
          </cell>
          <cell r="H1295">
            <v>40123</v>
          </cell>
          <cell r="K1295">
            <v>40123</v>
          </cell>
          <cell r="N1295">
            <v>40115</v>
          </cell>
          <cell r="Q1295">
            <v>40105</v>
          </cell>
          <cell r="T1295">
            <v>40175</v>
          </cell>
          <cell r="W1295">
            <v>40158</v>
          </cell>
          <cell r="Z1295">
            <v>40886</v>
          </cell>
        </row>
        <row r="1296">
          <cell r="B1296">
            <v>40116</v>
          </cell>
          <cell r="E1296">
            <v>40521</v>
          </cell>
          <cell r="H1296">
            <v>40126</v>
          </cell>
          <cell r="K1296">
            <v>40126</v>
          </cell>
          <cell r="N1296">
            <v>40116</v>
          </cell>
          <cell r="Q1296">
            <v>40106</v>
          </cell>
          <cell r="T1296">
            <v>40176</v>
          </cell>
          <cell r="W1296">
            <v>40161</v>
          </cell>
          <cell r="Z1296">
            <v>40889</v>
          </cell>
        </row>
        <row r="1297">
          <cell r="B1297">
            <v>40119</v>
          </cell>
          <cell r="E1297">
            <v>40522</v>
          </cell>
          <cell r="H1297">
            <v>40127</v>
          </cell>
          <cell r="K1297">
            <v>40127</v>
          </cell>
          <cell r="N1297">
            <v>40119</v>
          </cell>
          <cell r="Q1297">
            <v>40107</v>
          </cell>
          <cell r="T1297">
            <v>40177</v>
          </cell>
          <cell r="W1297">
            <v>40162</v>
          </cell>
          <cell r="Z1297">
            <v>40890</v>
          </cell>
        </row>
        <row r="1298">
          <cell r="B1298">
            <v>40120</v>
          </cell>
          <cell r="E1298">
            <v>40525</v>
          </cell>
          <cell r="H1298">
            <v>40128</v>
          </cell>
          <cell r="K1298">
            <v>40128</v>
          </cell>
          <cell r="N1298">
            <v>40120</v>
          </cell>
          <cell r="Q1298">
            <v>40108</v>
          </cell>
          <cell r="T1298">
            <v>40182</v>
          </cell>
          <cell r="W1298">
            <v>40163</v>
          </cell>
          <cell r="Z1298">
            <v>40891</v>
          </cell>
        </row>
        <row r="1299">
          <cell r="B1299">
            <v>40121</v>
          </cell>
          <cell r="E1299">
            <v>40526</v>
          </cell>
          <cell r="H1299">
            <v>40129</v>
          </cell>
          <cell r="K1299">
            <v>40129</v>
          </cell>
          <cell r="N1299">
            <v>40121</v>
          </cell>
          <cell r="Q1299">
            <v>40109</v>
          </cell>
          <cell r="T1299">
            <v>40183</v>
          </cell>
          <cell r="W1299">
            <v>40164</v>
          </cell>
          <cell r="Z1299">
            <v>40892</v>
          </cell>
        </row>
        <row r="1300">
          <cell r="B1300">
            <v>40122</v>
          </cell>
          <cell r="E1300">
            <v>40527</v>
          </cell>
          <cell r="H1300">
            <v>40130</v>
          </cell>
          <cell r="K1300">
            <v>40130</v>
          </cell>
          <cell r="N1300">
            <v>40122</v>
          </cell>
          <cell r="Q1300">
            <v>40112</v>
          </cell>
          <cell r="T1300">
            <v>40184</v>
          </cell>
          <cell r="W1300">
            <v>40165</v>
          </cell>
          <cell r="Z1300">
            <v>40893</v>
          </cell>
        </row>
        <row r="1301">
          <cell r="B1301">
            <v>40123</v>
          </cell>
          <cell r="E1301">
            <v>40528</v>
          </cell>
          <cell r="H1301">
            <v>40133</v>
          </cell>
          <cell r="K1301">
            <v>40133</v>
          </cell>
          <cell r="N1301">
            <v>40123</v>
          </cell>
          <cell r="Q1301">
            <v>40113</v>
          </cell>
          <cell r="T1301">
            <v>40185</v>
          </cell>
          <cell r="W1301">
            <v>40168</v>
          </cell>
          <cell r="Z1301">
            <v>40896</v>
          </cell>
        </row>
        <row r="1302">
          <cell r="B1302">
            <v>40126</v>
          </cell>
          <cell r="E1302">
            <v>40529</v>
          </cell>
          <cell r="H1302">
            <v>40134</v>
          </cell>
          <cell r="K1302">
            <v>40134</v>
          </cell>
          <cell r="N1302">
            <v>40126</v>
          </cell>
          <cell r="Q1302">
            <v>40114</v>
          </cell>
          <cell r="T1302">
            <v>40186</v>
          </cell>
          <cell r="W1302">
            <v>40169</v>
          </cell>
          <cell r="Z1302">
            <v>40897</v>
          </cell>
        </row>
        <row r="1303">
          <cell r="B1303">
            <v>40127</v>
          </cell>
          <cell r="E1303">
            <v>40532</v>
          </cell>
          <cell r="H1303">
            <v>40135</v>
          </cell>
          <cell r="K1303">
            <v>40135</v>
          </cell>
          <cell r="N1303">
            <v>40127</v>
          </cell>
          <cell r="Q1303">
            <v>40115</v>
          </cell>
          <cell r="T1303">
            <v>40190</v>
          </cell>
          <cell r="W1303">
            <v>40170</v>
          </cell>
          <cell r="Z1303">
            <v>40898</v>
          </cell>
        </row>
        <row r="1304">
          <cell r="B1304">
            <v>40128</v>
          </cell>
          <cell r="E1304">
            <v>40533</v>
          </cell>
          <cell r="H1304">
            <v>40136</v>
          </cell>
          <cell r="K1304">
            <v>40136</v>
          </cell>
          <cell r="N1304">
            <v>40128</v>
          </cell>
          <cell r="Q1304">
            <v>40116</v>
          </cell>
          <cell r="T1304">
            <v>40191</v>
          </cell>
          <cell r="W1304">
            <v>40171</v>
          </cell>
          <cell r="Z1304">
            <v>40899</v>
          </cell>
        </row>
        <row r="1305">
          <cell r="B1305">
            <v>40129</v>
          </cell>
          <cell r="E1305">
            <v>40534</v>
          </cell>
          <cell r="H1305">
            <v>40137</v>
          </cell>
          <cell r="K1305">
            <v>40137</v>
          </cell>
          <cell r="N1305">
            <v>40129</v>
          </cell>
          <cell r="Q1305">
            <v>40119</v>
          </cell>
          <cell r="T1305">
            <v>40192</v>
          </cell>
          <cell r="W1305">
            <v>40175</v>
          </cell>
          <cell r="Z1305">
            <v>40900</v>
          </cell>
        </row>
        <row r="1306">
          <cell r="B1306">
            <v>40130</v>
          </cell>
          <cell r="E1306">
            <v>40535</v>
          </cell>
          <cell r="H1306">
            <v>40140</v>
          </cell>
          <cell r="K1306">
            <v>40140</v>
          </cell>
          <cell r="N1306">
            <v>40130</v>
          </cell>
          <cell r="Q1306">
            <v>40120</v>
          </cell>
          <cell r="T1306">
            <v>40193</v>
          </cell>
          <cell r="W1306">
            <v>40176</v>
          </cell>
          <cell r="Z1306">
            <v>40905</v>
          </cell>
        </row>
        <row r="1307">
          <cell r="B1307">
            <v>40133</v>
          </cell>
          <cell r="E1307">
            <v>40536</v>
          </cell>
          <cell r="H1307">
            <v>40141</v>
          </cell>
          <cell r="K1307">
            <v>40141</v>
          </cell>
          <cell r="N1307">
            <v>40133</v>
          </cell>
          <cell r="Q1307">
            <v>40121</v>
          </cell>
          <cell r="T1307">
            <v>40196</v>
          </cell>
          <cell r="W1307">
            <v>40177</v>
          </cell>
          <cell r="Z1307">
            <v>40906</v>
          </cell>
        </row>
        <row r="1308">
          <cell r="B1308">
            <v>40134</v>
          </cell>
          <cell r="E1308">
            <v>40540</v>
          </cell>
          <cell r="H1308">
            <v>40142</v>
          </cell>
          <cell r="K1308">
            <v>40142</v>
          </cell>
          <cell r="N1308">
            <v>40134</v>
          </cell>
          <cell r="Q1308">
            <v>40122</v>
          </cell>
          <cell r="T1308">
            <v>40197</v>
          </cell>
          <cell r="W1308">
            <v>40178</v>
          </cell>
          <cell r="Z1308">
            <v>40907</v>
          </cell>
        </row>
        <row r="1309">
          <cell r="B1309">
            <v>40135</v>
          </cell>
          <cell r="E1309">
            <v>40541</v>
          </cell>
          <cell r="H1309">
            <v>40144</v>
          </cell>
          <cell r="K1309">
            <v>40144</v>
          </cell>
          <cell r="N1309">
            <v>40135</v>
          </cell>
          <cell r="Q1309">
            <v>40123</v>
          </cell>
          <cell r="T1309">
            <v>40198</v>
          </cell>
          <cell r="W1309">
            <v>40182</v>
          </cell>
          <cell r="Z1309">
            <v>40911</v>
          </cell>
        </row>
        <row r="1310">
          <cell r="B1310">
            <v>40136</v>
          </cell>
          <cell r="E1310">
            <v>40542</v>
          </cell>
          <cell r="H1310">
            <v>40147</v>
          </cell>
          <cell r="K1310">
            <v>40147</v>
          </cell>
          <cell r="N1310">
            <v>40136</v>
          </cell>
          <cell r="Q1310">
            <v>40126</v>
          </cell>
          <cell r="T1310">
            <v>40199</v>
          </cell>
          <cell r="W1310">
            <v>40183</v>
          </cell>
          <cell r="Z1310">
            <v>40912</v>
          </cell>
        </row>
        <row r="1311">
          <cell r="B1311">
            <v>40137</v>
          </cell>
          <cell r="E1311">
            <v>40543</v>
          </cell>
          <cell r="H1311">
            <v>40148</v>
          </cell>
          <cell r="K1311">
            <v>40148</v>
          </cell>
          <cell r="N1311">
            <v>40137</v>
          </cell>
          <cell r="Q1311">
            <v>40127</v>
          </cell>
          <cell r="T1311">
            <v>40200</v>
          </cell>
          <cell r="W1311">
            <v>40184</v>
          </cell>
          <cell r="Z1311">
            <v>40913</v>
          </cell>
        </row>
        <row r="1312">
          <cell r="B1312">
            <v>40140</v>
          </cell>
          <cell r="E1312">
            <v>40546</v>
          </cell>
          <cell r="H1312">
            <v>40149</v>
          </cell>
          <cell r="K1312">
            <v>40149</v>
          </cell>
          <cell r="N1312">
            <v>40140</v>
          </cell>
          <cell r="Q1312">
            <v>40128</v>
          </cell>
          <cell r="T1312">
            <v>40203</v>
          </cell>
          <cell r="W1312">
            <v>40185</v>
          </cell>
          <cell r="Z1312">
            <v>40914</v>
          </cell>
        </row>
        <row r="1313">
          <cell r="B1313">
            <v>40141</v>
          </cell>
          <cell r="E1313">
            <v>40547</v>
          </cell>
          <cell r="H1313">
            <v>40150</v>
          </cell>
          <cell r="K1313">
            <v>40150</v>
          </cell>
          <cell r="N1313">
            <v>40141</v>
          </cell>
          <cell r="Q1313">
            <v>40129</v>
          </cell>
          <cell r="T1313">
            <v>40204</v>
          </cell>
          <cell r="W1313">
            <v>40186</v>
          </cell>
          <cell r="Z1313">
            <v>40917</v>
          </cell>
        </row>
        <row r="1314">
          <cell r="B1314">
            <v>40142</v>
          </cell>
          <cell r="E1314">
            <v>40548</v>
          </cell>
          <cell r="H1314">
            <v>40151</v>
          </cell>
          <cell r="K1314">
            <v>40151</v>
          </cell>
          <cell r="N1314">
            <v>40142</v>
          </cell>
          <cell r="Q1314">
            <v>40130</v>
          </cell>
          <cell r="T1314">
            <v>40205</v>
          </cell>
          <cell r="W1314">
            <v>40189</v>
          </cell>
          <cell r="Z1314">
            <v>40918</v>
          </cell>
        </row>
        <row r="1315">
          <cell r="B1315">
            <v>40143</v>
          </cell>
          <cell r="E1315">
            <v>40549</v>
          </cell>
          <cell r="H1315">
            <v>40154</v>
          </cell>
          <cell r="K1315">
            <v>40154</v>
          </cell>
          <cell r="N1315">
            <v>40143</v>
          </cell>
          <cell r="Q1315">
            <v>40133</v>
          </cell>
          <cell r="T1315">
            <v>40206</v>
          </cell>
          <cell r="W1315">
            <v>40190</v>
          </cell>
          <cell r="Z1315">
            <v>40919</v>
          </cell>
        </row>
        <row r="1316">
          <cell r="B1316">
            <v>40144</v>
          </cell>
          <cell r="E1316">
            <v>40550</v>
          </cell>
          <cell r="H1316">
            <v>40155</v>
          </cell>
          <cell r="K1316">
            <v>40155</v>
          </cell>
          <cell r="N1316">
            <v>40144</v>
          </cell>
          <cell r="Q1316">
            <v>40134</v>
          </cell>
          <cell r="T1316">
            <v>40207</v>
          </cell>
          <cell r="W1316">
            <v>40191</v>
          </cell>
          <cell r="Z1316">
            <v>40920</v>
          </cell>
        </row>
        <row r="1317">
          <cell r="B1317">
            <v>40147</v>
          </cell>
          <cell r="E1317">
            <v>40553</v>
          </cell>
          <cell r="H1317">
            <v>40156</v>
          </cell>
          <cell r="K1317">
            <v>40156</v>
          </cell>
          <cell r="N1317">
            <v>40147</v>
          </cell>
          <cell r="Q1317">
            <v>40135</v>
          </cell>
          <cell r="T1317">
            <v>40210</v>
          </cell>
          <cell r="W1317">
            <v>40192</v>
          </cell>
          <cell r="Z1317">
            <v>40921</v>
          </cell>
        </row>
        <row r="1318">
          <cell r="B1318">
            <v>40148</v>
          </cell>
          <cell r="E1318">
            <v>40554</v>
          </cell>
          <cell r="H1318">
            <v>40157</v>
          </cell>
          <cell r="K1318">
            <v>40157</v>
          </cell>
          <cell r="N1318">
            <v>40148</v>
          </cell>
          <cell r="Q1318">
            <v>40136</v>
          </cell>
          <cell r="T1318">
            <v>40211</v>
          </cell>
          <cell r="W1318">
            <v>40193</v>
          </cell>
          <cell r="Z1318">
            <v>40924</v>
          </cell>
        </row>
        <row r="1319">
          <cell r="B1319">
            <v>40149</v>
          </cell>
          <cell r="E1319">
            <v>40555</v>
          </cell>
          <cell r="H1319">
            <v>40158</v>
          </cell>
          <cell r="K1319">
            <v>40158</v>
          </cell>
          <cell r="N1319">
            <v>40149</v>
          </cell>
          <cell r="Q1319">
            <v>40137</v>
          </cell>
          <cell r="T1319">
            <v>40212</v>
          </cell>
          <cell r="W1319">
            <v>40196</v>
          </cell>
          <cell r="Z1319">
            <v>40925</v>
          </cell>
        </row>
        <row r="1320">
          <cell r="B1320">
            <v>40150</v>
          </cell>
          <cell r="E1320">
            <v>40556</v>
          </cell>
          <cell r="H1320">
            <v>40161</v>
          </cell>
          <cell r="K1320">
            <v>40161</v>
          </cell>
          <cell r="N1320">
            <v>40150</v>
          </cell>
          <cell r="Q1320">
            <v>40140</v>
          </cell>
          <cell r="T1320">
            <v>40213</v>
          </cell>
          <cell r="W1320">
            <v>40197</v>
          </cell>
          <cell r="Z1320">
            <v>40926</v>
          </cell>
        </row>
        <row r="1321">
          <cell r="B1321">
            <v>40151</v>
          </cell>
          <cell r="E1321">
            <v>40557</v>
          </cell>
          <cell r="H1321">
            <v>40162</v>
          </cell>
          <cell r="K1321">
            <v>40162</v>
          </cell>
          <cell r="N1321">
            <v>40151</v>
          </cell>
          <cell r="Q1321">
            <v>40141</v>
          </cell>
          <cell r="T1321">
            <v>40214</v>
          </cell>
          <cell r="W1321">
            <v>40198</v>
          </cell>
          <cell r="Z1321">
            <v>40927</v>
          </cell>
        </row>
        <row r="1322">
          <cell r="B1322">
            <v>40154</v>
          </cell>
          <cell r="E1322">
            <v>40560</v>
          </cell>
          <cell r="H1322">
            <v>40163</v>
          </cell>
          <cell r="K1322">
            <v>40163</v>
          </cell>
          <cell r="N1322">
            <v>40154</v>
          </cell>
          <cell r="Q1322">
            <v>40142</v>
          </cell>
          <cell r="T1322">
            <v>40217</v>
          </cell>
          <cell r="W1322">
            <v>40199</v>
          </cell>
          <cell r="Z1322">
            <v>40928</v>
          </cell>
        </row>
        <row r="1323">
          <cell r="B1323">
            <v>40155</v>
          </cell>
          <cell r="E1323">
            <v>40561</v>
          </cell>
          <cell r="H1323">
            <v>40164</v>
          </cell>
          <cell r="K1323">
            <v>40164</v>
          </cell>
          <cell r="N1323">
            <v>40155</v>
          </cell>
          <cell r="Q1323">
            <v>40143</v>
          </cell>
          <cell r="T1323">
            <v>40218</v>
          </cell>
          <cell r="W1323">
            <v>40200</v>
          </cell>
          <cell r="Z1323">
            <v>40934</v>
          </cell>
        </row>
        <row r="1324">
          <cell r="B1324">
            <v>40156</v>
          </cell>
          <cell r="E1324">
            <v>40562</v>
          </cell>
          <cell r="H1324">
            <v>40165</v>
          </cell>
          <cell r="K1324">
            <v>40165</v>
          </cell>
          <cell r="N1324">
            <v>40156</v>
          </cell>
          <cell r="Q1324">
            <v>40144</v>
          </cell>
          <cell r="T1324">
            <v>40219</v>
          </cell>
          <cell r="W1324">
            <v>40203</v>
          </cell>
          <cell r="Z1324">
            <v>40935</v>
          </cell>
        </row>
        <row r="1325">
          <cell r="B1325">
            <v>40157</v>
          </cell>
          <cell r="E1325">
            <v>40563</v>
          </cell>
          <cell r="H1325">
            <v>40168</v>
          </cell>
          <cell r="K1325">
            <v>40168</v>
          </cell>
          <cell r="N1325">
            <v>40157</v>
          </cell>
          <cell r="Q1325">
            <v>40147</v>
          </cell>
          <cell r="T1325">
            <v>40221</v>
          </cell>
          <cell r="W1325">
            <v>40204</v>
          </cell>
          <cell r="Z1325">
            <v>40938</v>
          </cell>
        </row>
        <row r="1326">
          <cell r="B1326">
            <v>40158</v>
          </cell>
          <cell r="E1326">
            <v>40564</v>
          </cell>
          <cell r="H1326">
            <v>40169</v>
          </cell>
          <cell r="K1326">
            <v>40169</v>
          </cell>
          <cell r="N1326">
            <v>40158</v>
          </cell>
          <cell r="Q1326">
            <v>40148</v>
          </cell>
          <cell r="T1326">
            <v>40224</v>
          </cell>
          <cell r="W1326">
            <v>40205</v>
          </cell>
          <cell r="Z1326">
            <v>40939</v>
          </cell>
        </row>
        <row r="1327">
          <cell r="B1327">
            <v>40161</v>
          </cell>
          <cell r="E1327">
            <v>40567</v>
          </cell>
          <cell r="H1327">
            <v>40170</v>
          </cell>
          <cell r="K1327">
            <v>40170</v>
          </cell>
          <cell r="N1327">
            <v>40161</v>
          </cell>
          <cell r="Q1327">
            <v>40149</v>
          </cell>
          <cell r="T1327">
            <v>40225</v>
          </cell>
          <cell r="W1327">
            <v>40206</v>
          </cell>
          <cell r="Z1327">
            <v>40940</v>
          </cell>
        </row>
        <row r="1328">
          <cell r="B1328">
            <v>40162</v>
          </cell>
          <cell r="E1328">
            <v>40568</v>
          </cell>
          <cell r="H1328">
            <v>40171</v>
          </cell>
          <cell r="K1328">
            <v>40171</v>
          </cell>
          <cell r="N1328">
            <v>40162</v>
          </cell>
          <cell r="Q1328">
            <v>40150</v>
          </cell>
          <cell r="T1328">
            <v>40226</v>
          </cell>
          <cell r="W1328">
            <v>40207</v>
          </cell>
          <cell r="Z1328">
            <v>40941</v>
          </cell>
        </row>
        <row r="1329">
          <cell r="B1329">
            <v>40163</v>
          </cell>
          <cell r="E1329">
            <v>40569</v>
          </cell>
          <cell r="H1329">
            <v>40175</v>
          </cell>
          <cell r="K1329">
            <v>40175</v>
          </cell>
          <cell r="N1329">
            <v>40163</v>
          </cell>
          <cell r="Q1329">
            <v>40151</v>
          </cell>
          <cell r="T1329">
            <v>40227</v>
          </cell>
          <cell r="W1329">
            <v>40210</v>
          </cell>
          <cell r="Z1329">
            <v>40942</v>
          </cell>
        </row>
        <row r="1330">
          <cell r="B1330">
            <v>40164</v>
          </cell>
          <cell r="E1330">
            <v>40570</v>
          </cell>
          <cell r="H1330">
            <v>40176</v>
          </cell>
          <cell r="K1330">
            <v>40176</v>
          </cell>
          <cell r="N1330">
            <v>40164</v>
          </cell>
          <cell r="Q1330">
            <v>40154</v>
          </cell>
          <cell r="T1330">
            <v>40228</v>
          </cell>
          <cell r="W1330">
            <v>40211</v>
          </cell>
          <cell r="Z1330">
            <v>40945</v>
          </cell>
        </row>
        <row r="1331">
          <cell r="B1331">
            <v>40165</v>
          </cell>
          <cell r="E1331">
            <v>40571</v>
          </cell>
          <cell r="H1331">
            <v>40177</v>
          </cell>
          <cell r="K1331">
            <v>40177</v>
          </cell>
          <cell r="N1331">
            <v>40165</v>
          </cell>
          <cell r="Q1331">
            <v>40155</v>
          </cell>
          <cell r="T1331">
            <v>40231</v>
          </cell>
          <cell r="W1331">
            <v>40212</v>
          </cell>
          <cell r="Z1331">
            <v>40946</v>
          </cell>
        </row>
        <row r="1332">
          <cell r="B1332">
            <v>40168</v>
          </cell>
          <cell r="E1332">
            <v>40574</v>
          </cell>
          <cell r="H1332">
            <v>40178</v>
          </cell>
          <cell r="K1332">
            <v>40178</v>
          </cell>
          <cell r="N1332">
            <v>40168</v>
          </cell>
          <cell r="Q1332">
            <v>40156</v>
          </cell>
          <cell r="T1332">
            <v>40232</v>
          </cell>
          <cell r="W1332">
            <v>40213</v>
          </cell>
          <cell r="Z1332">
            <v>40947</v>
          </cell>
        </row>
        <row r="1333">
          <cell r="B1333">
            <v>40169</v>
          </cell>
          <cell r="E1333">
            <v>40575</v>
          </cell>
          <cell r="H1333">
            <v>40182</v>
          </cell>
          <cell r="K1333">
            <v>40182</v>
          </cell>
          <cell r="N1333">
            <v>40169</v>
          </cell>
          <cell r="Q1333">
            <v>40157</v>
          </cell>
          <cell r="T1333">
            <v>40233</v>
          </cell>
          <cell r="W1333">
            <v>40214</v>
          </cell>
          <cell r="Z1333">
            <v>40948</v>
          </cell>
        </row>
        <row r="1334">
          <cell r="B1334">
            <v>40170</v>
          </cell>
          <cell r="E1334">
            <v>40576</v>
          </cell>
          <cell r="H1334">
            <v>40183</v>
          </cell>
          <cell r="K1334">
            <v>40183</v>
          </cell>
          <cell r="N1334">
            <v>40170</v>
          </cell>
          <cell r="Q1334">
            <v>40158</v>
          </cell>
          <cell r="T1334">
            <v>40234</v>
          </cell>
          <cell r="W1334">
            <v>40217</v>
          </cell>
          <cell r="Z1334">
            <v>40949</v>
          </cell>
        </row>
        <row r="1335">
          <cell r="B1335">
            <v>40171</v>
          </cell>
          <cell r="E1335">
            <v>40581</v>
          </cell>
          <cell r="H1335">
            <v>40184</v>
          </cell>
          <cell r="K1335">
            <v>40184</v>
          </cell>
          <cell r="N1335">
            <v>40171</v>
          </cell>
          <cell r="Q1335">
            <v>40161</v>
          </cell>
          <cell r="T1335">
            <v>40235</v>
          </cell>
          <cell r="W1335">
            <v>40218</v>
          </cell>
          <cell r="Z1335">
            <v>40952</v>
          </cell>
        </row>
        <row r="1336">
          <cell r="B1336">
            <v>40176</v>
          </cell>
          <cell r="E1336">
            <v>40582</v>
          </cell>
          <cell r="H1336">
            <v>40185</v>
          </cell>
          <cell r="K1336">
            <v>40185</v>
          </cell>
          <cell r="N1336">
            <v>40176</v>
          </cell>
          <cell r="Q1336">
            <v>40162</v>
          </cell>
          <cell r="T1336">
            <v>40238</v>
          </cell>
          <cell r="W1336">
            <v>40219</v>
          </cell>
          <cell r="Z1336">
            <v>40953</v>
          </cell>
        </row>
        <row r="1337">
          <cell r="B1337">
            <v>40177</v>
          </cell>
          <cell r="E1337">
            <v>40583</v>
          </cell>
          <cell r="H1337">
            <v>40186</v>
          </cell>
          <cell r="K1337">
            <v>40186</v>
          </cell>
          <cell r="N1337">
            <v>40177</v>
          </cell>
          <cell r="Q1337">
            <v>40163</v>
          </cell>
          <cell r="T1337">
            <v>40239</v>
          </cell>
          <cell r="W1337">
            <v>40220</v>
          </cell>
          <cell r="Z1337">
            <v>40954</v>
          </cell>
        </row>
        <row r="1338">
          <cell r="B1338">
            <v>40178</v>
          </cell>
          <cell r="E1338">
            <v>40584</v>
          </cell>
          <cell r="H1338">
            <v>40189</v>
          </cell>
          <cell r="K1338">
            <v>40189</v>
          </cell>
          <cell r="N1338">
            <v>40178</v>
          </cell>
          <cell r="Q1338">
            <v>40164</v>
          </cell>
          <cell r="T1338">
            <v>40240</v>
          </cell>
          <cell r="W1338">
            <v>40221</v>
          </cell>
          <cell r="Z1338">
            <v>40955</v>
          </cell>
        </row>
        <row r="1339">
          <cell r="B1339">
            <v>40182</v>
          </cell>
          <cell r="E1339">
            <v>40585</v>
          </cell>
          <cell r="H1339">
            <v>40190</v>
          </cell>
          <cell r="K1339">
            <v>40190</v>
          </cell>
          <cell r="N1339">
            <v>40182</v>
          </cell>
          <cell r="Q1339">
            <v>40165</v>
          </cell>
          <cell r="T1339">
            <v>40241</v>
          </cell>
          <cell r="W1339">
            <v>40226</v>
          </cell>
          <cell r="Z1339">
            <v>40956</v>
          </cell>
        </row>
        <row r="1340">
          <cell r="B1340">
            <v>40183</v>
          </cell>
          <cell r="E1340">
            <v>40588</v>
          </cell>
          <cell r="H1340">
            <v>40191</v>
          </cell>
          <cell r="K1340">
            <v>40191</v>
          </cell>
          <cell r="N1340">
            <v>40183</v>
          </cell>
          <cell r="Q1340">
            <v>40168</v>
          </cell>
          <cell r="T1340">
            <v>40242</v>
          </cell>
          <cell r="W1340">
            <v>40227</v>
          </cell>
          <cell r="Z1340">
            <v>40959</v>
          </cell>
        </row>
        <row r="1341">
          <cell r="B1341">
            <v>40184</v>
          </cell>
          <cell r="E1341">
            <v>40589</v>
          </cell>
          <cell r="H1341">
            <v>40192</v>
          </cell>
          <cell r="K1341">
            <v>40192</v>
          </cell>
          <cell r="N1341">
            <v>40184</v>
          </cell>
          <cell r="Q1341">
            <v>40169</v>
          </cell>
          <cell r="T1341">
            <v>40245</v>
          </cell>
          <cell r="W1341">
            <v>40228</v>
          </cell>
          <cell r="Z1341">
            <v>40960</v>
          </cell>
        </row>
        <row r="1342">
          <cell r="B1342">
            <v>40185</v>
          </cell>
          <cell r="E1342">
            <v>40590</v>
          </cell>
          <cell r="H1342">
            <v>40193</v>
          </cell>
          <cell r="K1342">
            <v>40193</v>
          </cell>
          <cell r="N1342">
            <v>40185</v>
          </cell>
          <cell r="Q1342">
            <v>40170</v>
          </cell>
          <cell r="T1342">
            <v>40246</v>
          </cell>
          <cell r="W1342">
            <v>40231</v>
          </cell>
          <cell r="Z1342">
            <v>40961</v>
          </cell>
        </row>
        <row r="1343">
          <cell r="B1343">
            <v>40186</v>
          </cell>
          <cell r="E1343">
            <v>40591</v>
          </cell>
          <cell r="H1343">
            <v>40197</v>
          </cell>
          <cell r="K1343">
            <v>40197</v>
          </cell>
          <cell r="N1343">
            <v>40186</v>
          </cell>
          <cell r="Q1343">
            <v>40175</v>
          </cell>
          <cell r="T1343">
            <v>40247</v>
          </cell>
          <cell r="W1343">
            <v>40232</v>
          </cell>
          <cell r="Z1343">
            <v>40962</v>
          </cell>
        </row>
        <row r="1344">
          <cell r="B1344">
            <v>40189</v>
          </cell>
          <cell r="E1344">
            <v>40592</v>
          </cell>
          <cell r="H1344">
            <v>40198</v>
          </cell>
          <cell r="K1344">
            <v>40198</v>
          </cell>
          <cell r="N1344">
            <v>40189</v>
          </cell>
          <cell r="Q1344">
            <v>40176</v>
          </cell>
          <cell r="T1344">
            <v>40248</v>
          </cell>
          <cell r="W1344">
            <v>40233</v>
          </cell>
          <cell r="Z1344">
            <v>40963</v>
          </cell>
        </row>
        <row r="1345">
          <cell r="B1345">
            <v>40190</v>
          </cell>
          <cell r="E1345">
            <v>40595</v>
          </cell>
          <cell r="H1345">
            <v>40199</v>
          </cell>
          <cell r="K1345">
            <v>40199</v>
          </cell>
          <cell r="N1345">
            <v>40190</v>
          </cell>
          <cell r="Q1345">
            <v>40177</v>
          </cell>
          <cell r="T1345">
            <v>40249</v>
          </cell>
          <cell r="W1345">
            <v>40234</v>
          </cell>
          <cell r="Z1345">
            <v>40966</v>
          </cell>
        </row>
        <row r="1346">
          <cell r="B1346">
            <v>40191</v>
          </cell>
          <cell r="E1346">
            <v>40596</v>
          </cell>
          <cell r="H1346">
            <v>40200</v>
          </cell>
          <cell r="K1346">
            <v>40200</v>
          </cell>
          <cell r="N1346">
            <v>40191</v>
          </cell>
          <cell r="Q1346">
            <v>40182</v>
          </cell>
          <cell r="T1346">
            <v>40252</v>
          </cell>
          <cell r="W1346">
            <v>40235</v>
          </cell>
          <cell r="Z1346">
            <v>40967</v>
          </cell>
        </row>
        <row r="1347">
          <cell r="B1347">
            <v>40192</v>
          </cell>
          <cell r="E1347">
            <v>40597</v>
          </cell>
          <cell r="H1347">
            <v>40203</v>
          </cell>
          <cell r="K1347">
            <v>40203</v>
          </cell>
          <cell r="N1347">
            <v>40192</v>
          </cell>
          <cell r="Q1347">
            <v>40183</v>
          </cell>
          <cell r="T1347">
            <v>40253</v>
          </cell>
          <cell r="W1347">
            <v>40238</v>
          </cell>
          <cell r="Z1347">
            <v>40968</v>
          </cell>
        </row>
        <row r="1348">
          <cell r="B1348">
            <v>40193</v>
          </cell>
          <cell r="E1348">
            <v>40598</v>
          </cell>
          <cell r="H1348">
            <v>40204</v>
          </cell>
          <cell r="K1348">
            <v>40204</v>
          </cell>
          <cell r="N1348">
            <v>40193</v>
          </cell>
          <cell r="Q1348">
            <v>40184</v>
          </cell>
          <cell r="T1348">
            <v>40254</v>
          </cell>
          <cell r="W1348">
            <v>40239</v>
          </cell>
          <cell r="Z1348">
            <v>40969</v>
          </cell>
        </row>
        <row r="1349">
          <cell r="B1349">
            <v>40196</v>
          </cell>
          <cell r="E1349">
            <v>40599</v>
          </cell>
          <cell r="H1349">
            <v>40205</v>
          </cell>
          <cell r="K1349">
            <v>40205</v>
          </cell>
          <cell r="N1349">
            <v>40196</v>
          </cell>
          <cell r="Q1349">
            <v>40185</v>
          </cell>
          <cell r="T1349">
            <v>40255</v>
          </cell>
          <cell r="W1349">
            <v>40240</v>
          </cell>
          <cell r="Z1349">
            <v>40970</v>
          </cell>
        </row>
        <row r="1350">
          <cell r="B1350">
            <v>40197</v>
          </cell>
          <cell r="E1350">
            <v>40602</v>
          </cell>
          <cell r="H1350">
            <v>40206</v>
          </cell>
          <cell r="K1350">
            <v>40206</v>
          </cell>
          <cell r="N1350">
            <v>40197</v>
          </cell>
          <cell r="Q1350">
            <v>40186</v>
          </cell>
          <cell r="T1350">
            <v>40256</v>
          </cell>
          <cell r="W1350">
            <v>40241</v>
          </cell>
          <cell r="Z1350">
            <v>40973</v>
          </cell>
        </row>
        <row r="1351">
          <cell r="B1351">
            <v>40198</v>
          </cell>
          <cell r="E1351">
            <v>40603</v>
          </cell>
          <cell r="H1351">
            <v>40207</v>
          </cell>
          <cell r="K1351">
            <v>40207</v>
          </cell>
          <cell r="N1351">
            <v>40198</v>
          </cell>
          <cell r="Q1351">
            <v>40189</v>
          </cell>
          <cell r="T1351">
            <v>40260</v>
          </cell>
          <cell r="W1351">
            <v>40242</v>
          </cell>
          <cell r="Z1351">
            <v>40974</v>
          </cell>
        </row>
        <row r="1352">
          <cell r="B1352">
            <v>40199</v>
          </cell>
          <cell r="E1352">
            <v>40604</v>
          </cell>
          <cell r="H1352">
            <v>40210</v>
          </cell>
          <cell r="K1352">
            <v>40210</v>
          </cell>
          <cell r="N1352">
            <v>40199</v>
          </cell>
          <cell r="Q1352">
            <v>40190</v>
          </cell>
          <cell r="T1352">
            <v>40261</v>
          </cell>
          <cell r="W1352">
            <v>40245</v>
          </cell>
          <cell r="Z1352">
            <v>40975</v>
          </cell>
        </row>
        <row r="1353">
          <cell r="B1353">
            <v>40200</v>
          </cell>
          <cell r="E1353">
            <v>40605</v>
          </cell>
          <cell r="H1353">
            <v>40211</v>
          </cell>
          <cell r="K1353">
            <v>40211</v>
          </cell>
          <cell r="N1353">
            <v>40200</v>
          </cell>
          <cell r="Q1353">
            <v>40191</v>
          </cell>
          <cell r="T1353">
            <v>40262</v>
          </cell>
          <cell r="W1353">
            <v>40246</v>
          </cell>
          <cell r="Z1353">
            <v>40976</v>
          </cell>
        </row>
        <row r="1354">
          <cell r="B1354">
            <v>40203</v>
          </cell>
          <cell r="E1354">
            <v>40606</v>
          </cell>
          <cell r="H1354">
            <v>40212</v>
          </cell>
          <cell r="K1354">
            <v>40212</v>
          </cell>
          <cell r="N1354">
            <v>40203</v>
          </cell>
          <cell r="Q1354">
            <v>40192</v>
          </cell>
          <cell r="T1354">
            <v>40263</v>
          </cell>
          <cell r="W1354">
            <v>40247</v>
          </cell>
          <cell r="Z1354">
            <v>40977</v>
          </cell>
        </row>
        <row r="1355">
          <cell r="B1355">
            <v>40204</v>
          </cell>
          <cell r="E1355">
            <v>40609</v>
          </cell>
          <cell r="H1355">
            <v>40213</v>
          </cell>
          <cell r="K1355">
            <v>40213</v>
          </cell>
          <cell r="N1355">
            <v>40204</v>
          </cell>
          <cell r="Q1355">
            <v>40193</v>
          </cell>
          <cell r="T1355">
            <v>40266</v>
          </cell>
          <cell r="W1355">
            <v>40248</v>
          </cell>
          <cell r="Z1355">
            <v>40980</v>
          </cell>
        </row>
        <row r="1356">
          <cell r="B1356">
            <v>40205</v>
          </cell>
          <cell r="E1356">
            <v>40610</v>
          </cell>
          <cell r="H1356">
            <v>40214</v>
          </cell>
          <cell r="K1356">
            <v>40214</v>
          </cell>
          <cell r="N1356">
            <v>40205</v>
          </cell>
          <cell r="Q1356">
            <v>40196</v>
          </cell>
          <cell r="T1356">
            <v>40267</v>
          </cell>
          <cell r="W1356">
            <v>40249</v>
          </cell>
          <cell r="Z1356">
            <v>40981</v>
          </cell>
        </row>
        <row r="1357">
          <cell r="B1357">
            <v>40206</v>
          </cell>
          <cell r="E1357">
            <v>40611</v>
          </cell>
          <cell r="H1357">
            <v>40217</v>
          </cell>
          <cell r="K1357">
            <v>40217</v>
          </cell>
          <cell r="N1357">
            <v>40206</v>
          </cell>
          <cell r="Q1357">
            <v>40197</v>
          </cell>
          <cell r="T1357">
            <v>40268</v>
          </cell>
          <cell r="W1357">
            <v>40252</v>
          </cell>
          <cell r="Z1357">
            <v>40982</v>
          </cell>
        </row>
        <row r="1358">
          <cell r="B1358">
            <v>40207</v>
          </cell>
          <cell r="E1358">
            <v>40612</v>
          </cell>
          <cell r="H1358">
            <v>40218</v>
          </cell>
          <cell r="K1358">
            <v>40218</v>
          </cell>
          <cell r="N1358">
            <v>40207</v>
          </cell>
          <cell r="Q1358">
            <v>40198</v>
          </cell>
          <cell r="T1358">
            <v>40269</v>
          </cell>
          <cell r="W1358">
            <v>40253</v>
          </cell>
          <cell r="Z1358">
            <v>40983</v>
          </cell>
        </row>
        <row r="1359">
          <cell r="B1359">
            <v>40210</v>
          </cell>
          <cell r="E1359">
            <v>40613</v>
          </cell>
          <cell r="H1359">
            <v>40219</v>
          </cell>
          <cell r="K1359">
            <v>40219</v>
          </cell>
          <cell r="N1359">
            <v>40210</v>
          </cell>
          <cell r="Q1359">
            <v>40199</v>
          </cell>
          <cell r="T1359">
            <v>40270</v>
          </cell>
          <cell r="W1359">
            <v>40254</v>
          </cell>
          <cell r="Z1359">
            <v>40984</v>
          </cell>
        </row>
        <row r="1360">
          <cell r="B1360">
            <v>40211</v>
          </cell>
          <cell r="E1360">
            <v>40616</v>
          </cell>
          <cell r="H1360">
            <v>40220</v>
          </cell>
          <cell r="K1360">
            <v>40220</v>
          </cell>
          <cell r="N1360">
            <v>40211</v>
          </cell>
          <cell r="Q1360">
            <v>40200</v>
          </cell>
          <cell r="T1360">
            <v>40273</v>
          </cell>
          <cell r="W1360">
            <v>40255</v>
          </cell>
          <cell r="Z1360">
            <v>40987</v>
          </cell>
        </row>
        <row r="1361">
          <cell r="B1361">
            <v>40212</v>
          </cell>
          <cell r="E1361">
            <v>40617</v>
          </cell>
          <cell r="H1361">
            <v>40221</v>
          </cell>
          <cell r="K1361">
            <v>40221</v>
          </cell>
          <cell r="N1361">
            <v>40212</v>
          </cell>
          <cell r="Q1361">
            <v>40203</v>
          </cell>
          <cell r="T1361">
            <v>40274</v>
          </cell>
          <cell r="W1361">
            <v>40256</v>
          </cell>
          <cell r="Z1361">
            <v>40988</v>
          </cell>
        </row>
        <row r="1362">
          <cell r="B1362">
            <v>40213</v>
          </cell>
          <cell r="E1362">
            <v>40618</v>
          </cell>
          <cell r="H1362">
            <v>40225</v>
          </cell>
          <cell r="K1362">
            <v>40225</v>
          </cell>
          <cell r="N1362">
            <v>40213</v>
          </cell>
          <cell r="Q1362">
            <v>40204</v>
          </cell>
          <cell r="T1362">
            <v>40275</v>
          </cell>
          <cell r="W1362">
            <v>40259</v>
          </cell>
          <cell r="Z1362">
            <v>40989</v>
          </cell>
        </row>
        <row r="1363">
          <cell r="B1363">
            <v>40214</v>
          </cell>
          <cell r="E1363">
            <v>40619</v>
          </cell>
          <cell r="H1363">
            <v>40226</v>
          </cell>
          <cell r="K1363">
            <v>40226</v>
          </cell>
          <cell r="N1363">
            <v>40214</v>
          </cell>
          <cell r="Q1363">
            <v>40205</v>
          </cell>
          <cell r="T1363">
            <v>40276</v>
          </cell>
          <cell r="W1363">
            <v>40260</v>
          </cell>
          <cell r="Z1363">
            <v>40990</v>
          </cell>
        </row>
        <row r="1364">
          <cell r="B1364">
            <v>40217</v>
          </cell>
          <cell r="E1364">
            <v>40620</v>
          </cell>
          <cell r="H1364">
            <v>40227</v>
          </cell>
          <cell r="K1364">
            <v>40227</v>
          </cell>
          <cell r="N1364">
            <v>40217</v>
          </cell>
          <cell r="Q1364">
            <v>40206</v>
          </cell>
          <cell r="T1364">
            <v>40277</v>
          </cell>
          <cell r="W1364">
            <v>40261</v>
          </cell>
          <cell r="Z1364">
            <v>40991</v>
          </cell>
        </row>
        <row r="1365">
          <cell r="B1365">
            <v>40218</v>
          </cell>
          <cell r="E1365">
            <v>40623</v>
          </cell>
          <cell r="H1365">
            <v>40228</v>
          </cell>
          <cell r="K1365">
            <v>40228</v>
          </cell>
          <cell r="N1365">
            <v>40218</v>
          </cell>
          <cell r="Q1365">
            <v>40207</v>
          </cell>
          <cell r="T1365">
            <v>40280</v>
          </cell>
          <cell r="W1365">
            <v>40262</v>
          </cell>
          <cell r="Z1365">
            <v>40994</v>
          </cell>
        </row>
        <row r="1366">
          <cell r="B1366">
            <v>40219</v>
          </cell>
          <cell r="E1366">
            <v>40624</v>
          </cell>
          <cell r="H1366">
            <v>40231</v>
          </cell>
          <cell r="K1366">
            <v>40231</v>
          </cell>
          <cell r="N1366">
            <v>40219</v>
          </cell>
          <cell r="Q1366">
            <v>40210</v>
          </cell>
          <cell r="T1366">
            <v>40281</v>
          </cell>
          <cell r="W1366">
            <v>40263</v>
          </cell>
          <cell r="Z1366">
            <v>40995</v>
          </cell>
        </row>
        <row r="1367">
          <cell r="B1367">
            <v>40220</v>
          </cell>
          <cell r="E1367">
            <v>40625</v>
          </cell>
          <cell r="H1367">
            <v>40232</v>
          </cell>
          <cell r="K1367">
            <v>40232</v>
          </cell>
          <cell r="N1367">
            <v>40220</v>
          </cell>
          <cell r="Q1367">
            <v>40211</v>
          </cell>
          <cell r="T1367">
            <v>40282</v>
          </cell>
          <cell r="W1367">
            <v>40266</v>
          </cell>
          <cell r="Z1367">
            <v>40996</v>
          </cell>
        </row>
        <row r="1368">
          <cell r="B1368">
            <v>40221</v>
          </cell>
          <cell r="E1368">
            <v>40626</v>
          </cell>
          <cell r="H1368">
            <v>40233</v>
          </cell>
          <cell r="K1368">
            <v>40233</v>
          </cell>
          <cell r="N1368">
            <v>40221</v>
          </cell>
          <cell r="Q1368">
            <v>40212</v>
          </cell>
          <cell r="T1368">
            <v>40283</v>
          </cell>
          <cell r="W1368">
            <v>40267</v>
          </cell>
          <cell r="Z1368">
            <v>40997</v>
          </cell>
        </row>
        <row r="1369">
          <cell r="B1369">
            <v>40224</v>
          </cell>
          <cell r="E1369">
            <v>40627</v>
          </cell>
          <cell r="H1369">
            <v>40234</v>
          </cell>
          <cell r="K1369">
            <v>40234</v>
          </cell>
          <cell r="N1369">
            <v>40224</v>
          </cell>
          <cell r="Q1369">
            <v>40213</v>
          </cell>
          <cell r="T1369">
            <v>40284</v>
          </cell>
          <cell r="W1369">
            <v>40268</v>
          </cell>
          <cell r="Z1369">
            <v>40998</v>
          </cell>
        </row>
        <row r="1370">
          <cell r="B1370">
            <v>40225</v>
          </cell>
          <cell r="E1370">
            <v>40630</v>
          </cell>
          <cell r="H1370">
            <v>40235</v>
          </cell>
          <cell r="K1370">
            <v>40235</v>
          </cell>
          <cell r="N1370">
            <v>40225</v>
          </cell>
          <cell r="Q1370">
            <v>40214</v>
          </cell>
          <cell r="T1370">
            <v>40287</v>
          </cell>
          <cell r="W1370">
            <v>40269</v>
          </cell>
          <cell r="Z1370">
            <v>41001</v>
          </cell>
        </row>
        <row r="1371">
          <cell r="B1371">
            <v>40226</v>
          </cell>
          <cell r="E1371">
            <v>40631</v>
          </cell>
          <cell r="H1371">
            <v>40238</v>
          </cell>
          <cell r="K1371">
            <v>40238</v>
          </cell>
          <cell r="N1371">
            <v>40226</v>
          </cell>
          <cell r="Q1371">
            <v>40217</v>
          </cell>
          <cell r="T1371">
            <v>40288</v>
          </cell>
          <cell r="W1371">
            <v>40275</v>
          </cell>
          <cell r="Z1371">
            <v>41002</v>
          </cell>
        </row>
        <row r="1372">
          <cell r="B1372">
            <v>40227</v>
          </cell>
          <cell r="E1372">
            <v>40632</v>
          </cell>
          <cell r="H1372">
            <v>40239</v>
          </cell>
          <cell r="K1372">
            <v>40239</v>
          </cell>
          <cell r="N1372">
            <v>40227</v>
          </cell>
          <cell r="Q1372">
            <v>40218</v>
          </cell>
          <cell r="T1372">
            <v>40289</v>
          </cell>
          <cell r="W1372">
            <v>40276</v>
          </cell>
          <cell r="Z1372">
            <v>41004</v>
          </cell>
        </row>
        <row r="1373">
          <cell r="B1373">
            <v>40228</v>
          </cell>
          <cell r="E1373">
            <v>40633</v>
          </cell>
          <cell r="H1373">
            <v>40240</v>
          </cell>
          <cell r="K1373">
            <v>40240</v>
          </cell>
          <cell r="N1373">
            <v>40228</v>
          </cell>
          <cell r="Q1373">
            <v>40219</v>
          </cell>
          <cell r="T1373">
            <v>40290</v>
          </cell>
          <cell r="W1373">
            <v>40277</v>
          </cell>
          <cell r="Z1373">
            <v>41009</v>
          </cell>
        </row>
        <row r="1374">
          <cell r="B1374">
            <v>40231</v>
          </cell>
          <cell r="E1374">
            <v>40634</v>
          </cell>
          <cell r="H1374">
            <v>40241</v>
          </cell>
          <cell r="K1374">
            <v>40241</v>
          </cell>
          <cell r="N1374">
            <v>40231</v>
          </cell>
          <cell r="Q1374">
            <v>40220</v>
          </cell>
          <cell r="T1374">
            <v>40291</v>
          </cell>
          <cell r="W1374">
            <v>40280</v>
          </cell>
          <cell r="Z1374">
            <v>41010</v>
          </cell>
        </row>
        <row r="1375">
          <cell r="B1375">
            <v>40232</v>
          </cell>
          <cell r="E1375">
            <v>40637</v>
          </cell>
          <cell r="H1375">
            <v>40242</v>
          </cell>
          <cell r="K1375">
            <v>40242</v>
          </cell>
          <cell r="N1375">
            <v>40232</v>
          </cell>
          <cell r="Q1375">
            <v>40221</v>
          </cell>
          <cell r="T1375">
            <v>40294</v>
          </cell>
          <cell r="W1375">
            <v>40281</v>
          </cell>
          <cell r="Z1375">
            <v>41011</v>
          </cell>
        </row>
        <row r="1376">
          <cell r="B1376">
            <v>40233</v>
          </cell>
          <cell r="E1376">
            <v>40639</v>
          </cell>
          <cell r="H1376">
            <v>40245</v>
          </cell>
          <cell r="K1376">
            <v>40245</v>
          </cell>
          <cell r="N1376">
            <v>40233</v>
          </cell>
          <cell r="Q1376">
            <v>40224</v>
          </cell>
          <cell r="T1376">
            <v>40295</v>
          </cell>
          <cell r="W1376">
            <v>40282</v>
          </cell>
          <cell r="Z1376">
            <v>41012</v>
          </cell>
        </row>
        <row r="1377">
          <cell r="B1377">
            <v>40234</v>
          </cell>
          <cell r="E1377">
            <v>40640</v>
          </cell>
          <cell r="H1377">
            <v>40246</v>
          </cell>
          <cell r="K1377">
            <v>40246</v>
          </cell>
          <cell r="N1377">
            <v>40234</v>
          </cell>
          <cell r="Q1377">
            <v>40225</v>
          </cell>
          <cell r="T1377">
            <v>40296</v>
          </cell>
          <cell r="W1377">
            <v>40283</v>
          </cell>
          <cell r="Z1377">
            <v>41015</v>
          </cell>
        </row>
        <row r="1378">
          <cell r="B1378">
            <v>40235</v>
          </cell>
          <cell r="E1378">
            <v>40641</v>
          </cell>
          <cell r="H1378">
            <v>40247</v>
          </cell>
          <cell r="K1378">
            <v>40247</v>
          </cell>
          <cell r="N1378">
            <v>40235</v>
          </cell>
          <cell r="Q1378">
            <v>40226</v>
          </cell>
          <cell r="T1378">
            <v>40298</v>
          </cell>
          <cell r="W1378">
            <v>40284</v>
          </cell>
          <cell r="Z1378">
            <v>41016</v>
          </cell>
        </row>
        <row r="1379">
          <cell r="B1379">
            <v>40238</v>
          </cell>
          <cell r="E1379">
            <v>40644</v>
          </cell>
          <cell r="H1379">
            <v>40248</v>
          </cell>
          <cell r="K1379">
            <v>40248</v>
          </cell>
          <cell r="N1379">
            <v>40238</v>
          </cell>
          <cell r="Q1379">
            <v>40227</v>
          </cell>
          <cell r="T1379">
            <v>40304</v>
          </cell>
          <cell r="W1379">
            <v>40287</v>
          </cell>
          <cell r="Z1379">
            <v>41017</v>
          </cell>
        </row>
        <row r="1380">
          <cell r="B1380">
            <v>40239</v>
          </cell>
          <cell r="E1380">
            <v>40645</v>
          </cell>
          <cell r="H1380">
            <v>40249</v>
          </cell>
          <cell r="K1380">
            <v>40249</v>
          </cell>
          <cell r="N1380">
            <v>40239</v>
          </cell>
          <cell r="Q1380">
            <v>40228</v>
          </cell>
          <cell r="T1380">
            <v>40305</v>
          </cell>
          <cell r="W1380">
            <v>40288</v>
          </cell>
          <cell r="Z1380">
            <v>41018</v>
          </cell>
        </row>
        <row r="1381">
          <cell r="B1381">
            <v>40240</v>
          </cell>
          <cell r="E1381">
            <v>40646</v>
          </cell>
          <cell r="H1381">
            <v>40252</v>
          </cell>
          <cell r="K1381">
            <v>40252</v>
          </cell>
          <cell r="N1381">
            <v>40240</v>
          </cell>
          <cell r="Q1381">
            <v>40231</v>
          </cell>
          <cell r="T1381">
            <v>40308</v>
          </cell>
          <cell r="W1381">
            <v>40289</v>
          </cell>
          <cell r="Z1381">
            <v>41019</v>
          </cell>
        </row>
        <row r="1382">
          <cell r="B1382">
            <v>40241</v>
          </cell>
          <cell r="E1382">
            <v>40647</v>
          </cell>
          <cell r="H1382">
            <v>40253</v>
          </cell>
          <cell r="K1382">
            <v>40253</v>
          </cell>
          <cell r="N1382">
            <v>40241</v>
          </cell>
          <cell r="Q1382">
            <v>40232</v>
          </cell>
          <cell r="T1382">
            <v>40309</v>
          </cell>
          <cell r="W1382">
            <v>40290</v>
          </cell>
          <cell r="Z1382">
            <v>41022</v>
          </cell>
        </row>
        <row r="1383">
          <cell r="B1383">
            <v>40242</v>
          </cell>
          <cell r="E1383">
            <v>40648</v>
          </cell>
          <cell r="H1383">
            <v>40254</v>
          </cell>
          <cell r="K1383">
            <v>40254</v>
          </cell>
          <cell r="N1383">
            <v>40242</v>
          </cell>
          <cell r="Q1383">
            <v>40233</v>
          </cell>
          <cell r="T1383">
            <v>40310</v>
          </cell>
          <cell r="W1383">
            <v>40291</v>
          </cell>
          <cell r="Z1383">
            <v>41023</v>
          </cell>
        </row>
        <row r="1384">
          <cell r="B1384">
            <v>40245</v>
          </cell>
          <cell r="E1384">
            <v>40651</v>
          </cell>
          <cell r="H1384">
            <v>40255</v>
          </cell>
          <cell r="K1384">
            <v>40255</v>
          </cell>
          <cell r="N1384">
            <v>40245</v>
          </cell>
          <cell r="Q1384">
            <v>40234</v>
          </cell>
          <cell r="T1384">
            <v>40311</v>
          </cell>
          <cell r="W1384">
            <v>40294</v>
          </cell>
          <cell r="Z1384">
            <v>41024</v>
          </cell>
        </row>
        <row r="1385">
          <cell r="B1385">
            <v>40246</v>
          </cell>
          <cell r="E1385">
            <v>40652</v>
          </cell>
          <cell r="H1385">
            <v>40256</v>
          </cell>
          <cell r="K1385">
            <v>40256</v>
          </cell>
          <cell r="N1385">
            <v>40246</v>
          </cell>
          <cell r="Q1385">
            <v>40235</v>
          </cell>
          <cell r="T1385">
            <v>40312</v>
          </cell>
          <cell r="W1385">
            <v>40295</v>
          </cell>
          <cell r="Z1385">
            <v>41025</v>
          </cell>
        </row>
        <row r="1386">
          <cell r="B1386">
            <v>40247</v>
          </cell>
          <cell r="E1386">
            <v>40653</v>
          </cell>
          <cell r="H1386">
            <v>40259</v>
          </cell>
          <cell r="K1386">
            <v>40259</v>
          </cell>
          <cell r="N1386">
            <v>40247</v>
          </cell>
          <cell r="Q1386">
            <v>40238</v>
          </cell>
          <cell r="T1386">
            <v>40315</v>
          </cell>
          <cell r="W1386">
            <v>40296</v>
          </cell>
          <cell r="Z1386">
            <v>41026</v>
          </cell>
        </row>
        <row r="1387">
          <cell r="B1387">
            <v>40248</v>
          </cell>
          <cell r="E1387">
            <v>40654</v>
          </cell>
          <cell r="H1387">
            <v>40260</v>
          </cell>
          <cell r="K1387">
            <v>40260</v>
          </cell>
          <cell r="N1387">
            <v>40248</v>
          </cell>
          <cell r="Q1387">
            <v>40239</v>
          </cell>
          <cell r="T1387">
            <v>40316</v>
          </cell>
          <cell r="W1387">
            <v>40297</v>
          </cell>
          <cell r="Z1387">
            <v>41029</v>
          </cell>
        </row>
        <row r="1388">
          <cell r="B1388">
            <v>40249</v>
          </cell>
          <cell r="E1388">
            <v>40659</v>
          </cell>
          <cell r="H1388">
            <v>40261</v>
          </cell>
          <cell r="K1388">
            <v>40261</v>
          </cell>
          <cell r="N1388">
            <v>40249</v>
          </cell>
          <cell r="Q1388">
            <v>40240</v>
          </cell>
          <cell r="T1388">
            <v>40317</v>
          </cell>
          <cell r="W1388">
            <v>40298</v>
          </cell>
          <cell r="Z1388">
            <v>41031</v>
          </cell>
        </row>
        <row r="1389">
          <cell r="B1389">
            <v>40252</v>
          </cell>
          <cell r="E1389">
            <v>40660</v>
          </cell>
          <cell r="H1389">
            <v>40262</v>
          </cell>
          <cell r="K1389">
            <v>40262</v>
          </cell>
          <cell r="N1389">
            <v>40252</v>
          </cell>
          <cell r="Q1389">
            <v>40241</v>
          </cell>
          <cell r="T1389">
            <v>40318</v>
          </cell>
          <cell r="W1389">
            <v>40301</v>
          </cell>
          <cell r="Z1389">
            <v>41032</v>
          </cell>
        </row>
        <row r="1390">
          <cell r="B1390">
            <v>40253</v>
          </cell>
          <cell r="E1390">
            <v>40661</v>
          </cell>
          <cell r="H1390">
            <v>40263</v>
          </cell>
          <cell r="K1390">
            <v>40263</v>
          </cell>
          <cell r="N1390">
            <v>40253</v>
          </cell>
          <cell r="Q1390">
            <v>40242</v>
          </cell>
          <cell r="T1390">
            <v>40319</v>
          </cell>
          <cell r="W1390">
            <v>40302</v>
          </cell>
          <cell r="Z1390">
            <v>41033</v>
          </cell>
        </row>
        <row r="1391">
          <cell r="B1391">
            <v>40254</v>
          </cell>
          <cell r="E1391">
            <v>40662</v>
          </cell>
          <cell r="H1391">
            <v>40266</v>
          </cell>
          <cell r="K1391">
            <v>40266</v>
          </cell>
          <cell r="N1391">
            <v>40254</v>
          </cell>
          <cell r="Q1391">
            <v>40245</v>
          </cell>
          <cell r="T1391">
            <v>40322</v>
          </cell>
          <cell r="W1391">
            <v>40303</v>
          </cell>
          <cell r="Z1391">
            <v>41036</v>
          </cell>
        </row>
        <row r="1392">
          <cell r="B1392">
            <v>40255</v>
          </cell>
          <cell r="E1392">
            <v>40666</v>
          </cell>
          <cell r="H1392">
            <v>40267</v>
          </cell>
          <cell r="K1392">
            <v>40267</v>
          </cell>
          <cell r="N1392">
            <v>40255</v>
          </cell>
          <cell r="Q1392">
            <v>40246</v>
          </cell>
          <cell r="T1392">
            <v>40323</v>
          </cell>
          <cell r="W1392">
            <v>40304</v>
          </cell>
          <cell r="Z1392">
            <v>41037</v>
          </cell>
        </row>
        <row r="1393">
          <cell r="B1393">
            <v>40256</v>
          </cell>
          <cell r="E1393">
            <v>40667</v>
          </cell>
          <cell r="H1393">
            <v>40268</v>
          </cell>
          <cell r="K1393">
            <v>40268</v>
          </cell>
          <cell r="N1393">
            <v>40256</v>
          </cell>
          <cell r="Q1393">
            <v>40247</v>
          </cell>
          <cell r="T1393">
            <v>40324</v>
          </cell>
          <cell r="W1393">
            <v>40305</v>
          </cell>
          <cell r="Z1393">
            <v>41038</v>
          </cell>
        </row>
        <row r="1394">
          <cell r="B1394">
            <v>40259</v>
          </cell>
          <cell r="E1394">
            <v>40668</v>
          </cell>
          <cell r="H1394">
            <v>40269</v>
          </cell>
          <cell r="K1394">
            <v>40269</v>
          </cell>
          <cell r="N1394">
            <v>40259</v>
          </cell>
          <cell r="Q1394">
            <v>40248</v>
          </cell>
          <cell r="T1394">
            <v>40325</v>
          </cell>
          <cell r="W1394">
            <v>40308</v>
          </cell>
          <cell r="Z1394">
            <v>41039</v>
          </cell>
        </row>
        <row r="1395">
          <cell r="B1395">
            <v>40260</v>
          </cell>
          <cell r="E1395">
            <v>40669</v>
          </cell>
          <cell r="H1395">
            <v>40273</v>
          </cell>
          <cell r="K1395">
            <v>40273</v>
          </cell>
          <cell r="N1395">
            <v>40260</v>
          </cell>
          <cell r="Q1395">
            <v>40249</v>
          </cell>
          <cell r="T1395">
            <v>40326</v>
          </cell>
          <cell r="W1395">
            <v>40309</v>
          </cell>
          <cell r="Z1395">
            <v>41040</v>
          </cell>
        </row>
        <row r="1396">
          <cell r="B1396">
            <v>40261</v>
          </cell>
          <cell r="E1396">
            <v>40672</v>
          </cell>
          <cell r="H1396">
            <v>40274</v>
          </cell>
          <cell r="K1396">
            <v>40274</v>
          </cell>
          <cell r="N1396">
            <v>40261</v>
          </cell>
          <cell r="Q1396">
            <v>40252</v>
          </cell>
          <cell r="T1396">
            <v>40329</v>
          </cell>
          <cell r="W1396">
            <v>40310</v>
          </cell>
          <cell r="Z1396">
            <v>41043</v>
          </cell>
        </row>
        <row r="1397">
          <cell r="B1397">
            <v>40262</v>
          </cell>
          <cell r="E1397">
            <v>40674</v>
          </cell>
          <cell r="H1397">
            <v>40275</v>
          </cell>
          <cell r="K1397">
            <v>40275</v>
          </cell>
          <cell r="N1397">
            <v>40262</v>
          </cell>
          <cell r="Q1397">
            <v>40253</v>
          </cell>
          <cell r="T1397">
            <v>40330</v>
          </cell>
          <cell r="W1397">
            <v>40311</v>
          </cell>
          <cell r="Z1397">
            <v>41044</v>
          </cell>
        </row>
        <row r="1398">
          <cell r="B1398">
            <v>40263</v>
          </cell>
          <cell r="E1398">
            <v>40675</v>
          </cell>
          <cell r="H1398">
            <v>40276</v>
          </cell>
          <cell r="K1398">
            <v>40276</v>
          </cell>
          <cell r="N1398">
            <v>40263</v>
          </cell>
          <cell r="Q1398">
            <v>40254</v>
          </cell>
          <cell r="T1398">
            <v>40331</v>
          </cell>
          <cell r="W1398">
            <v>40312</v>
          </cell>
          <cell r="Z1398">
            <v>41045</v>
          </cell>
        </row>
        <row r="1399">
          <cell r="B1399">
            <v>40266</v>
          </cell>
          <cell r="E1399">
            <v>40676</v>
          </cell>
          <cell r="H1399">
            <v>40277</v>
          </cell>
          <cell r="K1399">
            <v>40277</v>
          </cell>
          <cell r="N1399">
            <v>40266</v>
          </cell>
          <cell r="Q1399">
            <v>40255</v>
          </cell>
          <cell r="T1399">
            <v>40332</v>
          </cell>
          <cell r="W1399">
            <v>40315</v>
          </cell>
          <cell r="Z1399">
            <v>41046</v>
          </cell>
        </row>
        <row r="1400">
          <cell r="B1400">
            <v>40267</v>
          </cell>
          <cell r="E1400">
            <v>40679</v>
          </cell>
          <cell r="H1400">
            <v>40280</v>
          </cell>
          <cell r="K1400">
            <v>40280</v>
          </cell>
          <cell r="N1400">
            <v>40267</v>
          </cell>
          <cell r="Q1400">
            <v>40256</v>
          </cell>
          <cell r="T1400">
            <v>40333</v>
          </cell>
          <cell r="W1400">
            <v>40316</v>
          </cell>
          <cell r="Z1400">
            <v>41047</v>
          </cell>
        </row>
        <row r="1401">
          <cell r="B1401">
            <v>40268</v>
          </cell>
          <cell r="E1401">
            <v>40680</v>
          </cell>
          <cell r="H1401">
            <v>40281</v>
          </cell>
          <cell r="K1401">
            <v>40281</v>
          </cell>
          <cell r="N1401">
            <v>40268</v>
          </cell>
          <cell r="Q1401">
            <v>40259</v>
          </cell>
          <cell r="T1401">
            <v>40336</v>
          </cell>
          <cell r="W1401">
            <v>40317</v>
          </cell>
          <cell r="Z1401">
            <v>41050</v>
          </cell>
        </row>
        <row r="1402">
          <cell r="B1402">
            <v>40269</v>
          </cell>
          <cell r="E1402">
            <v>40681</v>
          </cell>
          <cell r="H1402">
            <v>40282</v>
          </cell>
          <cell r="K1402">
            <v>40282</v>
          </cell>
          <cell r="N1402">
            <v>40269</v>
          </cell>
          <cell r="Q1402">
            <v>40260</v>
          </cell>
          <cell r="T1402">
            <v>40337</v>
          </cell>
          <cell r="W1402">
            <v>40318</v>
          </cell>
          <cell r="Z1402">
            <v>41051</v>
          </cell>
        </row>
        <row r="1403">
          <cell r="B1403">
            <v>40274</v>
          </cell>
          <cell r="E1403">
            <v>40682</v>
          </cell>
          <cell r="H1403">
            <v>40283</v>
          </cell>
          <cell r="K1403">
            <v>40283</v>
          </cell>
          <cell r="N1403">
            <v>40274</v>
          </cell>
          <cell r="Q1403">
            <v>40261</v>
          </cell>
          <cell r="T1403">
            <v>40338</v>
          </cell>
          <cell r="W1403">
            <v>40322</v>
          </cell>
          <cell r="Z1403">
            <v>41052</v>
          </cell>
        </row>
        <row r="1404">
          <cell r="B1404">
            <v>40275</v>
          </cell>
          <cell r="E1404">
            <v>40683</v>
          </cell>
          <cell r="H1404">
            <v>40284</v>
          </cell>
          <cell r="K1404">
            <v>40284</v>
          </cell>
          <cell r="N1404">
            <v>40275</v>
          </cell>
          <cell r="Q1404">
            <v>40262</v>
          </cell>
          <cell r="T1404">
            <v>40339</v>
          </cell>
          <cell r="W1404">
            <v>40323</v>
          </cell>
          <cell r="Z1404">
            <v>41053</v>
          </cell>
        </row>
        <row r="1405">
          <cell r="B1405">
            <v>40276</v>
          </cell>
          <cell r="E1405">
            <v>40686</v>
          </cell>
          <cell r="H1405">
            <v>40287</v>
          </cell>
          <cell r="K1405">
            <v>40287</v>
          </cell>
          <cell r="N1405">
            <v>40276</v>
          </cell>
          <cell r="Q1405">
            <v>40263</v>
          </cell>
          <cell r="T1405">
            <v>40340</v>
          </cell>
          <cell r="W1405">
            <v>40324</v>
          </cell>
          <cell r="Z1405">
            <v>41054</v>
          </cell>
        </row>
        <row r="1406">
          <cell r="B1406">
            <v>40277</v>
          </cell>
          <cell r="E1406">
            <v>40687</v>
          </cell>
          <cell r="H1406">
            <v>40288</v>
          </cell>
          <cell r="K1406">
            <v>40288</v>
          </cell>
          <cell r="N1406">
            <v>40277</v>
          </cell>
          <cell r="Q1406">
            <v>40266</v>
          </cell>
          <cell r="T1406">
            <v>40343</v>
          </cell>
          <cell r="W1406">
            <v>40325</v>
          </cell>
          <cell r="Z1406">
            <v>41057</v>
          </cell>
        </row>
        <row r="1407">
          <cell r="B1407">
            <v>40280</v>
          </cell>
          <cell r="E1407">
            <v>40688</v>
          </cell>
          <cell r="H1407">
            <v>40289</v>
          </cell>
          <cell r="K1407">
            <v>40289</v>
          </cell>
          <cell r="N1407">
            <v>40280</v>
          </cell>
          <cell r="Q1407">
            <v>40267</v>
          </cell>
          <cell r="T1407">
            <v>40344</v>
          </cell>
          <cell r="W1407">
            <v>40326</v>
          </cell>
          <cell r="Z1407">
            <v>41058</v>
          </cell>
        </row>
        <row r="1408">
          <cell r="B1408">
            <v>40281</v>
          </cell>
          <cell r="E1408">
            <v>40689</v>
          </cell>
          <cell r="H1408">
            <v>40290</v>
          </cell>
          <cell r="K1408">
            <v>40290</v>
          </cell>
          <cell r="N1408">
            <v>40281</v>
          </cell>
          <cell r="Q1408">
            <v>40268</v>
          </cell>
          <cell r="T1408">
            <v>40345</v>
          </cell>
          <cell r="W1408">
            <v>40329</v>
          </cell>
          <cell r="Z1408">
            <v>41059</v>
          </cell>
        </row>
        <row r="1409">
          <cell r="B1409">
            <v>40282</v>
          </cell>
          <cell r="E1409">
            <v>40690</v>
          </cell>
          <cell r="H1409">
            <v>40291</v>
          </cell>
          <cell r="K1409">
            <v>40291</v>
          </cell>
          <cell r="N1409">
            <v>40282</v>
          </cell>
          <cell r="Q1409">
            <v>40269</v>
          </cell>
          <cell r="T1409">
            <v>40346</v>
          </cell>
          <cell r="W1409">
            <v>40330</v>
          </cell>
          <cell r="Z1409">
            <v>41060</v>
          </cell>
        </row>
        <row r="1410">
          <cell r="B1410">
            <v>40283</v>
          </cell>
          <cell r="E1410">
            <v>40693</v>
          </cell>
          <cell r="H1410">
            <v>40294</v>
          </cell>
          <cell r="K1410">
            <v>40294</v>
          </cell>
          <cell r="N1410">
            <v>40283</v>
          </cell>
          <cell r="Q1410">
            <v>40274</v>
          </cell>
          <cell r="T1410">
            <v>40347</v>
          </cell>
          <cell r="W1410">
            <v>40331</v>
          </cell>
          <cell r="Z1410">
            <v>41061</v>
          </cell>
        </row>
        <row r="1411">
          <cell r="B1411">
            <v>40284</v>
          </cell>
          <cell r="E1411">
            <v>40694</v>
          </cell>
          <cell r="H1411">
            <v>40295</v>
          </cell>
          <cell r="K1411">
            <v>40295</v>
          </cell>
          <cell r="N1411">
            <v>40284</v>
          </cell>
          <cell r="Q1411">
            <v>40275</v>
          </cell>
          <cell r="T1411">
            <v>40350</v>
          </cell>
          <cell r="W1411">
            <v>40332</v>
          </cell>
          <cell r="Z1411">
            <v>41064</v>
          </cell>
        </row>
        <row r="1412">
          <cell r="B1412">
            <v>40287</v>
          </cell>
          <cell r="E1412">
            <v>40695</v>
          </cell>
          <cell r="H1412">
            <v>40296</v>
          </cell>
          <cell r="K1412">
            <v>40296</v>
          </cell>
          <cell r="N1412">
            <v>40287</v>
          </cell>
          <cell r="Q1412">
            <v>40276</v>
          </cell>
          <cell r="T1412">
            <v>40351</v>
          </cell>
          <cell r="W1412">
            <v>40333</v>
          </cell>
          <cell r="Z1412">
            <v>41065</v>
          </cell>
        </row>
        <row r="1413">
          <cell r="B1413">
            <v>40288</v>
          </cell>
          <cell r="E1413">
            <v>40696</v>
          </cell>
          <cell r="H1413">
            <v>40297</v>
          </cell>
          <cell r="K1413">
            <v>40297</v>
          </cell>
          <cell r="N1413">
            <v>40288</v>
          </cell>
          <cell r="Q1413">
            <v>40277</v>
          </cell>
          <cell r="T1413">
            <v>40352</v>
          </cell>
          <cell r="W1413">
            <v>40336</v>
          </cell>
          <cell r="Z1413">
            <v>41066</v>
          </cell>
        </row>
        <row r="1414">
          <cell r="B1414">
            <v>40289</v>
          </cell>
          <cell r="E1414">
            <v>40697</v>
          </cell>
          <cell r="H1414">
            <v>40298</v>
          </cell>
          <cell r="K1414">
            <v>40298</v>
          </cell>
          <cell r="N1414">
            <v>40289</v>
          </cell>
          <cell r="Q1414">
            <v>40280</v>
          </cell>
          <cell r="T1414">
            <v>40353</v>
          </cell>
          <cell r="W1414">
            <v>40337</v>
          </cell>
          <cell r="Z1414">
            <v>41067</v>
          </cell>
        </row>
        <row r="1415">
          <cell r="B1415">
            <v>40290</v>
          </cell>
          <cell r="E1415">
            <v>40701</v>
          </cell>
          <cell r="H1415">
            <v>40301</v>
          </cell>
          <cell r="K1415">
            <v>40301</v>
          </cell>
          <cell r="N1415">
            <v>40290</v>
          </cell>
          <cell r="Q1415">
            <v>40281</v>
          </cell>
          <cell r="T1415">
            <v>40354</v>
          </cell>
          <cell r="W1415">
            <v>40338</v>
          </cell>
          <cell r="Z1415">
            <v>41068</v>
          </cell>
        </row>
        <row r="1416">
          <cell r="B1416">
            <v>40291</v>
          </cell>
          <cell r="E1416">
            <v>40702</v>
          </cell>
          <cell r="H1416">
            <v>40302</v>
          </cell>
          <cell r="K1416">
            <v>40302</v>
          </cell>
          <cell r="N1416">
            <v>40291</v>
          </cell>
          <cell r="Q1416">
            <v>40282</v>
          </cell>
          <cell r="T1416">
            <v>40357</v>
          </cell>
          <cell r="W1416">
            <v>40339</v>
          </cell>
          <cell r="Z1416">
            <v>41071</v>
          </cell>
        </row>
        <row r="1417">
          <cell r="B1417">
            <v>40294</v>
          </cell>
          <cell r="E1417">
            <v>40703</v>
          </cell>
          <cell r="H1417">
            <v>40303</v>
          </cell>
          <cell r="K1417">
            <v>40303</v>
          </cell>
          <cell r="N1417">
            <v>40294</v>
          </cell>
          <cell r="Q1417">
            <v>40283</v>
          </cell>
          <cell r="T1417">
            <v>40358</v>
          </cell>
          <cell r="W1417">
            <v>40340</v>
          </cell>
          <cell r="Z1417">
            <v>41072</v>
          </cell>
        </row>
        <row r="1418">
          <cell r="B1418">
            <v>40295</v>
          </cell>
          <cell r="E1418">
            <v>40704</v>
          </cell>
          <cell r="H1418">
            <v>40304</v>
          </cell>
          <cell r="K1418">
            <v>40304</v>
          </cell>
          <cell r="N1418">
            <v>40295</v>
          </cell>
          <cell r="Q1418">
            <v>40284</v>
          </cell>
          <cell r="T1418">
            <v>40359</v>
          </cell>
          <cell r="W1418">
            <v>40343</v>
          </cell>
          <cell r="Z1418">
            <v>41073</v>
          </cell>
        </row>
        <row r="1419">
          <cell r="B1419">
            <v>40296</v>
          </cell>
          <cell r="E1419">
            <v>40707</v>
          </cell>
          <cell r="H1419">
            <v>40305</v>
          </cell>
          <cell r="K1419">
            <v>40305</v>
          </cell>
          <cell r="N1419">
            <v>40296</v>
          </cell>
          <cell r="Q1419">
            <v>40287</v>
          </cell>
          <cell r="T1419">
            <v>40360</v>
          </cell>
          <cell r="W1419">
            <v>40344</v>
          </cell>
          <cell r="Z1419">
            <v>41074</v>
          </cell>
        </row>
        <row r="1420">
          <cell r="B1420">
            <v>40297</v>
          </cell>
          <cell r="E1420">
            <v>40708</v>
          </cell>
          <cell r="H1420">
            <v>40308</v>
          </cell>
          <cell r="K1420">
            <v>40308</v>
          </cell>
          <cell r="N1420">
            <v>40297</v>
          </cell>
          <cell r="Q1420">
            <v>40288</v>
          </cell>
          <cell r="T1420">
            <v>40361</v>
          </cell>
          <cell r="W1420">
            <v>40346</v>
          </cell>
          <cell r="Z1420">
            <v>41075</v>
          </cell>
        </row>
        <row r="1421">
          <cell r="B1421">
            <v>40298</v>
          </cell>
          <cell r="E1421">
            <v>40709</v>
          </cell>
          <cell r="H1421">
            <v>40309</v>
          </cell>
          <cell r="K1421">
            <v>40309</v>
          </cell>
          <cell r="N1421">
            <v>40298</v>
          </cell>
          <cell r="Q1421">
            <v>40289</v>
          </cell>
          <cell r="T1421">
            <v>40364</v>
          </cell>
          <cell r="W1421">
            <v>40347</v>
          </cell>
          <cell r="Z1421">
            <v>41078</v>
          </cell>
        </row>
        <row r="1422">
          <cell r="B1422">
            <v>40302</v>
          </cell>
          <cell r="E1422">
            <v>40710</v>
          </cell>
          <cell r="H1422">
            <v>40310</v>
          </cell>
          <cell r="K1422">
            <v>40310</v>
          </cell>
          <cell r="N1422">
            <v>40302</v>
          </cell>
          <cell r="Q1422">
            <v>40290</v>
          </cell>
          <cell r="T1422">
            <v>40365</v>
          </cell>
          <cell r="W1422">
            <v>40350</v>
          </cell>
          <cell r="Z1422">
            <v>41079</v>
          </cell>
        </row>
        <row r="1423">
          <cell r="B1423">
            <v>40303</v>
          </cell>
          <cell r="E1423">
            <v>40711</v>
          </cell>
          <cell r="H1423">
            <v>40311</v>
          </cell>
          <cell r="K1423">
            <v>40311</v>
          </cell>
          <cell r="N1423">
            <v>40303</v>
          </cell>
          <cell r="Q1423">
            <v>40291</v>
          </cell>
          <cell r="T1423">
            <v>40366</v>
          </cell>
          <cell r="W1423">
            <v>40351</v>
          </cell>
          <cell r="Z1423">
            <v>41080</v>
          </cell>
        </row>
        <row r="1424">
          <cell r="B1424">
            <v>40304</v>
          </cell>
          <cell r="E1424">
            <v>40714</v>
          </cell>
          <cell r="H1424">
            <v>40312</v>
          </cell>
          <cell r="K1424">
            <v>40312</v>
          </cell>
          <cell r="N1424">
            <v>40304</v>
          </cell>
          <cell r="Q1424">
            <v>40294</v>
          </cell>
          <cell r="T1424">
            <v>40367</v>
          </cell>
          <cell r="W1424">
            <v>40352</v>
          </cell>
          <cell r="Z1424">
            <v>41081</v>
          </cell>
        </row>
        <row r="1425">
          <cell r="B1425">
            <v>40305</v>
          </cell>
          <cell r="E1425">
            <v>40715</v>
          </cell>
          <cell r="H1425">
            <v>40315</v>
          </cell>
          <cell r="K1425">
            <v>40315</v>
          </cell>
          <cell r="N1425">
            <v>40305</v>
          </cell>
          <cell r="Q1425">
            <v>40295</v>
          </cell>
          <cell r="T1425">
            <v>40368</v>
          </cell>
          <cell r="W1425">
            <v>40353</v>
          </cell>
          <cell r="Z1425">
            <v>41082</v>
          </cell>
        </row>
        <row r="1426">
          <cell r="B1426">
            <v>40308</v>
          </cell>
          <cell r="E1426">
            <v>40716</v>
          </cell>
          <cell r="H1426">
            <v>40316</v>
          </cell>
          <cell r="K1426">
            <v>40316</v>
          </cell>
          <cell r="N1426">
            <v>40308</v>
          </cell>
          <cell r="Q1426">
            <v>40296</v>
          </cell>
          <cell r="T1426">
            <v>40371</v>
          </cell>
          <cell r="W1426">
            <v>40354</v>
          </cell>
          <cell r="Z1426">
            <v>41085</v>
          </cell>
        </row>
        <row r="1427">
          <cell r="B1427">
            <v>40309</v>
          </cell>
          <cell r="E1427">
            <v>40717</v>
          </cell>
          <cell r="H1427">
            <v>40317</v>
          </cell>
          <cell r="K1427">
            <v>40317</v>
          </cell>
          <cell r="N1427">
            <v>40309</v>
          </cell>
          <cell r="Q1427">
            <v>40297</v>
          </cell>
          <cell r="T1427">
            <v>40372</v>
          </cell>
          <cell r="W1427">
            <v>40357</v>
          </cell>
          <cell r="Z1427">
            <v>41086</v>
          </cell>
        </row>
        <row r="1428">
          <cell r="B1428">
            <v>40310</v>
          </cell>
          <cell r="E1428">
            <v>40718</v>
          </cell>
          <cell r="H1428">
            <v>40318</v>
          </cell>
          <cell r="K1428">
            <v>40318</v>
          </cell>
          <cell r="N1428">
            <v>40310</v>
          </cell>
          <cell r="Q1428">
            <v>40298</v>
          </cell>
          <cell r="T1428">
            <v>40373</v>
          </cell>
          <cell r="W1428">
            <v>40358</v>
          </cell>
          <cell r="Z1428">
            <v>41087</v>
          </cell>
        </row>
        <row r="1429">
          <cell r="B1429">
            <v>40311</v>
          </cell>
          <cell r="E1429">
            <v>40721</v>
          </cell>
          <cell r="H1429">
            <v>40319</v>
          </cell>
          <cell r="K1429">
            <v>40319</v>
          </cell>
          <cell r="N1429">
            <v>40311</v>
          </cell>
          <cell r="Q1429">
            <v>40301</v>
          </cell>
          <cell r="T1429">
            <v>40374</v>
          </cell>
          <cell r="W1429">
            <v>40359</v>
          </cell>
          <cell r="Z1429">
            <v>41088</v>
          </cell>
        </row>
        <row r="1430">
          <cell r="B1430">
            <v>40312</v>
          </cell>
          <cell r="E1430">
            <v>40722</v>
          </cell>
          <cell r="H1430">
            <v>40322</v>
          </cell>
          <cell r="K1430">
            <v>40322</v>
          </cell>
          <cell r="N1430">
            <v>40312</v>
          </cell>
          <cell r="Q1430">
            <v>40302</v>
          </cell>
          <cell r="T1430">
            <v>40375</v>
          </cell>
          <cell r="W1430">
            <v>40361</v>
          </cell>
          <cell r="Z1430">
            <v>41089</v>
          </cell>
        </row>
        <row r="1431">
          <cell r="B1431">
            <v>40315</v>
          </cell>
          <cell r="E1431">
            <v>40723</v>
          </cell>
          <cell r="H1431">
            <v>40323</v>
          </cell>
          <cell r="K1431">
            <v>40323</v>
          </cell>
          <cell r="N1431">
            <v>40315</v>
          </cell>
          <cell r="Q1431">
            <v>40303</v>
          </cell>
          <cell r="T1431">
            <v>40379</v>
          </cell>
          <cell r="W1431">
            <v>40364</v>
          </cell>
          <cell r="Z1431">
            <v>41093</v>
          </cell>
        </row>
        <row r="1432">
          <cell r="B1432">
            <v>40316</v>
          </cell>
          <cell r="E1432">
            <v>40724</v>
          </cell>
          <cell r="H1432">
            <v>40324</v>
          </cell>
          <cell r="K1432">
            <v>40324</v>
          </cell>
          <cell r="N1432">
            <v>40316</v>
          </cell>
          <cell r="Q1432">
            <v>40304</v>
          </cell>
          <cell r="T1432">
            <v>40380</v>
          </cell>
          <cell r="W1432">
            <v>40365</v>
          </cell>
          <cell r="Z1432">
            <v>41094</v>
          </cell>
        </row>
        <row r="1433">
          <cell r="B1433">
            <v>40317</v>
          </cell>
          <cell r="E1433">
            <v>40728</v>
          </cell>
          <cell r="H1433">
            <v>40325</v>
          </cell>
          <cell r="K1433">
            <v>40325</v>
          </cell>
          <cell r="N1433">
            <v>40317</v>
          </cell>
          <cell r="Q1433">
            <v>40305</v>
          </cell>
          <cell r="T1433">
            <v>40381</v>
          </cell>
          <cell r="W1433">
            <v>40366</v>
          </cell>
          <cell r="Z1433">
            <v>41095</v>
          </cell>
        </row>
        <row r="1434">
          <cell r="B1434">
            <v>40318</v>
          </cell>
          <cell r="E1434">
            <v>40729</v>
          </cell>
          <cell r="H1434">
            <v>40326</v>
          </cell>
          <cell r="K1434">
            <v>40326</v>
          </cell>
          <cell r="N1434">
            <v>40318</v>
          </cell>
          <cell r="Q1434">
            <v>40308</v>
          </cell>
          <cell r="T1434">
            <v>40382</v>
          </cell>
          <cell r="W1434">
            <v>40367</v>
          </cell>
          <cell r="Z1434">
            <v>41096</v>
          </cell>
        </row>
        <row r="1435">
          <cell r="B1435">
            <v>40319</v>
          </cell>
          <cell r="E1435">
            <v>40730</v>
          </cell>
          <cell r="H1435">
            <v>40330</v>
          </cell>
          <cell r="K1435">
            <v>40330</v>
          </cell>
          <cell r="N1435">
            <v>40319</v>
          </cell>
          <cell r="Q1435">
            <v>40309</v>
          </cell>
          <cell r="T1435">
            <v>40385</v>
          </cell>
          <cell r="W1435">
            <v>40368</v>
          </cell>
          <cell r="Z1435">
            <v>41099</v>
          </cell>
        </row>
        <row r="1436">
          <cell r="B1436">
            <v>40322</v>
          </cell>
          <cell r="E1436">
            <v>40731</v>
          </cell>
          <cell r="H1436">
            <v>40331</v>
          </cell>
          <cell r="K1436">
            <v>40331</v>
          </cell>
          <cell r="N1436">
            <v>40322</v>
          </cell>
          <cell r="Q1436">
            <v>40310</v>
          </cell>
          <cell r="T1436">
            <v>40386</v>
          </cell>
          <cell r="W1436">
            <v>40371</v>
          </cell>
          <cell r="Z1436">
            <v>41100</v>
          </cell>
        </row>
        <row r="1437">
          <cell r="B1437">
            <v>40323</v>
          </cell>
          <cell r="E1437">
            <v>40732</v>
          </cell>
          <cell r="H1437">
            <v>40332</v>
          </cell>
          <cell r="K1437">
            <v>40332</v>
          </cell>
          <cell r="N1437">
            <v>40323</v>
          </cell>
          <cell r="Q1437">
            <v>40311</v>
          </cell>
          <cell r="T1437">
            <v>40387</v>
          </cell>
          <cell r="W1437">
            <v>40372</v>
          </cell>
          <cell r="Z1437">
            <v>41101</v>
          </cell>
        </row>
        <row r="1438">
          <cell r="B1438">
            <v>40324</v>
          </cell>
          <cell r="E1438">
            <v>40735</v>
          </cell>
          <cell r="H1438">
            <v>40333</v>
          </cell>
          <cell r="K1438">
            <v>40333</v>
          </cell>
          <cell r="N1438">
            <v>40324</v>
          </cell>
          <cell r="Q1438">
            <v>40312</v>
          </cell>
          <cell r="T1438">
            <v>40388</v>
          </cell>
          <cell r="W1438">
            <v>40373</v>
          </cell>
          <cell r="Z1438">
            <v>41102</v>
          </cell>
        </row>
        <row r="1439">
          <cell r="B1439">
            <v>40325</v>
          </cell>
          <cell r="E1439">
            <v>40736</v>
          </cell>
          <cell r="H1439">
            <v>40336</v>
          </cell>
          <cell r="K1439">
            <v>40336</v>
          </cell>
          <cell r="N1439">
            <v>40325</v>
          </cell>
          <cell r="Q1439">
            <v>40315</v>
          </cell>
          <cell r="T1439">
            <v>40389</v>
          </cell>
          <cell r="W1439">
            <v>40374</v>
          </cell>
          <cell r="Z1439">
            <v>41103</v>
          </cell>
        </row>
        <row r="1440">
          <cell r="B1440">
            <v>40326</v>
          </cell>
          <cell r="E1440">
            <v>40737</v>
          </cell>
          <cell r="H1440">
            <v>40337</v>
          </cell>
          <cell r="K1440">
            <v>40337</v>
          </cell>
          <cell r="N1440">
            <v>40326</v>
          </cell>
          <cell r="Q1440">
            <v>40316</v>
          </cell>
          <cell r="T1440">
            <v>40392</v>
          </cell>
          <cell r="W1440">
            <v>40375</v>
          </cell>
          <cell r="Z1440">
            <v>41106</v>
          </cell>
        </row>
        <row r="1441">
          <cell r="B1441">
            <v>40330</v>
          </cell>
          <cell r="E1441">
            <v>40738</v>
          </cell>
          <cell r="H1441">
            <v>40338</v>
          </cell>
          <cell r="K1441">
            <v>40338</v>
          </cell>
          <cell r="N1441">
            <v>40330</v>
          </cell>
          <cell r="Q1441">
            <v>40317</v>
          </cell>
          <cell r="T1441">
            <v>40393</v>
          </cell>
          <cell r="W1441">
            <v>40378</v>
          </cell>
          <cell r="Z1441">
            <v>41107</v>
          </cell>
        </row>
        <row r="1442">
          <cell r="B1442">
            <v>40331</v>
          </cell>
          <cell r="E1442">
            <v>40739</v>
          </cell>
          <cell r="H1442">
            <v>40339</v>
          </cell>
          <cell r="K1442">
            <v>40339</v>
          </cell>
          <cell r="N1442">
            <v>40331</v>
          </cell>
          <cell r="Q1442">
            <v>40318</v>
          </cell>
          <cell r="T1442">
            <v>40394</v>
          </cell>
          <cell r="W1442">
            <v>40379</v>
          </cell>
          <cell r="Z1442">
            <v>41108</v>
          </cell>
        </row>
        <row r="1443">
          <cell r="B1443">
            <v>40332</v>
          </cell>
          <cell r="E1443">
            <v>40742</v>
          </cell>
          <cell r="H1443">
            <v>40340</v>
          </cell>
          <cell r="K1443">
            <v>40340</v>
          </cell>
          <cell r="N1443">
            <v>40332</v>
          </cell>
          <cell r="Q1443">
            <v>40319</v>
          </cell>
          <cell r="T1443">
            <v>40395</v>
          </cell>
          <cell r="W1443">
            <v>40380</v>
          </cell>
          <cell r="Z1443">
            <v>41109</v>
          </cell>
        </row>
        <row r="1444">
          <cell r="B1444">
            <v>40333</v>
          </cell>
          <cell r="E1444">
            <v>40743</v>
          </cell>
          <cell r="H1444">
            <v>40343</v>
          </cell>
          <cell r="K1444">
            <v>40343</v>
          </cell>
          <cell r="N1444">
            <v>40333</v>
          </cell>
          <cell r="Q1444">
            <v>40322</v>
          </cell>
          <cell r="T1444">
            <v>40396</v>
          </cell>
          <cell r="W1444">
            <v>40381</v>
          </cell>
          <cell r="Z1444">
            <v>41110</v>
          </cell>
        </row>
        <row r="1445">
          <cell r="B1445">
            <v>40336</v>
          </cell>
          <cell r="E1445">
            <v>40744</v>
          </cell>
          <cell r="H1445">
            <v>40344</v>
          </cell>
          <cell r="K1445">
            <v>40344</v>
          </cell>
          <cell r="N1445">
            <v>40336</v>
          </cell>
          <cell r="Q1445">
            <v>40323</v>
          </cell>
          <cell r="T1445">
            <v>40399</v>
          </cell>
          <cell r="W1445">
            <v>40382</v>
          </cell>
          <cell r="Z1445">
            <v>41113</v>
          </cell>
        </row>
        <row r="1446">
          <cell r="B1446">
            <v>40337</v>
          </cell>
          <cell r="E1446">
            <v>40745</v>
          </cell>
          <cell r="H1446">
            <v>40345</v>
          </cell>
          <cell r="K1446">
            <v>40345</v>
          </cell>
          <cell r="N1446">
            <v>40337</v>
          </cell>
          <cell r="Q1446">
            <v>40324</v>
          </cell>
          <cell r="T1446">
            <v>40400</v>
          </cell>
          <cell r="W1446">
            <v>40385</v>
          </cell>
          <cell r="Z1446">
            <v>41114</v>
          </cell>
        </row>
        <row r="1447">
          <cell r="B1447">
            <v>40338</v>
          </cell>
          <cell r="E1447">
            <v>40746</v>
          </cell>
          <cell r="H1447">
            <v>40346</v>
          </cell>
          <cell r="K1447">
            <v>40346</v>
          </cell>
          <cell r="N1447">
            <v>40338</v>
          </cell>
          <cell r="Q1447">
            <v>40325</v>
          </cell>
          <cell r="T1447">
            <v>40401</v>
          </cell>
          <cell r="W1447">
            <v>40386</v>
          </cell>
          <cell r="Z1447">
            <v>41115</v>
          </cell>
        </row>
        <row r="1448">
          <cell r="B1448">
            <v>40339</v>
          </cell>
          <cell r="E1448">
            <v>40749</v>
          </cell>
          <cell r="H1448">
            <v>40347</v>
          </cell>
          <cell r="K1448">
            <v>40347</v>
          </cell>
          <cell r="N1448">
            <v>40339</v>
          </cell>
          <cell r="Q1448">
            <v>40326</v>
          </cell>
          <cell r="T1448">
            <v>40402</v>
          </cell>
          <cell r="W1448">
            <v>40387</v>
          </cell>
          <cell r="Z1448">
            <v>41116</v>
          </cell>
        </row>
        <row r="1449">
          <cell r="B1449">
            <v>40340</v>
          </cell>
          <cell r="E1449">
            <v>40750</v>
          </cell>
          <cell r="H1449">
            <v>40350</v>
          </cell>
          <cell r="K1449">
            <v>40350</v>
          </cell>
          <cell r="N1449">
            <v>40340</v>
          </cell>
          <cell r="Q1449">
            <v>40329</v>
          </cell>
          <cell r="T1449">
            <v>40403</v>
          </cell>
          <cell r="W1449">
            <v>40388</v>
          </cell>
          <cell r="Z1449">
            <v>41117</v>
          </cell>
        </row>
        <row r="1450">
          <cell r="B1450">
            <v>40343</v>
          </cell>
          <cell r="E1450">
            <v>40751</v>
          </cell>
          <cell r="H1450">
            <v>40351</v>
          </cell>
          <cell r="K1450">
            <v>40351</v>
          </cell>
          <cell r="N1450">
            <v>40343</v>
          </cell>
          <cell r="Q1450">
            <v>40330</v>
          </cell>
          <cell r="T1450">
            <v>40406</v>
          </cell>
          <cell r="W1450">
            <v>40389</v>
          </cell>
          <cell r="Z1450">
            <v>41120</v>
          </cell>
        </row>
        <row r="1451">
          <cell r="B1451">
            <v>40344</v>
          </cell>
          <cell r="E1451">
            <v>40752</v>
          </cell>
          <cell r="H1451">
            <v>40352</v>
          </cell>
          <cell r="K1451">
            <v>40352</v>
          </cell>
          <cell r="N1451">
            <v>40344</v>
          </cell>
          <cell r="Q1451">
            <v>40331</v>
          </cell>
          <cell r="T1451">
            <v>40407</v>
          </cell>
          <cell r="W1451">
            <v>40392</v>
          </cell>
          <cell r="Z1451">
            <v>41121</v>
          </cell>
        </row>
        <row r="1452">
          <cell r="B1452">
            <v>40345</v>
          </cell>
          <cell r="E1452">
            <v>40753</v>
          </cell>
          <cell r="H1452">
            <v>40353</v>
          </cell>
          <cell r="K1452">
            <v>40353</v>
          </cell>
          <cell r="N1452">
            <v>40345</v>
          </cell>
          <cell r="Q1452">
            <v>40332</v>
          </cell>
          <cell r="T1452">
            <v>40408</v>
          </cell>
          <cell r="W1452">
            <v>40393</v>
          </cell>
          <cell r="Z1452">
            <v>41122</v>
          </cell>
        </row>
        <row r="1453">
          <cell r="B1453">
            <v>40346</v>
          </cell>
          <cell r="E1453">
            <v>40756</v>
          </cell>
          <cell r="H1453">
            <v>40354</v>
          </cell>
          <cell r="K1453">
            <v>40354</v>
          </cell>
          <cell r="N1453">
            <v>40346</v>
          </cell>
          <cell r="Q1453">
            <v>40333</v>
          </cell>
          <cell r="T1453">
            <v>40409</v>
          </cell>
          <cell r="W1453">
            <v>40394</v>
          </cell>
          <cell r="Z1453">
            <v>41123</v>
          </cell>
        </row>
        <row r="1454">
          <cell r="B1454">
            <v>40347</v>
          </cell>
          <cell r="E1454">
            <v>40757</v>
          </cell>
          <cell r="H1454">
            <v>40357</v>
          </cell>
          <cell r="K1454">
            <v>40357</v>
          </cell>
          <cell r="N1454">
            <v>40347</v>
          </cell>
          <cell r="Q1454">
            <v>40336</v>
          </cell>
          <cell r="T1454">
            <v>40410</v>
          </cell>
          <cell r="W1454">
            <v>40395</v>
          </cell>
          <cell r="Z1454">
            <v>41124</v>
          </cell>
        </row>
        <row r="1455">
          <cell r="B1455">
            <v>40350</v>
          </cell>
          <cell r="E1455">
            <v>40758</v>
          </cell>
          <cell r="H1455">
            <v>40358</v>
          </cell>
          <cell r="K1455">
            <v>40358</v>
          </cell>
          <cell r="N1455">
            <v>40350</v>
          </cell>
          <cell r="Q1455">
            <v>40337</v>
          </cell>
          <cell r="T1455">
            <v>40413</v>
          </cell>
          <cell r="W1455">
            <v>40396</v>
          </cell>
          <cell r="Z1455">
            <v>41127</v>
          </cell>
        </row>
        <row r="1456">
          <cell r="B1456">
            <v>40351</v>
          </cell>
          <cell r="E1456">
            <v>40759</v>
          </cell>
          <cell r="H1456">
            <v>40359</v>
          </cell>
          <cell r="K1456">
            <v>40359</v>
          </cell>
          <cell r="N1456">
            <v>40351</v>
          </cell>
          <cell r="Q1456">
            <v>40338</v>
          </cell>
          <cell r="T1456">
            <v>40414</v>
          </cell>
          <cell r="W1456">
            <v>40399</v>
          </cell>
          <cell r="Z1456">
            <v>41128</v>
          </cell>
        </row>
        <row r="1457">
          <cell r="B1457">
            <v>40352</v>
          </cell>
          <cell r="E1457">
            <v>40760</v>
          </cell>
          <cell r="H1457">
            <v>40360</v>
          </cell>
          <cell r="K1457">
            <v>40360</v>
          </cell>
          <cell r="N1457">
            <v>40352</v>
          </cell>
          <cell r="Q1457">
            <v>40339</v>
          </cell>
          <cell r="T1457">
            <v>40415</v>
          </cell>
          <cell r="W1457">
            <v>40400</v>
          </cell>
          <cell r="Z1457">
            <v>41129</v>
          </cell>
        </row>
        <row r="1458">
          <cell r="B1458">
            <v>40353</v>
          </cell>
          <cell r="E1458">
            <v>40763</v>
          </cell>
          <cell r="H1458">
            <v>40361</v>
          </cell>
          <cell r="K1458">
            <v>40361</v>
          </cell>
          <cell r="N1458">
            <v>40353</v>
          </cell>
          <cell r="Q1458">
            <v>40340</v>
          </cell>
          <cell r="T1458">
            <v>40416</v>
          </cell>
          <cell r="W1458">
            <v>40401</v>
          </cell>
          <cell r="Z1458">
            <v>41130</v>
          </cell>
        </row>
        <row r="1459">
          <cell r="B1459">
            <v>40354</v>
          </cell>
          <cell r="E1459">
            <v>40764</v>
          </cell>
          <cell r="H1459">
            <v>40365</v>
          </cell>
          <cell r="K1459">
            <v>40365</v>
          </cell>
          <cell r="N1459">
            <v>40354</v>
          </cell>
          <cell r="Q1459">
            <v>40343</v>
          </cell>
          <cell r="T1459">
            <v>40417</v>
          </cell>
          <cell r="W1459">
            <v>40402</v>
          </cell>
          <cell r="Z1459">
            <v>41131</v>
          </cell>
        </row>
        <row r="1460">
          <cell r="B1460">
            <v>40357</v>
          </cell>
          <cell r="E1460">
            <v>40765</v>
          </cell>
          <cell r="H1460">
            <v>40366</v>
          </cell>
          <cell r="K1460">
            <v>40366</v>
          </cell>
          <cell r="N1460">
            <v>40357</v>
          </cell>
          <cell r="Q1460">
            <v>40344</v>
          </cell>
          <cell r="T1460">
            <v>40420</v>
          </cell>
          <cell r="W1460">
            <v>40403</v>
          </cell>
          <cell r="Z1460">
            <v>41134</v>
          </cell>
        </row>
        <row r="1461">
          <cell r="B1461">
            <v>40358</v>
          </cell>
          <cell r="E1461">
            <v>40766</v>
          </cell>
          <cell r="H1461">
            <v>40367</v>
          </cell>
          <cell r="K1461">
            <v>40367</v>
          </cell>
          <cell r="N1461">
            <v>40358</v>
          </cell>
          <cell r="Q1461">
            <v>40345</v>
          </cell>
          <cell r="T1461">
            <v>40421</v>
          </cell>
          <cell r="W1461">
            <v>40406</v>
          </cell>
          <cell r="Z1461">
            <v>41135</v>
          </cell>
        </row>
        <row r="1462">
          <cell r="B1462">
            <v>40359</v>
          </cell>
          <cell r="E1462">
            <v>40767</v>
          </cell>
          <cell r="H1462">
            <v>40368</v>
          </cell>
          <cell r="K1462">
            <v>40368</v>
          </cell>
          <cell r="N1462">
            <v>40359</v>
          </cell>
          <cell r="Q1462">
            <v>40346</v>
          </cell>
          <cell r="T1462">
            <v>40422</v>
          </cell>
          <cell r="W1462">
            <v>40407</v>
          </cell>
          <cell r="Z1462">
            <v>41136</v>
          </cell>
        </row>
        <row r="1463">
          <cell r="B1463">
            <v>40360</v>
          </cell>
          <cell r="E1463">
            <v>40770</v>
          </cell>
          <cell r="H1463">
            <v>40371</v>
          </cell>
          <cell r="K1463">
            <v>40371</v>
          </cell>
          <cell r="N1463">
            <v>40360</v>
          </cell>
          <cell r="Q1463">
            <v>40347</v>
          </cell>
          <cell r="T1463">
            <v>40423</v>
          </cell>
          <cell r="W1463">
            <v>40408</v>
          </cell>
          <cell r="Z1463">
            <v>41137</v>
          </cell>
        </row>
        <row r="1464">
          <cell r="B1464">
            <v>40361</v>
          </cell>
          <cell r="E1464">
            <v>40771</v>
          </cell>
          <cell r="H1464">
            <v>40372</v>
          </cell>
          <cell r="K1464">
            <v>40372</v>
          </cell>
          <cell r="N1464">
            <v>40361</v>
          </cell>
          <cell r="Q1464">
            <v>40350</v>
          </cell>
          <cell r="T1464">
            <v>40424</v>
          </cell>
          <cell r="W1464">
            <v>40409</v>
          </cell>
          <cell r="Z1464">
            <v>41138</v>
          </cell>
        </row>
        <row r="1465">
          <cell r="B1465">
            <v>40364</v>
          </cell>
          <cell r="E1465">
            <v>40772</v>
          </cell>
          <cell r="H1465">
            <v>40373</v>
          </cell>
          <cell r="K1465">
            <v>40373</v>
          </cell>
          <cell r="N1465">
            <v>40364</v>
          </cell>
          <cell r="Q1465">
            <v>40351</v>
          </cell>
          <cell r="T1465">
            <v>40427</v>
          </cell>
          <cell r="W1465">
            <v>40410</v>
          </cell>
          <cell r="Z1465">
            <v>41141</v>
          </cell>
        </row>
        <row r="1466">
          <cell r="B1466">
            <v>40365</v>
          </cell>
          <cell r="E1466">
            <v>40773</v>
          </cell>
          <cell r="H1466">
            <v>40374</v>
          </cell>
          <cell r="K1466">
            <v>40374</v>
          </cell>
          <cell r="N1466">
            <v>40365</v>
          </cell>
          <cell r="Q1466">
            <v>40352</v>
          </cell>
          <cell r="T1466">
            <v>40428</v>
          </cell>
          <cell r="W1466">
            <v>40413</v>
          </cell>
          <cell r="Z1466">
            <v>41142</v>
          </cell>
        </row>
        <row r="1467">
          <cell r="B1467">
            <v>40366</v>
          </cell>
          <cell r="E1467">
            <v>40774</v>
          </cell>
          <cell r="H1467">
            <v>40375</v>
          </cell>
          <cell r="K1467">
            <v>40375</v>
          </cell>
          <cell r="N1467">
            <v>40366</v>
          </cell>
          <cell r="Q1467">
            <v>40353</v>
          </cell>
          <cell r="T1467">
            <v>40429</v>
          </cell>
          <cell r="W1467">
            <v>40414</v>
          </cell>
          <cell r="Z1467">
            <v>41143</v>
          </cell>
        </row>
        <row r="1468">
          <cell r="B1468">
            <v>40367</v>
          </cell>
          <cell r="E1468">
            <v>40777</v>
          </cell>
          <cell r="H1468">
            <v>40378</v>
          </cell>
          <cell r="K1468">
            <v>40378</v>
          </cell>
          <cell r="N1468">
            <v>40367</v>
          </cell>
          <cell r="Q1468">
            <v>40354</v>
          </cell>
          <cell r="T1468">
            <v>40430</v>
          </cell>
          <cell r="W1468">
            <v>40415</v>
          </cell>
          <cell r="Z1468">
            <v>41144</v>
          </cell>
        </row>
        <row r="1469">
          <cell r="B1469">
            <v>40368</v>
          </cell>
          <cell r="E1469">
            <v>40778</v>
          </cell>
          <cell r="H1469">
            <v>40379</v>
          </cell>
          <cell r="K1469">
            <v>40379</v>
          </cell>
          <cell r="N1469">
            <v>40368</v>
          </cell>
          <cell r="Q1469">
            <v>40357</v>
          </cell>
          <cell r="T1469">
            <v>40431</v>
          </cell>
          <cell r="W1469">
            <v>40416</v>
          </cell>
          <cell r="Z1469">
            <v>41145</v>
          </cell>
        </row>
        <row r="1470">
          <cell r="B1470">
            <v>40371</v>
          </cell>
          <cell r="E1470">
            <v>40779</v>
          </cell>
          <cell r="H1470">
            <v>40380</v>
          </cell>
          <cell r="K1470">
            <v>40380</v>
          </cell>
          <cell r="N1470">
            <v>40371</v>
          </cell>
          <cell r="Q1470">
            <v>40358</v>
          </cell>
          <cell r="T1470">
            <v>40434</v>
          </cell>
          <cell r="W1470">
            <v>40417</v>
          </cell>
          <cell r="Z1470">
            <v>41148</v>
          </cell>
        </row>
        <row r="1471">
          <cell r="B1471">
            <v>40372</v>
          </cell>
          <cell r="E1471">
            <v>40780</v>
          </cell>
          <cell r="H1471">
            <v>40381</v>
          </cell>
          <cell r="K1471">
            <v>40381</v>
          </cell>
          <cell r="N1471">
            <v>40372</v>
          </cell>
          <cell r="Q1471">
            <v>40359</v>
          </cell>
          <cell r="T1471">
            <v>40435</v>
          </cell>
          <cell r="W1471">
            <v>40420</v>
          </cell>
          <cell r="Z1471">
            <v>41149</v>
          </cell>
        </row>
        <row r="1472">
          <cell r="B1472">
            <v>40373</v>
          </cell>
          <cell r="E1472">
            <v>40781</v>
          </cell>
          <cell r="H1472">
            <v>40382</v>
          </cell>
          <cell r="K1472">
            <v>40382</v>
          </cell>
          <cell r="N1472">
            <v>40373</v>
          </cell>
          <cell r="Q1472">
            <v>40360</v>
          </cell>
          <cell r="T1472">
            <v>40436</v>
          </cell>
          <cell r="W1472">
            <v>40421</v>
          </cell>
          <cell r="Z1472">
            <v>41150</v>
          </cell>
        </row>
        <row r="1473">
          <cell r="B1473">
            <v>40374</v>
          </cell>
          <cell r="E1473">
            <v>40784</v>
          </cell>
          <cell r="H1473">
            <v>40385</v>
          </cell>
          <cell r="K1473">
            <v>40385</v>
          </cell>
          <cell r="N1473">
            <v>40374</v>
          </cell>
          <cell r="Q1473">
            <v>40361</v>
          </cell>
          <cell r="T1473">
            <v>40437</v>
          </cell>
          <cell r="W1473">
            <v>40422</v>
          </cell>
          <cell r="Z1473">
            <v>41151</v>
          </cell>
        </row>
        <row r="1474">
          <cell r="B1474">
            <v>40375</v>
          </cell>
          <cell r="E1474">
            <v>40785</v>
          </cell>
          <cell r="H1474">
            <v>40386</v>
          </cell>
          <cell r="K1474">
            <v>40386</v>
          </cell>
          <cell r="N1474">
            <v>40375</v>
          </cell>
          <cell r="Q1474">
            <v>40364</v>
          </cell>
          <cell r="T1474">
            <v>40438</v>
          </cell>
          <cell r="W1474">
            <v>40423</v>
          </cell>
          <cell r="Z1474">
            <v>41152</v>
          </cell>
        </row>
        <row r="1475">
          <cell r="B1475">
            <v>40378</v>
          </cell>
          <cell r="E1475">
            <v>40786</v>
          </cell>
          <cell r="H1475">
            <v>40387</v>
          </cell>
          <cell r="K1475">
            <v>40387</v>
          </cell>
          <cell r="N1475">
            <v>40378</v>
          </cell>
          <cell r="Q1475">
            <v>40365</v>
          </cell>
          <cell r="T1475">
            <v>40442</v>
          </cell>
          <cell r="W1475">
            <v>40424</v>
          </cell>
          <cell r="Z1475">
            <v>41155</v>
          </cell>
        </row>
        <row r="1476">
          <cell r="B1476">
            <v>40379</v>
          </cell>
          <cell r="E1476">
            <v>40787</v>
          </cell>
          <cell r="H1476">
            <v>40388</v>
          </cell>
          <cell r="K1476">
            <v>40388</v>
          </cell>
          <cell r="N1476">
            <v>40379</v>
          </cell>
          <cell r="Q1476">
            <v>40366</v>
          </cell>
          <cell r="T1476">
            <v>40443</v>
          </cell>
          <cell r="W1476">
            <v>40427</v>
          </cell>
          <cell r="Z1476">
            <v>41156</v>
          </cell>
        </row>
        <row r="1477">
          <cell r="B1477">
            <v>40380</v>
          </cell>
          <cell r="E1477">
            <v>40788</v>
          </cell>
          <cell r="H1477">
            <v>40389</v>
          </cell>
          <cell r="K1477">
            <v>40389</v>
          </cell>
          <cell r="N1477">
            <v>40380</v>
          </cell>
          <cell r="Q1477">
            <v>40367</v>
          </cell>
          <cell r="T1477">
            <v>40445</v>
          </cell>
          <cell r="W1477">
            <v>40428</v>
          </cell>
          <cell r="Z1477">
            <v>41157</v>
          </cell>
        </row>
        <row r="1478">
          <cell r="B1478">
            <v>40381</v>
          </cell>
          <cell r="E1478">
            <v>40791</v>
          </cell>
          <cell r="H1478">
            <v>40392</v>
          </cell>
          <cell r="K1478">
            <v>40392</v>
          </cell>
          <cell r="N1478">
            <v>40381</v>
          </cell>
          <cell r="Q1478">
            <v>40368</v>
          </cell>
          <cell r="T1478">
            <v>40448</v>
          </cell>
          <cell r="W1478">
            <v>40429</v>
          </cell>
          <cell r="Z1478">
            <v>41158</v>
          </cell>
        </row>
        <row r="1479">
          <cell r="B1479">
            <v>40382</v>
          </cell>
          <cell r="E1479">
            <v>40792</v>
          </cell>
          <cell r="H1479">
            <v>40393</v>
          </cell>
          <cell r="K1479">
            <v>40393</v>
          </cell>
          <cell r="N1479">
            <v>40382</v>
          </cell>
          <cell r="Q1479">
            <v>40371</v>
          </cell>
          <cell r="T1479">
            <v>40449</v>
          </cell>
          <cell r="W1479">
            <v>40430</v>
          </cell>
          <cell r="Z1479">
            <v>41159</v>
          </cell>
        </row>
        <row r="1480">
          <cell r="B1480">
            <v>40385</v>
          </cell>
          <cell r="E1480">
            <v>40793</v>
          </cell>
          <cell r="H1480">
            <v>40394</v>
          </cell>
          <cell r="K1480">
            <v>40394</v>
          </cell>
          <cell r="N1480">
            <v>40385</v>
          </cell>
          <cell r="Q1480">
            <v>40372</v>
          </cell>
          <cell r="T1480">
            <v>40450</v>
          </cell>
          <cell r="W1480">
            <v>40431</v>
          </cell>
          <cell r="Z1480">
            <v>41162</v>
          </cell>
        </row>
        <row r="1481">
          <cell r="B1481">
            <v>40386</v>
          </cell>
          <cell r="E1481">
            <v>40794</v>
          </cell>
          <cell r="H1481">
            <v>40395</v>
          </cell>
          <cell r="K1481">
            <v>40395</v>
          </cell>
          <cell r="N1481">
            <v>40386</v>
          </cell>
          <cell r="Q1481">
            <v>40373</v>
          </cell>
          <cell r="T1481">
            <v>40451</v>
          </cell>
          <cell r="W1481">
            <v>40434</v>
          </cell>
          <cell r="Z1481">
            <v>41163</v>
          </cell>
        </row>
        <row r="1482">
          <cell r="B1482">
            <v>40387</v>
          </cell>
          <cell r="E1482">
            <v>40795</v>
          </cell>
          <cell r="H1482">
            <v>40396</v>
          </cell>
          <cell r="K1482">
            <v>40396</v>
          </cell>
          <cell r="N1482">
            <v>40387</v>
          </cell>
          <cell r="Q1482">
            <v>40374</v>
          </cell>
          <cell r="T1482">
            <v>40452</v>
          </cell>
          <cell r="W1482">
            <v>40435</v>
          </cell>
          <cell r="Z1482">
            <v>41164</v>
          </cell>
        </row>
        <row r="1483">
          <cell r="B1483">
            <v>40388</v>
          </cell>
          <cell r="E1483">
            <v>40798</v>
          </cell>
          <cell r="H1483">
            <v>40399</v>
          </cell>
          <cell r="K1483">
            <v>40399</v>
          </cell>
          <cell r="N1483">
            <v>40388</v>
          </cell>
          <cell r="Q1483">
            <v>40375</v>
          </cell>
          <cell r="T1483">
            <v>40455</v>
          </cell>
          <cell r="W1483">
            <v>40436</v>
          </cell>
          <cell r="Z1483">
            <v>41165</v>
          </cell>
        </row>
        <row r="1484">
          <cell r="B1484">
            <v>40389</v>
          </cell>
          <cell r="E1484">
            <v>40800</v>
          </cell>
          <cell r="H1484">
            <v>40400</v>
          </cell>
          <cell r="K1484">
            <v>40400</v>
          </cell>
          <cell r="N1484">
            <v>40389</v>
          </cell>
          <cell r="Q1484">
            <v>40378</v>
          </cell>
          <cell r="T1484">
            <v>40456</v>
          </cell>
          <cell r="W1484">
            <v>40437</v>
          </cell>
          <cell r="Z1484">
            <v>41166</v>
          </cell>
        </row>
        <row r="1485">
          <cell r="B1485">
            <v>40392</v>
          </cell>
          <cell r="E1485">
            <v>40801</v>
          </cell>
          <cell r="H1485">
            <v>40401</v>
          </cell>
          <cell r="K1485">
            <v>40401</v>
          </cell>
          <cell r="N1485">
            <v>40392</v>
          </cell>
          <cell r="Q1485">
            <v>40379</v>
          </cell>
          <cell r="T1485">
            <v>40457</v>
          </cell>
          <cell r="W1485">
            <v>40438</v>
          </cell>
          <cell r="Z1485">
            <v>41169</v>
          </cell>
        </row>
        <row r="1486">
          <cell r="B1486">
            <v>40393</v>
          </cell>
          <cell r="E1486">
            <v>40802</v>
          </cell>
          <cell r="H1486">
            <v>40402</v>
          </cell>
          <cell r="K1486">
            <v>40402</v>
          </cell>
          <cell r="N1486">
            <v>40393</v>
          </cell>
          <cell r="Q1486">
            <v>40380</v>
          </cell>
          <cell r="T1486">
            <v>40458</v>
          </cell>
          <cell r="W1486">
            <v>40441</v>
          </cell>
          <cell r="Z1486">
            <v>41170</v>
          </cell>
        </row>
        <row r="1487">
          <cell r="B1487">
            <v>40394</v>
          </cell>
          <cell r="E1487">
            <v>40805</v>
          </cell>
          <cell r="H1487">
            <v>40403</v>
          </cell>
          <cell r="K1487">
            <v>40403</v>
          </cell>
          <cell r="N1487">
            <v>40394</v>
          </cell>
          <cell r="Q1487">
            <v>40381</v>
          </cell>
          <cell r="T1487">
            <v>40459</v>
          </cell>
          <cell r="W1487">
            <v>40442</v>
          </cell>
          <cell r="Z1487">
            <v>41171</v>
          </cell>
        </row>
        <row r="1488">
          <cell r="B1488">
            <v>40395</v>
          </cell>
          <cell r="E1488">
            <v>40806</v>
          </cell>
          <cell r="H1488">
            <v>40406</v>
          </cell>
          <cell r="K1488">
            <v>40406</v>
          </cell>
          <cell r="N1488">
            <v>40395</v>
          </cell>
          <cell r="Q1488">
            <v>40382</v>
          </cell>
          <cell r="T1488">
            <v>40463</v>
          </cell>
          <cell r="W1488">
            <v>40443</v>
          </cell>
          <cell r="Z1488">
            <v>41172</v>
          </cell>
        </row>
        <row r="1489">
          <cell r="B1489">
            <v>40396</v>
          </cell>
          <cell r="E1489">
            <v>40807</v>
          </cell>
          <cell r="H1489">
            <v>40407</v>
          </cell>
          <cell r="K1489">
            <v>40407</v>
          </cell>
          <cell r="N1489">
            <v>40396</v>
          </cell>
          <cell r="Q1489">
            <v>40385</v>
          </cell>
          <cell r="T1489">
            <v>40464</v>
          </cell>
          <cell r="W1489">
            <v>40445</v>
          </cell>
          <cell r="Z1489">
            <v>41173</v>
          </cell>
        </row>
        <row r="1490">
          <cell r="B1490">
            <v>40399</v>
          </cell>
          <cell r="E1490">
            <v>40808</v>
          </cell>
          <cell r="H1490">
            <v>40408</v>
          </cell>
          <cell r="K1490">
            <v>40408</v>
          </cell>
          <cell r="N1490">
            <v>40399</v>
          </cell>
          <cell r="Q1490">
            <v>40386</v>
          </cell>
          <cell r="T1490">
            <v>40465</v>
          </cell>
          <cell r="W1490">
            <v>40448</v>
          </cell>
          <cell r="Z1490">
            <v>41176</v>
          </cell>
        </row>
        <row r="1491">
          <cell r="B1491">
            <v>40400</v>
          </cell>
          <cell r="E1491">
            <v>40809</v>
          </cell>
          <cell r="H1491">
            <v>40409</v>
          </cell>
          <cell r="K1491">
            <v>40409</v>
          </cell>
          <cell r="N1491">
            <v>40400</v>
          </cell>
          <cell r="Q1491">
            <v>40387</v>
          </cell>
          <cell r="T1491">
            <v>40466</v>
          </cell>
          <cell r="W1491">
            <v>40449</v>
          </cell>
          <cell r="Z1491">
            <v>41177</v>
          </cell>
        </row>
        <row r="1492">
          <cell r="B1492">
            <v>40401</v>
          </cell>
          <cell r="E1492">
            <v>40812</v>
          </cell>
          <cell r="H1492">
            <v>40410</v>
          </cell>
          <cell r="K1492">
            <v>40410</v>
          </cell>
          <cell r="N1492">
            <v>40401</v>
          </cell>
          <cell r="Q1492">
            <v>40388</v>
          </cell>
          <cell r="T1492">
            <v>40469</v>
          </cell>
          <cell r="W1492">
            <v>40450</v>
          </cell>
          <cell r="Z1492">
            <v>41178</v>
          </cell>
        </row>
        <row r="1493">
          <cell r="B1493">
            <v>40402</v>
          </cell>
          <cell r="E1493">
            <v>40813</v>
          </cell>
          <cell r="H1493">
            <v>40413</v>
          </cell>
          <cell r="K1493">
            <v>40413</v>
          </cell>
          <cell r="N1493">
            <v>40402</v>
          </cell>
          <cell r="Q1493">
            <v>40389</v>
          </cell>
          <cell r="T1493">
            <v>40470</v>
          </cell>
          <cell r="W1493">
            <v>40451</v>
          </cell>
          <cell r="Z1493">
            <v>41179</v>
          </cell>
        </row>
        <row r="1494">
          <cell r="B1494">
            <v>40403</v>
          </cell>
          <cell r="E1494">
            <v>40814</v>
          </cell>
          <cell r="H1494">
            <v>40414</v>
          </cell>
          <cell r="K1494">
            <v>40414</v>
          </cell>
          <cell r="N1494">
            <v>40403</v>
          </cell>
          <cell r="Q1494">
            <v>40392</v>
          </cell>
          <cell r="T1494">
            <v>40471</v>
          </cell>
          <cell r="W1494">
            <v>40455</v>
          </cell>
          <cell r="Z1494">
            <v>41180</v>
          </cell>
        </row>
        <row r="1495">
          <cell r="B1495">
            <v>40406</v>
          </cell>
          <cell r="E1495">
            <v>40816</v>
          </cell>
          <cell r="H1495">
            <v>40415</v>
          </cell>
          <cell r="K1495">
            <v>40415</v>
          </cell>
          <cell r="N1495">
            <v>40406</v>
          </cell>
          <cell r="Q1495">
            <v>40393</v>
          </cell>
          <cell r="T1495">
            <v>40472</v>
          </cell>
          <cell r="W1495">
            <v>40456</v>
          </cell>
          <cell r="Z1495">
            <v>41185</v>
          </cell>
        </row>
        <row r="1496">
          <cell r="B1496">
            <v>40407</v>
          </cell>
          <cell r="E1496">
            <v>40819</v>
          </cell>
          <cell r="H1496">
            <v>40416</v>
          </cell>
          <cell r="K1496">
            <v>40416</v>
          </cell>
          <cell r="N1496">
            <v>40407</v>
          </cell>
          <cell r="Q1496">
            <v>40394</v>
          </cell>
          <cell r="T1496">
            <v>40473</v>
          </cell>
          <cell r="W1496">
            <v>40457</v>
          </cell>
          <cell r="Z1496">
            <v>41186</v>
          </cell>
        </row>
        <row r="1497">
          <cell r="B1497">
            <v>40408</v>
          </cell>
          <cell r="E1497">
            <v>40820</v>
          </cell>
          <cell r="H1497">
            <v>40417</v>
          </cell>
          <cell r="K1497">
            <v>40417</v>
          </cell>
          <cell r="N1497">
            <v>40408</v>
          </cell>
          <cell r="Q1497">
            <v>40395</v>
          </cell>
          <cell r="T1497">
            <v>40476</v>
          </cell>
          <cell r="W1497">
            <v>40458</v>
          </cell>
          <cell r="Z1497">
            <v>41187</v>
          </cell>
        </row>
        <row r="1498">
          <cell r="B1498">
            <v>40409</v>
          </cell>
          <cell r="E1498">
            <v>40822</v>
          </cell>
          <cell r="H1498">
            <v>40420</v>
          </cell>
          <cell r="K1498">
            <v>40420</v>
          </cell>
          <cell r="N1498">
            <v>40409</v>
          </cell>
          <cell r="Q1498">
            <v>40396</v>
          </cell>
          <cell r="T1498">
            <v>40477</v>
          </cell>
          <cell r="W1498">
            <v>40459</v>
          </cell>
          <cell r="Z1498">
            <v>41190</v>
          </cell>
        </row>
        <row r="1499">
          <cell r="B1499">
            <v>40410</v>
          </cell>
          <cell r="E1499">
            <v>40823</v>
          </cell>
          <cell r="H1499">
            <v>40421</v>
          </cell>
          <cell r="K1499">
            <v>40421</v>
          </cell>
          <cell r="N1499">
            <v>40410</v>
          </cell>
          <cell r="Q1499">
            <v>40399</v>
          </cell>
          <cell r="T1499">
            <v>40478</v>
          </cell>
          <cell r="W1499">
            <v>40462</v>
          </cell>
          <cell r="Z1499">
            <v>41191</v>
          </cell>
        </row>
        <row r="1500">
          <cell r="B1500">
            <v>40413</v>
          </cell>
          <cell r="E1500">
            <v>40826</v>
          </cell>
          <cell r="H1500">
            <v>40422</v>
          </cell>
          <cell r="K1500">
            <v>40422</v>
          </cell>
          <cell r="N1500">
            <v>40413</v>
          </cell>
          <cell r="Q1500">
            <v>40400</v>
          </cell>
          <cell r="T1500">
            <v>40479</v>
          </cell>
          <cell r="W1500">
            <v>40463</v>
          </cell>
          <cell r="Z1500">
            <v>41192</v>
          </cell>
        </row>
        <row r="1501">
          <cell r="B1501">
            <v>40414</v>
          </cell>
          <cell r="E1501">
            <v>40827</v>
          </cell>
          <cell r="H1501">
            <v>40423</v>
          </cell>
          <cell r="K1501">
            <v>40423</v>
          </cell>
          <cell r="N1501">
            <v>40414</v>
          </cell>
          <cell r="Q1501">
            <v>40401</v>
          </cell>
          <cell r="T1501">
            <v>40480</v>
          </cell>
          <cell r="W1501">
            <v>40464</v>
          </cell>
          <cell r="Z1501">
            <v>41193</v>
          </cell>
        </row>
        <row r="1502">
          <cell r="B1502">
            <v>40415</v>
          </cell>
          <cell r="E1502">
            <v>40828</v>
          </cell>
          <cell r="H1502">
            <v>40424</v>
          </cell>
          <cell r="K1502">
            <v>40424</v>
          </cell>
          <cell r="N1502">
            <v>40415</v>
          </cell>
          <cell r="Q1502">
            <v>40402</v>
          </cell>
          <cell r="T1502">
            <v>40483</v>
          </cell>
          <cell r="W1502">
            <v>40465</v>
          </cell>
          <cell r="Z1502">
            <v>41194</v>
          </cell>
        </row>
        <row r="1503">
          <cell r="B1503">
            <v>40416</v>
          </cell>
          <cell r="E1503">
            <v>40829</v>
          </cell>
          <cell r="H1503">
            <v>40428</v>
          </cell>
          <cell r="K1503">
            <v>40428</v>
          </cell>
          <cell r="N1503">
            <v>40416</v>
          </cell>
          <cell r="Q1503">
            <v>40403</v>
          </cell>
          <cell r="T1503">
            <v>40484</v>
          </cell>
          <cell r="W1503">
            <v>40466</v>
          </cell>
          <cell r="Z1503">
            <v>41197</v>
          </cell>
        </row>
        <row r="1504">
          <cell r="B1504">
            <v>40417</v>
          </cell>
          <cell r="E1504">
            <v>40830</v>
          </cell>
          <cell r="H1504">
            <v>40429</v>
          </cell>
          <cell r="K1504">
            <v>40429</v>
          </cell>
          <cell r="N1504">
            <v>40417</v>
          </cell>
          <cell r="Q1504">
            <v>40406</v>
          </cell>
          <cell r="T1504">
            <v>40486</v>
          </cell>
          <cell r="W1504">
            <v>40469</v>
          </cell>
          <cell r="Z1504">
            <v>41198</v>
          </cell>
        </row>
        <row r="1505">
          <cell r="B1505">
            <v>40421</v>
          </cell>
          <cell r="E1505">
            <v>40833</v>
          </cell>
          <cell r="H1505">
            <v>40430</v>
          </cell>
          <cell r="K1505">
            <v>40430</v>
          </cell>
          <cell r="N1505">
            <v>40421</v>
          </cell>
          <cell r="Q1505">
            <v>40407</v>
          </cell>
          <cell r="T1505">
            <v>40487</v>
          </cell>
          <cell r="W1505">
            <v>40470</v>
          </cell>
          <cell r="Z1505">
            <v>41199</v>
          </cell>
        </row>
        <row r="1506">
          <cell r="B1506">
            <v>40422</v>
          </cell>
          <cell r="E1506">
            <v>40834</v>
          </cell>
          <cell r="H1506">
            <v>40431</v>
          </cell>
          <cell r="K1506">
            <v>40431</v>
          </cell>
          <cell r="N1506">
            <v>40422</v>
          </cell>
          <cell r="Q1506">
            <v>40408</v>
          </cell>
          <cell r="T1506">
            <v>40490</v>
          </cell>
          <cell r="W1506">
            <v>40471</v>
          </cell>
          <cell r="Z1506">
            <v>41200</v>
          </cell>
        </row>
        <row r="1507">
          <cell r="B1507">
            <v>40423</v>
          </cell>
          <cell r="E1507">
            <v>40835</v>
          </cell>
          <cell r="H1507">
            <v>40434</v>
          </cell>
          <cell r="K1507">
            <v>40434</v>
          </cell>
          <cell r="N1507">
            <v>40423</v>
          </cell>
          <cell r="Q1507">
            <v>40409</v>
          </cell>
          <cell r="T1507">
            <v>40491</v>
          </cell>
          <cell r="W1507">
            <v>40472</v>
          </cell>
          <cell r="Z1507">
            <v>41201</v>
          </cell>
        </row>
        <row r="1508">
          <cell r="B1508">
            <v>40424</v>
          </cell>
          <cell r="E1508">
            <v>40836</v>
          </cell>
          <cell r="H1508">
            <v>40435</v>
          </cell>
          <cell r="K1508">
            <v>40435</v>
          </cell>
          <cell r="N1508">
            <v>40424</v>
          </cell>
          <cell r="Q1508">
            <v>40410</v>
          </cell>
          <cell r="T1508">
            <v>40492</v>
          </cell>
          <cell r="W1508">
            <v>40473</v>
          </cell>
          <cell r="Z1508">
            <v>41204</v>
          </cell>
        </row>
        <row r="1509">
          <cell r="B1509">
            <v>40427</v>
          </cell>
          <cell r="E1509">
            <v>40837</v>
          </cell>
          <cell r="H1509">
            <v>40436</v>
          </cell>
          <cell r="K1509">
            <v>40436</v>
          </cell>
          <cell r="N1509">
            <v>40427</v>
          </cell>
          <cell r="Q1509">
            <v>40413</v>
          </cell>
          <cell r="T1509">
            <v>40493</v>
          </cell>
          <cell r="W1509">
            <v>40476</v>
          </cell>
          <cell r="Z1509">
            <v>41206</v>
          </cell>
        </row>
        <row r="1510">
          <cell r="B1510">
            <v>40428</v>
          </cell>
          <cell r="E1510">
            <v>40840</v>
          </cell>
          <cell r="H1510">
            <v>40437</v>
          </cell>
          <cell r="K1510">
            <v>40437</v>
          </cell>
          <cell r="N1510">
            <v>40428</v>
          </cell>
          <cell r="Q1510">
            <v>40414</v>
          </cell>
          <cell r="T1510">
            <v>40494</v>
          </cell>
          <cell r="W1510">
            <v>40477</v>
          </cell>
          <cell r="Z1510">
            <v>41207</v>
          </cell>
        </row>
        <row r="1511">
          <cell r="B1511">
            <v>40429</v>
          </cell>
          <cell r="E1511">
            <v>40841</v>
          </cell>
          <cell r="H1511">
            <v>40438</v>
          </cell>
          <cell r="K1511">
            <v>40438</v>
          </cell>
          <cell r="N1511">
            <v>40429</v>
          </cell>
          <cell r="Q1511">
            <v>40415</v>
          </cell>
          <cell r="T1511">
            <v>40497</v>
          </cell>
          <cell r="W1511">
            <v>40478</v>
          </cell>
          <cell r="Z1511">
            <v>41208</v>
          </cell>
        </row>
        <row r="1512">
          <cell r="B1512">
            <v>40430</v>
          </cell>
          <cell r="E1512">
            <v>40842</v>
          </cell>
          <cell r="H1512">
            <v>40441</v>
          </cell>
          <cell r="K1512">
            <v>40441</v>
          </cell>
          <cell r="N1512">
            <v>40430</v>
          </cell>
          <cell r="Q1512">
            <v>40416</v>
          </cell>
          <cell r="T1512">
            <v>40498</v>
          </cell>
          <cell r="W1512">
            <v>40479</v>
          </cell>
          <cell r="Z1512">
            <v>41211</v>
          </cell>
        </row>
        <row r="1513">
          <cell r="B1513">
            <v>40431</v>
          </cell>
          <cell r="E1513">
            <v>40843</v>
          </cell>
          <cell r="H1513">
            <v>40442</v>
          </cell>
          <cell r="K1513">
            <v>40442</v>
          </cell>
          <cell r="N1513">
            <v>40431</v>
          </cell>
          <cell r="Q1513">
            <v>40417</v>
          </cell>
          <cell r="T1513">
            <v>40499</v>
          </cell>
          <cell r="W1513">
            <v>40480</v>
          </cell>
          <cell r="Z1513">
            <v>41212</v>
          </cell>
        </row>
        <row r="1514">
          <cell r="B1514">
            <v>40434</v>
          </cell>
          <cell r="E1514">
            <v>40844</v>
          </cell>
          <cell r="H1514">
            <v>40443</v>
          </cell>
          <cell r="K1514">
            <v>40443</v>
          </cell>
          <cell r="N1514">
            <v>40434</v>
          </cell>
          <cell r="Q1514">
            <v>40420</v>
          </cell>
          <cell r="T1514">
            <v>40500</v>
          </cell>
          <cell r="W1514">
            <v>40483</v>
          </cell>
          <cell r="Z1514">
            <v>41213</v>
          </cell>
        </row>
        <row r="1515">
          <cell r="B1515">
            <v>40435</v>
          </cell>
          <cell r="E1515">
            <v>40847</v>
          </cell>
          <cell r="H1515">
            <v>40444</v>
          </cell>
          <cell r="K1515">
            <v>40444</v>
          </cell>
          <cell r="N1515">
            <v>40435</v>
          </cell>
          <cell r="Q1515">
            <v>40421</v>
          </cell>
          <cell r="T1515">
            <v>40501</v>
          </cell>
          <cell r="W1515">
            <v>40484</v>
          </cell>
          <cell r="Z1515">
            <v>41214</v>
          </cell>
        </row>
        <row r="1516">
          <cell r="B1516">
            <v>40436</v>
          </cell>
          <cell r="E1516">
            <v>40848</v>
          </cell>
          <cell r="H1516">
            <v>40445</v>
          </cell>
          <cell r="K1516">
            <v>40445</v>
          </cell>
          <cell r="N1516">
            <v>40436</v>
          </cell>
          <cell r="Q1516">
            <v>40422</v>
          </cell>
          <cell r="T1516">
            <v>40504</v>
          </cell>
          <cell r="W1516">
            <v>40485</v>
          </cell>
          <cell r="Z1516">
            <v>41215</v>
          </cell>
        </row>
        <row r="1517">
          <cell r="B1517">
            <v>40437</v>
          </cell>
          <cell r="E1517">
            <v>40849</v>
          </cell>
          <cell r="H1517">
            <v>40448</v>
          </cell>
          <cell r="K1517">
            <v>40448</v>
          </cell>
          <cell r="N1517">
            <v>40437</v>
          </cell>
          <cell r="Q1517">
            <v>40423</v>
          </cell>
          <cell r="T1517">
            <v>40506</v>
          </cell>
          <cell r="W1517">
            <v>40486</v>
          </cell>
          <cell r="Z1517">
            <v>41218</v>
          </cell>
        </row>
        <row r="1518">
          <cell r="B1518">
            <v>40438</v>
          </cell>
          <cell r="E1518">
            <v>40850</v>
          </cell>
          <cell r="H1518">
            <v>40449</v>
          </cell>
          <cell r="K1518">
            <v>40449</v>
          </cell>
          <cell r="N1518">
            <v>40438</v>
          </cell>
          <cell r="Q1518">
            <v>40424</v>
          </cell>
          <cell r="T1518">
            <v>40507</v>
          </cell>
          <cell r="W1518">
            <v>40487</v>
          </cell>
          <cell r="Z1518">
            <v>41219</v>
          </cell>
        </row>
        <row r="1519">
          <cell r="B1519">
            <v>40441</v>
          </cell>
          <cell r="E1519">
            <v>40851</v>
          </cell>
          <cell r="H1519">
            <v>40450</v>
          </cell>
          <cell r="K1519">
            <v>40450</v>
          </cell>
          <cell r="N1519">
            <v>40441</v>
          </cell>
          <cell r="Q1519">
            <v>40427</v>
          </cell>
          <cell r="T1519">
            <v>40508</v>
          </cell>
          <cell r="W1519">
            <v>40490</v>
          </cell>
          <cell r="Z1519">
            <v>41220</v>
          </cell>
        </row>
        <row r="1520">
          <cell r="B1520">
            <v>40442</v>
          </cell>
          <cell r="E1520">
            <v>40854</v>
          </cell>
          <cell r="H1520">
            <v>40451</v>
          </cell>
          <cell r="K1520">
            <v>40451</v>
          </cell>
          <cell r="N1520">
            <v>40442</v>
          </cell>
          <cell r="Q1520">
            <v>40428</v>
          </cell>
          <cell r="T1520">
            <v>40511</v>
          </cell>
          <cell r="W1520">
            <v>40491</v>
          </cell>
          <cell r="Z1520">
            <v>41221</v>
          </cell>
        </row>
        <row r="1521">
          <cell r="B1521">
            <v>40443</v>
          </cell>
          <cell r="E1521">
            <v>40855</v>
          </cell>
          <cell r="H1521">
            <v>40452</v>
          </cell>
          <cell r="K1521">
            <v>40452</v>
          </cell>
          <cell r="N1521">
            <v>40443</v>
          </cell>
          <cell r="Q1521">
            <v>40429</v>
          </cell>
          <cell r="T1521">
            <v>40512</v>
          </cell>
          <cell r="W1521">
            <v>40492</v>
          </cell>
          <cell r="Z1521">
            <v>41222</v>
          </cell>
        </row>
        <row r="1522">
          <cell r="B1522">
            <v>40444</v>
          </cell>
          <cell r="E1522">
            <v>40856</v>
          </cell>
          <cell r="H1522">
            <v>40455</v>
          </cell>
          <cell r="K1522">
            <v>40455</v>
          </cell>
          <cell r="N1522">
            <v>40444</v>
          </cell>
          <cell r="Q1522">
            <v>40430</v>
          </cell>
          <cell r="T1522">
            <v>40513</v>
          </cell>
          <cell r="W1522">
            <v>40493</v>
          </cell>
          <cell r="Z1522">
            <v>41225</v>
          </cell>
        </row>
        <row r="1523">
          <cell r="B1523">
            <v>40445</v>
          </cell>
          <cell r="E1523">
            <v>40857</v>
          </cell>
          <cell r="H1523">
            <v>40456</v>
          </cell>
          <cell r="K1523">
            <v>40456</v>
          </cell>
          <cell r="N1523">
            <v>40445</v>
          </cell>
          <cell r="Q1523">
            <v>40431</v>
          </cell>
          <cell r="T1523">
            <v>40514</v>
          </cell>
          <cell r="W1523">
            <v>40494</v>
          </cell>
          <cell r="Z1523">
            <v>41226</v>
          </cell>
        </row>
        <row r="1524">
          <cell r="B1524">
            <v>40448</v>
          </cell>
          <cell r="E1524">
            <v>40858</v>
          </cell>
          <cell r="H1524">
            <v>40457</v>
          </cell>
          <cell r="K1524">
            <v>40457</v>
          </cell>
          <cell r="N1524">
            <v>40448</v>
          </cell>
          <cell r="Q1524">
            <v>40434</v>
          </cell>
          <cell r="T1524">
            <v>40515</v>
          </cell>
          <cell r="W1524">
            <v>40497</v>
          </cell>
          <cell r="Z1524">
            <v>41227</v>
          </cell>
        </row>
        <row r="1525">
          <cell r="B1525">
            <v>40449</v>
          </cell>
          <cell r="E1525">
            <v>40861</v>
          </cell>
          <cell r="H1525">
            <v>40458</v>
          </cell>
          <cell r="K1525">
            <v>40458</v>
          </cell>
          <cell r="N1525">
            <v>40449</v>
          </cell>
          <cell r="Q1525">
            <v>40435</v>
          </cell>
          <cell r="T1525">
            <v>40518</v>
          </cell>
          <cell r="W1525">
            <v>40498</v>
          </cell>
          <cell r="Z1525">
            <v>41228</v>
          </cell>
        </row>
        <row r="1526">
          <cell r="B1526">
            <v>40450</v>
          </cell>
          <cell r="E1526">
            <v>40862</v>
          </cell>
          <cell r="H1526">
            <v>40459</v>
          </cell>
          <cell r="K1526">
            <v>40459</v>
          </cell>
          <cell r="N1526">
            <v>40450</v>
          </cell>
          <cell r="Q1526">
            <v>40436</v>
          </cell>
          <cell r="T1526">
            <v>40519</v>
          </cell>
          <cell r="W1526">
            <v>40499</v>
          </cell>
          <cell r="Z1526">
            <v>41229</v>
          </cell>
        </row>
        <row r="1527">
          <cell r="B1527">
            <v>40451</v>
          </cell>
          <cell r="E1527">
            <v>40863</v>
          </cell>
          <cell r="H1527">
            <v>40462</v>
          </cell>
          <cell r="K1527">
            <v>40462</v>
          </cell>
          <cell r="N1527">
            <v>40451</v>
          </cell>
          <cell r="Q1527">
            <v>40437</v>
          </cell>
          <cell r="T1527">
            <v>40520</v>
          </cell>
          <cell r="W1527">
            <v>40500</v>
          </cell>
          <cell r="Z1527">
            <v>41232</v>
          </cell>
        </row>
        <row r="1528">
          <cell r="B1528">
            <v>40452</v>
          </cell>
          <cell r="E1528">
            <v>40864</v>
          </cell>
          <cell r="H1528">
            <v>40463</v>
          </cell>
          <cell r="K1528">
            <v>40463</v>
          </cell>
          <cell r="N1528">
            <v>40452</v>
          </cell>
          <cell r="Q1528">
            <v>40438</v>
          </cell>
          <cell r="T1528">
            <v>40521</v>
          </cell>
          <cell r="W1528">
            <v>40501</v>
          </cell>
          <cell r="Z1528">
            <v>41233</v>
          </cell>
        </row>
        <row r="1529">
          <cell r="B1529">
            <v>40455</v>
          </cell>
          <cell r="E1529">
            <v>40865</v>
          </cell>
          <cell r="H1529">
            <v>40464</v>
          </cell>
          <cell r="K1529">
            <v>40464</v>
          </cell>
          <cell r="N1529">
            <v>40455</v>
          </cell>
          <cell r="Q1529">
            <v>40441</v>
          </cell>
          <cell r="T1529">
            <v>40522</v>
          </cell>
          <cell r="W1529">
            <v>40504</v>
          </cell>
          <cell r="Z1529">
            <v>41234</v>
          </cell>
        </row>
        <row r="1530">
          <cell r="B1530">
            <v>40456</v>
          </cell>
          <cell r="E1530">
            <v>40868</v>
          </cell>
          <cell r="H1530">
            <v>40465</v>
          </cell>
          <cell r="K1530">
            <v>40465</v>
          </cell>
          <cell r="N1530">
            <v>40456</v>
          </cell>
          <cell r="Q1530">
            <v>40442</v>
          </cell>
          <cell r="T1530">
            <v>40525</v>
          </cell>
          <cell r="W1530">
            <v>40505</v>
          </cell>
          <cell r="Z1530">
            <v>41235</v>
          </cell>
        </row>
        <row r="1531">
          <cell r="B1531">
            <v>40457</v>
          </cell>
          <cell r="E1531">
            <v>40869</v>
          </cell>
          <cell r="H1531">
            <v>40466</v>
          </cell>
          <cell r="K1531">
            <v>40466</v>
          </cell>
          <cell r="N1531">
            <v>40457</v>
          </cell>
          <cell r="Q1531">
            <v>40443</v>
          </cell>
          <cell r="T1531">
            <v>40526</v>
          </cell>
          <cell r="W1531">
            <v>40506</v>
          </cell>
          <cell r="Z1531">
            <v>41236</v>
          </cell>
        </row>
        <row r="1532">
          <cell r="B1532">
            <v>40458</v>
          </cell>
          <cell r="E1532">
            <v>40870</v>
          </cell>
          <cell r="H1532">
            <v>40469</v>
          </cell>
          <cell r="K1532">
            <v>40469</v>
          </cell>
          <cell r="N1532">
            <v>40458</v>
          </cell>
          <cell r="Q1532">
            <v>40444</v>
          </cell>
          <cell r="T1532">
            <v>40527</v>
          </cell>
          <cell r="W1532">
            <v>40507</v>
          </cell>
          <cell r="Z1532">
            <v>41239</v>
          </cell>
        </row>
        <row r="1533">
          <cell r="B1533">
            <v>40459</v>
          </cell>
          <cell r="E1533">
            <v>40871</v>
          </cell>
          <cell r="H1533">
            <v>40470</v>
          </cell>
          <cell r="K1533">
            <v>40470</v>
          </cell>
          <cell r="N1533">
            <v>40459</v>
          </cell>
          <cell r="Q1533">
            <v>40445</v>
          </cell>
          <cell r="T1533">
            <v>40528</v>
          </cell>
          <cell r="W1533">
            <v>40508</v>
          </cell>
          <cell r="Z1533">
            <v>41240</v>
          </cell>
        </row>
        <row r="1534">
          <cell r="B1534">
            <v>40462</v>
          </cell>
          <cell r="E1534">
            <v>40872</v>
          </cell>
          <cell r="H1534">
            <v>40471</v>
          </cell>
          <cell r="K1534">
            <v>40471</v>
          </cell>
          <cell r="N1534">
            <v>40462</v>
          </cell>
          <cell r="Q1534">
            <v>40448</v>
          </cell>
          <cell r="T1534">
            <v>40529</v>
          </cell>
          <cell r="W1534">
            <v>40511</v>
          </cell>
          <cell r="Z1534">
            <v>41241</v>
          </cell>
        </row>
        <row r="1535">
          <cell r="B1535">
            <v>40463</v>
          </cell>
          <cell r="E1535">
            <v>40875</v>
          </cell>
          <cell r="H1535">
            <v>40472</v>
          </cell>
          <cell r="K1535">
            <v>40472</v>
          </cell>
          <cell r="N1535">
            <v>40463</v>
          </cell>
          <cell r="Q1535">
            <v>40449</v>
          </cell>
          <cell r="T1535">
            <v>40532</v>
          </cell>
          <cell r="W1535">
            <v>40512</v>
          </cell>
          <cell r="Z1535">
            <v>41242</v>
          </cell>
        </row>
        <row r="1536">
          <cell r="B1536">
            <v>40464</v>
          </cell>
          <cell r="E1536">
            <v>40876</v>
          </cell>
          <cell r="H1536">
            <v>40473</v>
          </cell>
          <cell r="K1536">
            <v>40473</v>
          </cell>
          <cell r="N1536">
            <v>40464</v>
          </cell>
          <cell r="Q1536">
            <v>40450</v>
          </cell>
          <cell r="T1536">
            <v>40533</v>
          </cell>
          <cell r="W1536">
            <v>40513</v>
          </cell>
          <cell r="Z1536">
            <v>41243</v>
          </cell>
        </row>
        <row r="1537">
          <cell r="B1537">
            <v>40465</v>
          </cell>
          <cell r="E1537">
            <v>40877</v>
          </cell>
          <cell r="H1537">
            <v>40476</v>
          </cell>
          <cell r="K1537">
            <v>40476</v>
          </cell>
          <cell r="N1537">
            <v>40465</v>
          </cell>
          <cell r="Q1537">
            <v>40451</v>
          </cell>
          <cell r="T1537">
            <v>40534</v>
          </cell>
          <cell r="W1537">
            <v>40514</v>
          </cell>
          <cell r="Z1537">
            <v>41246</v>
          </cell>
        </row>
        <row r="1538">
          <cell r="B1538">
            <v>40466</v>
          </cell>
          <cell r="E1538">
            <v>40878</v>
          </cell>
          <cell r="H1538">
            <v>40477</v>
          </cell>
          <cell r="K1538">
            <v>40477</v>
          </cell>
          <cell r="N1538">
            <v>40466</v>
          </cell>
          <cell r="Q1538">
            <v>40452</v>
          </cell>
          <cell r="T1538">
            <v>40536</v>
          </cell>
          <cell r="W1538">
            <v>40515</v>
          </cell>
          <cell r="Z1538">
            <v>41247</v>
          </cell>
        </row>
        <row r="1539">
          <cell r="B1539">
            <v>40469</v>
          </cell>
          <cell r="E1539">
            <v>40879</v>
          </cell>
          <cell r="H1539">
            <v>40478</v>
          </cell>
          <cell r="K1539">
            <v>40478</v>
          </cell>
          <cell r="N1539">
            <v>40469</v>
          </cell>
          <cell r="Q1539">
            <v>40455</v>
          </cell>
          <cell r="T1539">
            <v>40539</v>
          </cell>
          <cell r="W1539">
            <v>40518</v>
          </cell>
          <cell r="Z1539">
            <v>41248</v>
          </cell>
        </row>
        <row r="1540">
          <cell r="B1540">
            <v>40470</v>
          </cell>
          <cell r="E1540">
            <v>40882</v>
          </cell>
          <cell r="H1540">
            <v>40479</v>
          </cell>
          <cell r="K1540">
            <v>40479</v>
          </cell>
          <cell r="N1540">
            <v>40470</v>
          </cell>
          <cell r="Q1540">
            <v>40456</v>
          </cell>
          <cell r="T1540">
            <v>40540</v>
          </cell>
          <cell r="W1540">
            <v>40519</v>
          </cell>
          <cell r="Z1540">
            <v>41249</v>
          </cell>
        </row>
        <row r="1541">
          <cell r="B1541">
            <v>40471</v>
          </cell>
          <cell r="E1541">
            <v>40883</v>
          </cell>
          <cell r="H1541">
            <v>40480</v>
          </cell>
          <cell r="K1541">
            <v>40480</v>
          </cell>
          <cell r="N1541">
            <v>40471</v>
          </cell>
          <cell r="Q1541">
            <v>40457</v>
          </cell>
          <cell r="T1541">
            <v>40541</v>
          </cell>
          <cell r="W1541">
            <v>40520</v>
          </cell>
          <cell r="Z1541">
            <v>41250</v>
          </cell>
        </row>
        <row r="1542">
          <cell r="B1542">
            <v>40472</v>
          </cell>
          <cell r="E1542">
            <v>40884</v>
          </cell>
          <cell r="H1542">
            <v>40483</v>
          </cell>
          <cell r="K1542">
            <v>40483</v>
          </cell>
          <cell r="N1542">
            <v>40472</v>
          </cell>
          <cell r="Q1542">
            <v>40458</v>
          </cell>
          <cell r="T1542">
            <v>40542</v>
          </cell>
          <cell r="W1542">
            <v>40521</v>
          </cell>
          <cell r="Z1542">
            <v>41253</v>
          </cell>
        </row>
        <row r="1543">
          <cell r="B1543">
            <v>40473</v>
          </cell>
          <cell r="E1543">
            <v>40885</v>
          </cell>
          <cell r="H1543">
            <v>40484</v>
          </cell>
          <cell r="K1543">
            <v>40484</v>
          </cell>
          <cell r="N1543">
            <v>40473</v>
          </cell>
          <cell r="Q1543">
            <v>40459</v>
          </cell>
          <cell r="T1543">
            <v>40547</v>
          </cell>
          <cell r="W1543">
            <v>40522</v>
          </cell>
          <cell r="Z1543">
            <v>41254</v>
          </cell>
        </row>
        <row r="1544">
          <cell r="B1544">
            <v>40476</v>
          </cell>
          <cell r="E1544">
            <v>40886</v>
          </cell>
          <cell r="H1544">
            <v>40485</v>
          </cell>
          <cell r="K1544">
            <v>40485</v>
          </cell>
          <cell r="N1544">
            <v>40476</v>
          </cell>
          <cell r="Q1544">
            <v>40462</v>
          </cell>
          <cell r="T1544">
            <v>40548</v>
          </cell>
          <cell r="W1544">
            <v>40525</v>
          </cell>
          <cell r="Z1544">
            <v>41255</v>
          </cell>
        </row>
        <row r="1545">
          <cell r="B1545">
            <v>40477</v>
          </cell>
          <cell r="E1545">
            <v>40889</v>
          </cell>
          <cell r="H1545">
            <v>40486</v>
          </cell>
          <cell r="K1545">
            <v>40486</v>
          </cell>
          <cell r="N1545">
            <v>40477</v>
          </cell>
          <cell r="Q1545">
            <v>40463</v>
          </cell>
          <cell r="T1545">
            <v>40549</v>
          </cell>
          <cell r="W1545">
            <v>40526</v>
          </cell>
          <cell r="Z1545">
            <v>41256</v>
          </cell>
        </row>
        <row r="1546">
          <cell r="B1546">
            <v>40478</v>
          </cell>
          <cell r="E1546">
            <v>40890</v>
          </cell>
          <cell r="H1546">
            <v>40487</v>
          </cell>
          <cell r="K1546">
            <v>40487</v>
          </cell>
          <cell r="N1546">
            <v>40478</v>
          </cell>
          <cell r="Q1546">
            <v>40464</v>
          </cell>
          <cell r="T1546">
            <v>40550</v>
          </cell>
          <cell r="W1546">
            <v>40527</v>
          </cell>
          <cell r="Z1546">
            <v>41257</v>
          </cell>
        </row>
        <row r="1547">
          <cell r="B1547">
            <v>40479</v>
          </cell>
          <cell r="E1547">
            <v>40891</v>
          </cell>
          <cell r="H1547">
            <v>40490</v>
          </cell>
          <cell r="K1547">
            <v>40490</v>
          </cell>
          <cell r="N1547">
            <v>40479</v>
          </cell>
          <cell r="Q1547">
            <v>40465</v>
          </cell>
          <cell r="T1547">
            <v>40554</v>
          </cell>
          <cell r="W1547">
            <v>40528</v>
          </cell>
          <cell r="Z1547">
            <v>41260</v>
          </cell>
        </row>
        <row r="1548">
          <cell r="B1548">
            <v>40480</v>
          </cell>
          <cell r="E1548">
            <v>40892</v>
          </cell>
          <cell r="H1548">
            <v>40491</v>
          </cell>
          <cell r="K1548">
            <v>40491</v>
          </cell>
          <cell r="N1548">
            <v>40480</v>
          </cell>
          <cell r="Q1548">
            <v>40466</v>
          </cell>
          <cell r="T1548">
            <v>40555</v>
          </cell>
          <cell r="W1548">
            <v>40529</v>
          </cell>
          <cell r="Z1548">
            <v>41261</v>
          </cell>
        </row>
        <row r="1549">
          <cell r="B1549">
            <v>40483</v>
          </cell>
          <cell r="E1549">
            <v>40893</v>
          </cell>
          <cell r="H1549">
            <v>40492</v>
          </cell>
          <cell r="K1549">
            <v>40492</v>
          </cell>
          <cell r="N1549">
            <v>40483</v>
          </cell>
          <cell r="Q1549">
            <v>40469</v>
          </cell>
          <cell r="T1549">
            <v>40556</v>
          </cell>
          <cell r="W1549">
            <v>40532</v>
          </cell>
          <cell r="Z1549">
            <v>41262</v>
          </cell>
        </row>
        <row r="1550">
          <cell r="B1550">
            <v>40484</v>
          </cell>
          <cell r="E1550">
            <v>40896</v>
          </cell>
          <cell r="H1550">
            <v>40493</v>
          </cell>
          <cell r="K1550">
            <v>40493</v>
          </cell>
          <cell r="N1550">
            <v>40484</v>
          </cell>
          <cell r="Q1550">
            <v>40470</v>
          </cell>
          <cell r="T1550">
            <v>40557</v>
          </cell>
          <cell r="W1550">
            <v>40533</v>
          </cell>
          <cell r="Z1550">
            <v>41263</v>
          </cell>
        </row>
        <row r="1551">
          <cell r="B1551">
            <v>40485</v>
          </cell>
          <cell r="E1551">
            <v>40897</v>
          </cell>
          <cell r="H1551">
            <v>40494</v>
          </cell>
          <cell r="K1551">
            <v>40494</v>
          </cell>
          <cell r="N1551">
            <v>40485</v>
          </cell>
          <cell r="Q1551">
            <v>40471</v>
          </cell>
          <cell r="T1551">
            <v>40560</v>
          </cell>
          <cell r="W1551">
            <v>40534</v>
          </cell>
          <cell r="Z1551">
            <v>41264</v>
          </cell>
        </row>
        <row r="1552">
          <cell r="B1552">
            <v>40486</v>
          </cell>
          <cell r="E1552">
            <v>40898</v>
          </cell>
          <cell r="H1552">
            <v>40497</v>
          </cell>
          <cell r="K1552">
            <v>40497</v>
          </cell>
          <cell r="N1552">
            <v>40486</v>
          </cell>
          <cell r="Q1552">
            <v>40472</v>
          </cell>
          <cell r="T1552">
            <v>40561</v>
          </cell>
          <cell r="W1552">
            <v>40535</v>
          </cell>
          <cell r="Z1552">
            <v>41267</v>
          </cell>
        </row>
        <row r="1553">
          <cell r="B1553">
            <v>40487</v>
          </cell>
          <cell r="E1553">
            <v>40899</v>
          </cell>
          <cell r="H1553">
            <v>40498</v>
          </cell>
          <cell r="K1553">
            <v>40498</v>
          </cell>
          <cell r="N1553">
            <v>40487</v>
          </cell>
          <cell r="Q1553">
            <v>40473</v>
          </cell>
          <cell r="T1553">
            <v>40562</v>
          </cell>
          <cell r="W1553">
            <v>40536</v>
          </cell>
          <cell r="Z1553">
            <v>41270</v>
          </cell>
        </row>
        <row r="1554">
          <cell r="B1554">
            <v>40490</v>
          </cell>
          <cell r="E1554">
            <v>40900</v>
          </cell>
          <cell r="H1554">
            <v>40499</v>
          </cell>
          <cell r="K1554">
            <v>40499</v>
          </cell>
          <cell r="N1554">
            <v>40490</v>
          </cell>
          <cell r="Q1554">
            <v>40476</v>
          </cell>
          <cell r="T1554">
            <v>40563</v>
          </cell>
          <cell r="W1554">
            <v>40540</v>
          </cell>
          <cell r="Z1554">
            <v>41271</v>
          </cell>
        </row>
        <row r="1555">
          <cell r="B1555">
            <v>40491</v>
          </cell>
          <cell r="E1555">
            <v>40905</v>
          </cell>
          <cell r="H1555">
            <v>40500</v>
          </cell>
          <cell r="K1555">
            <v>40500</v>
          </cell>
          <cell r="N1555">
            <v>40491</v>
          </cell>
          <cell r="Q1555">
            <v>40477</v>
          </cell>
          <cell r="T1555">
            <v>40564</v>
          </cell>
          <cell r="W1555">
            <v>40541</v>
          </cell>
          <cell r="Z1555">
            <v>41274</v>
          </cell>
        </row>
        <row r="1556">
          <cell r="B1556">
            <v>40492</v>
          </cell>
          <cell r="E1556">
            <v>40906</v>
          </cell>
          <cell r="H1556">
            <v>40501</v>
          </cell>
          <cell r="K1556">
            <v>40501</v>
          </cell>
          <cell r="N1556">
            <v>40492</v>
          </cell>
          <cell r="Q1556">
            <v>40478</v>
          </cell>
          <cell r="T1556">
            <v>40567</v>
          </cell>
          <cell r="W1556">
            <v>40542</v>
          </cell>
          <cell r="Z1556">
            <v>41276</v>
          </cell>
        </row>
        <row r="1557">
          <cell r="B1557">
            <v>40493</v>
          </cell>
          <cell r="E1557">
            <v>40907</v>
          </cell>
          <cell r="H1557">
            <v>40504</v>
          </cell>
          <cell r="K1557">
            <v>40504</v>
          </cell>
          <cell r="N1557">
            <v>40493</v>
          </cell>
          <cell r="Q1557">
            <v>40479</v>
          </cell>
          <cell r="T1557">
            <v>40568</v>
          </cell>
          <cell r="W1557">
            <v>40543</v>
          </cell>
          <cell r="Z1557">
            <v>41277</v>
          </cell>
        </row>
        <row r="1558">
          <cell r="B1558">
            <v>40494</v>
          </cell>
          <cell r="E1558">
            <v>40911</v>
          </cell>
          <cell r="H1558">
            <v>40505</v>
          </cell>
          <cell r="K1558">
            <v>40505</v>
          </cell>
          <cell r="N1558">
            <v>40494</v>
          </cell>
          <cell r="Q1558">
            <v>40480</v>
          </cell>
          <cell r="T1558">
            <v>40569</v>
          </cell>
          <cell r="W1558">
            <v>40546</v>
          </cell>
          <cell r="Z1558">
            <v>41278</v>
          </cell>
        </row>
        <row r="1559">
          <cell r="B1559">
            <v>40497</v>
          </cell>
          <cell r="E1559">
            <v>40912</v>
          </cell>
          <cell r="H1559">
            <v>40506</v>
          </cell>
          <cell r="K1559">
            <v>40506</v>
          </cell>
          <cell r="N1559">
            <v>40497</v>
          </cell>
          <cell r="Q1559">
            <v>40483</v>
          </cell>
          <cell r="T1559">
            <v>40570</v>
          </cell>
          <cell r="W1559">
            <v>40547</v>
          </cell>
          <cell r="Z1559">
            <v>41281</v>
          </cell>
        </row>
        <row r="1560">
          <cell r="B1560">
            <v>40498</v>
          </cell>
          <cell r="E1560">
            <v>40913</v>
          </cell>
          <cell r="H1560">
            <v>40508</v>
          </cell>
          <cell r="K1560">
            <v>40508</v>
          </cell>
          <cell r="N1560">
            <v>40498</v>
          </cell>
          <cell r="Q1560">
            <v>40484</v>
          </cell>
          <cell r="T1560">
            <v>40571</v>
          </cell>
          <cell r="W1560">
            <v>40548</v>
          </cell>
          <cell r="Z1560">
            <v>41282</v>
          </cell>
        </row>
        <row r="1561">
          <cell r="B1561">
            <v>40499</v>
          </cell>
          <cell r="E1561">
            <v>40914</v>
          </cell>
          <cell r="H1561">
            <v>40511</v>
          </cell>
          <cell r="K1561">
            <v>40511</v>
          </cell>
          <cell r="N1561">
            <v>40499</v>
          </cell>
          <cell r="Q1561">
            <v>40485</v>
          </cell>
          <cell r="T1561">
            <v>40574</v>
          </cell>
          <cell r="W1561">
            <v>40549</v>
          </cell>
          <cell r="Z1561">
            <v>41283</v>
          </cell>
        </row>
        <row r="1562">
          <cell r="B1562">
            <v>40500</v>
          </cell>
          <cell r="E1562">
            <v>40917</v>
          </cell>
          <cell r="H1562">
            <v>40512</v>
          </cell>
          <cell r="K1562">
            <v>40512</v>
          </cell>
          <cell r="N1562">
            <v>40500</v>
          </cell>
          <cell r="Q1562">
            <v>40486</v>
          </cell>
          <cell r="T1562">
            <v>40575</v>
          </cell>
          <cell r="W1562">
            <v>40550</v>
          </cell>
          <cell r="Z1562">
            <v>41284</v>
          </cell>
        </row>
        <row r="1563">
          <cell r="B1563">
            <v>40501</v>
          </cell>
          <cell r="E1563">
            <v>40918</v>
          </cell>
          <cell r="H1563">
            <v>40513</v>
          </cell>
          <cell r="K1563">
            <v>40513</v>
          </cell>
          <cell r="N1563">
            <v>40501</v>
          </cell>
          <cell r="Q1563">
            <v>40487</v>
          </cell>
          <cell r="T1563">
            <v>40576</v>
          </cell>
          <cell r="W1563">
            <v>40553</v>
          </cell>
          <cell r="Z1563">
            <v>41285</v>
          </cell>
        </row>
        <row r="1564">
          <cell r="B1564">
            <v>40504</v>
          </cell>
          <cell r="E1564">
            <v>40919</v>
          </cell>
          <cell r="H1564">
            <v>40514</v>
          </cell>
          <cell r="K1564">
            <v>40514</v>
          </cell>
          <cell r="N1564">
            <v>40504</v>
          </cell>
          <cell r="Q1564">
            <v>40490</v>
          </cell>
          <cell r="T1564">
            <v>40577</v>
          </cell>
          <cell r="W1564">
            <v>40554</v>
          </cell>
          <cell r="Z1564">
            <v>41288</v>
          </cell>
        </row>
        <row r="1565">
          <cell r="B1565">
            <v>40505</v>
          </cell>
          <cell r="E1565">
            <v>40920</v>
          </cell>
          <cell r="H1565">
            <v>40515</v>
          </cell>
          <cell r="K1565">
            <v>40515</v>
          </cell>
          <cell r="N1565">
            <v>40505</v>
          </cell>
          <cell r="Q1565">
            <v>40491</v>
          </cell>
          <cell r="T1565">
            <v>40578</v>
          </cell>
          <cell r="W1565">
            <v>40555</v>
          </cell>
          <cell r="Z1565">
            <v>41289</v>
          </cell>
        </row>
        <row r="1566">
          <cell r="B1566">
            <v>40506</v>
          </cell>
          <cell r="E1566">
            <v>40921</v>
          </cell>
          <cell r="H1566">
            <v>40518</v>
          </cell>
          <cell r="K1566">
            <v>40518</v>
          </cell>
          <cell r="N1566">
            <v>40506</v>
          </cell>
          <cell r="Q1566">
            <v>40492</v>
          </cell>
          <cell r="T1566">
            <v>40581</v>
          </cell>
          <cell r="W1566">
            <v>40556</v>
          </cell>
          <cell r="Z1566">
            <v>41290</v>
          </cell>
        </row>
        <row r="1567">
          <cell r="B1567">
            <v>40507</v>
          </cell>
          <cell r="E1567">
            <v>40924</v>
          </cell>
          <cell r="H1567">
            <v>40519</v>
          </cell>
          <cell r="K1567">
            <v>40519</v>
          </cell>
          <cell r="N1567">
            <v>40507</v>
          </cell>
          <cell r="Q1567">
            <v>40493</v>
          </cell>
          <cell r="T1567">
            <v>40582</v>
          </cell>
          <cell r="W1567">
            <v>40557</v>
          </cell>
          <cell r="Z1567">
            <v>41291</v>
          </cell>
        </row>
        <row r="1568">
          <cell r="B1568">
            <v>40508</v>
          </cell>
          <cell r="E1568">
            <v>40925</v>
          </cell>
          <cell r="H1568">
            <v>40520</v>
          </cell>
          <cell r="K1568">
            <v>40520</v>
          </cell>
          <cell r="N1568">
            <v>40508</v>
          </cell>
          <cell r="Q1568">
            <v>40494</v>
          </cell>
          <cell r="T1568">
            <v>40583</v>
          </cell>
          <cell r="W1568">
            <v>40560</v>
          </cell>
          <cell r="Z1568">
            <v>41292</v>
          </cell>
        </row>
        <row r="1569">
          <cell r="B1569">
            <v>40511</v>
          </cell>
          <cell r="E1569">
            <v>40926</v>
          </cell>
          <cell r="H1569">
            <v>40521</v>
          </cell>
          <cell r="K1569">
            <v>40521</v>
          </cell>
          <cell r="N1569">
            <v>40511</v>
          </cell>
          <cell r="Q1569">
            <v>40497</v>
          </cell>
          <cell r="T1569">
            <v>40584</v>
          </cell>
          <cell r="W1569">
            <v>40561</v>
          </cell>
          <cell r="Z1569">
            <v>41295</v>
          </cell>
        </row>
        <row r="1570">
          <cell r="B1570">
            <v>40512</v>
          </cell>
          <cell r="E1570">
            <v>40927</v>
          </cell>
          <cell r="H1570">
            <v>40522</v>
          </cell>
          <cell r="K1570">
            <v>40522</v>
          </cell>
          <cell r="N1570">
            <v>40512</v>
          </cell>
          <cell r="Q1570">
            <v>40498</v>
          </cell>
          <cell r="T1570">
            <v>40588</v>
          </cell>
          <cell r="W1570">
            <v>40562</v>
          </cell>
          <cell r="Z1570">
            <v>41296</v>
          </cell>
        </row>
        <row r="1571">
          <cell r="B1571">
            <v>40513</v>
          </cell>
          <cell r="E1571">
            <v>40928</v>
          </cell>
          <cell r="H1571">
            <v>40525</v>
          </cell>
          <cell r="K1571">
            <v>40525</v>
          </cell>
          <cell r="N1571">
            <v>40513</v>
          </cell>
          <cell r="Q1571">
            <v>40499</v>
          </cell>
          <cell r="T1571">
            <v>40589</v>
          </cell>
          <cell r="W1571">
            <v>40563</v>
          </cell>
          <cell r="Z1571">
            <v>41297</v>
          </cell>
        </row>
        <row r="1572">
          <cell r="B1572">
            <v>40514</v>
          </cell>
          <cell r="E1572">
            <v>40934</v>
          </cell>
          <cell r="H1572">
            <v>40526</v>
          </cell>
          <cell r="K1572">
            <v>40526</v>
          </cell>
          <cell r="N1572">
            <v>40514</v>
          </cell>
          <cell r="Q1572">
            <v>40500</v>
          </cell>
          <cell r="T1572">
            <v>40590</v>
          </cell>
          <cell r="W1572">
            <v>40564</v>
          </cell>
          <cell r="Z1572">
            <v>41298</v>
          </cell>
        </row>
        <row r="1573">
          <cell r="B1573">
            <v>40515</v>
          </cell>
          <cell r="E1573">
            <v>40935</v>
          </cell>
          <cell r="H1573">
            <v>40527</v>
          </cell>
          <cell r="K1573">
            <v>40527</v>
          </cell>
          <cell r="N1573">
            <v>40515</v>
          </cell>
          <cell r="Q1573">
            <v>40501</v>
          </cell>
          <cell r="T1573">
            <v>40591</v>
          </cell>
          <cell r="W1573">
            <v>40567</v>
          </cell>
          <cell r="Z1573">
            <v>41299</v>
          </cell>
        </row>
        <row r="1574">
          <cell r="B1574">
            <v>40518</v>
          </cell>
          <cell r="E1574">
            <v>40938</v>
          </cell>
          <cell r="H1574">
            <v>40528</v>
          </cell>
          <cell r="K1574">
            <v>40528</v>
          </cell>
          <cell r="N1574">
            <v>40518</v>
          </cell>
          <cell r="Q1574">
            <v>40504</v>
          </cell>
          <cell r="T1574">
            <v>40592</v>
          </cell>
          <cell r="W1574">
            <v>40568</v>
          </cell>
          <cell r="Z1574">
            <v>41302</v>
          </cell>
        </row>
        <row r="1575">
          <cell r="B1575">
            <v>40519</v>
          </cell>
          <cell r="E1575">
            <v>40939</v>
          </cell>
          <cell r="H1575">
            <v>40529</v>
          </cell>
          <cell r="K1575">
            <v>40529</v>
          </cell>
          <cell r="N1575">
            <v>40519</v>
          </cell>
          <cell r="Q1575">
            <v>40505</v>
          </cell>
          <cell r="T1575">
            <v>40595</v>
          </cell>
          <cell r="W1575">
            <v>40569</v>
          </cell>
          <cell r="Z1575">
            <v>41303</v>
          </cell>
        </row>
        <row r="1576">
          <cell r="B1576">
            <v>40520</v>
          </cell>
          <cell r="E1576">
            <v>40940</v>
          </cell>
          <cell r="H1576">
            <v>40532</v>
          </cell>
          <cell r="K1576">
            <v>40532</v>
          </cell>
          <cell r="N1576">
            <v>40520</v>
          </cell>
          <cell r="Q1576">
            <v>40506</v>
          </cell>
          <cell r="T1576">
            <v>40596</v>
          </cell>
          <cell r="W1576">
            <v>40570</v>
          </cell>
          <cell r="Z1576">
            <v>41304</v>
          </cell>
        </row>
        <row r="1577">
          <cell r="B1577">
            <v>40521</v>
          </cell>
          <cell r="E1577">
            <v>40941</v>
          </cell>
          <cell r="H1577">
            <v>40533</v>
          </cell>
          <cell r="K1577">
            <v>40533</v>
          </cell>
          <cell r="N1577">
            <v>40521</v>
          </cell>
          <cell r="Q1577">
            <v>40507</v>
          </cell>
          <cell r="T1577">
            <v>40597</v>
          </cell>
          <cell r="W1577">
            <v>40571</v>
          </cell>
          <cell r="Z1577">
            <v>41305</v>
          </cell>
        </row>
        <row r="1578">
          <cell r="B1578">
            <v>40522</v>
          </cell>
          <cell r="E1578">
            <v>40942</v>
          </cell>
          <cell r="H1578">
            <v>40534</v>
          </cell>
          <cell r="K1578">
            <v>40534</v>
          </cell>
          <cell r="N1578">
            <v>40522</v>
          </cell>
          <cell r="Q1578">
            <v>40508</v>
          </cell>
          <cell r="T1578">
            <v>40598</v>
          </cell>
          <cell r="W1578">
            <v>40574</v>
          </cell>
          <cell r="Z1578">
            <v>41306</v>
          </cell>
        </row>
        <row r="1579">
          <cell r="B1579">
            <v>40525</v>
          </cell>
          <cell r="E1579">
            <v>40945</v>
          </cell>
          <cell r="H1579">
            <v>40535</v>
          </cell>
          <cell r="K1579">
            <v>40535</v>
          </cell>
          <cell r="N1579">
            <v>40525</v>
          </cell>
          <cell r="Q1579">
            <v>40511</v>
          </cell>
          <cell r="T1579">
            <v>40599</v>
          </cell>
          <cell r="W1579">
            <v>40575</v>
          </cell>
          <cell r="Z1579">
            <v>41309</v>
          </cell>
        </row>
        <row r="1580">
          <cell r="B1580">
            <v>40526</v>
          </cell>
          <cell r="E1580">
            <v>40946</v>
          </cell>
          <cell r="H1580">
            <v>40539</v>
          </cell>
          <cell r="K1580">
            <v>40539</v>
          </cell>
          <cell r="N1580">
            <v>40526</v>
          </cell>
          <cell r="Q1580">
            <v>40512</v>
          </cell>
          <cell r="T1580">
            <v>40602</v>
          </cell>
          <cell r="W1580">
            <v>40576</v>
          </cell>
          <cell r="Z1580">
            <v>41310</v>
          </cell>
        </row>
        <row r="1581">
          <cell r="B1581">
            <v>40527</v>
          </cell>
          <cell r="E1581">
            <v>40947</v>
          </cell>
          <cell r="H1581">
            <v>40540</v>
          </cell>
          <cell r="K1581">
            <v>40540</v>
          </cell>
          <cell r="N1581">
            <v>40527</v>
          </cell>
          <cell r="Q1581">
            <v>40513</v>
          </cell>
          <cell r="T1581">
            <v>40603</v>
          </cell>
          <cell r="W1581">
            <v>40581</v>
          </cell>
          <cell r="Z1581">
            <v>41311</v>
          </cell>
        </row>
        <row r="1582">
          <cell r="B1582">
            <v>40528</v>
          </cell>
          <cell r="E1582">
            <v>40948</v>
          </cell>
          <cell r="H1582">
            <v>40541</v>
          </cell>
          <cell r="K1582">
            <v>40541</v>
          </cell>
          <cell r="N1582">
            <v>40528</v>
          </cell>
          <cell r="Q1582">
            <v>40514</v>
          </cell>
          <cell r="T1582">
            <v>40604</v>
          </cell>
          <cell r="W1582">
            <v>40582</v>
          </cell>
          <cell r="Z1582">
            <v>41312</v>
          </cell>
        </row>
        <row r="1583">
          <cell r="B1583">
            <v>40529</v>
          </cell>
          <cell r="E1583">
            <v>40949</v>
          </cell>
          <cell r="H1583">
            <v>40542</v>
          </cell>
          <cell r="K1583">
            <v>40542</v>
          </cell>
          <cell r="N1583">
            <v>40529</v>
          </cell>
          <cell r="Q1583">
            <v>40515</v>
          </cell>
          <cell r="T1583">
            <v>40605</v>
          </cell>
          <cell r="W1583">
            <v>40583</v>
          </cell>
          <cell r="Z1583">
            <v>41313</v>
          </cell>
        </row>
        <row r="1584">
          <cell r="B1584">
            <v>40532</v>
          </cell>
          <cell r="E1584">
            <v>40952</v>
          </cell>
          <cell r="H1584">
            <v>40543</v>
          </cell>
          <cell r="K1584">
            <v>40543</v>
          </cell>
          <cell r="N1584">
            <v>40532</v>
          </cell>
          <cell r="Q1584">
            <v>40518</v>
          </cell>
          <cell r="T1584">
            <v>40606</v>
          </cell>
          <cell r="W1584">
            <v>40584</v>
          </cell>
          <cell r="Z1584">
            <v>41319</v>
          </cell>
        </row>
        <row r="1585">
          <cell r="B1585">
            <v>40533</v>
          </cell>
          <cell r="E1585">
            <v>40953</v>
          </cell>
          <cell r="H1585">
            <v>40546</v>
          </cell>
          <cell r="K1585">
            <v>40546</v>
          </cell>
          <cell r="N1585">
            <v>40533</v>
          </cell>
          <cell r="Q1585">
            <v>40519</v>
          </cell>
          <cell r="T1585">
            <v>40609</v>
          </cell>
          <cell r="W1585">
            <v>40585</v>
          </cell>
          <cell r="Z1585">
            <v>41320</v>
          </cell>
        </row>
        <row r="1586">
          <cell r="B1586">
            <v>40534</v>
          </cell>
          <cell r="E1586">
            <v>40954</v>
          </cell>
          <cell r="H1586">
            <v>40547</v>
          </cell>
          <cell r="K1586">
            <v>40547</v>
          </cell>
          <cell r="N1586">
            <v>40534</v>
          </cell>
          <cell r="Q1586">
            <v>40520</v>
          </cell>
          <cell r="T1586">
            <v>40610</v>
          </cell>
          <cell r="W1586">
            <v>40588</v>
          </cell>
          <cell r="Z1586">
            <v>41323</v>
          </cell>
        </row>
        <row r="1587">
          <cell r="B1587">
            <v>40535</v>
          </cell>
          <cell r="E1587">
            <v>40955</v>
          </cell>
          <cell r="H1587">
            <v>40548</v>
          </cell>
          <cell r="K1587">
            <v>40548</v>
          </cell>
          <cell r="N1587">
            <v>40535</v>
          </cell>
          <cell r="Q1587">
            <v>40521</v>
          </cell>
          <cell r="T1587">
            <v>40611</v>
          </cell>
          <cell r="W1587">
            <v>40589</v>
          </cell>
          <cell r="Z1587">
            <v>41324</v>
          </cell>
        </row>
        <row r="1588">
          <cell r="B1588">
            <v>40536</v>
          </cell>
          <cell r="E1588">
            <v>40956</v>
          </cell>
          <cell r="H1588">
            <v>40549</v>
          </cell>
          <cell r="K1588">
            <v>40549</v>
          </cell>
          <cell r="N1588">
            <v>40536</v>
          </cell>
          <cell r="Q1588">
            <v>40522</v>
          </cell>
          <cell r="T1588">
            <v>40612</v>
          </cell>
          <cell r="W1588">
            <v>40590</v>
          </cell>
          <cell r="Z1588">
            <v>41325</v>
          </cell>
        </row>
        <row r="1589">
          <cell r="B1589">
            <v>40541</v>
          </cell>
          <cell r="E1589">
            <v>40959</v>
          </cell>
          <cell r="H1589">
            <v>40550</v>
          </cell>
          <cell r="K1589">
            <v>40550</v>
          </cell>
          <cell r="N1589">
            <v>40541</v>
          </cell>
          <cell r="Q1589">
            <v>40525</v>
          </cell>
          <cell r="T1589">
            <v>40613</v>
          </cell>
          <cell r="W1589">
            <v>40591</v>
          </cell>
          <cell r="Z1589">
            <v>41326</v>
          </cell>
        </row>
        <row r="1590">
          <cell r="B1590">
            <v>40542</v>
          </cell>
          <cell r="E1590">
            <v>40960</v>
          </cell>
          <cell r="H1590">
            <v>40553</v>
          </cell>
          <cell r="K1590">
            <v>40553</v>
          </cell>
          <cell r="N1590">
            <v>40542</v>
          </cell>
          <cell r="Q1590">
            <v>40526</v>
          </cell>
          <cell r="T1590">
            <v>40616</v>
          </cell>
          <cell r="W1590">
            <v>40592</v>
          </cell>
          <cell r="Z1590">
            <v>41327</v>
          </cell>
        </row>
        <row r="1591">
          <cell r="B1591">
            <v>40543</v>
          </cell>
          <cell r="E1591">
            <v>40961</v>
          </cell>
          <cell r="H1591">
            <v>40554</v>
          </cell>
          <cell r="K1591">
            <v>40554</v>
          </cell>
          <cell r="N1591">
            <v>40543</v>
          </cell>
          <cell r="Q1591">
            <v>40527</v>
          </cell>
          <cell r="T1591">
            <v>40617</v>
          </cell>
          <cell r="W1591">
            <v>40595</v>
          </cell>
          <cell r="Z1591">
            <v>41330</v>
          </cell>
        </row>
        <row r="1592">
          <cell r="B1592">
            <v>40547</v>
          </cell>
          <cell r="E1592">
            <v>40962</v>
          </cell>
          <cell r="H1592">
            <v>40555</v>
          </cell>
          <cell r="K1592">
            <v>40555</v>
          </cell>
          <cell r="N1592">
            <v>40547</v>
          </cell>
          <cell r="Q1592">
            <v>40528</v>
          </cell>
          <cell r="T1592">
            <v>40618</v>
          </cell>
          <cell r="W1592">
            <v>40596</v>
          </cell>
          <cell r="Z1592">
            <v>41331</v>
          </cell>
        </row>
        <row r="1593">
          <cell r="B1593">
            <v>40548</v>
          </cell>
          <cell r="E1593">
            <v>40963</v>
          </cell>
          <cell r="H1593">
            <v>40556</v>
          </cell>
          <cell r="K1593">
            <v>40556</v>
          </cell>
          <cell r="N1593">
            <v>40548</v>
          </cell>
          <cell r="Q1593">
            <v>40529</v>
          </cell>
          <cell r="T1593">
            <v>40619</v>
          </cell>
          <cell r="W1593">
            <v>40597</v>
          </cell>
          <cell r="Z1593">
            <v>41332</v>
          </cell>
        </row>
        <row r="1594">
          <cell r="B1594">
            <v>40549</v>
          </cell>
          <cell r="E1594">
            <v>40966</v>
          </cell>
          <cell r="H1594">
            <v>40557</v>
          </cell>
          <cell r="K1594">
            <v>40557</v>
          </cell>
          <cell r="N1594">
            <v>40549</v>
          </cell>
          <cell r="Q1594">
            <v>40532</v>
          </cell>
          <cell r="T1594">
            <v>40620</v>
          </cell>
          <cell r="W1594">
            <v>40598</v>
          </cell>
          <cell r="Z1594">
            <v>41333</v>
          </cell>
        </row>
        <row r="1595">
          <cell r="B1595">
            <v>40550</v>
          </cell>
          <cell r="E1595">
            <v>40967</v>
          </cell>
          <cell r="H1595">
            <v>40561</v>
          </cell>
          <cell r="K1595">
            <v>40561</v>
          </cell>
          <cell r="N1595">
            <v>40550</v>
          </cell>
          <cell r="Q1595">
            <v>40533</v>
          </cell>
          <cell r="T1595">
            <v>40624</v>
          </cell>
          <cell r="W1595">
            <v>40599</v>
          </cell>
          <cell r="Z1595">
            <v>41334</v>
          </cell>
        </row>
        <row r="1596">
          <cell r="B1596">
            <v>40553</v>
          </cell>
          <cell r="E1596">
            <v>40968</v>
          </cell>
          <cell r="H1596">
            <v>40562</v>
          </cell>
          <cell r="K1596">
            <v>40562</v>
          </cell>
          <cell r="N1596">
            <v>40553</v>
          </cell>
          <cell r="Q1596">
            <v>40534</v>
          </cell>
          <cell r="T1596">
            <v>40625</v>
          </cell>
          <cell r="W1596">
            <v>40602</v>
          </cell>
          <cell r="Z1596">
            <v>41337</v>
          </cell>
        </row>
        <row r="1597">
          <cell r="B1597">
            <v>40554</v>
          </cell>
          <cell r="E1597">
            <v>40969</v>
          </cell>
          <cell r="H1597">
            <v>40563</v>
          </cell>
          <cell r="K1597">
            <v>40563</v>
          </cell>
          <cell r="N1597">
            <v>40554</v>
          </cell>
          <cell r="Q1597">
            <v>40535</v>
          </cell>
          <cell r="T1597">
            <v>40626</v>
          </cell>
          <cell r="W1597">
            <v>40603</v>
          </cell>
          <cell r="Z1597">
            <v>41338</v>
          </cell>
        </row>
        <row r="1598">
          <cell r="B1598">
            <v>40555</v>
          </cell>
          <cell r="E1598">
            <v>40970</v>
          </cell>
          <cell r="H1598">
            <v>40564</v>
          </cell>
          <cell r="K1598">
            <v>40564</v>
          </cell>
          <cell r="N1598">
            <v>40555</v>
          </cell>
          <cell r="Q1598">
            <v>40539</v>
          </cell>
          <cell r="T1598">
            <v>40627</v>
          </cell>
          <cell r="W1598">
            <v>40604</v>
          </cell>
          <cell r="Z1598">
            <v>41339</v>
          </cell>
        </row>
        <row r="1599">
          <cell r="B1599">
            <v>40556</v>
          </cell>
          <cell r="E1599">
            <v>40973</v>
          </cell>
          <cell r="H1599">
            <v>40567</v>
          </cell>
          <cell r="K1599">
            <v>40567</v>
          </cell>
          <cell r="N1599">
            <v>40556</v>
          </cell>
          <cell r="Q1599">
            <v>40540</v>
          </cell>
          <cell r="T1599">
            <v>40630</v>
          </cell>
          <cell r="W1599">
            <v>40605</v>
          </cell>
          <cell r="Z1599">
            <v>41340</v>
          </cell>
        </row>
        <row r="1600">
          <cell r="B1600">
            <v>40557</v>
          </cell>
          <cell r="E1600">
            <v>40974</v>
          </cell>
          <cell r="H1600">
            <v>40568</v>
          </cell>
          <cell r="K1600">
            <v>40568</v>
          </cell>
          <cell r="N1600">
            <v>40557</v>
          </cell>
          <cell r="Q1600">
            <v>40541</v>
          </cell>
          <cell r="T1600">
            <v>40631</v>
          </cell>
          <cell r="W1600">
            <v>40606</v>
          </cell>
          <cell r="Z1600">
            <v>41341</v>
          </cell>
        </row>
        <row r="1601">
          <cell r="B1601">
            <v>40560</v>
          </cell>
          <cell r="E1601">
            <v>40975</v>
          </cell>
          <cell r="H1601">
            <v>40569</v>
          </cell>
          <cell r="K1601">
            <v>40569</v>
          </cell>
          <cell r="N1601">
            <v>40560</v>
          </cell>
          <cell r="Q1601">
            <v>40542</v>
          </cell>
          <cell r="T1601">
            <v>40632</v>
          </cell>
          <cell r="W1601">
            <v>40609</v>
          </cell>
          <cell r="Z1601">
            <v>41344</v>
          </cell>
        </row>
        <row r="1602">
          <cell r="B1602">
            <v>40561</v>
          </cell>
          <cell r="E1602">
            <v>40976</v>
          </cell>
          <cell r="H1602">
            <v>40570</v>
          </cell>
          <cell r="K1602">
            <v>40570</v>
          </cell>
          <cell r="N1602">
            <v>40561</v>
          </cell>
          <cell r="Q1602">
            <v>40546</v>
          </cell>
          <cell r="T1602">
            <v>40633</v>
          </cell>
          <cell r="W1602">
            <v>40610</v>
          </cell>
          <cell r="Z1602">
            <v>41345</v>
          </cell>
        </row>
        <row r="1603">
          <cell r="B1603">
            <v>40562</v>
          </cell>
          <cell r="E1603">
            <v>40977</v>
          </cell>
          <cell r="H1603">
            <v>40571</v>
          </cell>
          <cell r="K1603">
            <v>40571</v>
          </cell>
          <cell r="N1603">
            <v>40562</v>
          </cell>
          <cell r="Q1603">
            <v>40547</v>
          </cell>
          <cell r="T1603">
            <v>40634</v>
          </cell>
          <cell r="W1603">
            <v>40611</v>
          </cell>
          <cell r="Z1603">
            <v>41346</v>
          </cell>
        </row>
        <row r="1604">
          <cell r="B1604">
            <v>40563</v>
          </cell>
          <cell r="E1604">
            <v>40980</v>
          </cell>
          <cell r="H1604">
            <v>40574</v>
          </cell>
          <cell r="K1604">
            <v>40574</v>
          </cell>
          <cell r="N1604">
            <v>40563</v>
          </cell>
          <cell r="Q1604">
            <v>40548</v>
          </cell>
          <cell r="T1604">
            <v>40637</v>
          </cell>
          <cell r="W1604">
            <v>40612</v>
          </cell>
          <cell r="Z1604">
            <v>41347</v>
          </cell>
        </row>
        <row r="1605">
          <cell r="B1605">
            <v>40564</v>
          </cell>
          <cell r="E1605">
            <v>40981</v>
          </cell>
          <cell r="H1605">
            <v>40575</v>
          </cell>
          <cell r="K1605">
            <v>40575</v>
          </cell>
          <cell r="N1605">
            <v>40564</v>
          </cell>
          <cell r="Q1605">
            <v>40549</v>
          </cell>
          <cell r="T1605">
            <v>40638</v>
          </cell>
          <cell r="W1605">
            <v>40613</v>
          </cell>
          <cell r="Z1605">
            <v>41348</v>
          </cell>
        </row>
        <row r="1606">
          <cell r="B1606">
            <v>40567</v>
          </cell>
          <cell r="E1606">
            <v>40982</v>
          </cell>
          <cell r="H1606">
            <v>40576</v>
          </cell>
          <cell r="K1606">
            <v>40576</v>
          </cell>
          <cell r="N1606">
            <v>40567</v>
          </cell>
          <cell r="Q1606">
            <v>40550</v>
          </cell>
          <cell r="T1606">
            <v>40639</v>
          </cell>
          <cell r="W1606">
            <v>40616</v>
          </cell>
          <cell r="Z1606">
            <v>41351</v>
          </cell>
        </row>
        <row r="1607">
          <cell r="B1607">
            <v>40568</v>
          </cell>
          <cell r="E1607">
            <v>40983</v>
          </cell>
          <cell r="H1607">
            <v>40577</v>
          </cell>
          <cell r="K1607">
            <v>40577</v>
          </cell>
          <cell r="N1607">
            <v>40568</v>
          </cell>
          <cell r="Q1607">
            <v>40553</v>
          </cell>
          <cell r="T1607">
            <v>40640</v>
          </cell>
          <cell r="W1607">
            <v>40617</v>
          </cell>
          <cell r="Z1607">
            <v>41352</v>
          </cell>
        </row>
        <row r="1608">
          <cell r="B1608">
            <v>40569</v>
          </cell>
          <cell r="E1608">
            <v>40984</v>
          </cell>
          <cell r="H1608">
            <v>40578</v>
          </cell>
          <cell r="K1608">
            <v>40578</v>
          </cell>
          <cell r="N1608">
            <v>40569</v>
          </cell>
          <cell r="Q1608">
            <v>40554</v>
          </cell>
          <cell r="T1608">
            <v>40641</v>
          </cell>
          <cell r="W1608">
            <v>40618</v>
          </cell>
          <cell r="Z1608">
            <v>41353</v>
          </cell>
        </row>
        <row r="1609">
          <cell r="B1609">
            <v>40570</v>
          </cell>
          <cell r="E1609">
            <v>40987</v>
          </cell>
          <cell r="H1609">
            <v>40581</v>
          </cell>
          <cell r="K1609">
            <v>40581</v>
          </cell>
          <cell r="N1609">
            <v>40570</v>
          </cell>
          <cell r="Q1609">
            <v>40555</v>
          </cell>
          <cell r="T1609">
            <v>40644</v>
          </cell>
          <cell r="W1609">
            <v>40619</v>
          </cell>
          <cell r="Z1609">
            <v>41354</v>
          </cell>
        </row>
        <row r="1610">
          <cell r="B1610">
            <v>40571</v>
          </cell>
          <cell r="E1610">
            <v>40988</v>
          </cell>
          <cell r="H1610">
            <v>40582</v>
          </cell>
          <cell r="K1610">
            <v>40582</v>
          </cell>
          <cell r="N1610">
            <v>40571</v>
          </cell>
          <cell r="Q1610">
            <v>40556</v>
          </cell>
          <cell r="T1610">
            <v>40645</v>
          </cell>
          <cell r="W1610">
            <v>40620</v>
          </cell>
          <cell r="Z1610">
            <v>41355</v>
          </cell>
        </row>
        <row r="1611">
          <cell r="B1611">
            <v>40574</v>
          </cell>
          <cell r="E1611">
            <v>40989</v>
          </cell>
          <cell r="H1611">
            <v>40583</v>
          </cell>
          <cell r="K1611">
            <v>40583</v>
          </cell>
          <cell r="N1611">
            <v>40574</v>
          </cell>
          <cell r="Q1611">
            <v>40557</v>
          </cell>
          <cell r="T1611">
            <v>40646</v>
          </cell>
          <cell r="W1611">
            <v>40623</v>
          </cell>
          <cell r="Z1611">
            <v>41358</v>
          </cell>
        </row>
        <row r="1612">
          <cell r="B1612">
            <v>40575</v>
          </cell>
          <cell r="E1612">
            <v>40990</v>
          </cell>
          <cell r="H1612">
            <v>40584</v>
          </cell>
          <cell r="K1612">
            <v>40584</v>
          </cell>
          <cell r="N1612">
            <v>40575</v>
          </cell>
          <cell r="Q1612">
            <v>40560</v>
          </cell>
          <cell r="T1612">
            <v>40647</v>
          </cell>
          <cell r="W1612">
            <v>40624</v>
          </cell>
          <cell r="Z1612">
            <v>41359</v>
          </cell>
        </row>
        <row r="1613">
          <cell r="B1613">
            <v>40576</v>
          </cell>
          <cell r="E1613">
            <v>40991</v>
          </cell>
          <cell r="H1613">
            <v>40585</v>
          </cell>
          <cell r="K1613">
            <v>40585</v>
          </cell>
          <cell r="N1613">
            <v>40576</v>
          </cell>
          <cell r="Q1613">
            <v>40561</v>
          </cell>
          <cell r="T1613">
            <v>40648</v>
          </cell>
          <cell r="W1613">
            <v>40625</v>
          </cell>
          <cell r="Z1613">
            <v>41360</v>
          </cell>
        </row>
        <row r="1614">
          <cell r="B1614">
            <v>40577</v>
          </cell>
          <cell r="E1614">
            <v>40994</v>
          </cell>
          <cell r="H1614">
            <v>40588</v>
          </cell>
          <cell r="K1614">
            <v>40588</v>
          </cell>
          <cell r="N1614">
            <v>40577</v>
          </cell>
          <cell r="Q1614">
            <v>40562</v>
          </cell>
          <cell r="T1614">
            <v>40651</v>
          </cell>
          <cell r="W1614">
            <v>40626</v>
          </cell>
          <cell r="Z1614">
            <v>41361</v>
          </cell>
        </row>
        <row r="1615">
          <cell r="B1615">
            <v>40578</v>
          </cell>
          <cell r="E1615">
            <v>40995</v>
          </cell>
          <cell r="H1615">
            <v>40589</v>
          </cell>
          <cell r="K1615">
            <v>40589</v>
          </cell>
          <cell r="N1615">
            <v>40578</v>
          </cell>
          <cell r="Q1615">
            <v>40563</v>
          </cell>
          <cell r="T1615">
            <v>40652</v>
          </cell>
          <cell r="W1615">
            <v>40627</v>
          </cell>
          <cell r="Z1615">
            <v>41366</v>
          </cell>
        </row>
        <row r="1616">
          <cell r="B1616">
            <v>40581</v>
          </cell>
          <cell r="E1616">
            <v>40996</v>
          </cell>
          <cell r="H1616">
            <v>40590</v>
          </cell>
          <cell r="K1616">
            <v>40590</v>
          </cell>
          <cell r="N1616">
            <v>40581</v>
          </cell>
          <cell r="Q1616">
            <v>40564</v>
          </cell>
          <cell r="T1616">
            <v>40653</v>
          </cell>
          <cell r="W1616">
            <v>40630</v>
          </cell>
          <cell r="Z1616">
            <v>41367</v>
          </cell>
        </row>
        <row r="1617">
          <cell r="B1617">
            <v>40582</v>
          </cell>
          <cell r="E1617">
            <v>40997</v>
          </cell>
          <cell r="H1617">
            <v>40591</v>
          </cell>
          <cell r="K1617">
            <v>40591</v>
          </cell>
          <cell r="N1617">
            <v>40582</v>
          </cell>
          <cell r="Q1617">
            <v>40567</v>
          </cell>
          <cell r="T1617">
            <v>40654</v>
          </cell>
          <cell r="W1617">
            <v>40631</v>
          </cell>
          <cell r="Z1617">
            <v>41369</v>
          </cell>
        </row>
        <row r="1618">
          <cell r="B1618">
            <v>40583</v>
          </cell>
          <cell r="E1618">
            <v>40998</v>
          </cell>
          <cell r="H1618">
            <v>40592</v>
          </cell>
          <cell r="K1618">
            <v>40592</v>
          </cell>
          <cell r="N1618">
            <v>40583</v>
          </cell>
          <cell r="Q1618">
            <v>40568</v>
          </cell>
          <cell r="T1618">
            <v>40655</v>
          </cell>
          <cell r="W1618">
            <v>40632</v>
          </cell>
          <cell r="Z1618">
            <v>41372</v>
          </cell>
        </row>
        <row r="1619">
          <cell r="B1619">
            <v>40584</v>
          </cell>
          <cell r="E1619">
            <v>41001</v>
          </cell>
          <cell r="H1619">
            <v>40596</v>
          </cell>
          <cell r="K1619">
            <v>40596</v>
          </cell>
          <cell r="N1619">
            <v>40584</v>
          </cell>
          <cell r="Q1619">
            <v>40569</v>
          </cell>
          <cell r="T1619">
            <v>40658</v>
          </cell>
          <cell r="W1619">
            <v>40633</v>
          </cell>
          <cell r="Z1619">
            <v>41373</v>
          </cell>
        </row>
        <row r="1620">
          <cell r="B1620">
            <v>40585</v>
          </cell>
          <cell r="E1620">
            <v>41002</v>
          </cell>
          <cell r="H1620">
            <v>40597</v>
          </cell>
          <cell r="K1620">
            <v>40597</v>
          </cell>
          <cell r="N1620">
            <v>40585</v>
          </cell>
          <cell r="Q1620">
            <v>40570</v>
          </cell>
          <cell r="T1620">
            <v>40659</v>
          </cell>
          <cell r="W1620">
            <v>40634</v>
          </cell>
          <cell r="Z1620">
            <v>41374</v>
          </cell>
        </row>
        <row r="1621">
          <cell r="B1621">
            <v>40588</v>
          </cell>
          <cell r="E1621">
            <v>41004</v>
          </cell>
          <cell r="H1621">
            <v>40598</v>
          </cell>
          <cell r="K1621">
            <v>40598</v>
          </cell>
          <cell r="N1621">
            <v>40588</v>
          </cell>
          <cell r="Q1621">
            <v>40571</v>
          </cell>
          <cell r="T1621">
            <v>40660</v>
          </cell>
          <cell r="W1621">
            <v>40637</v>
          </cell>
          <cell r="Z1621">
            <v>41375</v>
          </cell>
        </row>
        <row r="1622">
          <cell r="B1622">
            <v>40589</v>
          </cell>
          <cell r="E1622">
            <v>41009</v>
          </cell>
          <cell r="H1622">
            <v>40599</v>
          </cell>
          <cell r="K1622">
            <v>40599</v>
          </cell>
          <cell r="N1622">
            <v>40589</v>
          </cell>
          <cell r="Q1622">
            <v>40574</v>
          </cell>
          <cell r="T1622">
            <v>40661</v>
          </cell>
          <cell r="W1622">
            <v>40639</v>
          </cell>
          <cell r="Z1622">
            <v>41376</v>
          </cell>
        </row>
        <row r="1623">
          <cell r="B1623">
            <v>40590</v>
          </cell>
          <cell r="E1623">
            <v>41010</v>
          </cell>
          <cell r="H1623">
            <v>40602</v>
          </cell>
          <cell r="K1623">
            <v>40602</v>
          </cell>
          <cell r="N1623">
            <v>40590</v>
          </cell>
          <cell r="Q1623">
            <v>40575</v>
          </cell>
          <cell r="T1623">
            <v>40665</v>
          </cell>
          <cell r="W1623">
            <v>40640</v>
          </cell>
          <cell r="Z1623">
            <v>41379</v>
          </cell>
        </row>
        <row r="1624">
          <cell r="B1624">
            <v>40591</v>
          </cell>
          <cell r="E1624">
            <v>41011</v>
          </cell>
          <cell r="H1624">
            <v>40603</v>
          </cell>
          <cell r="K1624">
            <v>40603</v>
          </cell>
          <cell r="N1624">
            <v>40591</v>
          </cell>
          <cell r="Q1624">
            <v>40576</v>
          </cell>
          <cell r="T1624">
            <v>40669</v>
          </cell>
          <cell r="W1624">
            <v>40641</v>
          </cell>
          <cell r="Z1624">
            <v>41380</v>
          </cell>
        </row>
        <row r="1625">
          <cell r="B1625">
            <v>40592</v>
          </cell>
          <cell r="E1625">
            <v>41012</v>
          </cell>
          <cell r="H1625">
            <v>40604</v>
          </cell>
          <cell r="K1625">
            <v>40604</v>
          </cell>
          <cell r="N1625">
            <v>40592</v>
          </cell>
          <cell r="Q1625">
            <v>40577</v>
          </cell>
          <cell r="T1625">
            <v>40672</v>
          </cell>
          <cell r="W1625">
            <v>40644</v>
          </cell>
          <cell r="Z1625">
            <v>41381</v>
          </cell>
        </row>
        <row r="1626">
          <cell r="B1626">
            <v>40595</v>
          </cell>
          <cell r="E1626">
            <v>41015</v>
          </cell>
          <cell r="H1626">
            <v>40605</v>
          </cell>
          <cell r="K1626">
            <v>40605</v>
          </cell>
          <cell r="N1626">
            <v>40595</v>
          </cell>
          <cell r="Q1626">
            <v>40578</v>
          </cell>
          <cell r="T1626">
            <v>40673</v>
          </cell>
          <cell r="W1626">
            <v>40645</v>
          </cell>
          <cell r="Z1626">
            <v>41382</v>
          </cell>
        </row>
        <row r="1627">
          <cell r="B1627">
            <v>40596</v>
          </cell>
          <cell r="E1627">
            <v>41016</v>
          </cell>
          <cell r="H1627">
            <v>40606</v>
          </cell>
          <cell r="K1627">
            <v>40606</v>
          </cell>
          <cell r="N1627">
            <v>40596</v>
          </cell>
          <cell r="Q1627">
            <v>40581</v>
          </cell>
          <cell r="T1627">
            <v>40674</v>
          </cell>
          <cell r="W1627">
            <v>40646</v>
          </cell>
          <cell r="Z1627">
            <v>41383</v>
          </cell>
        </row>
        <row r="1628">
          <cell r="B1628">
            <v>40597</v>
          </cell>
          <cell r="E1628">
            <v>41017</v>
          </cell>
          <cell r="H1628">
            <v>40609</v>
          </cell>
          <cell r="K1628">
            <v>40609</v>
          </cell>
          <cell r="N1628">
            <v>40597</v>
          </cell>
          <cell r="Q1628">
            <v>40582</v>
          </cell>
          <cell r="T1628">
            <v>40675</v>
          </cell>
          <cell r="W1628">
            <v>40647</v>
          </cell>
          <cell r="Z1628">
            <v>41386</v>
          </cell>
        </row>
        <row r="1629">
          <cell r="B1629">
            <v>40598</v>
          </cell>
          <cell r="E1629">
            <v>41018</v>
          </cell>
          <cell r="H1629">
            <v>40610</v>
          </cell>
          <cell r="K1629">
            <v>40610</v>
          </cell>
          <cell r="N1629">
            <v>40598</v>
          </cell>
          <cell r="Q1629">
            <v>40583</v>
          </cell>
          <cell r="T1629">
            <v>40676</v>
          </cell>
          <cell r="W1629">
            <v>40648</v>
          </cell>
          <cell r="Z1629">
            <v>41387</v>
          </cell>
        </row>
        <row r="1630">
          <cell r="B1630">
            <v>40599</v>
          </cell>
          <cell r="E1630">
            <v>41019</v>
          </cell>
          <cell r="H1630">
            <v>40611</v>
          </cell>
          <cell r="K1630">
            <v>40611</v>
          </cell>
          <cell r="N1630">
            <v>40599</v>
          </cell>
          <cell r="Q1630">
            <v>40584</v>
          </cell>
          <cell r="T1630">
            <v>40679</v>
          </cell>
          <cell r="W1630">
            <v>40651</v>
          </cell>
          <cell r="Z1630">
            <v>41388</v>
          </cell>
        </row>
        <row r="1631">
          <cell r="B1631">
            <v>40602</v>
          </cell>
          <cell r="E1631">
            <v>41022</v>
          </cell>
          <cell r="H1631">
            <v>40612</v>
          </cell>
          <cell r="K1631">
            <v>40612</v>
          </cell>
          <cell r="N1631">
            <v>40602</v>
          </cell>
          <cell r="Q1631">
            <v>40585</v>
          </cell>
          <cell r="T1631">
            <v>40680</v>
          </cell>
          <cell r="W1631">
            <v>40652</v>
          </cell>
          <cell r="Z1631">
            <v>41389</v>
          </cell>
        </row>
        <row r="1632">
          <cell r="B1632">
            <v>40603</v>
          </cell>
          <cell r="E1632">
            <v>41023</v>
          </cell>
          <cell r="H1632">
            <v>40613</v>
          </cell>
          <cell r="K1632">
            <v>40613</v>
          </cell>
          <cell r="N1632">
            <v>40603</v>
          </cell>
          <cell r="Q1632">
            <v>40588</v>
          </cell>
          <cell r="T1632">
            <v>40681</v>
          </cell>
          <cell r="W1632">
            <v>40653</v>
          </cell>
          <cell r="Z1632">
            <v>41390</v>
          </cell>
        </row>
        <row r="1633">
          <cell r="B1633">
            <v>40604</v>
          </cell>
          <cell r="E1633">
            <v>41024</v>
          </cell>
          <cell r="H1633">
            <v>40616</v>
          </cell>
          <cell r="K1633">
            <v>40616</v>
          </cell>
          <cell r="N1633">
            <v>40604</v>
          </cell>
          <cell r="Q1633">
            <v>40589</v>
          </cell>
          <cell r="T1633">
            <v>40682</v>
          </cell>
          <cell r="W1633">
            <v>40654</v>
          </cell>
          <cell r="Z1633">
            <v>41393</v>
          </cell>
        </row>
        <row r="1634">
          <cell r="B1634">
            <v>40605</v>
          </cell>
          <cell r="E1634">
            <v>41025</v>
          </cell>
          <cell r="H1634">
            <v>40617</v>
          </cell>
          <cell r="K1634">
            <v>40617</v>
          </cell>
          <cell r="N1634">
            <v>40605</v>
          </cell>
          <cell r="Q1634">
            <v>40590</v>
          </cell>
          <cell r="T1634">
            <v>40683</v>
          </cell>
          <cell r="W1634">
            <v>40659</v>
          </cell>
          <cell r="Z1634">
            <v>41394</v>
          </cell>
        </row>
        <row r="1635">
          <cell r="B1635">
            <v>40606</v>
          </cell>
          <cell r="E1635">
            <v>41026</v>
          </cell>
          <cell r="H1635">
            <v>40618</v>
          </cell>
          <cell r="K1635">
            <v>40618</v>
          </cell>
          <cell r="N1635">
            <v>40606</v>
          </cell>
          <cell r="Q1635">
            <v>40591</v>
          </cell>
          <cell r="T1635">
            <v>40686</v>
          </cell>
          <cell r="W1635">
            <v>40660</v>
          </cell>
          <cell r="Z1635">
            <v>41396</v>
          </cell>
        </row>
        <row r="1636">
          <cell r="B1636">
            <v>40609</v>
          </cell>
          <cell r="E1636">
            <v>41029</v>
          </cell>
          <cell r="H1636">
            <v>40619</v>
          </cell>
          <cell r="K1636">
            <v>40619</v>
          </cell>
          <cell r="N1636">
            <v>40609</v>
          </cell>
          <cell r="Q1636">
            <v>40592</v>
          </cell>
          <cell r="T1636">
            <v>40687</v>
          </cell>
          <cell r="W1636">
            <v>40661</v>
          </cell>
          <cell r="Z1636">
            <v>41397</v>
          </cell>
        </row>
        <row r="1637">
          <cell r="B1637">
            <v>40610</v>
          </cell>
          <cell r="E1637">
            <v>41031</v>
          </cell>
          <cell r="H1637">
            <v>40620</v>
          </cell>
          <cell r="K1637">
            <v>40620</v>
          </cell>
          <cell r="N1637">
            <v>40610</v>
          </cell>
          <cell r="Q1637">
            <v>40595</v>
          </cell>
          <cell r="T1637">
            <v>40688</v>
          </cell>
          <cell r="W1637">
            <v>40662</v>
          </cell>
          <cell r="Z1637">
            <v>41400</v>
          </cell>
        </row>
        <row r="1638">
          <cell r="B1638">
            <v>40611</v>
          </cell>
          <cell r="E1638">
            <v>41032</v>
          </cell>
          <cell r="H1638">
            <v>40623</v>
          </cell>
          <cell r="K1638">
            <v>40623</v>
          </cell>
          <cell r="N1638">
            <v>40611</v>
          </cell>
          <cell r="Q1638">
            <v>40596</v>
          </cell>
          <cell r="T1638">
            <v>40689</v>
          </cell>
          <cell r="W1638">
            <v>40666</v>
          </cell>
          <cell r="Z1638">
            <v>41401</v>
          </cell>
        </row>
        <row r="1639">
          <cell r="B1639">
            <v>40612</v>
          </cell>
          <cell r="E1639">
            <v>41033</v>
          </cell>
          <cell r="H1639">
            <v>40624</v>
          </cell>
          <cell r="K1639">
            <v>40624</v>
          </cell>
          <cell r="N1639">
            <v>40612</v>
          </cell>
          <cell r="Q1639">
            <v>40597</v>
          </cell>
          <cell r="T1639">
            <v>40690</v>
          </cell>
          <cell r="W1639">
            <v>40667</v>
          </cell>
          <cell r="Z1639">
            <v>41402</v>
          </cell>
        </row>
        <row r="1640">
          <cell r="B1640">
            <v>40613</v>
          </cell>
          <cell r="E1640">
            <v>41036</v>
          </cell>
          <cell r="H1640">
            <v>40625</v>
          </cell>
          <cell r="K1640">
            <v>40625</v>
          </cell>
          <cell r="N1640">
            <v>40613</v>
          </cell>
          <cell r="Q1640">
            <v>40598</v>
          </cell>
          <cell r="T1640">
            <v>40693</v>
          </cell>
          <cell r="W1640">
            <v>40668</v>
          </cell>
          <cell r="Z1640">
            <v>41403</v>
          </cell>
        </row>
        <row r="1641">
          <cell r="B1641">
            <v>40616</v>
          </cell>
          <cell r="E1641">
            <v>41037</v>
          </cell>
          <cell r="H1641">
            <v>40626</v>
          </cell>
          <cell r="K1641">
            <v>40626</v>
          </cell>
          <cell r="N1641">
            <v>40616</v>
          </cell>
          <cell r="Q1641">
            <v>40599</v>
          </cell>
          <cell r="T1641">
            <v>40694</v>
          </cell>
          <cell r="W1641">
            <v>40669</v>
          </cell>
          <cell r="Z1641">
            <v>41404</v>
          </cell>
        </row>
        <row r="1642">
          <cell r="B1642">
            <v>40617</v>
          </cell>
          <cell r="E1642">
            <v>41038</v>
          </cell>
          <cell r="H1642">
            <v>40627</v>
          </cell>
          <cell r="K1642">
            <v>40627</v>
          </cell>
          <cell r="N1642">
            <v>40617</v>
          </cell>
          <cell r="Q1642">
            <v>40602</v>
          </cell>
          <cell r="T1642">
            <v>40695</v>
          </cell>
          <cell r="W1642">
            <v>40672</v>
          </cell>
          <cell r="Z1642">
            <v>41407</v>
          </cell>
        </row>
        <row r="1643">
          <cell r="B1643">
            <v>40618</v>
          </cell>
          <cell r="E1643">
            <v>41039</v>
          </cell>
          <cell r="H1643">
            <v>40630</v>
          </cell>
          <cell r="K1643">
            <v>40630</v>
          </cell>
          <cell r="N1643">
            <v>40618</v>
          </cell>
          <cell r="Q1643">
            <v>40603</v>
          </cell>
          <cell r="T1643">
            <v>40696</v>
          </cell>
          <cell r="W1643">
            <v>40674</v>
          </cell>
          <cell r="Z1643">
            <v>41408</v>
          </cell>
        </row>
        <row r="1644">
          <cell r="B1644">
            <v>40619</v>
          </cell>
          <cell r="E1644">
            <v>41040</v>
          </cell>
          <cell r="H1644">
            <v>40631</v>
          </cell>
          <cell r="K1644">
            <v>40631</v>
          </cell>
          <cell r="N1644">
            <v>40619</v>
          </cell>
          <cell r="Q1644">
            <v>40604</v>
          </cell>
          <cell r="T1644">
            <v>40697</v>
          </cell>
          <cell r="W1644">
            <v>40675</v>
          </cell>
          <cell r="Z1644">
            <v>41409</v>
          </cell>
        </row>
        <row r="1645">
          <cell r="B1645">
            <v>40620</v>
          </cell>
          <cell r="E1645">
            <v>41043</v>
          </cell>
          <cell r="H1645">
            <v>40632</v>
          </cell>
          <cell r="K1645">
            <v>40632</v>
          </cell>
          <cell r="N1645">
            <v>40620</v>
          </cell>
          <cell r="Q1645">
            <v>40605</v>
          </cell>
          <cell r="T1645">
            <v>40700</v>
          </cell>
          <cell r="W1645">
            <v>40676</v>
          </cell>
          <cell r="Z1645">
            <v>41410</v>
          </cell>
        </row>
        <row r="1646">
          <cell r="B1646">
            <v>40623</v>
          </cell>
          <cell r="E1646">
            <v>41044</v>
          </cell>
          <cell r="H1646">
            <v>40633</v>
          </cell>
          <cell r="K1646">
            <v>40633</v>
          </cell>
          <cell r="N1646">
            <v>40623</v>
          </cell>
          <cell r="Q1646">
            <v>40606</v>
          </cell>
          <cell r="T1646">
            <v>40701</v>
          </cell>
          <cell r="W1646">
            <v>40679</v>
          </cell>
          <cell r="Z1646">
            <v>41414</v>
          </cell>
        </row>
        <row r="1647">
          <cell r="B1647">
            <v>40624</v>
          </cell>
          <cell r="E1647">
            <v>41045</v>
          </cell>
          <cell r="H1647">
            <v>40634</v>
          </cell>
          <cell r="K1647">
            <v>40634</v>
          </cell>
          <cell r="N1647">
            <v>40624</v>
          </cell>
          <cell r="Q1647">
            <v>40609</v>
          </cell>
          <cell r="T1647">
            <v>40702</v>
          </cell>
          <cell r="W1647">
            <v>40680</v>
          </cell>
          <cell r="Z1647">
            <v>41415</v>
          </cell>
        </row>
        <row r="1648">
          <cell r="B1648">
            <v>40625</v>
          </cell>
          <cell r="E1648">
            <v>41046</v>
          </cell>
          <cell r="H1648">
            <v>40637</v>
          </cell>
          <cell r="K1648">
            <v>40637</v>
          </cell>
          <cell r="N1648">
            <v>40625</v>
          </cell>
          <cell r="Q1648">
            <v>40610</v>
          </cell>
          <cell r="T1648">
            <v>40703</v>
          </cell>
          <cell r="W1648">
            <v>40681</v>
          </cell>
          <cell r="Z1648">
            <v>41416</v>
          </cell>
        </row>
        <row r="1649">
          <cell r="B1649">
            <v>40626</v>
          </cell>
          <cell r="E1649">
            <v>41047</v>
          </cell>
          <cell r="H1649">
            <v>40638</v>
          </cell>
          <cell r="K1649">
            <v>40638</v>
          </cell>
          <cell r="N1649">
            <v>40626</v>
          </cell>
          <cell r="Q1649">
            <v>40611</v>
          </cell>
          <cell r="T1649">
            <v>40704</v>
          </cell>
          <cell r="W1649">
            <v>40682</v>
          </cell>
          <cell r="Z1649">
            <v>41417</v>
          </cell>
        </row>
        <row r="1650">
          <cell r="B1650">
            <v>40627</v>
          </cell>
          <cell r="E1650">
            <v>41050</v>
          </cell>
          <cell r="H1650">
            <v>40639</v>
          </cell>
          <cell r="K1650">
            <v>40639</v>
          </cell>
          <cell r="N1650">
            <v>40627</v>
          </cell>
          <cell r="Q1650">
            <v>40612</v>
          </cell>
          <cell r="T1650">
            <v>40707</v>
          </cell>
          <cell r="W1650">
            <v>40683</v>
          </cell>
          <cell r="Z1650">
            <v>41418</v>
          </cell>
        </row>
        <row r="1651">
          <cell r="B1651">
            <v>40630</v>
          </cell>
          <cell r="E1651">
            <v>41051</v>
          </cell>
          <cell r="H1651">
            <v>40640</v>
          </cell>
          <cell r="K1651">
            <v>40640</v>
          </cell>
          <cell r="N1651">
            <v>40630</v>
          </cell>
          <cell r="Q1651">
            <v>40613</v>
          </cell>
          <cell r="T1651">
            <v>40708</v>
          </cell>
          <cell r="W1651">
            <v>40686</v>
          </cell>
          <cell r="Z1651">
            <v>41421</v>
          </cell>
        </row>
        <row r="1652">
          <cell r="B1652">
            <v>40631</v>
          </cell>
          <cell r="E1652">
            <v>41052</v>
          </cell>
          <cell r="H1652">
            <v>40641</v>
          </cell>
          <cell r="K1652">
            <v>40641</v>
          </cell>
          <cell r="N1652">
            <v>40631</v>
          </cell>
          <cell r="Q1652">
            <v>40616</v>
          </cell>
          <cell r="T1652">
            <v>40709</v>
          </cell>
          <cell r="W1652">
            <v>40687</v>
          </cell>
          <cell r="Z1652">
            <v>41422</v>
          </cell>
        </row>
        <row r="1653">
          <cell r="B1653">
            <v>40632</v>
          </cell>
          <cell r="E1653">
            <v>41053</v>
          </cell>
          <cell r="H1653">
            <v>40644</v>
          </cell>
          <cell r="K1653">
            <v>40644</v>
          </cell>
          <cell r="N1653">
            <v>40632</v>
          </cell>
          <cell r="Q1653">
            <v>40617</v>
          </cell>
          <cell r="T1653">
            <v>40710</v>
          </cell>
          <cell r="W1653">
            <v>40688</v>
          </cell>
          <cell r="Z1653">
            <v>41423</v>
          </cell>
        </row>
        <row r="1654">
          <cell r="B1654">
            <v>40633</v>
          </cell>
          <cell r="E1654">
            <v>41054</v>
          </cell>
          <cell r="H1654">
            <v>40645</v>
          </cell>
          <cell r="K1654">
            <v>40645</v>
          </cell>
          <cell r="N1654">
            <v>40633</v>
          </cell>
          <cell r="Q1654">
            <v>40618</v>
          </cell>
          <cell r="T1654">
            <v>40711</v>
          </cell>
          <cell r="W1654">
            <v>40689</v>
          </cell>
          <cell r="Z1654">
            <v>41424</v>
          </cell>
        </row>
        <row r="1655">
          <cell r="B1655">
            <v>40634</v>
          </cell>
          <cell r="E1655">
            <v>41057</v>
          </cell>
          <cell r="H1655">
            <v>40646</v>
          </cell>
          <cell r="K1655">
            <v>40646</v>
          </cell>
          <cell r="N1655">
            <v>40634</v>
          </cell>
          <cell r="Q1655">
            <v>40619</v>
          </cell>
          <cell r="T1655">
            <v>40714</v>
          </cell>
          <cell r="W1655">
            <v>40690</v>
          </cell>
          <cell r="Z1655">
            <v>41425</v>
          </cell>
        </row>
        <row r="1656">
          <cell r="B1656">
            <v>40637</v>
          </cell>
          <cell r="E1656">
            <v>41058</v>
          </cell>
          <cell r="H1656">
            <v>40647</v>
          </cell>
          <cell r="K1656">
            <v>40647</v>
          </cell>
          <cell r="N1656">
            <v>40637</v>
          </cell>
          <cell r="Q1656">
            <v>40620</v>
          </cell>
          <cell r="T1656">
            <v>40715</v>
          </cell>
          <cell r="W1656">
            <v>40693</v>
          </cell>
          <cell r="Z1656">
            <v>41428</v>
          </cell>
        </row>
        <row r="1657">
          <cell r="B1657">
            <v>40638</v>
          </cell>
          <cell r="E1657">
            <v>41059</v>
          </cell>
          <cell r="H1657">
            <v>40648</v>
          </cell>
          <cell r="K1657">
            <v>40648</v>
          </cell>
          <cell r="N1657">
            <v>40638</v>
          </cell>
          <cell r="Q1657">
            <v>40623</v>
          </cell>
          <cell r="T1657">
            <v>40716</v>
          </cell>
          <cell r="W1657">
            <v>40694</v>
          </cell>
          <cell r="Z1657">
            <v>41429</v>
          </cell>
        </row>
        <row r="1658">
          <cell r="B1658">
            <v>40639</v>
          </cell>
          <cell r="E1658">
            <v>41060</v>
          </cell>
          <cell r="H1658">
            <v>40651</v>
          </cell>
          <cell r="K1658">
            <v>40651</v>
          </cell>
          <cell r="N1658">
            <v>40639</v>
          </cell>
          <cell r="Q1658">
            <v>40624</v>
          </cell>
          <cell r="T1658">
            <v>40717</v>
          </cell>
          <cell r="W1658">
            <v>40695</v>
          </cell>
          <cell r="Z1658">
            <v>41430</v>
          </cell>
        </row>
        <row r="1659">
          <cell r="B1659">
            <v>40640</v>
          </cell>
          <cell r="E1659">
            <v>41061</v>
          </cell>
          <cell r="H1659">
            <v>40652</v>
          </cell>
          <cell r="K1659">
            <v>40652</v>
          </cell>
          <cell r="N1659">
            <v>40640</v>
          </cell>
          <cell r="Q1659">
            <v>40625</v>
          </cell>
          <cell r="T1659">
            <v>40718</v>
          </cell>
          <cell r="W1659">
            <v>40696</v>
          </cell>
          <cell r="Z1659">
            <v>41431</v>
          </cell>
        </row>
        <row r="1660">
          <cell r="B1660">
            <v>40641</v>
          </cell>
          <cell r="E1660">
            <v>41064</v>
          </cell>
          <cell r="H1660">
            <v>40653</v>
          </cell>
          <cell r="K1660">
            <v>40653</v>
          </cell>
          <cell r="N1660">
            <v>40641</v>
          </cell>
          <cell r="Q1660">
            <v>40626</v>
          </cell>
          <cell r="T1660">
            <v>40721</v>
          </cell>
          <cell r="W1660">
            <v>40697</v>
          </cell>
          <cell r="Z1660">
            <v>41432</v>
          </cell>
        </row>
        <row r="1661">
          <cell r="B1661">
            <v>40644</v>
          </cell>
          <cell r="E1661">
            <v>41065</v>
          </cell>
          <cell r="H1661">
            <v>40654</v>
          </cell>
          <cell r="K1661">
            <v>40654</v>
          </cell>
          <cell r="N1661">
            <v>40644</v>
          </cell>
          <cell r="Q1661">
            <v>40627</v>
          </cell>
          <cell r="T1661">
            <v>40722</v>
          </cell>
          <cell r="W1661">
            <v>40701</v>
          </cell>
          <cell r="Z1661">
            <v>41435</v>
          </cell>
        </row>
        <row r="1662">
          <cell r="B1662">
            <v>40645</v>
          </cell>
          <cell r="E1662">
            <v>41066</v>
          </cell>
          <cell r="H1662">
            <v>40658</v>
          </cell>
          <cell r="K1662">
            <v>40658</v>
          </cell>
          <cell r="N1662">
            <v>40645</v>
          </cell>
          <cell r="Q1662">
            <v>40630</v>
          </cell>
          <cell r="T1662">
            <v>40723</v>
          </cell>
          <cell r="W1662">
            <v>40702</v>
          </cell>
          <cell r="Z1662">
            <v>41436</v>
          </cell>
        </row>
        <row r="1663">
          <cell r="B1663">
            <v>40646</v>
          </cell>
          <cell r="E1663">
            <v>41067</v>
          </cell>
          <cell r="H1663">
            <v>40659</v>
          </cell>
          <cell r="K1663">
            <v>40659</v>
          </cell>
          <cell r="N1663">
            <v>40646</v>
          </cell>
          <cell r="Q1663">
            <v>40631</v>
          </cell>
          <cell r="T1663">
            <v>40724</v>
          </cell>
          <cell r="W1663">
            <v>40703</v>
          </cell>
          <cell r="Z1663">
            <v>41438</v>
          </cell>
        </row>
        <row r="1664">
          <cell r="B1664">
            <v>40647</v>
          </cell>
          <cell r="E1664">
            <v>41068</v>
          </cell>
          <cell r="H1664">
            <v>40660</v>
          </cell>
          <cell r="K1664">
            <v>40660</v>
          </cell>
          <cell r="N1664">
            <v>40647</v>
          </cell>
          <cell r="Q1664">
            <v>40632</v>
          </cell>
          <cell r="T1664">
            <v>40725</v>
          </cell>
          <cell r="W1664">
            <v>40704</v>
          </cell>
          <cell r="Z1664">
            <v>41439</v>
          </cell>
        </row>
        <row r="1665">
          <cell r="B1665">
            <v>40648</v>
          </cell>
          <cell r="E1665">
            <v>41071</v>
          </cell>
          <cell r="H1665">
            <v>40661</v>
          </cell>
          <cell r="K1665">
            <v>40661</v>
          </cell>
          <cell r="N1665">
            <v>40648</v>
          </cell>
          <cell r="Q1665">
            <v>40633</v>
          </cell>
          <cell r="T1665">
            <v>40728</v>
          </cell>
          <cell r="W1665">
            <v>40707</v>
          </cell>
          <cell r="Z1665">
            <v>41442</v>
          </cell>
        </row>
        <row r="1666">
          <cell r="B1666">
            <v>40651</v>
          </cell>
          <cell r="E1666">
            <v>41072</v>
          </cell>
          <cell r="H1666">
            <v>40662</v>
          </cell>
          <cell r="K1666">
            <v>40662</v>
          </cell>
          <cell r="N1666">
            <v>40651</v>
          </cell>
          <cell r="Q1666">
            <v>40634</v>
          </cell>
          <cell r="T1666">
            <v>40729</v>
          </cell>
          <cell r="W1666">
            <v>40708</v>
          </cell>
          <cell r="Z1666">
            <v>41443</v>
          </cell>
        </row>
        <row r="1667">
          <cell r="B1667">
            <v>40652</v>
          </cell>
          <cell r="E1667">
            <v>41073</v>
          </cell>
          <cell r="H1667">
            <v>40665</v>
          </cell>
          <cell r="K1667">
            <v>40665</v>
          </cell>
          <cell r="N1667">
            <v>40652</v>
          </cell>
          <cell r="Q1667">
            <v>40637</v>
          </cell>
          <cell r="T1667">
            <v>40730</v>
          </cell>
          <cell r="W1667">
            <v>40709</v>
          </cell>
          <cell r="Z1667">
            <v>41444</v>
          </cell>
        </row>
        <row r="1668">
          <cell r="B1668">
            <v>40653</v>
          </cell>
          <cell r="E1668">
            <v>41074</v>
          </cell>
          <cell r="H1668">
            <v>40666</v>
          </cell>
          <cell r="K1668">
            <v>40666</v>
          </cell>
          <cell r="N1668">
            <v>40653</v>
          </cell>
          <cell r="Q1668">
            <v>40638</v>
          </cell>
          <cell r="T1668">
            <v>40731</v>
          </cell>
          <cell r="W1668">
            <v>40710</v>
          </cell>
          <cell r="Z1668">
            <v>41445</v>
          </cell>
        </row>
        <row r="1669">
          <cell r="B1669">
            <v>40654</v>
          </cell>
          <cell r="E1669">
            <v>41075</v>
          </cell>
          <cell r="H1669">
            <v>40667</v>
          </cell>
          <cell r="K1669">
            <v>40667</v>
          </cell>
          <cell r="N1669">
            <v>40654</v>
          </cell>
          <cell r="Q1669">
            <v>40639</v>
          </cell>
          <cell r="T1669">
            <v>40732</v>
          </cell>
          <cell r="W1669">
            <v>40711</v>
          </cell>
          <cell r="Z1669">
            <v>41446</v>
          </cell>
        </row>
        <row r="1670">
          <cell r="B1670">
            <v>40659</v>
          </cell>
          <cell r="E1670">
            <v>41078</v>
          </cell>
          <cell r="H1670">
            <v>40668</v>
          </cell>
          <cell r="K1670">
            <v>40668</v>
          </cell>
          <cell r="N1670">
            <v>40659</v>
          </cell>
          <cell r="Q1670">
            <v>40640</v>
          </cell>
          <cell r="T1670">
            <v>40735</v>
          </cell>
          <cell r="W1670">
            <v>40714</v>
          </cell>
          <cell r="Z1670">
            <v>41449</v>
          </cell>
        </row>
        <row r="1671">
          <cell r="B1671">
            <v>40660</v>
          </cell>
          <cell r="E1671">
            <v>41079</v>
          </cell>
          <cell r="H1671">
            <v>40669</v>
          </cell>
          <cell r="K1671">
            <v>40669</v>
          </cell>
          <cell r="N1671">
            <v>40660</v>
          </cell>
          <cell r="Q1671">
            <v>40641</v>
          </cell>
          <cell r="T1671">
            <v>40736</v>
          </cell>
          <cell r="W1671">
            <v>40715</v>
          </cell>
          <cell r="Z1671">
            <v>41450</v>
          </cell>
        </row>
        <row r="1672">
          <cell r="B1672">
            <v>40661</v>
          </cell>
          <cell r="E1672">
            <v>41080</v>
          </cell>
          <cell r="H1672">
            <v>40672</v>
          </cell>
          <cell r="K1672">
            <v>40672</v>
          </cell>
          <cell r="N1672">
            <v>40661</v>
          </cell>
          <cell r="Q1672">
            <v>40644</v>
          </cell>
          <cell r="T1672">
            <v>40737</v>
          </cell>
          <cell r="W1672">
            <v>40716</v>
          </cell>
          <cell r="Z1672">
            <v>41451</v>
          </cell>
        </row>
        <row r="1673">
          <cell r="B1673">
            <v>40666</v>
          </cell>
          <cell r="E1673">
            <v>41081</v>
          </cell>
          <cell r="H1673">
            <v>40673</v>
          </cell>
          <cell r="K1673">
            <v>40673</v>
          </cell>
          <cell r="N1673">
            <v>40666</v>
          </cell>
          <cell r="Q1673">
            <v>40645</v>
          </cell>
          <cell r="T1673">
            <v>40738</v>
          </cell>
          <cell r="W1673">
            <v>40717</v>
          </cell>
          <cell r="Z1673">
            <v>41452</v>
          </cell>
        </row>
        <row r="1674">
          <cell r="B1674">
            <v>40667</v>
          </cell>
          <cell r="E1674">
            <v>41082</v>
          </cell>
          <cell r="H1674">
            <v>40674</v>
          </cell>
          <cell r="K1674">
            <v>40674</v>
          </cell>
          <cell r="N1674">
            <v>40667</v>
          </cell>
          <cell r="Q1674">
            <v>40646</v>
          </cell>
          <cell r="T1674">
            <v>40739</v>
          </cell>
          <cell r="W1674">
            <v>40718</v>
          </cell>
          <cell r="Z1674">
            <v>41453</v>
          </cell>
        </row>
        <row r="1675">
          <cell r="B1675">
            <v>40668</v>
          </cell>
          <cell r="E1675">
            <v>41085</v>
          </cell>
          <cell r="H1675">
            <v>40675</v>
          </cell>
          <cell r="K1675">
            <v>40675</v>
          </cell>
          <cell r="N1675">
            <v>40668</v>
          </cell>
          <cell r="Q1675">
            <v>40647</v>
          </cell>
          <cell r="T1675">
            <v>40743</v>
          </cell>
          <cell r="W1675">
            <v>40721</v>
          </cell>
          <cell r="Z1675">
            <v>41457</v>
          </cell>
        </row>
        <row r="1676">
          <cell r="B1676">
            <v>40669</v>
          </cell>
          <cell r="E1676">
            <v>41086</v>
          </cell>
          <cell r="H1676">
            <v>40676</v>
          </cell>
          <cell r="K1676">
            <v>40676</v>
          </cell>
          <cell r="N1676">
            <v>40669</v>
          </cell>
          <cell r="Q1676">
            <v>40648</v>
          </cell>
          <cell r="T1676">
            <v>40744</v>
          </cell>
          <cell r="W1676">
            <v>40722</v>
          </cell>
          <cell r="Z1676">
            <v>41458</v>
          </cell>
        </row>
        <row r="1677">
          <cell r="B1677">
            <v>40672</v>
          </cell>
          <cell r="E1677">
            <v>41087</v>
          </cell>
          <cell r="H1677">
            <v>40679</v>
          </cell>
          <cell r="K1677">
            <v>40679</v>
          </cell>
          <cell r="N1677">
            <v>40672</v>
          </cell>
          <cell r="Q1677">
            <v>40651</v>
          </cell>
          <cell r="T1677">
            <v>40745</v>
          </cell>
          <cell r="W1677">
            <v>40723</v>
          </cell>
          <cell r="Z1677">
            <v>41459</v>
          </cell>
        </row>
        <row r="1678">
          <cell r="B1678">
            <v>40673</v>
          </cell>
          <cell r="E1678">
            <v>41088</v>
          </cell>
          <cell r="H1678">
            <v>40680</v>
          </cell>
          <cell r="K1678">
            <v>40680</v>
          </cell>
          <cell r="N1678">
            <v>40673</v>
          </cell>
          <cell r="Q1678">
            <v>40652</v>
          </cell>
          <cell r="T1678">
            <v>40746</v>
          </cell>
          <cell r="W1678">
            <v>40724</v>
          </cell>
          <cell r="Z1678">
            <v>41460</v>
          </cell>
        </row>
        <row r="1679">
          <cell r="B1679">
            <v>40674</v>
          </cell>
          <cell r="E1679">
            <v>41089</v>
          </cell>
          <cell r="H1679">
            <v>40681</v>
          </cell>
          <cell r="K1679">
            <v>40681</v>
          </cell>
          <cell r="N1679">
            <v>40674</v>
          </cell>
          <cell r="Q1679">
            <v>40653</v>
          </cell>
          <cell r="T1679">
            <v>40749</v>
          </cell>
          <cell r="W1679">
            <v>40728</v>
          </cell>
          <cell r="Z1679">
            <v>41463</v>
          </cell>
        </row>
        <row r="1680">
          <cell r="B1680">
            <v>40675</v>
          </cell>
          <cell r="E1680">
            <v>41093</v>
          </cell>
          <cell r="H1680">
            <v>40682</v>
          </cell>
          <cell r="K1680">
            <v>40682</v>
          </cell>
          <cell r="N1680">
            <v>40675</v>
          </cell>
          <cell r="Q1680">
            <v>40654</v>
          </cell>
          <cell r="T1680">
            <v>40750</v>
          </cell>
          <cell r="W1680">
            <v>40729</v>
          </cell>
          <cell r="Z1680">
            <v>41464</v>
          </cell>
        </row>
        <row r="1681">
          <cell r="B1681">
            <v>40676</v>
          </cell>
          <cell r="E1681">
            <v>41094</v>
          </cell>
          <cell r="H1681">
            <v>40683</v>
          </cell>
          <cell r="K1681">
            <v>40683</v>
          </cell>
          <cell r="N1681">
            <v>40676</v>
          </cell>
          <cell r="Q1681">
            <v>40659</v>
          </cell>
          <cell r="T1681">
            <v>40751</v>
          </cell>
          <cell r="W1681">
            <v>40730</v>
          </cell>
          <cell r="Z1681">
            <v>41465</v>
          </cell>
        </row>
        <row r="1682">
          <cell r="B1682">
            <v>40679</v>
          </cell>
          <cell r="E1682">
            <v>41095</v>
          </cell>
          <cell r="H1682">
            <v>40686</v>
          </cell>
          <cell r="K1682">
            <v>40686</v>
          </cell>
          <cell r="N1682">
            <v>40679</v>
          </cell>
          <cell r="Q1682">
            <v>40660</v>
          </cell>
          <cell r="T1682">
            <v>40752</v>
          </cell>
          <cell r="W1682">
            <v>40731</v>
          </cell>
          <cell r="Z1682">
            <v>41466</v>
          </cell>
        </row>
        <row r="1683">
          <cell r="B1683">
            <v>40680</v>
          </cell>
          <cell r="E1683">
            <v>41096</v>
          </cell>
          <cell r="H1683">
            <v>40687</v>
          </cell>
          <cell r="K1683">
            <v>40687</v>
          </cell>
          <cell r="N1683">
            <v>40680</v>
          </cell>
          <cell r="Q1683">
            <v>40661</v>
          </cell>
          <cell r="T1683">
            <v>40753</v>
          </cell>
          <cell r="W1683">
            <v>40732</v>
          </cell>
          <cell r="Z1683">
            <v>41467</v>
          </cell>
        </row>
        <row r="1684">
          <cell r="B1684">
            <v>40681</v>
          </cell>
          <cell r="E1684">
            <v>41099</v>
          </cell>
          <cell r="H1684">
            <v>40688</v>
          </cell>
          <cell r="K1684">
            <v>40688</v>
          </cell>
          <cell r="N1684">
            <v>40681</v>
          </cell>
          <cell r="Q1684">
            <v>40662</v>
          </cell>
          <cell r="T1684">
            <v>40756</v>
          </cell>
          <cell r="W1684">
            <v>40735</v>
          </cell>
          <cell r="Z1684">
            <v>41470</v>
          </cell>
        </row>
        <row r="1685">
          <cell r="B1685">
            <v>40682</v>
          </cell>
          <cell r="E1685">
            <v>41100</v>
          </cell>
          <cell r="H1685">
            <v>40689</v>
          </cell>
          <cell r="K1685">
            <v>40689</v>
          </cell>
          <cell r="N1685">
            <v>40682</v>
          </cell>
          <cell r="Q1685">
            <v>40665</v>
          </cell>
          <cell r="T1685">
            <v>40757</v>
          </cell>
          <cell r="W1685">
            <v>40736</v>
          </cell>
          <cell r="Z1685">
            <v>41471</v>
          </cell>
        </row>
        <row r="1686">
          <cell r="B1686">
            <v>40683</v>
          </cell>
          <cell r="E1686">
            <v>41101</v>
          </cell>
          <cell r="H1686">
            <v>40690</v>
          </cell>
          <cell r="K1686">
            <v>40690</v>
          </cell>
          <cell r="N1686">
            <v>40683</v>
          </cell>
          <cell r="Q1686">
            <v>40666</v>
          </cell>
          <cell r="T1686">
            <v>40758</v>
          </cell>
          <cell r="W1686">
            <v>40737</v>
          </cell>
          <cell r="Z1686">
            <v>41472</v>
          </cell>
        </row>
        <row r="1687">
          <cell r="B1687">
            <v>40686</v>
          </cell>
          <cell r="E1687">
            <v>41102</v>
          </cell>
          <cell r="H1687">
            <v>40694</v>
          </cell>
          <cell r="K1687">
            <v>40694</v>
          </cell>
          <cell r="N1687">
            <v>40686</v>
          </cell>
          <cell r="Q1687">
            <v>40667</v>
          </cell>
          <cell r="T1687">
            <v>40759</v>
          </cell>
          <cell r="W1687">
            <v>40738</v>
          </cell>
          <cell r="Z1687">
            <v>41473</v>
          </cell>
        </row>
        <row r="1688">
          <cell r="B1688">
            <v>40687</v>
          </cell>
          <cell r="E1688">
            <v>41103</v>
          </cell>
          <cell r="H1688">
            <v>40695</v>
          </cell>
          <cell r="K1688">
            <v>40695</v>
          </cell>
          <cell r="N1688">
            <v>40687</v>
          </cell>
          <cell r="Q1688">
            <v>40668</v>
          </cell>
          <cell r="T1688">
            <v>40760</v>
          </cell>
          <cell r="W1688">
            <v>40739</v>
          </cell>
          <cell r="Z1688">
            <v>41474</v>
          </cell>
        </row>
        <row r="1689">
          <cell r="B1689">
            <v>40688</v>
          </cell>
          <cell r="E1689">
            <v>41106</v>
          </cell>
          <cell r="H1689">
            <v>40696</v>
          </cell>
          <cell r="K1689">
            <v>40696</v>
          </cell>
          <cell r="N1689">
            <v>40688</v>
          </cell>
          <cell r="Q1689">
            <v>40669</v>
          </cell>
          <cell r="T1689">
            <v>40763</v>
          </cell>
          <cell r="W1689">
            <v>40742</v>
          </cell>
          <cell r="Z1689">
            <v>41477</v>
          </cell>
        </row>
        <row r="1690">
          <cell r="B1690">
            <v>40689</v>
          </cell>
          <cell r="E1690">
            <v>41107</v>
          </cell>
          <cell r="H1690">
            <v>40697</v>
          </cell>
          <cell r="K1690">
            <v>40697</v>
          </cell>
          <cell r="N1690">
            <v>40689</v>
          </cell>
          <cell r="Q1690">
            <v>40672</v>
          </cell>
          <cell r="T1690">
            <v>40764</v>
          </cell>
          <cell r="W1690">
            <v>40743</v>
          </cell>
          <cell r="Z1690">
            <v>41478</v>
          </cell>
        </row>
        <row r="1691">
          <cell r="B1691">
            <v>40690</v>
          </cell>
          <cell r="E1691">
            <v>41108</v>
          </cell>
          <cell r="H1691">
            <v>40700</v>
          </cell>
          <cell r="K1691">
            <v>40700</v>
          </cell>
          <cell r="N1691">
            <v>40690</v>
          </cell>
          <cell r="Q1691">
            <v>40673</v>
          </cell>
          <cell r="T1691">
            <v>40765</v>
          </cell>
          <cell r="W1691">
            <v>40744</v>
          </cell>
          <cell r="Z1691">
            <v>41479</v>
          </cell>
        </row>
        <row r="1692">
          <cell r="B1692">
            <v>40694</v>
          </cell>
          <cell r="E1692">
            <v>41109</v>
          </cell>
          <cell r="H1692">
            <v>40701</v>
          </cell>
          <cell r="K1692">
            <v>40701</v>
          </cell>
          <cell r="N1692">
            <v>40694</v>
          </cell>
          <cell r="Q1692">
            <v>40674</v>
          </cell>
          <cell r="T1692">
            <v>40766</v>
          </cell>
          <cell r="W1692">
            <v>40745</v>
          </cell>
          <cell r="Z1692">
            <v>41480</v>
          </cell>
        </row>
        <row r="1693">
          <cell r="B1693">
            <v>40695</v>
          </cell>
          <cell r="E1693">
            <v>41110</v>
          </cell>
          <cell r="H1693">
            <v>40702</v>
          </cell>
          <cell r="K1693">
            <v>40702</v>
          </cell>
          <cell r="N1693">
            <v>40695</v>
          </cell>
          <cell r="Q1693">
            <v>40675</v>
          </cell>
          <cell r="T1693">
            <v>40767</v>
          </cell>
          <cell r="W1693">
            <v>40746</v>
          </cell>
          <cell r="Z1693">
            <v>41481</v>
          </cell>
        </row>
        <row r="1694">
          <cell r="B1694">
            <v>40696</v>
          </cell>
          <cell r="E1694">
            <v>41113</v>
          </cell>
          <cell r="H1694">
            <v>40703</v>
          </cell>
          <cell r="K1694">
            <v>40703</v>
          </cell>
          <cell r="N1694">
            <v>40696</v>
          </cell>
          <cell r="Q1694">
            <v>40676</v>
          </cell>
          <cell r="T1694">
            <v>40770</v>
          </cell>
          <cell r="W1694">
            <v>40749</v>
          </cell>
          <cell r="Z1694">
            <v>41484</v>
          </cell>
        </row>
        <row r="1695">
          <cell r="B1695">
            <v>40697</v>
          </cell>
          <cell r="E1695">
            <v>41114</v>
          </cell>
          <cell r="H1695">
            <v>40704</v>
          </cell>
          <cell r="K1695">
            <v>40704</v>
          </cell>
          <cell r="N1695">
            <v>40697</v>
          </cell>
          <cell r="Q1695">
            <v>40679</v>
          </cell>
          <cell r="T1695">
            <v>40771</v>
          </cell>
          <cell r="W1695">
            <v>40750</v>
          </cell>
          <cell r="Z1695">
            <v>41485</v>
          </cell>
        </row>
        <row r="1696">
          <cell r="B1696">
            <v>40700</v>
          </cell>
          <cell r="E1696">
            <v>41115</v>
          </cell>
          <cell r="H1696">
            <v>40707</v>
          </cell>
          <cell r="K1696">
            <v>40707</v>
          </cell>
          <cell r="N1696">
            <v>40700</v>
          </cell>
          <cell r="Q1696">
            <v>40680</v>
          </cell>
          <cell r="T1696">
            <v>40772</v>
          </cell>
          <cell r="W1696">
            <v>40751</v>
          </cell>
          <cell r="Z1696">
            <v>41486</v>
          </cell>
        </row>
        <row r="1697">
          <cell r="B1697">
            <v>40701</v>
          </cell>
          <cell r="E1697">
            <v>41116</v>
          </cell>
          <cell r="H1697">
            <v>40708</v>
          </cell>
          <cell r="K1697">
            <v>40708</v>
          </cell>
          <cell r="N1697">
            <v>40701</v>
          </cell>
          <cell r="Q1697">
            <v>40681</v>
          </cell>
          <cell r="T1697">
            <v>40773</v>
          </cell>
          <cell r="W1697">
            <v>40752</v>
          </cell>
          <cell r="Z1697">
            <v>41487</v>
          </cell>
        </row>
        <row r="1698">
          <cell r="B1698">
            <v>40702</v>
          </cell>
          <cell r="E1698">
            <v>41117</v>
          </cell>
          <cell r="H1698">
            <v>40709</v>
          </cell>
          <cell r="K1698">
            <v>40709</v>
          </cell>
          <cell r="N1698">
            <v>40702</v>
          </cell>
          <cell r="Q1698">
            <v>40682</v>
          </cell>
          <cell r="T1698">
            <v>40774</v>
          </cell>
          <cell r="W1698">
            <v>40753</v>
          </cell>
          <cell r="Z1698">
            <v>41488</v>
          </cell>
        </row>
        <row r="1699">
          <cell r="B1699">
            <v>40703</v>
          </cell>
          <cell r="E1699">
            <v>41120</v>
          </cell>
          <cell r="H1699">
            <v>40710</v>
          </cell>
          <cell r="K1699">
            <v>40710</v>
          </cell>
          <cell r="N1699">
            <v>40703</v>
          </cell>
          <cell r="Q1699">
            <v>40683</v>
          </cell>
          <cell r="T1699">
            <v>40777</v>
          </cell>
          <cell r="W1699">
            <v>40756</v>
          </cell>
          <cell r="Z1699">
            <v>41491</v>
          </cell>
        </row>
        <row r="1700">
          <cell r="B1700">
            <v>40704</v>
          </cell>
          <cell r="E1700">
            <v>41121</v>
          </cell>
          <cell r="H1700">
            <v>40711</v>
          </cell>
          <cell r="K1700">
            <v>40711</v>
          </cell>
          <cell r="N1700">
            <v>40704</v>
          </cell>
          <cell r="Q1700">
            <v>40686</v>
          </cell>
          <cell r="T1700">
            <v>40778</v>
          </cell>
          <cell r="W1700">
            <v>40757</v>
          </cell>
          <cell r="Z1700">
            <v>41492</v>
          </cell>
        </row>
        <row r="1701">
          <cell r="B1701">
            <v>40707</v>
          </cell>
          <cell r="E1701">
            <v>41122</v>
          </cell>
          <cell r="H1701">
            <v>40714</v>
          </cell>
          <cell r="K1701">
            <v>40714</v>
          </cell>
          <cell r="N1701">
            <v>40707</v>
          </cell>
          <cell r="Q1701">
            <v>40687</v>
          </cell>
          <cell r="T1701">
            <v>40779</v>
          </cell>
          <cell r="W1701">
            <v>40758</v>
          </cell>
          <cell r="Z1701">
            <v>41493</v>
          </cell>
        </row>
        <row r="1702">
          <cell r="B1702">
            <v>40708</v>
          </cell>
          <cell r="E1702">
            <v>41123</v>
          </cell>
          <cell r="H1702">
            <v>40715</v>
          </cell>
          <cell r="K1702">
            <v>40715</v>
          </cell>
          <cell r="N1702">
            <v>40708</v>
          </cell>
          <cell r="Q1702">
            <v>40688</v>
          </cell>
          <cell r="T1702">
            <v>40780</v>
          </cell>
          <cell r="W1702">
            <v>40759</v>
          </cell>
          <cell r="Z1702">
            <v>41494</v>
          </cell>
        </row>
        <row r="1703">
          <cell r="B1703">
            <v>40709</v>
          </cell>
          <cell r="E1703">
            <v>41124</v>
          </cell>
          <cell r="H1703">
            <v>40716</v>
          </cell>
          <cell r="K1703">
            <v>40716</v>
          </cell>
          <cell r="N1703">
            <v>40709</v>
          </cell>
          <cell r="Q1703">
            <v>40689</v>
          </cell>
          <cell r="T1703">
            <v>40781</v>
          </cell>
          <cell r="W1703">
            <v>40760</v>
          </cell>
          <cell r="Z1703">
            <v>41495</v>
          </cell>
        </row>
        <row r="1704">
          <cell r="B1704">
            <v>40710</v>
          </cell>
          <cell r="E1704">
            <v>41127</v>
          </cell>
          <cell r="H1704">
            <v>40717</v>
          </cell>
          <cell r="K1704">
            <v>40717</v>
          </cell>
          <cell r="N1704">
            <v>40710</v>
          </cell>
          <cell r="Q1704">
            <v>40690</v>
          </cell>
          <cell r="T1704">
            <v>40784</v>
          </cell>
          <cell r="W1704">
            <v>40763</v>
          </cell>
          <cell r="Z1704">
            <v>41498</v>
          </cell>
        </row>
        <row r="1705">
          <cell r="B1705">
            <v>40711</v>
          </cell>
          <cell r="E1705">
            <v>41128</v>
          </cell>
          <cell r="H1705">
            <v>40718</v>
          </cell>
          <cell r="K1705">
            <v>40718</v>
          </cell>
          <cell r="N1705">
            <v>40711</v>
          </cell>
          <cell r="Q1705">
            <v>40693</v>
          </cell>
          <cell r="T1705">
            <v>40785</v>
          </cell>
          <cell r="W1705">
            <v>40764</v>
          </cell>
          <cell r="Z1705">
            <v>41499</v>
          </cell>
        </row>
        <row r="1706">
          <cell r="B1706">
            <v>40714</v>
          </cell>
          <cell r="E1706">
            <v>41129</v>
          </cell>
          <cell r="H1706">
            <v>40721</v>
          </cell>
          <cell r="K1706">
            <v>40721</v>
          </cell>
          <cell r="N1706">
            <v>40714</v>
          </cell>
          <cell r="Q1706">
            <v>40694</v>
          </cell>
          <cell r="T1706">
            <v>40786</v>
          </cell>
          <cell r="W1706">
            <v>40765</v>
          </cell>
          <cell r="Z1706">
            <v>41501</v>
          </cell>
        </row>
        <row r="1707">
          <cell r="B1707">
            <v>40715</v>
          </cell>
          <cell r="E1707">
            <v>41130</v>
          </cell>
          <cell r="H1707">
            <v>40722</v>
          </cell>
          <cell r="K1707">
            <v>40722</v>
          </cell>
          <cell r="N1707">
            <v>40715</v>
          </cell>
          <cell r="Q1707">
            <v>40695</v>
          </cell>
          <cell r="T1707">
            <v>40787</v>
          </cell>
          <cell r="W1707">
            <v>40766</v>
          </cell>
          <cell r="Z1707">
            <v>41502</v>
          </cell>
        </row>
        <row r="1708">
          <cell r="B1708">
            <v>40716</v>
          </cell>
          <cell r="E1708">
            <v>41131</v>
          </cell>
          <cell r="H1708">
            <v>40723</v>
          </cell>
          <cell r="K1708">
            <v>40723</v>
          </cell>
          <cell r="N1708">
            <v>40716</v>
          </cell>
          <cell r="Q1708">
            <v>40696</v>
          </cell>
          <cell r="T1708">
            <v>40788</v>
          </cell>
          <cell r="W1708">
            <v>40767</v>
          </cell>
          <cell r="Z1708">
            <v>41505</v>
          </cell>
        </row>
        <row r="1709">
          <cell r="B1709">
            <v>40717</v>
          </cell>
          <cell r="E1709">
            <v>41134</v>
          </cell>
          <cell r="H1709">
            <v>40724</v>
          </cell>
          <cell r="K1709">
            <v>40724</v>
          </cell>
          <cell r="N1709">
            <v>40717</v>
          </cell>
          <cell r="Q1709">
            <v>40697</v>
          </cell>
          <cell r="T1709">
            <v>40791</v>
          </cell>
          <cell r="W1709">
            <v>40770</v>
          </cell>
          <cell r="Z1709">
            <v>41506</v>
          </cell>
        </row>
        <row r="1710">
          <cell r="B1710">
            <v>40718</v>
          </cell>
          <cell r="E1710">
            <v>41135</v>
          </cell>
          <cell r="H1710">
            <v>40725</v>
          </cell>
          <cell r="K1710">
            <v>40725</v>
          </cell>
          <cell r="N1710">
            <v>40718</v>
          </cell>
          <cell r="Q1710">
            <v>40700</v>
          </cell>
          <cell r="T1710">
            <v>40792</v>
          </cell>
          <cell r="W1710">
            <v>40771</v>
          </cell>
          <cell r="Z1710">
            <v>41507</v>
          </cell>
        </row>
        <row r="1711">
          <cell r="B1711">
            <v>40721</v>
          </cell>
          <cell r="E1711">
            <v>41136</v>
          </cell>
          <cell r="H1711">
            <v>40729</v>
          </cell>
          <cell r="K1711">
            <v>40729</v>
          </cell>
          <cell r="N1711">
            <v>40721</v>
          </cell>
          <cell r="Q1711">
            <v>40701</v>
          </cell>
          <cell r="T1711">
            <v>40793</v>
          </cell>
          <cell r="W1711">
            <v>40772</v>
          </cell>
          <cell r="Z1711">
            <v>41508</v>
          </cell>
        </row>
        <row r="1712">
          <cell r="B1712">
            <v>40722</v>
          </cell>
          <cell r="E1712">
            <v>41137</v>
          </cell>
          <cell r="H1712">
            <v>40730</v>
          </cell>
          <cell r="K1712">
            <v>40730</v>
          </cell>
          <cell r="N1712">
            <v>40722</v>
          </cell>
          <cell r="Q1712">
            <v>40702</v>
          </cell>
          <cell r="T1712">
            <v>40794</v>
          </cell>
          <cell r="W1712">
            <v>40773</v>
          </cell>
          <cell r="Z1712">
            <v>41509</v>
          </cell>
        </row>
        <row r="1713">
          <cell r="B1713">
            <v>40723</v>
          </cell>
          <cell r="E1713">
            <v>41138</v>
          </cell>
          <cell r="H1713">
            <v>40731</v>
          </cell>
          <cell r="K1713">
            <v>40731</v>
          </cell>
          <cell r="N1713">
            <v>40723</v>
          </cell>
          <cell r="Q1713">
            <v>40703</v>
          </cell>
          <cell r="T1713">
            <v>40795</v>
          </cell>
          <cell r="W1713">
            <v>40774</v>
          </cell>
          <cell r="Z1713">
            <v>41512</v>
          </cell>
        </row>
        <row r="1714">
          <cell r="B1714">
            <v>40724</v>
          </cell>
          <cell r="E1714">
            <v>41141</v>
          </cell>
          <cell r="H1714">
            <v>40732</v>
          </cell>
          <cell r="K1714">
            <v>40732</v>
          </cell>
          <cell r="N1714">
            <v>40724</v>
          </cell>
          <cell r="Q1714">
            <v>40704</v>
          </cell>
          <cell r="T1714">
            <v>40798</v>
          </cell>
          <cell r="W1714">
            <v>40777</v>
          </cell>
          <cell r="Z1714">
            <v>41513</v>
          </cell>
        </row>
        <row r="1715">
          <cell r="B1715">
            <v>40725</v>
          </cell>
          <cell r="E1715">
            <v>41142</v>
          </cell>
          <cell r="H1715">
            <v>40735</v>
          </cell>
          <cell r="K1715">
            <v>40735</v>
          </cell>
          <cell r="N1715">
            <v>40725</v>
          </cell>
          <cell r="Q1715">
            <v>40707</v>
          </cell>
          <cell r="T1715">
            <v>40799</v>
          </cell>
          <cell r="W1715">
            <v>40778</v>
          </cell>
          <cell r="Z1715">
            <v>41514</v>
          </cell>
        </row>
        <row r="1716">
          <cell r="B1716">
            <v>40728</v>
          </cell>
          <cell r="E1716">
            <v>41143</v>
          </cell>
          <cell r="H1716">
            <v>40736</v>
          </cell>
          <cell r="K1716">
            <v>40736</v>
          </cell>
          <cell r="N1716">
            <v>40728</v>
          </cell>
          <cell r="Q1716">
            <v>40708</v>
          </cell>
          <cell r="T1716">
            <v>40800</v>
          </cell>
          <cell r="W1716">
            <v>40779</v>
          </cell>
          <cell r="Z1716">
            <v>41515</v>
          </cell>
        </row>
        <row r="1717">
          <cell r="B1717">
            <v>40729</v>
          </cell>
          <cell r="E1717">
            <v>41144</v>
          </cell>
          <cell r="H1717">
            <v>40737</v>
          </cell>
          <cell r="K1717">
            <v>40737</v>
          </cell>
          <cell r="N1717">
            <v>40729</v>
          </cell>
          <cell r="Q1717">
            <v>40709</v>
          </cell>
          <cell r="T1717">
            <v>40801</v>
          </cell>
          <cell r="W1717">
            <v>40780</v>
          </cell>
          <cell r="Z1717">
            <v>41516</v>
          </cell>
        </row>
        <row r="1718">
          <cell r="B1718">
            <v>40730</v>
          </cell>
          <cell r="E1718">
            <v>41145</v>
          </cell>
          <cell r="H1718">
            <v>40738</v>
          </cell>
          <cell r="K1718">
            <v>40738</v>
          </cell>
          <cell r="N1718">
            <v>40730</v>
          </cell>
          <cell r="Q1718">
            <v>40710</v>
          </cell>
          <cell r="T1718">
            <v>40802</v>
          </cell>
          <cell r="W1718">
            <v>40781</v>
          </cell>
          <cell r="Z1718">
            <v>41519</v>
          </cell>
        </row>
        <row r="1719">
          <cell r="B1719">
            <v>40731</v>
          </cell>
          <cell r="E1719">
            <v>41148</v>
          </cell>
          <cell r="H1719">
            <v>40739</v>
          </cell>
          <cell r="K1719">
            <v>40739</v>
          </cell>
          <cell r="N1719">
            <v>40731</v>
          </cell>
          <cell r="Q1719">
            <v>40711</v>
          </cell>
          <cell r="T1719">
            <v>40806</v>
          </cell>
          <cell r="W1719">
            <v>40784</v>
          </cell>
          <cell r="Z1719">
            <v>41520</v>
          </cell>
        </row>
        <row r="1720">
          <cell r="B1720">
            <v>40732</v>
          </cell>
          <cell r="E1720">
            <v>41149</v>
          </cell>
          <cell r="H1720">
            <v>40742</v>
          </cell>
          <cell r="K1720">
            <v>40742</v>
          </cell>
          <cell r="N1720">
            <v>40732</v>
          </cell>
          <cell r="Q1720">
            <v>40714</v>
          </cell>
          <cell r="T1720">
            <v>40807</v>
          </cell>
          <cell r="W1720">
            <v>40785</v>
          </cell>
          <cell r="Z1720">
            <v>41521</v>
          </cell>
        </row>
        <row r="1721">
          <cell r="B1721">
            <v>40735</v>
          </cell>
          <cell r="E1721">
            <v>41150</v>
          </cell>
          <cell r="H1721">
            <v>40743</v>
          </cell>
          <cell r="K1721">
            <v>40743</v>
          </cell>
          <cell r="N1721">
            <v>40735</v>
          </cell>
          <cell r="Q1721">
            <v>40715</v>
          </cell>
          <cell r="T1721">
            <v>40808</v>
          </cell>
          <cell r="W1721">
            <v>40786</v>
          </cell>
          <cell r="Z1721">
            <v>41522</v>
          </cell>
        </row>
        <row r="1722">
          <cell r="B1722">
            <v>40736</v>
          </cell>
          <cell r="E1722">
            <v>41151</v>
          </cell>
          <cell r="H1722">
            <v>40744</v>
          </cell>
          <cell r="K1722">
            <v>40744</v>
          </cell>
          <cell r="N1722">
            <v>40736</v>
          </cell>
          <cell r="Q1722">
            <v>40716</v>
          </cell>
          <cell r="T1722">
            <v>40812</v>
          </cell>
          <cell r="W1722">
            <v>40787</v>
          </cell>
          <cell r="Z1722">
            <v>41523</v>
          </cell>
        </row>
        <row r="1723">
          <cell r="B1723">
            <v>40737</v>
          </cell>
          <cell r="E1723">
            <v>41152</v>
          </cell>
          <cell r="H1723">
            <v>40745</v>
          </cell>
          <cell r="K1723">
            <v>40745</v>
          </cell>
          <cell r="N1723">
            <v>40737</v>
          </cell>
          <cell r="Q1723">
            <v>40717</v>
          </cell>
          <cell r="T1723">
            <v>40813</v>
          </cell>
          <cell r="W1723">
            <v>40788</v>
          </cell>
          <cell r="Z1723">
            <v>41526</v>
          </cell>
        </row>
        <row r="1724">
          <cell r="B1724">
            <v>40738</v>
          </cell>
          <cell r="E1724">
            <v>41155</v>
          </cell>
          <cell r="H1724">
            <v>40746</v>
          </cell>
          <cell r="K1724">
            <v>40746</v>
          </cell>
          <cell r="N1724">
            <v>40738</v>
          </cell>
          <cell r="Q1724">
            <v>40718</v>
          </cell>
          <cell r="T1724">
            <v>40814</v>
          </cell>
          <cell r="W1724">
            <v>40791</v>
          </cell>
          <cell r="Z1724">
            <v>41527</v>
          </cell>
        </row>
        <row r="1725">
          <cell r="B1725">
            <v>40739</v>
          </cell>
          <cell r="E1725">
            <v>41156</v>
          </cell>
          <cell r="H1725">
            <v>40749</v>
          </cell>
          <cell r="K1725">
            <v>40749</v>
          </cell>
          <cell r="N1725">
            <v>40739</v>
          </cell>
          <cell r="Q1725">
            <v>40721</v>
          </cell>
          <cell r="T1725">
            <v>40815</v>
          </cell>
          <cell r="W1725">
            <v>40792</v>
          </cell>
          <cell r="Z1725">
            <v>41528</v>
          </cell>
        </row>
        <row r="1726">
          <cell r="B1726">
            <v>40742</v>
          </cell>
          <cell r="E1726">
            <v>41157</v>
          </cell>
          <cell r="H1726">
            <v>40750</v>
          </cell>
          <cell r="K1726">
            <v>40750</v>
          </cell>
          <cell r="N1726">
            <v>40742</v>
          </cell>
          <cell r="Q1726">
            <v>40722</v>
          </cell>
          <cell r="T1726">
            <v>40816</v>
          </cell>
          <cell r="W1726">
            <v>40793</v>
          </cell>
          <cell r="Z1726">
            <v>41529</v>
          </cell>
        </row>
        <row r="1727">
          <cell r="B1727">
            <v>40743</v>
          </cell>
          <cell r="E1727">
            <v>41158</v>
          </cell>
          <cell r="H1727">
            <v>40751</v>
          </cell>
          <cell r="K1727">
            <v>40751</v>
          </cell>
          <cell r="N1727">
            <v>40743</v>
          </cell>
          <cell r="Q1727">
            <v>40723</v>
          </cell>
          <cell r="T1727">
            <v>40819</v>
          </cell>
          <cell r="W1727">
            <v>40794</v>
          </cell>
          <cell r="Z1727">
            <v>41530</v>
          </cell>
        </row>
        <row r="1728">
          <cell r="B1728">
            <v>40744</v>
          </cell>
          <cell r="E1728">
            <v>41159</v>
          </cell>
          <cell r="H1728">
            <v>40752</v>
          </cell>
          <cell r="K1728">
            <v>40752</v>
          </cell>
          <cell r="N1728">
            <v>40744</v>
          </cell>
          <cell r="Q1728">
            <v>40724</v>
          </cell>
          <cell r="T1728">
            <v>40820</v>
          </cell>
          <cell r="W1728">
            <v>40795</v>
          </cell>
          <cell r="Z1728">
            <v>41533</v>
          </cell>
        </row>
        <row r="1729">
          <cell r="B1729">
            <v>40745</v>
          </cell>
          <cell r="E1729">
            <v>41162</v>
          </cell>
          <cell r="H1729">
            <v>40753</v>
          </cell>
          <cell r="K1729">
            <v>40753</v>
          </cell>
          <cell r="N1729">
            <v>40745</v>
          </cell>
          <cell r="Q1729">
            <v>40725</v>
          </cell>
          <cell r="T1729">
            <v>40821</v>
          </cell>
          <cell r="W1729">
            <v>40798</v>
          </cell>
          <cell r="Z1729">
            <v>41534</v>
          </cell>
        </row>
        <row r="1730">
          <cell r="B1730">
            <v>40746</v>
          </cell>
          <cell r="E1730">
            <v>41163</v>
          </cell>
          <cell r="H1730">
            <v>40756</v>
          </cell>
          <cell r="K1730">
            <v>40756</v>
          </cell>
          <cell r="N1730">
            <v>40746</v>
          </cell>
          <cell r="Q1730">
            <v>40728</v>
          </cell>
          <cell r="T1730">
            <v>40822</v>
          </cell>
          <cell r="W1730">
            <v>40800</v>
          </cell>
          <cell r="Z1730">
            <v>41535</v>
          </cell>
        </row>
        <row r="1731">
          <cell r="B1731">
            <v>40749</v>
          </cell>
          <cell r="E1731">
            <v>41164</v>
          </cell>
          <cell r="H1731">
            <v>40757</v>
          </cell>
          <cell r="K1731">
            <v>40757</v>
          </cell>
          <cell r="N1731">
            <v>40749</v>
          </cell>
          <cell r="Q1731">
            <v>40729</v>
          </cell>
          <cell r="T1731">
            <v>40823</v>
          </cell>
          <cell r="W1731">
            <v>40801</v>
          </cell>
          <cell r="Z1731">
            <v>41536</v>
          </cell>
        </row>
        <row r="1732">
          <cell r="B1732">
            <v>40750</v>
          </cell>
          <cell r="E1732">
            <v>41165</v>
          </cell>
          <cell r="H1732">
            <v>40758</v>
          </cell>
          <cell r="K1732">
            <v>40758</v>
          </cell>
          <cell r="N1732">
            <v>40750</v>
          </cell>
          <cell r="Q1732">
            <v>40730</v>
          </cell>
          <cell r="T1732">
            <v>40827</v>
          </cell>
          <cell r="W1732">
            <v>40802</v>
          </cell>
          <cell r="Z1732">
            <v>41540</v>
          </cell>
        </row>
        <row r="1733">
          <cell r="B1733">
            <v>40751</v>
          </cell>
          <cell r="E1733">
            <v>41166</v>
          </cell>
          <cell r="H1733">
            <v>40759</v>
          </cell>
          <cell r="K1733">
            <v>40759</v>
          </cell>
          <cell r="N1733">
            <v>40751</v>
          </cell>
          <cell r="Q1733">
            <v>40731</v>
          </cell>
          <cell r="T1733">
            <v>40828</v>
          </cell>
          <cell r="W1733">
            <v>40805</v>
          </cell>
          <cell r="Z1733">
            <v>41541</v>
          </cell>
        </row>
        <row r="1734">
          <cell r="B1734">
            <v>40752</v>
          </cell>
          <cell r="E1734">
            <v>41169</v>
          </cell>
          <cell r="H1734">
            <v>40760</v>
          </cell>
          <cell r="K1734">
            <v>40760</v>
          </cell>
          <cell r="N1734">
            <v>40752</v>
          </cell>
          <cell r="Q1734">
            <v>40732</v>
          </cell>
          <cell r="T1734">
            <v>40829</v>
          </cell>
          <cell r="W1734">
            <v>40806</v>
          </cell>
          <cell r="Z1734">
            <v>41542</v>
          </cell>
        </row>
        <row r="1735">
          <cell r="B1735">
            <v>40753</v>
          </cell>
          <cell r="E1735">
            <v>41170</v>
          </cell>
          <cell r="H1735">
            <v>40763</v>
          </cell>
          <cell r="K1735">
            <v>40763</v>
          </cell>
          <cell r="N1735">
            <v>40753</v>
          </cell>
          <cell r="Q1735">
            <v>40735</v>
          </cell>
          <cell r="T1735">
            <v>40830</v>
          </cell>
          <cell r="W1735">
            <v>40807</v>
          </cell>
          <cell r="Z1735">
            <v>41543</v>
          </cell>
        </row>
        <row r="1736">
          <cell r="B1736">
            <v>40756</v>
          </cell>
          <cell r="E1736">
            <v>41171</v>
          </cell>
          <cell r="H1736">
            <v>40764</v>
          </cell>
          <cell r="K1736">
            <v>40764</v>
          </cell>
          <cell r="N1736">
            <v>40756</v>
          </cell>
          <cell r="Q1736">
            <v>40736</v>
          </cell>
          <cell r="T1736">
            <v>40833</v>
          </cell>
          <cell r="W1736">
            <v>40808</v>
          </cell>
          <cell r="Z1736">
            <v>41544</v>
          </cell>
        </row>
        <row r="1737">
          <cell r="B1737">
            <v>40757</v>
          </cell>
          <cell r="E1737">
            <v>41172</v>
          </cell>
          <cell r="H1737">
            <v>40765</v>
          </cell>
          <cell r="K1737">
            <v>40765</v>
          </cell>
          <cell r="N1737">
            <v>40757</v>
          </cell>
          <cell r="Q1737">
            <v>40737</v>
          </cell>
          <cell r="T1737">
            <v>40834</v>
          </cell>
          <cell r="W1737">
            <v>40809</v>
          </cell>
          <cell r="Z1737">
            <v>41547</v>
          </cell>
        </row>
        <row r="1738">
          <cell r="B1738">
            <v>40758</v>
          </cell>
          <cell r="E1738">
            <v>41173</v>
          </cell>
          <cell r="H1738">
            <v>40766</v>
          </cell>
          <cell r="K1738">
            <v>40766</v>
          </cell>
          <cell r="N1738">
            <v>40758</v>
          </cell>
          <cell r="Q1738">
            <v>40738</v>
          </cell>
          <cell r="T1738">
            <v>40835</v>
          </cell>
          <cell r="W1738">
            <v>40812</v>
          </cell>
          <cell r="Z1738">
            <v>41549</v>
          </cell>
        </row>
        <row r="1739">
          <cell r="B1739">
            <v>40759</v>
          </cell>
          <cell r="E1739">
            <v>41176</v>
          </cell>
          <cell r="H1739">
            <v>40767</v>
          </cell>
          <cell r="K1739">
            <v>40767</v>
          </cell>
          <cell r="N1739">
            <v>40759</v>
          </cell>
          <cell r="Q1739">
            <v>40739</v>
          </cell>
          <cell r="T1739">
            <v>40836</v>
          </cell>
          <cell r="W1739">
            <v>40813</v>
          </cell>
          <cell r="Z1739">
            <v>41550</v>
          </cell>
        </row>
        <row r="1740">
          <cell r="B1740">
            <v>40760</v>
          </cell>
          <cell r="E1740">
            <v>41177</v>
          </cell>
          <cell r="H1740">
            <v>40770</v>
          </cell>
          <cell r="K1740">
            <v>40770</v>
          </cell>
          <cell r="N1740">
            <v>40760</v>
          </cell>
          <cell r="Q1740">
            <v>40742</v>
          </cell>
          <cell r="T1740">
            <v>40837</v>
          </cell>
          <cell r="W1740">
            <v>40814</v>
          </cell>
          <cell r="Z1740">
            <v>41551</v>
          </cell>
        </row>
        <row r="1741">
          <cell r="B1741">
            <v>40763</v>
          </cell>
          <cell r="E1741">
            <v>41178</v>
          </cell>
          <cell r="H1741">
            <v>40771</v>
          </cell>
          <cell r="K1741">
            <v>40771</v>
          </cell>
          <cell r="N1741">
            <v>40763</v>
          </cell>
          <cell r="Q1741">
            <v>40743</v>
          </cell>
          <cell r="T1741">
            <v>40840</v>
          </cell>
          <cell r="W1741">
            <v>40816</v>
          </cell>
          <cell r="Z1741">
            <v>41554</v>
          </cell>
        </row>
        <row r="1742">
          <cell r="B1742">
            <v>40764</v>
          </cell>
          <cell r="E1742">
            <v>41179</v>
          </cell>
          <cell r="H1742">
            <v>40772</v>
          </cell>
          <cell r="K1742">
            <v>40772</v>
          </cell>
          <cell r="N1742">
            <v>40764</v>
          </cell>
          <cell r="Q1742">
            <v>40744</v>
          </cell>
          <cell r="T1742">
            <v>40841</v>
          </cell>
          <cell r="W1742">
            <v>40819</v>
          </cell>
          <cell r="Z1742">
            <v>41555</v>
          </cell>
        </row>
        <row r="1743">
          <cell r="B1743">
            <v>40765</v>
          </cell>
          <cell r="E1743">
            <v>41180</v>
          </cell>
          <cell r="H1743">
            <v>40773</v>
          </cell>
          <cell r="K1743">
            <v>40773</v>
          </cell>
          <cell r="N1743">
            <v>40765</v>
          </cell>
          <cell r="Q1743">
            <v>40745</v>
          </cell>
          <cell r="T1743">
            <v>40842</v>
          </cell>
          <cell r="W1743">
            <v>40820</v>
          </cell>
          <cell r="Z1743">
            <v>41556</v>
          </cell>
        </row>
        <row r="1744">
          <cell r="B1744">
            <v>40766</v>
          </cell>
          <cell r="E1744">
            <v>41185</v>
          </cell>
          <cell r="H1744">
            <v>40774</v>
          </cell>
          <cell r="K1744">
            <v>40774</v>
          </cell>
          <cell r="N1744">
            <v>40766</v>
          </cell>
          <cell r="Q1744">
            <v>40746</v>
          </cell>
          <cell r="T1744">
            <v>40843</v>
          </cell>
          <cell r="W1744">
            <v>40822</v>
          </cell>
          <cell r="Z1744">
            <v>41557</v>
          </cell>
        </row>
        <row r="1745">
          <cell r="B1745">
            <v>40767</v>
          </cell>
          <cell r="E1745">
            <v>41186</v>
          </cell>
          <cell r="H1745">
            <v>40777</v>
          </cell>
          <cell r="K1745">
            <v>40777</v>
          </cell>
          <cell r="N1745">
            <v>40767</v>
          </cell>
          <cell r="Q1745">
            <v>40749</v>
          </cell>
          <cell r="T1745">
            <v>40844</v>
          </cell>
          <cell r="W1745">
            <v>40823</v>
          </cell>
          <cell r="Z1745">
            <v>41558</v>
          </cell>
        </row>
        <row r="1746">
          <cell r="B1746">
            <v>40770</v>
          </cell>
          <cell r="E1746">
            <v>41187</v>
          </cell>
          <cell r="H1746">
            <v>40778</v>
          </cell>
          <cell r="K1746">
            <v>40778</v>
          </cell>
          <cell r="N1746">
            <v>40770</v>
          </cell>
          <cell r="Q1746">
            <v>40750</v>
          </cell>
          <cell r="T1746">
            <v>40847</v>
          </cell>
          <cell r="W1746">
            <v>40826</v>
          </cell>
          <cell r="Z1746">
            <v>41562</v>
          </cell>
        </row>
        <row r="1747">
          <cell r="B1747">
            <v>40771</v>
          </cell>
          <cell r="E1747">
            <v>41190</v>
          </cell>
          <cell r="H1747">
            <v>40779</v>
          </cell>
          <cell r="K1747">
            <v>40779</v>
          </cell>
          <cell r="N1747">
            <v>40771</v>
          </cell>
          <cell r="Q1747">
            <v>40751</v>
          </cell>
          <cell r="T1747">
            <v>40848</v>
          </cell>
          <cell r="W1747">
            <v>40827</v>
          </cell>
          <cell r="Z1747">
            <v>41563</v>
          </cell>
        </row>
        <row r="1748">
          <cell r="B1748">
            <v>40772</v>
          </cell>
          <cell r="E1748">
            <v>41191</v>
          </cell>
          <cell r="H1748">
            <v>40780</v>
          </cell>
          <cell r="K1748">
            <v>40780</v>
          </cell>
          <cell r="N1748">
            <v>40772</v>
          </cell>
          <cell r="Q1748">
            <v>40752</v>
          </cell>
          <cell r="T1748">
            <v>40849</v>
          </cell>
          <cell r="W1748">
            <v>40828</v>
          </cell>
          <cell r="Z1748">
            <v>41564</v>
          </cell>
        </row>
        <row r="1749">
          <cell r="B1749">
            <v>40773</v>
          </cell>
          <cell r="E1749">
            <v>41192</v>
          </cell>
          <cell r="H1749">
            <v>40781</v>
          </cell>
          <cell r="K1749">
            <v>40781</v>
          </cell>
          <cell r="N1749">
            <v>40773</v>
          </cell>
          <cell r="Q1749">
            <v>40753</v>
          </cell>
          <cell r="T1749">
            <v>40851</v>
          </cell>
          <cell r="W1749">
            <v>40829</v>
          </cell>
          <cell r="Z1749">
            <v>41565</v>
          </cell>
        </row>
        <row r="1750">
          <cell r="B1750">
            <v>40774</v>
          </cell>
          <cell r="E1750">
            <v>41193</v>
          </cell>
          <cell r="H1750">
            <v>40784</v>
          </cell>
          <cell r="K1750">
            <v>40784</v>
          </cell>
          <cell r="N1750">
            <v>40774</v>
          </cell>
          <cell r="Q1750">
            <v>40756</v>
          </cell>
          <cell r="T1750">
            <v>40854</v>
          </cell>
          <cell r="W1750">
            <v>40830</v>
          </cell>
          <cell r="Z1750">
            <v>41568</v>
          </cell>
        </row>
        <row r="1751">
          <cell r="B1751">
            <v>40777</v>
          </cell>
          <cell r="E1751">
            <v>41194</v>
          </cell>
          <cell r="H1751">
            <v>40785</v>
          </cell>
          <cell r="K1751">
            <v>40785</v>
          </cell>
          <cell r="N1751">
            <v>40777</v>
          </cell>
          <cell r="Q1751">
            <v>40757</v>
          </cell>
          <cell r="T1751">
            <v>40855</v>
          </cell>
          <cell r="W1751">
            <v>40833</v>
          </cell>
          <cell r="Z1751">
            <v>41569</v>
          </cell>
        </row>
        <row r="1752">
          <cell r="B1752">
            <v>40778</v>
          </cell>
          <cell r="E1752">
            <v>41197</v>
          </cell>
          <cell r="H1752">
            <v>40786</v>
          </cell>
          <cell r="K1752">
            <v>40786</v>
          </cell>
          <cell r="N1752">
            <v>40778</v>
          </cell>
          <cell r="Q1752">
            <v>40758</v>
          </cell>
          <cell r="T1752">
            <v>40856</v>
          </cell>
          <cell r="W1752">
            <v>40834</v>
          </cell>
          <cell r="Z1752">
            <v>41570</v>
          </cell>
        </row>
        <row r="1753">
          <cell r="B1753">
            <v>40779</v>
          </cell>
          <cell r="E1753">
            <v>41198</v>
          </cell>
          <cell r="H1753">
            <v>40787</v>
          </cell>
          <cell r="K1753">
            <v>40787</v>
          </cell>
          <cell r="N1753">
            <v>40779</v>
          </cell>
          <cell r="Q1753">
            <v>40759</v>
          </cell>
          <cell r="T1753">
            <v>40857</v>
          </cell>
          <cell r="W1753">
            <v>40835</v>
          </cell>
          <cell r="Z1753">
            <v>41571</v>
          </cell>
        </row>
        <row r="1754">
          <cell r="B1754">
            <v>40780</v>
          </cell>
          <cell r="E1754">
            <v>41199</v>
          </cell>
          <cell r="H1754">
            <v>40788</v>
          </cell>
          <cell r="K1754">
            <v>40788</v>
          </cell>
          <cell r="N1754">
            <v>40780</v>
          </cell>
          <cell r="Q1754">
            <v>40760</v>
          </cell>
          <cell r="T1754">
            <v>40858</v>
          </cell>
          <cell r="W1754">
            <v>40836</v>
          </cell>
          <cell r="Z1754">
            <v>41572</v>
          </cell>
        </row>
        <row r="1755">
          <cell r="B1755">
            <v>40781</v>
          </cell>
          <cell r="E1755">
            <v>41200</v>
          </cell>
          <cell r="H1755">
            <v>40792</v>
          </cell>
          <cell r="K1755">
            <v>40792</v>
          </cell>
          <cell r="N1755">
            <v>40781</v>
          </cell>
          <cell r="Q1755">
            <v>40763</v>
          </cell>
          <cell r="T1755">
            <v>40861</v>
          </cell>
          <cell r="W1755">
            <v>40837</v>
          </cell>
          <cell r="Z1755">
            <v>41575</v>
          </cell>
        </row>
        <row r="1756">
          <cell r="B1756">
            <v>40785</v>
          </cell>
          <cell r="E1756">
            <v>41201</v>
          </cell>
          <cell r="H1756">
            <v>40793</v>
          </cell>
          <cell r="K1756">
            <v>40793</v>
          </cell>
          <cell r="N1756">
            <v>40785</v>
          </cell>
          <cell r="Q1756">
            <v>40764</v>
          </cell>
          <cell r="T1756">
            <v>40862</v>
          </cell>
          <cell r="W1756">
            <v>40840</v>
          </cell>
          <cell r="Z1756">
            <v>41576</v>
          </cell>
        </row>
        <row r="1757">
          <cell r="B1757">
            <v>40786</v>
          </cell>
          <cell r="E1757">
            <v>41204</v>
          </cell>
          <cell r="H1757">
            <v>40794</v>
          </cell>
          <cell r="K1757">
            <v>40794</v>
          </cell>
          <cell r="N1757">
            <v>40786</v>
          </cell>
          <cell r="Q1757">
            <v>40765</v>
          </cell>
          <cell r="T1757">
            <v>40863</v>
          </cell>
          <cell r="W1757">
            <v>40841</v>
          </cell>
          <cell r="Z1757">
            <v>41577</v>
          </cell>
        </row>
        <row r="1758">
          <cell r="B1758">
            <v>40787</v>
          </cell>
          <cell r="E1758">
            <v>41206</v>
          </cell>
          <cell r="H1758">
            <v>40795</v>
          </cell>
          <cell r="K1758">
            <v>40795</v>
          </cell>
          <cell r="N1758">
            <v>40787</v>
          </cell>
          <cell r="Q1758">
            <v>40766</v>
          </cell>
          <cell r="T1758">
            <v>40864</v>
          </cell>
          <cell r="W1758">
            <v>40842</v>
          </cell>
          <cell r="Z1758">
            <v>41578</v>
          </cell>
        </row>
        <row r="1759">
          <cell r="B1759">
            <v>40788</v>
          </cell>
          <cell r="E1759">
            <v>41207</v>
          </cell>
          <cell r="H1759">
            <v>40798</v>
          </cell>
          <cell r="K1759">
            <v>40798</v>
          </cell>
          <cell r="N1759">
            <v>40788</v>
          </cell>
          <cell r="Q1759">
            <v>40767</v>
          </cell>
          <cell r="T1759">
            <v>40865</v>
          </cell>
          <cell r="W1759">
            <v>40843</v>
          </cell>
          <cell r="Z1759">
            <v>41579</v>
          </cell>
        </row>
        <row r="1760">
          <cell r="B1760">
            <v>40791</v>
          </cell>
          <cell r="E1760">
            <v>41208</v>
          </cell>
          <cell r="H1760">
            <v>40799</v>
          </cell>
          <cell r="K1760">
            <v>40799</v>
          </cell>
          <cell r="N1760">
            <v>40791</v>
          </cell>
          <cell r="Q1760">
            <v>40770</v>
          </cell>
          <cell r="T1760">
            <v>40868</v>
          </cell>
          <cell r="W1760">
            <v>40844</v>
          </cell>
          <cell r="Z1760">
            <v>41582</v>
          </cell>
        </row>
        <row r="1761">
          <cell r="B1761">
            <v>40792</v>
          </cell>
          <cell r="E1761">
            <v>41211</v>
          </cell>
          <cell r="H1761">
            <v>40800</v>
          </cell>
          <cell r="K1761">
            <v>40800</v>
          </cell>
          <cell r="N1761">
            <v>40792</v>
          </cell>
          <cell r="Q1761">
            <v>40771</v>
          </cell>
          <cell r="T1761">
            <v>40869</v>
          </cell>
          <cell r="W1761">
            <v>40847</v>
          </cell>
          <cell r="Z1761">
            <v>41583</v>
          </cell>
        </row>
        <row r="1762">
          <cell r="B1762">
            <v>40793</v>
          </cell>
          <cell r="E1762">
            <v>41212</v>
          </cell>
          <cell r="H1762">
            <v>40801</v>
          </cell>
          <cell r="K1762">
            <v>40801</v>
          </cell>
          <cell r="N1762">
            <v>40793</v>
          </cell>
          <cell r="Q1762">
            <v>40772</v>
          </cell>
          <cell r="T1762">
            <v>40871</v>
          </cell>
          <cell r="W1762">
            <v>40848</v>
          </cell>
          <cell r="Z1762">
            <v>41584</v>
          </cell>
        </row>
        <row r="1763">
          <cell r="B1763">
            <v>40794</v>
          </cell>
          <cell r="E1763">
            <v>41213</v>
          </cell>
          <cell r="H1763">
            <v>40802</v>
          </cell>
          <cell r="K1763">
            <v>40802</v>
          </cell>
          <cell r="N1763">
            <v>40794</v>
          </cell>
          <cell r="Q1763">
            <v>40773</v>
          </cell>
          <cell r="T1763">
            <v>40872</v>
          </cell>
          <cell r="W1763">
            <v>40849</v>
          </cell>
          <cell r="Z1763">
            <v>41585</v>
          </cell>
        </row>
        <row r="1764">
          <cell r="B1764">
            <v>40795</v>
          </cell>
          <cell r="E1764">
            <v>41214</v>
          </cell>
          <cell r="H1764">
            <v>40805</v>
          </cell>
          <cell r="K1764">
            <v>40805</v>
          </cell>
          <cell r="N1764">
            <v>40795</v>
          </cell>
          <cell r="Q1764">
            <v>40774</v>
          </cell>
          <cell r="T1764">
            <v>40875</v>
          </cell>
          <cell r="W1764">
            <v>40850</v>
          </cell>
          <cell r="Z1764">
            <v>41586</v>
          </cell>
        </row>
        <row r="1765">
          <cell r="B1765">
            <v>40798</v>
          </cell>
          <cell r="E1765">
            <v>41215</v>
          </cell>
          <cell r="H1765">
            <v>40806</v>
          </cell>
          <cell r="K1765">
            <v>40806</v>
          </cell>
          <cell r="N1765">
            <v>40798</v>
          </cell>
          <cell r="Q1765">
            <v>40777</v>
          </cell>
          <cell r="T1765">
            <v>40876</v>
          </cell>
          <cell r="W1765">
            <v>40851</v>
          </cell>
          <cell r="Z1765">
            <v>41589</v>
          </cell>
        </row>
        <row r="1766">
          <cell r="B1766">
            <v>40799</v>
          </cell>
          <cell r="E1766">
            <v>41218</v>
          </cell>
          <cell r="H1766">
            <v>40807</v>
          </cell>
          <cell r="K1766">
            <v>40807</v>
          </cell>
          <cell r="N1766">
            <v>40799</v>
          </cell>
          <cell r="Q1766">
            <v>40778</v>
          </cell>
          <cell r="T1766">
            <v>40877</v>
          </cell>
          <cell r="W1766">
            <v>40854</v>
          </cell>
          <cell r="Z1766">
            <v>41590</v>
          </cell>
        </row>
        <row r="1767">
          <cell r="B1767">
            <v>40800</v>
          </cell>
          <cell r="E1767">
            <v>41219</v>
          </cell>
          <cell r="H1767">
            <v>40808</v>
          </cell>
          <cell r="K1767">
            <v>40808</v>
          </cell>
          <cell r="N1767">
            <v>40800</v>
          </cell>
          <cell r="Q1767">
            <v>40779</v>
          </cell>
          <cell r="T1767">
            <v>40878</v>
          </cell>
          <cell r="W1767">
            <v>40855</v>
          </cell>
          <cell r="Z1767">
            <v>41591</v>
          </cell>
        </row>
        <row r="1768">
          <cell r="B1768">
            <v>40801</v>
          </cell>
          <cell r="E1768">
            <v>41220</v>
          </cell>
          <cell r="H1768">
            <v>40809</v>
          </cell>
          <cell r="K1768">
            <v>40809</v>
          </cell>
          <cell r="N1768">
            <v>40801</v>
          </cell>
          <cell r="Q1768">
            <v>40780</v>
          </cell>
          <cell r="T1768">
            <v>40879</v>
          </cell>
          <cell r="W1768">
            <v>40856</v>
          </cell>
          <cell r="Z1768">
            <v>41592</v>
          </cell>
        </row>
        <row r="1769">
          <cell r="B1769">
            <v>40802</v>
          </cell>
          <cell r="E1769">
            <v>41221</v>
          </cell>
          <cell r="H1769">
            <v>40812</v>
          </cell>
          <cell r="K1769">
            <v>40812</v>
          </cell>
          <cell r="N1769">
            <v>40802</v>
          </cell>
          <cell r="Q1769">
            <v>40781</v>
          </cell>
          <cell r="T1769">
            <v>40882</v>
          </cell>
          <cell r="W1769">
            <v>40857</v>
          </cell>
          <cell r="Z1769">
            <v>41593</v>
          </cell>
        </row>
        <row r="1770">
          <cell r="B1770">
            <v>40805</v>
          </cell>
          <cell r="E1770">
            <v>41222</v>
          </cell>
          <cell r="H1770">
            <v>40813</v>
          </cell>
          <cell r="K1770">
            <v>40813</v>
          </cell>
          <cell r="N1770">
            <v>40805</v>
          </cell>
          <cell r="Q1770">
            <v>40784</v>
          </cell>
          <cell r="T1770">
            <v>40883</v>
          </cell>
          <cell r="W1770">
            <v>40858</v>
          </cell>
          <cell r="Z1770">
            <v>41596</v>
          </cell>
        </row>
        <row r="1771">
          <cell r="B1771">
            <v>40806</v>
          </cell>
          <cell r="E1771">
            <v>41225</v>
          </cell>
          <cell r="H1771">
            <v>40814</v>
          </cell>
          <cell r="K1771">
            <v>40814</v>
          </cell>
          <cell r="N1771">
            <v>40806</v>
          </cell>
          <cell r="Q1771">
            <v>40785</v>
          </cell>
          <cell r="T1771">
            <v>40884</v>
          </cell>
          <cell r="W1771">
            <v>40861</v>
          </cell>
          <cell r="Z1771">
            <v>41597</v>
          </cell>
        </row>
        <row r="1772">
          <cell r="B1772">
            <v>40807</v>
          </cell>
          <cell r="E1772">
            <v>41226</v>
          </cell>
          <cell r="H1772">
            <v>40815</v>
          </cell>
          <cell r="K1772">
            <v>40815</v>
          </cell>
          <cell r="N1772">
            <v>40807</v>
          </cell>
          <cell r="Q1772">
            <v>40786</v>
          </cell>
          <cell r="T1772">
            <v>40885</v>
          </cell>
          <cell r="W1772">
            <v>40862</v>
          </cell>
          <cell r="Z1772">
            <v>41598</v>
          </cell>
        </row>
        <row r="1773">
          <cell r="B1773">
            <v>40808</v>
          </cell>
          <cell r="E1773">
            <v>41227</v>
          </cell>
          <cell r="H1773">
            <v>40816</v>
          </cell>
          <cell r="K1773">
            <v>40816</v>
          </cell>
          <cell r="N1773">
            <v>40808</v>
          </cell>
          <cell r="Q1773">
            <v>40787</v>
          </cell>
          <cell r="T1773">
            <v>40886</v>
          </cell>
          <cell r="W1773">
            <v>40863</v>
          </cell>
          <cell r="Z1773">
            <v>41599</v>
          </cell>
        </row>
        <row r="1774">
          <cell r="B1774">
            <v>40809</v>
          </cell>
          <cell r="E1774">
            <v>41228</v>
          </cell>
          <cell r="H1774">
            <v>40819</v>
          </cell>
          <cell r="K1774">
            <v>40819</v>
          </cell>
          <cell r="N1774">
            <v>40809</v>
          </cell>
          <cell r="Q1774">
            <v>40788</v>
          </cell>
          <cell r="T1774">
            <v>40889</v>
          </cell>
          <cell r="W1774">
            <v>40864</v>
          </cell>
          <cell r="Z1774">
            <v>41600</v>
          </cell>
        </row>
        <row r="1775">
          <cell r="B1775">
            <v>40812</v>
          </cell>
          <cell r="E1775">
            <v>41229</v>
          </cell>
          <cell r="H1775">
            <v>40820</v>
          </cell>
          <cell r="K1775">
            <v>40820</v>
          </cell>
          <cell r="N1775">
            <v>40812</v>
          </cell>
          <cell r="Q1775">
            <v>40791</v>
          </cell>
          <cell r="T1775">
            <v>40890</v>
          </cell>
          <cell r="W1775">
            <v>40865</v>
          </cell>
          <cell r="Z1775">
            <v>41603</v>
          </cell>
        </row>
        <row r="1776">
          <cell r="B1776">
            <v>40813</v>
          </cell>
          <cell r="E1776">
            <v>41232</v>
          </cell>
          <cell r="H1776">
            <v>40821</v>
          </cell>
          <cell r="K1776">
            <v>40821</v>
          </cell>
          <cell r="N1776">
            <v>40813</v>
          </cell>
          <cell r="Q1776">
            <v>40792</v>
          </cell>
          <cell r="T1776">
            <v>40891</v>
          </cell>
          <cell r="W1776">
            <v>40868</v>
          </cell>
          <cell r="Z1776">
            <v>41604</v>
          </cell>
        </row>
        <row r="1777">
          <cell r="B1777">
            <v>40814</v>
          </cell>
          <cell r="E1777">
            <v>41233</v>
          </cell>
          <cell r="H1777">
            <v>40822</v>
          </cell>
          <cell r="K1777">
            <v>40822</v>
          </cell>
          <cell r="N1777">
            <v>40814</v>
          </cell>
          <cell r="Q1777">
            <v>40793</v>
          </cell>
          <cell r="T1777">
            <v>40892</v>
          </cell>
          <cell r="W1777">
            <v>40869</v>
          </cell>
          <cell r="Z1777">
            <v>41605</v>
          </cell>
        </row>
        <row r="1778">
          <cell r="B1778">
            <v>40815</v>
          </cell>
          <cell r="E1778">
            <v>41234</v>
          </cell>
          <cell r="H1778">
            <v>40823</v>
          </cell>
          <cell r="K1778">
            <v>40823</v>
          </cell>
          <cell r="N1778">
            <v>40815</v>
          </cell>
          <cell r="Q1778">
            <v>40794</v>
          </cell>
          <cell r="T1778">
            <v>40893</v>
          </cell>
          <cell r="W1778">
            <v>40870</v>
          </cell>
          <cell r="Z1778">
            <v>41606</v>
          </cell>
        </row>
        <row r="1779">
          <cell r="B1779">
            <v>40816</v>
          </cell>
          <cell r="E1779">
            <v>41235</v>
          </cell>
          <cell r="H1779">
            <v>40826</v>
          </cell>
          <cell r="K1779">
            <v>40826</v>
          </cell>
          <cell r="N1779">
            <v>40816</v>
          </cell>
          <cell r="Q1779">
            <v>40795</v>
          </cell>
          <cell r="T1779">
            <v>40896</v>
          </cell>
          <cell r="W1779">
            <v>40871</v>
          </cell>
          <cell r="Z1779">
            <v>41607</v>
          </cell>
        </row>
        <row r="1780">
          <cell r="B1780">
            <v>40819</v>
          </cell>
          <cell r="E1780">
            <v>41236</v>
          </cell>
          <cell r="H1780">
            <v>40827</v>
          </cell>
          <cell r="K1780">
            <v>40827</v>
          </cell>
          <cell r="N1780">
            <v>40819</v>
          </cell>
          <cell r="Q1780">
            <v>40798</v>
          </cell>
          <cell r="T1780">
            <v>40897</v>
          </cell>
          <cell r="W1780">
            <v>40872</v>
          </cell>
          <cell r="Z1780">
            <v>41610</v>
          </cell>
        </row>
        <row r="1781">
          <cell r="B1781">
            <v>40820</v>
          </cell>
          <cell r="E1781">
            <v>41239</v>
          </cell>
          <cell r="H1781">
            <v>40828</v>
          </cell>
          <cell r="K1781">
            <v>40828</v>
          </cell>
          <cell r="N1781">
            <v>40820</v>
          </cell>
          <cell r="Q1781">
            <v>40799</v>
          </cell>
          <cell r="T1781">
            <v>40898</v>
          </cell>
          <cell r="W1781">
            <v>40875</v>
          </cell>
          <cell r="Z1781">
            <v>41611</v>
          </cell>
        </row>
        <row r="1782">
          <cell r="B1782">
            <v>40821</v>
          </cell>
          <cell r="E1782">
            <v>41240</v>
          </cell>
          <cell r="H1782">
            <v>40829</v>
          </cell>
          <cell r="K1782">
            <v>40829</v>
          </cell>
          <cell r="N1782">
            <v>40821</v>
          </cell>
          <cell r="Q1782">
            <v>40800</v>
          </cell>
          <cell r="T1782">
            <v>40899</v>
          </cell>
          <cell r="W1782">
            <v>40876</v>
          </cell>
          <cell r="Z1782">
            <v>41612</v>
          </cell>
        </row>
        <row r="1783">
          <cell r="B1783">
            <v>40822</v>
          </cell>
          <cell r="E1783">
            <v>41241</v>
          </cell>
          <cell r="H1783">
            <v>40830</v>
          </cell>
          <cell r="K1783">
            <v>40830</v>
          </cell>
          <cell r="N1783">
            <v>40822</v>
          </cell>
          <cell r="Q1783">
            <v>40801</v>
          </cell>
          <cell r="T1783">
            <v>40903</v>
          </cell>
          <cell r="W1783">
            <v>40877</v>
          </cell>
          <cell r="Z1783">
            <v>41613</v>
          </cell>
        </row>
        <row r="1784">
          <cell r="B1784">
            <v>40823</v>
          </cell>
          <cell r="E1784">
            <v>41242</v>
          </cell>
          <cell r="H1784">
            <v>40833</v>
          </cell>
          <cell r="K1784">
            <v>40833</v>
          </cell>
          <cell r="N1784">
            <v>40823</v>
          </cell>
          <cell r="Q1784">
            <v>40802</v>
          </cell>
          <cell r="T1784">
            <v>40904</v>
          </cell>
          <cell r="W1784">
            <v>40878</v>
          </cell>
          <cell r="Z1784">
            <v>41614</v>
          </cell>
        </row>
        <row r="1785">
          <cell r="B1785">
            <v>40826</v>
          </cell>
          <cell r="E1785">
            <v>41243</v>
          </cell>
          <cell r="H1785">
            <v>40834</v>
          </cell>
          <cell r="K1785">
            <v>40834</v>
          </cell>
          <cell r="N1785">
            <v>40826</v>
          </cell>
          <cell r="Q1785">
            <v>40805</v>
          </cell>
          <cell r="T1785">
            <v>40905</v>
          </cell>
          <cell r="W1785">
            <v>40879</v>
          </cell>
          <cell r="Z1785">
            <v>41617</v>
          </cell>
        </row>
        <row r="1786">
          <cell r="B1786">
            <v>40827</v>
          </cell>
          <cell r="E1786">
            <v>41246</v>
          </cell>
          <cell r="H1786">
            <v>40835</v>
          </cell>
          <cell r="K1786">
            <v>40835</v>
          </cell>
          <cell r="N1786">
            <v>40827</v>
          </cell>
          <cell r="Q1786">
            <v>40806</v>
          </cell>
          <cell r="T1786">
            <v>40906</v>
          </cell>
          <cell r="W1786">
            <v>40882</v>
          </cell>
          <cell r="Z1786">
            <v>41618</v>
          </cell>
        </row>
        <row r="1787">
          <cell r="B1787">
            <v>40828</v>
          </cell>
          <cell r="E1787">
            <v>41247</v>
          </cell>
          <cell r="H1787">
            <v>40836</v>
          </cell>
          <cell r="K1787">
            <v>40836</v>
          </cell>
          <cell r="N1787">
            <v>40828</v>
          </cell>
          <cell r="Q1787">
            <v>40807</v>
          </cell>
          <cell r="T1787">
            <v>40907</v>
          </cell>
          <cell r="W1787">
            <v>40883</v>
          </cell>
          <cell r="Z1787">
            <v>41619</v>
          </cell>
        </row>
        <row r="1788">
          <cell r="B1788">
            <v>40829</v>
          </cell>
          <cell r="E1788">
            <v>41248</v>
          </cell>
          <cell r="H1788">
            <v>40837</v>
          </cell>
          <cell r="K1788">
            <v>40837</v>
          </cell>
          <cell r="N1788">
            <v>40829</v>
          </cell>
          <cell r="Q1788">
            <v>40808</v>
          </cell>
          <cell r="T1788">
            <v>40912</v>
          </cell>
          <cell r="W1788">
            <v>40884</v>
          </cell>
          <cell r="Z1788">
            <v>41620</v>
          </cell>
        </row>
        <row r="1789">
          <cell r="B1789">
            <v>40830</v>
          </cell>
          <cell r="E1789">
            <v>41249</v>
          </cell>
          <cell r="H1789">
            <v>40840</v>
          </cell>
          <cell r="K1789">
            <v>40840</v>
          </cell>
          <cell r="N1789">
            <v>40830</v>
          </cell>
          <cell r="Q1789">
            <v>40809</v>
          </cell>
          <cell r="T1789">
            <v>40913</v>
          </cell>
          <cell r="W1789">
            <v>40885</v>
          </cell>
          <cell r="Z1789">
            <v>41621</v>
          </cell>
        </row>
        <row r="1790">
          <cell r="B1790">
            <v>40833</v>
          </cell>
          <cell r="E1790">
            <v>41250</v>
          </cell>
          <cell r="H1790">
            <v>40841</v>
          </cell>
          <cell r="K1790">
            <v>40841</v>
          </cell>
          <cell r="N1790">
            <v>40833</v>
          </cell>
          <cell r="Q1790">
            <v>40812</v>
          </cell>
          <cell r="T1790">
            <v>40914</v>
          </cell>
          <cell r="W1790">
            <v>40886</v>
          </cell>
          <cell r="Z1790">
            <v>41624</v>
          </cell>
        </row>
        <row r="1791">
          <cell r="B1791">
            <v>40834</v>
          </cell>
          <cell r="E1791">
            <v>41253</v>
          </cell>
          <cell r="H1791">
            <v>40842</v>
          </cell>
          <cell r="K1791">
            <v>40842</v>
          </cell>
          <cell r="N1791">
            <v>40834</v>
          </cell>
          <cell r="Q1791">
            <v>40813</v>
          </cell>
          <cell r="T1791">
            <v>40918</v>
          </cell>
          <cell r="W1791">
            <v>40889</v>
          </cell>
          <cell r="Z1791">
            <v>41625</v>
          </cell>
        </row>
        <row r="1792">
          <cell r="B1792">
            <v>40835</v>
          </cell>
          <cell r="E1792">
            <v>41254</v>
          </cell>
          <cell r="H1792">
            <v>40843</v>
          </cell>
          <cell r="K1792">
            <v>40843</v>
          </cell>
          <cell r="N1792">
            <v>40835</v>
          </cell>
          <cell r="Q1792">
            <v>40814</v>
          </cell>
          <cell r="T1792">
            <v>40919</v>
          </cell>
          <cell r="W1792">
            <v>40890</v>
          </cell>
          <cell r="Z1792">
            <v>41626</v>
          </cell>
        </row>
        <row r="1793">
          <cell r="B1793">
            <v>40836</v>
          </cell>
          <cell r="E1793">
            <v>41255</v>
          </cell>
          <cell r="H1793">
            <v>40844</v>
          </cell>
          <cell r="K1793">
            <v>40844</v>
          </cell>
          <cell r="N1793">
            <v>40836</v>
          </cell>
          <cell r="Q1793">
            <v>40815</v>
          </cell>
          <cell r="T1793">
            <v>40920</v>
          </cell>
          <cell r="W1793">
            <v>40891</v>
          </cell>
          <cell r="Z1793">
            <v>41627</v>
          </cell>
        </row>
        <row r="1794">
          <cell r="B1794">
            <v>40837</v>
          </cell>
          <cell r="E1794">
            <v>41256</v>
          </cell>
          <cell r="H1794">
            <v>40847</v>
          </cell>
          <cell r="K1794">
            <v>40847</v>
          </cell>
          <cell r="N1794">
            <v>40837</v>
          </cell>
          <cell r="Q1794">
            <v>40816</v>
          </cell>
          <cell r="T1794">
            <v>40921</v>
          </cell>
          <cell r="W1794">
            <v>40892</v>
          </cell>
          <cell r="Z1794">
            <v>41628</v>
          </cell>
        </row>
        <row r="1795">
          <cell r="B1795">
            <v>40840</v>
          </cell>
          <cell r="E1795">
            <v>41257</v>
          </cell>
          <cell r="H1795">
            <v>40848</v>
          </cell>
          <cell r="K1795">
            <v>40848</v>
          </cell>
          <cell r="N1795">
            <v>40840</v>
          </cell>
          <cell r="Q1795">
            <v>40819</v>
          </cell>
          <cell r="T1795">
            <v>40924</v>
          </cell>
          <cell r="W1795">
            <v>40893</v>
          </cell>
          <cell r="Z1795">
            <v>41631</v>
          </cell>
        </row>
        <row r="1796">
          <cell r="B1796">
            <v>40841</v>
          </cell>
          <cell r="E1796">
            <v>41260</v>
          </cell>
          <cell r="H1796">
            <v>40849</v>
          </cell>
          <cell r="K1796">
            <v>40849</v>
          </cell>
          <cell r="N1796">
            <v>40841</v>
          </cell>
          <cell r="Q1796">
            <v>40820</v>
          </cell>
          <cell r="T1796">
            <v>40925</v>
          </cell>
          <cell r="W1796">
            <v>40896</v>
          </cell>
          <cell r="Z1796">
            <v>41632</v>
          </cell>
        </row>
        <row r="1797">
          <cell r="B1797">
            <v>40842</v>
          </cell>
          <cell r="E1797">
            <v>41261</v>
          </cell>
          <cell r="H1797">
            <v>40850</v>
          </cell>
          <cell r="K1797">
            <v>40850</v>
          </cell>
          <cell r="N1797">
            <v>40842</v>
          </cell>
          <cell r="Q1797">
            <v>40821</v>
          </cell>
          <cell r="T1797">
            <v>40926</v>
          </cell>
          <cell r="W1797">
            <v>40897</v>
          </cell>
          <cell r="Z1797">
            <v>41635</v>
          </cell>
        </row>
        <row r="1798">
          <cell r="B1798">
            <v>40843</v>
          </cell>
          <cell r="E1798">
            <v>41262</v>
          </cell>
          <cell r="H1798">
            <v>40851</v>
          </cell>
          <cell r="K1798">
            <v>40851</v>
          </cell>
          <cell r="N1798">
            <v>40843</v>
          </cell>
          <cell r="Q1798">
            <v>40822</v>
          </cell>
          <cell r="T1798">
            <v>40927</v>
          </cell>
          <cell r="W1798">
            <v>40898</v>
          </cell>
          <cell r="Z1798">
            <v>41638</v>
          </cell>
        </row>
        <row r="1799">
          <cell r="B1799">
            <v>40844</v>
          </cell>
          <cell r="E1799">
            <v>41263</v>
          </cell>
          <cell r="H1799">
            <v>40854</v>
          </cell>
          <cell r="K1799">
            <v>40854</v>
          </cell>
          <cell r="N1799">
            <v>40844</v>
          </cell>
          <cell r="Q1799">
            <v>40823</v>
          </cell>
          <cell r="T1799">
            <v>40928</v>
          </cell>
          <cell r="W1799">
            <v>40899</v>
          </cell>
          <cell r="Z1799">
            <v>41639</v>
          </cell>
        </row>
        <row r="1800">
          <cell r="B1800">
            <v>40847</v>
          </cell>
          <cell r="E1800">
            <v>41264</v>
          </cell>
          <cell r="H1800">
            <v>40855</v>
          </cell>
          <cell r="K1800">
            <v>40855</v>
          </cell>
          <cell r="N1800">
            <v>40847</v>
          </cell>
          <cell r="Q1800">
            <v>40826</v>
          </cell>
          <cell r="T1800">
            <v>40931</v>
          </cell>
          <cell r="W1800">
            <v>40900</v>
          </cell>
          <cell r="Z1800">
            <v>41641</v>
          </cell>
        </row>
        <row r="1801">
          <cell r="B1801">
            <v>40848</v>
          </cell>
          <cell r="E1801">
            <v>41267</v>
          </cell>
          <cell r="H1801">
            <v>40856</v>
          </cell>
          <cell r="K1801">
            <v>40856</v>
          </cell>
          <cell r="N1801">
            <v>40848</v>
          </cell>
          <cell r="Q1801">
            <v>40827</v>
          </cell>
          <cell r="T1801">
            <v>40932</v>
          </cell>
          <cell r="W1801">
            <v>40905</v>
          </cell>
          <cell r="Z1801">
            <v>41642</v>
          </cell>
        </row>
        <row r="1802">
          <cell r="B1802">
            <v>40849</v>
          </cell>
          <cell r="E1802">
            <v>41270</v>
          </cell>
          <cell r="H1802">
            <v>40857</v>
          </cell>
          <cell r="K1802">
            <v>40857</v>
          </cell>
          <cell r="N1802">
            <v>40849</v>
          </cell>
          <cell r="Q1802">
            <v>40828</v>
          </cell>
          <cell r="T1802">
            <v>40933</v>
          </cell>
          <cell r="W1802">
            <v>40906</v>
          </cell>
          <cell r="Z1802">
            <v>41645</v>
          </cell>
        </row>
        <row r="1803">
          <cell r="B1803">
            <v>40850</v>
          </cell>
          <cell r="E1803">
            <v>41271</v>
          </cell>
          <cell r="H1803">
            <v>40858</v>
          </cell>
          <cell r="K1803">
            <v>40858</v>
          </cell>
          <cell r="N1803">
            <v>40850</v>
          </cell>
          <cell r="Q1803">
            <v>40829</v>
          </cell>
          <cell r="T1803">
            <v>40934</v>
          </cell>
          <cell r="W1803">
            <v>40907</v>
          </cell>
          <cell r="Z1803">
            <v>41646</v>
          </cell>
        </row>
        <row r="1804">
          <cell r="B1804">
            <v>40851</v>
          </cell>
          <cell r="E1804">
            <v>41274</v>
          </cell>
          <cell r="H1804">
            <v>40861</v>
          </cell>
          <cell r="K1804">
            <v>40861</v>
          </cell>
          <cell r="N1804">
            <v>40851</v>
          </cell>
          <cell r="Q1804">
            <v>40830</v>
          </cell>
          <cell r="T1804">
            <v>40935</v>
          </cell>
          <cell r="W1804">
            <v>40911</v>
          </cell>
          <cell r="Z1804">
            <v>41647</v>
          </cell>
        </row>
        <row r="1805">
          <cell r="B1805">
            <v>40854</v>
          </cell>
          <cell r="E1805">
            <v>41276</v>
          </cell>
          <cell r="H1805">
            <v>40862</v>
          </cell>
          <cell r="K1805">
            <v>40862</v>
          </cell>
          <cell r="N1805">
            <v>40854</v>
          </cell>
          <cell r="Q1805">
            <v>40833</v>
          </cell>
          <cell r="T1805">
            <v>40938</v>
          </cell>
          <cell r="W1805">
            <v>40912</v>
          </cell>
          <cell r="Z1805">
            <v>41648</v>
          </cell>
        </row>
        <row r="1806">
          <cell r="B1806">
            <v>40855</v>
          </cell>
          <cell r="E1806">
            <v>41277</v>
          </cell>
          <cell r="H1806">
            <v>40863</v>
          </cell>
          <cell r="K1806">
            <v>40863</v>
          </cell>
          <cell r="N1806">
            <v>40855</v>
          </cell>
          <cell r="Q1806">
            <v>40834</v>
          </cell>
          <cell r="T1806">
            <v>40939</v>
          </cell>
          <cell r="W1806">
            <v>40913</v>
          </cell>
          <cell r="Z1806">
            <v>41649</v>
          </cell>
        </row>
        <row r="1807">
          <cell r="B1807">
            <v>40856</v>
          </cell>
          <cell r="E1807">
            <v>41278</v>
          </cell>
          <cell r="H1807">
            <v>40864</v>
          </cell>
          <cell r="K1807">
            <v>40864</v>
          </cell>
          <cell r="N1807">
            <v>40856</v>
          </cell>
          <cell r="Q1807">
            <v>40835</v>
          </cell>
          <cell r="T1807">
            <v>40940</v>
          </cell>
          <cell r="W1807">
            <v>40914</v>
          </cell>
          <cell r="Z1807">
            <v>41652</v>
          </cell>
        </row>
        <row r="1808">
          <cell r="B1808">
            <v>40857</v>
          </cell>
          <cell r="E1808">
            <v>41281</v>
          </cell>
          <cell r="H1808">
            <v>40865</v>
          </cell>
          <cell r="K1808">
            <v>40865</v>
          </cell>
          <cell r="N1808">
            <v>40857</v>
          </cell>
          <cell r="Q1808">
            <v>40836</v>
          </cell>
          <cell r="T1808">
            <v>40941</v>
          </cell>
          <cell r="W1808">
            <v>40917</v>
          </cell>
          <cell r="Z1808">
            <v>41653</v>
          </cell>
        </row>
        <row r="1809">
          <cell r="B1809">
            <v>40858</v>
          </cell>
          <cell r="E1809">
            <v>41282</v>
          </cell>
          <cell r="H1809">
            <v>40868</v>
          </cell>
          <cell r="K1809">
            <v>40868</v>
          </cell>
          <cell r="N1809">
            <v>40858</v>
          </cell>
          <cell r="Q1809">
            <v>40837</v>
          </cell>
          <cell r="T1809">
            <v>40942</v>
          </cell>
          <cell r="W1809">
            <v>40918</v>
          </cell>
          <cell r="Z1809">
            <v>41654</v>
          </cell>
        </row>
        <row r="1810">
          <cell r="B1810">
            <v>40861</v>
          </cell>
          <cell r="E1810">
            <v>41283</v>
          </cell>
          <cell r="H1810">
            <v>40869</v>
          </cell>
          <cell r="K1810">
            <v>40869</v>
          </cell>
          <cell r="N1810">
            <v>40861</v>
          </cell>
          <cell r="Q1810">
            <v>40840</v>
          </cell>
          <cell r="T1810">
            <v>40945</v>
          </cell>
          <cell r="W1810">
            <v>40919</v>
          </cell>
          <cell r="Z1810">
            <v>41655</v>
          </cell>
        </row>
        <row r="1811">
          <cell r="B1811">
            <v>40862</v>
          </cell>
          <cell r="E1811">
            <v>41284</v>
          </cell>
          <cell r="H1811">
            <v>40870</v>
          </cell>
          <cell r="K1811">
            <v>40870</v>
          </cell>
          <cell r="N1811">
            <v>40862</v>
          </cell>
          <cell r="Q1811">
            <v>40841</v>
          </cell>
          <cell r="T1811">
            <v>40946</v>
          </cell>
          <cell r="W1811">
            <v>40920</v>
          </cell>
          <cell r="Z1811">
            <v>41656</v>
          </cell>
        </row>
        <row r="1812">
          <cell r="B1812">
            <v>40863</v>
          </cell>
          <cell r="E1812">
            <v>41285</v>
          </cell>
          <cell r="H1812">
            <v>40872</v>
          </cell>
          <cell r="K1812">
            <v>40872</v>
          </cell>
          <cell r="N1812">
            <v>40863</v>
          </cell>
          <cell r="Q1812">
            <v>40842</v>
          </cell>
          <cell r="T1812">
            <v>40947</v>
          </cell>
          <cell r="W1812">
            <v>40921</v>
          </cell>
          <cell r="Z1812">
            <v>41659</v>
          </cell>
        </row>
        <row r="1813">
          <cell r="B1813">
            <v>40864</v>
          </cell>
          <cell r="E1813">
            <v>41288</v>
          </cell>
          <cell r="H1813">
            <v>40875</v>
          </cell>
          <cell r="K1813">
            <v>40875</v>
          </cell>
          <cell r="N1813">
            <v>40864</v>
          </cell>
          <cell r="Q1813">
            <v>40843</v>
          </cell>
          <cell r="T1813">
            <v>40948</v>
          </cell>
          <cell r="W1813">
            <v>40924</v>
          </cell>
          <cell r="Z1813">
            <v>41660</v>
          </cell>
        </row>
        <row r="1814">
          <cell r="B1814">
            <v>40865</v>
          </cell>
          <cell r="E1814">
            <v>41289</v>
          </cell>
          <cell r="H1814">
            <v>40876</v>
          </cell>
          <cell r="K1814">
            <v>40876</v>
          </cell>
          <cell r="N1814">
            <v>40865</v>
          </cell>
          <cell r="Q1814">
            <v>40844</v>
          </cell>
          <cell r="T1814">
            <v>40949</v>
          </cell>
          <cell r="W1814">
            <v>40925</v>
          </cell>
          <cell r="Z1814">
            <v>41661</v>
          </cell>
        </row>
        <row r="1815">
          <cell r="B1815">
            <v>40868</v>
          </cell>
          <cell r="E1815">
            <v>41290</v>
          </cell>
          <cell r="H1815">
            <v>40877</v>
          </cell>
          <cell r="K1815">
            <v>40877</v>
          </cell>
          <cell r="N1815">
            <v>40868</v>
          </cell>
          <cell r="Q1815">
            <v>40847</v>
          </cell>
          <cell r="T1815">
            <v>40952</v>
          </cell>
          <cell r="W1815">
            <v>40926</v>
          </cell>
          <cell r="Z1815">
            <v>41662</v>
          </cell>
        </row>
        <row r="1816">
          <cell r="B1816">
            <v>40869</v>
          </cell>
          <cell r="E1816">
            <v>41291</v>
          </cell>
          <cell r="H1816">
            <v>40878</v>
          </cell>
          <cell r="K1816">
            <v>40878</v>
          </cell>
          <cell r="N1816">
            <v>40869</v>
          </cell>
          <cell r="Q1816">
            <v>40848</v>
          </cell>
          <cell r="T1816">
            <v>40953</v>
          </cell>
          <cell r="W1816">
            <v>40927</v>
          </cell>
          <cell r="Z1816">
            <v>41663</v>
          </cell>
        </row>
        <row r="1817">
          <cell r="B1817">
            <v>40870</v>
          </cell>
          <cell r="E1817">
            <v>41292</v>
          </cell>
          <cell r="H1817">
            <v>40879</v>
          </cell>
          <cell r="K1817">
            <v>40879</v>
          </cell>
          <cell r="N1817">
            <v>40870</v>
          </cell>
          <cell r="Q1817">
            <v>40849</v>
          </cell>
          <cell r="T1817">
            <v>40954</v>
          </cell>
          <cell r="W1817">
            <v>40928</v>
          </cell>
          <cell r="Z1817">
            <v>41666</v>
          </cell>
        </row>
        <row r="1818">
          <cell r="B1818">
            <v>40871</v>
          </cell>
          <cell r="E1818">
            <v>41295</v>
          </cell>
          <cell r="H1818">
            <v>40882</v>
          </cell>
          <cell r="K1818">
            <v>40882</v>
          </cell>
          <cell r="N1818">
            <v>40871</v>
          </cell>
          <cell r="Q1818">
            <v>40850</v>
          </cell>
          <cell r="T1818">
            <v>40955</v>
          </cell>
          <cell r="W1818">
            <v>40934</v>
          </cell>
          <cell r="Z1818">
            <v>41667</v>
          </cell>
        </row>
        <row r="1819">
          <cell r="B1819">
            <v>40872</v>
          </cell>
          <cell r="E1819">
            <v>41296</v>
          </cell>
          <cell r="H1819">
            <v>40883</v>
          </cell>
          <cell r="K1819">
            <v>40883</v>
          </cell>
          <cell r="N1819">
            <v>40872</v>
          </cell>
          <cell r="Q1819">
            <v>40851</v>
          </cell>
          <cell r="T1819">
            <v>40956</v>
          </cell>
          <cell r="W1819">
            <v>40935</v>
          </cell>
          <cell r="Z1819">
            <v>41668</v>
          </cell>
        </row>
        <row r="1820">
          <cell r="B1820">
            <v>40875</v>
          </cell>
          <cell r="E1820">
            <v>41297</v>
          </cell>
          <cell r="H1820">
            <v>40884</v>
          </cell>
          <cell r="K1820">
            <v>40884</v>
          </cell>
          <cell r="N1820">
            <v>40875</v>
          </cell>
          <cell r="Q1820">
            <v>40854</v>
          </cell>
          <cell r="T1820">
            <v>40959</v>
          </cell>
          <cell r="W1820">
            <v>40938</v>
          </cell>
          <cell r="Z1820">
            <v>41669</v>
          </cell>
        </row>
        <row r="1821">
          <cell r="B1821">
            <v>40876</v>
          </cell>
          <cell r="E1821">
            <v>41298</v>
          </cell>
          <cell r="H1821">
            <v>40885</v>
          </cell>
          <cell r="K1821">
            <v>40885</v>
          </cell>
          <cell r="N1821">
            <v>40876</v>
          </cell>
          <cell r="Q1821">
            <v>40855</v>
          </cell>
          <cell r="T1821">
            <v>40960</v>
          </cell>
          <cell r="W1821">
            <v>40939</v>
          </cell>
          <cell r="Z1821">
            <v>41674</v>
          </cell>
        </row>
        <row r="1822">
          <cell r="B1822">
            <v>40877</v>
          </cell>
          <cell r="E1822">
            <v>41299</v>
          </cell>
          <cell r="H1822">
            <v>40886</v>
          </cell>
          <cell r="K1822">
            <v>40886</v>
          </cell>
          <cell r="N1822">
            <v>40877</v>
          </cell>
          <cell r="Q1822">
            <v>40856</v>
          </cell>
          <cell r="T1822">
            <v>40961</v>
          </cell>
          <cell r="W1822">
            <v>40940</v>
          </cell>
          <cell r="Z1822">
            <v>41675</v>
          </cell>
        </row>
        <row r="1823">
          <cell r="B1823">
            <v>40878</v>
          </cell>
          <cell r="E1823">
            <v>41302</v>
          </cell>
          <cell r="H1823">
            <v>40889</v>
          </cell>
          <cell r="K1823">
            <v>40889</v>
          </cell>
          <cell r="N1823">
            <v>40878</v>
          </cell>
          <cell r="Q1823">
            <v>40857</v>
          </cell>
          <cell r="T1823">
            <v>40962</v>
          </cell>
          <cell r="W1823">
            <v>40941</v>
          </cell>
          <cell r="Z1823">
            <v>41676</v>
          </cell>
        </row>
        <row r="1824">
          <cell r="B1824">
            <v>40879</v>
          </cell>
          <cell r="E1824">
            <v>41303</v>
          </cell>
          <cell r="H1824">
            <v>40890</v>
          </cell>
          <cell r="K1824">
            <v>40890</v>
          </cell>
          <cell r="N1824">
            <v>40879</v>
          </cell>
          <cell r="Q1824">
            <v>40858</v>
          </cell>
          <cell r="T1824">
            <v>40963</v>
          </cell>
          <cell r="W1824">
            <v>40942</v>
          </cell>
          <cell r="Z1824">
            <v>41677</v>
          </cell>
        </row>
        <row r="1825">
          <cell r="B1825">
            <v>40882</v>
          </cell>
          <cell r="E1825">
            <v>41304</v>
          </cell>
          <cell r="H1825">
            <v>40891</v>
          </cell>
          <cell r="K1825">
            <v>40891</v>
          </cell>
          <cell r="N1825">
            <v>40882</v>
          </cell>
          <cell r="Q1825">
            <v>40861</v>
          </cell>
          <cell r="T1825">
            <v>40966</v>
          </cell>
          <cell r="W1825">
            <v>40945</v>
          </cell>
          <cell r="Z1825">
            <v>41680</v>
          </cell>
        </row>
        <row r="1826">
          <cell r="B1826">
            <v>40883</v>
          </cell>
          <cell r="E1826">
            <v>41305</v>
          </cell>
          <cell r="H1826">
            <v>40892</v>
          </cell>
          <cell r="K1826">
            <v>40892</v>
          </cell>
          <cell r="N1826">
            <v>40883</v>
          </cell>
          <cell r="Q1826">
            <v>40862</v>
          </cell>
          <cell r="T1826">
            <v>40967</v>
          </cell>
          <cell r="W1826">
            <v>40946</v>
          </cell>
          <cell r="Z1826">
            <v>41681</v>
          </cell>
        </row>
        <row r="1827">
          <cell r="B1827">
            <v>40884</v>
          </cell>
          <cell r="E1827">
            <v>41306</v>
          </cell>
          <cell r="H1827">
            <v>40893</v>
          </cell>
          <cell r="K1827">
            <v>40893</v>
          </cell>
          <cell r="N1827">
            <v>40884</v>
          </cell>
          <cell r="Q1827">
            <v>40863</v>
          </cell>
          <cell r="T1827">
            <v>40968</v>
          </cell>
          <cell r="W1827">
            <v>40947</v>
          </cell>
          <cell r="Z1827">
            <v>41682</v>
          </cell>
        </row>
        <row r="1828">
          <cell r="B1828">
            <v>40885</v>
          </cell>
          <cell r="E1828">
            <v>41309</v>
          </cell>
          <cell r="H1828">
            <v>40896</v>
          </cell>
          <cell r="K1828">
            <v>40896</v>
          </cell>
          <cell r="N1828">
            <v>40885</v>
          </cell>
          <cell r="Q1828">
            <v>40864</v>
          </cell>
          <cell r="T1828">
            <v>40969</v>
          </cell>
          <cell r="W1828">
            <v>40948</v>
          </cell>
          <cell r="Z1828">
            <v>41683</v>
          </cell>
        </row>
        <row r="1829">
          <cell r="B1829">
            <v>40886</v>
          </cell>
          <cell r="E1829">
            <v>41310</v>
          </cell>
          <cell r="H1829">
            <v>40897</v>
          </cell>
          <cell r="K1829">
            <v>40897</v>
          </cell>
          <cell r="N1829">
            <v>40886</v>
          </cell>
          <cell r="Q1829">
            <v>40865</v>
          </cell>
          <cell r="T1829">
            <v>40970</v>
          </cell>
          <cell r="W1829">
            <v>40949</v>
          </cell>
          <cell r="Z1829">
            <v>41684</v>
          </cell>
        </row>
        <row r="1830">
          <cell r="B1830">
            <v>40889</v>
          </cell>
          <cell r="E1830">
            <v>41311</v>
          </cell>
          <cell r="H1830">
            <v>40898</v>
          </cell>
          <cell r="K1830">
            <v>40898</v>
          </cell>
          <cell r="N1830">
            <v>40889</v>
          </cell>
          <cell r="Q1830">
            <v>40868</v>
          </cell>
          <cell r="T1830">
            <v>40973</v>
          </cell>
          <cell r="W1830">
            <v>40952</v>
          </cell>
          <cell r="Z1830">
            <v>41687</v>
          </cell>
        </row>
        <row r="1831">
          <cell r="B1831">
            <v>40890</v>
          </cell>
          <cell r="E1831">
            <v>41312</v>
          </cell>
          <cell r="H1831">
            <v>40899</v>
          </cell>
          <cell r="K1831">
            <v>40899</v>
          </cell>
          <cell r="N1831">
            <v>40890</v>
          </cell>
          <cell r="Q1831">
            <v>40869</v>
          </cell>
          <cell r="T1831">
            <v>40974</v>
          </cell>
          <cell r="W1831">
            <v>40953</v>
          </cell>
          <cell r="Z1831">
            <v>41688</v>
          </cell>
        </row>
        <row r="1832">
          <cell r="B1832">
            <v>40891</v>
          </cell>
          <cell r="E1832">
            <v>41313</v>
          </cell>
          <cell r="H1832">
            <v>40900</v>
          </cell>
          <cell r="K1832">
            <v>40900</v>
          </cell>
          <cell r="N1832">
            <v>40891</v>
          </cell>
          <cell r="Q1832">
            <v>40870</v>
          </cell>
          <cell r="T1832">
            <v>40975</v>
          </cell>
          <cell r="W1832">
            <v>40954</v>
          </cell>
          <cell r="Z1832">
            <v>41689</v>
          </cell>
        </row>
        <row r="1833">
          <cell r="B1833">
            <v>40892</v>
          </cell>
          <cell r="E1833">
            <v>41319</v>
          </cell>
          <cell r="H1833">
            <v>40904</v>
          </cell>
          <cell r="K1833">
            <v>40904</v>
          </cell>
          <cell r="N1833">
            <v>40892</v>
          </cell>
          <cell r="Q1833">
            <v>40871</v>
          </cell>
          <cell r="T1833">
            <v>40976</v>
          </cell>
          <cell r="W1833">
            <v>40955</v>
          </cell>
          <cell r="Z1833">
            <v>41690</v>
          </cell>
        </row>
        <row r="1834">
          <cell r="B1834">
            <v>40893</v>
          </cell>
          <cell r="E1834">
            <v>41320</v>
          </cell>
          <cell r="H1834">
            <v>40905</v>
          </cell>
          <cell r="K1834">
            <v>40905</v>
          </cell>
          <cell r="N1834">
            <v>40893</v>
          </cell>
          <cell r="Q1834">
            <v>40872</v>
          </cell>
          <cell r="T1834">
            <v>40977</v>
          </cell>
          <cell r="W1834">
            <v>40956</v>
          </cell>
          <cell r="Z1834">
            <v>41691</v>
          </cell>
        </row>
        <row r="1835">
          <cell r="B1835">
            <v>40896</v>
          </cell>
          <cell r="E1835">
            <v>41323</v>
          </cell>
          <cell r="H1835">
            <v>40906</v>
          </cell>
          <cell r="K1835">
            <v>40906</v>
          </cell>
          <cell r="N1835">
            <v>40896</v>
          </cell>
          <cell r="Q1835">
            <v>40875</v>
          </cell>
          <cell r="T1835">
            <v>40980</v>
          </cell>
          <cell r="W1835">
            <v>40959</v>
          </cell>
          <cell r="Z1835">
            <v>41694</v>
          </cell>
        </row>
        <row r="1836">
          <cell r="B1836">
            <v>40897</v>
          </cell>
          <cell r="E1836">
            <v>41324</v>
          </cell>
          <cell r="H1836">
            <v>40907</v>
          </cell>
          <cell r="K1836">
            <v>40907</v>
          </cell>
          <cell r="N1836">
            <v>40897</v>
          </cell>
          <cell r="Q1836">
            <v>40876</v>
          </cell>
          <cell r="T1836">
            <v>40981</v>
          </cell>
          <cell r="W1836">
            <v>40960</v>
          </cell>
          <cell r="Z1836">
            <v>41695</v>
          </cell>
        </row>
        <row r="1837">
          <cell r="B1837">
            <v>40898</v>
          </cell>
          <cell r="E1837">
            <v>41325</v>
          </cell>
          <cell r="H1837">
            <v>40911</v>
          </cell>
          <cell r="K1837">
            <v>40911</v>
          </cell>
          <cell r="N1837">
            <v>40898</v>
          </cell>
          <cell r="Q1837">
            <v>40877</v>
          </cell>
          <cell r="T1837">
            <v>40982</v>
          </cell>
          <cell r="W1837">
            <v>40961</v>
          </cell>
          <cell r="Z1837">
            <v>41696</v>
          </cell>
        </row>
        <row r="1838">
          <cell r="B1838">
            <v>40899</v>
          </cell>
          <cell r="E1838">
            <v>41326</v>
          </cell>
          <cell r="H1838">
            <v>40912</v>
          </cell>
          <cell r="K1838">
            <v>40912</v>
          </cell>
          <cell r="N1838">
            <v>40899</v>
          </cell>
          <cell r="Q1838">
            <v>40878</v>
          </cell>
          <cell r="T1838">
            <v>40983</v>
          </cell>
          <cell r="W1838">
            <v>40962</v>
          </cell>
          <cell r="Z1838">
            <v>41697</v>
          </cell>
        </row>
        <row r="1839">
          <cell r="B1839">
            <v>40900</v>
          </cell>
          <cell r="E1839">
            <v>41327</v>
          </cell>
          <cell r="H1839">
            <v>40913</v>
          </cell>
          <cell r="K1839">
            <v>40913</v>
          </cell>
          <cell r="N1839">
            <v>40900</v>
          </cell>
          <cell r="Q1839">
            <v>40879</v>
          </cell>
          <cell r="T1839">
            <v>40984</v>
          </cell>
          <cell r="W1839">
            <v>40963</v>
          </cell>
          <cell r="Z1839">
            <v>41698</v>
          </cell>
        </row>
        <row r="1840">
          <cell r="B1840">
            <v>40905</v>
          </cell>
          <cell r="E1840">
            <v>41330</v>
          </cell>
          <cell r="H1840">
            <v>40914</v>
          </cell>
          <cell r="K1840">
            <v>40914</v>
          </cell>
          <cell r="N1840">
            <v>40905</v>
          </cell>
          <cell r="Q1840">
            <v>40882</v>
          </cell>
          <cell r="T1840">
            <v>40987</v>
          </cell>
          <cell r="W1840">
            <v>40966</v>
          </cell>
          <cell r="Z1840">
            <v>41701</v>
          </cell>
        </row>
        <row r="1841">
          <cell r="B1841">
            <v>40906</v>
          </cell>
          <cell r="E1841">
            <v>41331</v>
          </cell>
          <cell r="H1841">
            <v>40917</v>
          </cell>
          <cell r="K1841">
            <v>40917</v>
          </cell>
          <cell r="N1841">
            <v>40906</v>
          </cell>
          <cell r="Q1841">
            <v>40883</v>
          </cell>
          <cell r="T1841">
            <v>40989</v>
          </cell>
          <cell r="W1841">
            <v>40967</v>
          </cell>
          <cell r="Z1841">
            <v>41702</v>
          </cell>
        </row>
        <row r="1842">
          <cell r="B1842">
            <v>40907</v>
          </cell>
          <cell r="E1842">
            <v>41332</v>
          </cell>
          <cell r="H1842">
            <v>40918</v>
          </cell>
          <cell r="K1842">
            <v>40918</v>
          </cell>
          <cell r="N1842">
            <v>40907</v>
          </cell>
          <cell r="Q1842">
            <v>40884</v>
          </cell>
          <cell r="T1842">
            <v>40990</v>
          </cell>
          <cell r="W1842">
            <v>40968</v>
          </cell>
          <cell r="Z1842">
            <v>41703</v>
          </cell>
        </row>
        <row r="1843">
          <cell r="B1843">
            <v>40911</v>
          </cell>
          <cell r="E1843">
            <v>41333</v>
          </cell>
          <cell r="H1843">
            <v>40919</v>
          </cell>
          <cell r="K1843">
            <v>40919</v>
          </cell>
          <cell r="N1843">
            <v>40911</v>
          </cell>
          <cell r="Q1843">
            <v>40885</v>
          </cell>
          <cell r="T1843">
            <v>40991</v>
          </cell>
          <cell r="W1843">
            <v>40969</v>
          </cell>
          <cell r="Z1843">
            <v>41704</v>
          </cell>
        </row>
        <row r="1844">
          <cell r="B1844">
            <v>40912</v>
          </cell>
          <cell r="E1844">
            <v>41334</v>
          </cell>
          <cell r="H1844">
            <v>40920</v>
          </cell>
          <cell r="K1844">
            <v>40920</v>
          </cell>
          <cell r="N1844">
            <v>40912</v>
          </cell>
          <cell r="Q1844">
            <v>40886</v>
          </cell>
          <cell r="T1844">
            <v>40994</v>
          </cell>
          <cell r="W1844">
            <v>40970</v>
          </cell>
          <cell r="Z1844">
            <v>41705</v>
          </cell>
        </row>
        <row r="1845">
          <cell r="B1845">
            <v>40913</v>
          </cell>
          <cell r="E1845">
            <v>41337</v>
          </cell>
          <cell r="H1845">
            <v>40921</v>
          </cell>
          <cell r="K1845">
            <v>40921</v>
          </cell>
          <cell r="N1845">
            <v>40913</v>
          </cell>
          <cell r="Q1845">
            <v>40889</v>
          </cell>
          <cell r="T1845">
            <v>40995</v>
          </cell>
          <cell r="W1845">
            <v>40973</v>
          </cell>
          <cell r="Z1845">
            <v>41708</v>
          </cell>
        </row>
        <row r="1846">
          <cell r="B1846">
            <v>40914</v>
          </cell>
          <cell r="E1846">
            <v>41338</v>
          </cell>
          <cell r="H1846">
            <v>40925</v>
          </cell>
          <cell r="K1846">
            <v>40925</v>
          </cell>
          <cell r="N1846">
            <v>40914</v>
          </cell>
          <cell r="Q1846">
            <v>40890</v>
          </cell>
          <cell r="T1846">
            <v>40996</v>
          </cell>
          <cell r="W1846">
            <v>40974</v>
          </cell>
          <cell r="Z1846">
            <v>41709</v>
          </cell>
        </row>
        <row r="1847">
          <cell r="B1847">
            <v>40917</v>
          </cell>
          <cell r="E1847">
            <v>41339</v>
          </cell>
          <cell r="H1847">
            <v>40926</v>
          </cell>
          <cell r="K1847">
            <v>40926</v>
          </cell>
          <cell r="N1847">
            <v>40917</v>
          </cell>
          <cell r="Q1847">
            <v>40891</v>
          </cell>
          <cell r="T1847">
            <v>40997</v>
          </cell>
          <cell r="W1847">
            <v>40975</v>
          </cell>
          <cell r="Z1847">
            <v>41710</v>
          </cell>
        </row>
        <row r="1848">
          <cell r="B1848">
            <v>40918</v>
          </cell>
          <cell r="E1848">
            <v>41340</v>
          </cell>
          <cell r="H1848">
            <v>40927</v>
          </cell>
          <cell r="K1848">
            <v>40927</v>
          </cell>
          <cell r="N1848">
            <v>40918</v>
          </cell>
          <cell r="Q1848">
            <v>40892</v>
          </cell>
          <cell r="T1848">
            <v>40998</v>
          </cell>
          <cell r="W1848">
            <v>40976</v>
          </cell>
          <cell r="Z1848">
            <v>41711</v>
          </cell>
        </row>
        <row r="1849">
          <cell r="B1849">
            <v>40919</v>
          </cell>
          <cell r="E1849">
            <v>41341</v>
          </cell>
          <cell r="H1849">
            <v>40928</v>
          </cell>
          <cell r="K1849">
            <v>40928</v>
          </cell>
          <cell r="N1849">
            <v>40919</v>
          </cell>
          <cell r="Q1849">
            <v>40893</v>
          </cell>
          <cell r="T1849">
            <v>41001</v>
          </cell>
          <cell r="W1849">
            <v>40977</v>
          </cell>
          <cell r="Z1849">
            <v>41712</v>
          </cell>
        </row>
        <row r="1850">
          <cell r="B1850">
            <v>40920</v>
          </cell>
          <cell r="E1850">
            <v>41344</v>
          </cell>
          <cell r="H1850">
            <v>40931</v>
          </cell>
          <cell r="K1850">
            <v>40931</v>
          </cell>
          <cell r="N1850">
            <v>40920</v>
          </cell>
          <cell r="Q1850">
            <v>40896</v>
          </cell>
          <cell r="T1850">
            <v>41002</v>
          </cell>
          <cell r="W1850">
            <v>40980</v>
          </cell>
          <cell r="Z1850">
            <v>41715</v>
          </cell>
        </row>
        <row r="1851">
          <cell r="B1851">
            <v>40921</v>
          </cell>
          <cell r="E1851">
            <v>41345</v>
          </cell>
          <cell r="H1851">
            <v>40932</v>
          </cell>
          <cell r="K1851">
            <v>40932</v>
          </cell>
          <cell r="N1851">
            <v>40921</v>
          </cell>
          <cell r="Q1851">
            <v>40897</v>
          </cell>
          <cell r="T1851">
            <v>41003</v>
          </cell>
          <cell r="W1851">
            <v>40981</v>
          </cell>
          <cell r="Z1851">
            <v>41716</v>
          </cell>
        </row>
        <row r="1852">
          <cell r="B1852">
            <v>40924</v>
          </cell>
          <cell r="E1852">
            <v>41346</v>
          </cell>
          <cell r="H1852">
            <v>40933</v>
          </cell>
          <cell r="K1852">
            <v>40933</v>
          </cell>
          <cell r="N1852">
            <v>40924</v>
          </cell>
          <cell r="Q1852">
            <v>40898</v>
          </cell>
          <cell r="T1852">
            <v>41004</v>
          </cell>
          <cell r="W1852">
            <v>40982</v>
          </cell>
          <cell r="Z1852">
            <v>41717</v>
          </cell>
        </row>
        <row r="1853">
          <cell r="B1853">
            <v>40925</v>
          </cell>
          <cell r="E1853">
            <v>41347</v>
          </cell>
          <cell r="H1853">
            <v>40934</v>
          </cell>
          <cell r="K1853">
            <v>40934</v>
          </cell>
          <cell r="N1853">
            <v>40925</v>
          </cell>
          <cell r="Q1853">
            <v>40899</v>
          </cell>
          <cell r="T1853">
            <v>41005</v>
          </cell>
          <cell r="W1853">
            <v>40983</v>
          </cell>
          <cell r="Z1853">
            <v>41718</v>
          </cell>
        </row>
        <row r="1854">
          <cell r="B1854">
            <v>40926</v>
          </cell>
          <cell r="E1854">
            <v>41348</v>
          </cell>
          <cell r="H1854">
            <v>40935</v>
          </cell>
          <cell r="K1854">
            <v>40935</v>
          </cell>
          <cell r="N1854">
            <v>40926</v>
          </cell>
          <cell r="Q1854">
            <v>40900</v>
          </cell>
          <cell r="T1854">
            <v>41008</v>
          </cell>
          <cell r="W1854">
            <v>40984</v>
          </cell>
          <cell r="Z1854">
            <v>41719</v>
          </cell>
        </row>
        <row r="1855">
          <cell r="B1855">
            <v>40927</v>
          </cell>
          <cell r="E1855">
            <v>41351</v>
          </cell>
          <cell r="H1855">
            <v>40938</v>
          </cell>
          <cell r="K1855">
            <v>40938</v>
          </cell>
          <cell r="N1855">
            <v>40927</v>
          </cell>
          <cell r="Q1855">
            <v>40904</v>
          </cell>
          <cell r="T1855">
            <v>41009</v>
          </cell>
          <cell r="W1855">
            <v>40987</v>
          </cell>
          <cell r="Z1855">
            <v>41722</v>
          </cell>
        </row>
        <row r="1856">
          <cell r="B1856">
            <v>40928</v>
          </cell>
          <cell r="E1856">
            <v>41352</v>
          </cell>
          <cell r="H1856">
            <v>40939</v>
          </cell>
          <cell r="K1856">
            <v>40939</v>
          </cell>
          <cell r="N1856">
            <v>40928</v>
          </cell>
          <cell r="Q1856">
            <v>40905</v>
          </cell>
          <cell r="T1856">
            <v>41010</v>
          </cell>
          <cell r="W1856">
            <v>40988</v>
          </cell>
          <cell r="Z1856">
            <v>41723</v>
          </cell>
        </row>
        <row r="1857">
          <cell r="B1857">
            <v>40931</v>
          </cell>
          <cell r="E1857">
            <v>41353</v>
          </cell>
          <cell r="H1857">
            <v>40940</v>
          </cell>
          <cell r="K1857">
            <v>40940</v>
          </cell>
          <cell r="N1857">
            <v>40931</v>
          </cell>
          <cell r="Q1857">
            <v>40906</v>
          </cell>
          <cell r="T1857">
            <v>41011</v>
          </cell>
          <cell r="W1857">
            <v>40989</v>
          </cell>
          <cell r="Z1857">
            <v>41724</v>
          </cell>
        </row>
        <row r="1858">
          <cell r="B1858">
            <v>40932</v>
          </cell>
          <cell r="E1858">
            <v>41354</v>
          </cell>
          <cell r="H1858">
            <v>40941</v>
          </cell>
          <cell r="K1858">
            <v>40941</v>
          </cell>
          <cell r="N1858">
            <v>40932</v>
          </cell>
          <cell r="Q1858">
            <v>40907</v>
          </cell>
          <cell r="T1858">
            <v>41012</v>
          </cell>
          <cell r="W1858">
            <v>40990</v>
          </cell>
          <cell r="Z1858">
            <v>41725</v>
          </cell>
        </row>
        <row r="1859">
          <cell r="B1859">
            <v>40933</v>
          </cell>
          <cell r="E1859">
            <v>41355</v>
          </cell>
          <cell r="H1859">
            <v>40942</v>
          </cell>
          <cell r="K1859">
            <v>40942</v>
          </cell>
          <cell r="N1859">
            <v>40933</v>
          </cell>
          <cell r="Q1859">
            <v>40910</v>
          </cell>
          <cell r="T1859">
            <v>41015</v>
          </cell>
          <cell r="W1859">
            <v>40991</v>
          </cell>
          <cell r="Z1859">
            <v>41726</v>
          </cell>
        </row>
        <row r="1860">
          <cell r="B1860">
            <v>40934</v>
          </cell>
          <cell r="E1860">
            <v>41358</v>
          </cell>
          <cell r="H1860">
            <v>40945</v>
          </cell>
          <cell r="K1860">
            <v>40945</v>
          </cell>
          <cell r="N1860">
            <v>40934</v>
          </cell>
          <cell r="Q1860">
            <v>40911</v>
          </cell>
          <cell r="T1860">
            <v>41016</v>
          </cell>
          <cell r="W1860">
            <v>40994</v>
          </cell>
          <cell r="Z1860">
            <v>41729</v>
          </cell>
        </row>
        <row r="1861">
          <cell r="B1861">
            <v>40935</v>
          </cell>
          <cell r="E1861">
            <v>41359</v>
          </cell>
          <cell r="H1861">
            <v>40946</v>
          </cell>
          <cell r="K1861">
            <v>40946</v>
          </cell>
          <cell r="N1861">
            <v>40935</v>
          </cell>
          <cell r="Q1861">
            <v>40912</v>
          </cell>
          <cell r="T1861">
            <v>41017</v>
          </cell>
          <cell r="W1861">
            <v>40995</v>
          </cell>
          <cell r="Z1861">
            <v>41730</v>
          </cell>
        </row>
        <row r="1862">
          <cell r="B1862">
            <v>40938</v>
          </cell>
          <cell r="E1862">
            <v>41360</v>
          </cell>
          <cell r="H1862">
            <v>40947</v>
          </cell>
          <cell r="K1862">
            <v>40947</v>
          </cell>
          <cell r="N1862">
            <v>40938</v>
          </cell>
          <cell r="Q1862">
            <v>40913</v>
          </cell>
          <cell r="T1862">
            <v>41018</v>
          </cell>
          <cell r="W1862">
            <v>40996</v>
          </cell>
          <cell r="Z1862">
            <v>41731</v>
          </cell>
        </row>
        <row r="1863">
          <cell r="B1863">
            <v>40939</v>
          </cell>
          <cell r="E1863">
            <v>41361</v>
          </cell>
          <cell r="H1863">
            <v>40948</v>
          </cell>
          <cell r="K1863">
            <v>40948</v>
          </cell>
          <cell r="N1863">
            <v>40939</v>
          </cell>
          <cell r="Q1863">
            <v>40914</v>
          </cell>
          <cell r="T1863">
            <v>41019</v>
          </cell>
          <cell r="W1863">
            <v>40997</v>
          </cell>
          <cell r="Z1863">
            <v>41732</v>
          </cell>
        </row>
        <row r="1864">
          <cell r="B1864">
            <v>40940</v>
          </cell>
          <cell r="E1864">
            <v>41366</v>
          </cell>
          <cell r="H1864">
            <v>40949</v>
          </cell>
          <cell r="K1864">
            <v>40949</v>
          </cell>
          <cell r="N1864">
            <v>40940</v>
          </cell>
          <cell r="Q1864">
            <v>40917</v>
          </cell>
          <cell r="T1864">
            <v>41022</v>
          </cell>
          <cell r="W1864">
            <v>40998</v>
          </cell>
          <cell r="Z1864">
            <v>41733</v>
          </cell>
        </row>
        <row r="1865">
          <cell r="B1865">
            <v>40941</v>
          </cell>
          <cell r="E1865">
            <v>41367</v>
          </cell>
          <cell r="H1865">
            <v>40952</v>
          </cell>
          <cell r="K1865">
            <v>40952</v>
          </cell>
          <cell r="N1865">
            <v>40941</v>
          </cell>
          <cell r="Q1865">
            <v>40918</v>
          </cell>
          <cell r="T1865">
            <v>41023</v>
          </cell>
          <cell r="W1865">
            <v>41001</v>
          </cell>
          <cell r="Z1865">
            <v>41736</v>
          </cell>
        </row>
        <row r="1866">
          <cell r="B1866">
            <v>40942</v>
          </cell>
          <cell r="E1866">
            <v>41369</v>
          </cell>
          <cell r="H1866">
            <v>40953</v>
          </cell>
          <cell r="K1866">
            <v>40953</v>
          </cell>
          <cell r="N1866">
            <v>40942</v>
          </cell>
          <cell r="Q1866">
            <v>40919</v>
          </cell>
          <cell r="T1866">
            <v>41024</v>
          </cell>
          <cell r="W1866">
            <v>41002</v>
          </cell>
          <cell r="Z1866">
            <v>41737</v>
          </cell>
        </row>
        <row r="1867">
          <cell r="B1867">
            <v>40945</v>
          </cell>
          <cell r="E1867">
            <v>41372</v>
          </cell>
          <cell r="H1867">
            <v>40954</v>
          </cell>
          <cell r="K1867">
            <v>40954</v>
          </cell>
          <cell r="N1867">
            <v>40945</v>
          </cell>
          <cell r="Q1867">
            <v>40920</v>
          </cell>
          <cell r="T1867">
            <v>41025</v>
          </cell>
          <cell r="W1867">
            <v>41004</v>
          </cell>
          <cell r="Z1867">
            <v>41738</v>
          </cell>
        </row>
        <row r="1868">
          <cell r="B1868">
            <v>40946</v>
          </cell>
          <cell r="E1868">
            <v>41373</v>
          </cell>
          <cell r="H1868">
            <v>40955</v>
          </cell>
          <cell r="K1868">
            <v>40955</v>
          </cell>
          <cell r="N1868">
            <v>40946</v>
          </cell>
          <cell r="Q1868">
            <v>40921</v>
          </cell>
          <cell r="T1868">
            <v>41026</v>
          </cell>
          <cell r="W1868">
            <v>41009</v>
          </cell>
          <cell r="Z1868">
            <v>41739</v>
          </cell>
        </row>
        <row r="1869">
          <cell r="B1869">
            <v>40947</v>
          </cell>
          <cell r="E1869">
            <v>41374</v>
          </cell>
          <cell r="H1869">
            <v>40956</v>
          </cell>
          <cell r="K1869">
            <v>40956</v>
          </cell>
          <cell r="N1869">
            <v>40947</v>
          </cell>
          <cell r="Q1869">
            <v>40924</v>
          </cell>
          <cell r="T1869">
            <v>41030</v>
          </cell>
          <cell r="W1869">
            <v>41010</v>
          </cell>
          <cell r="Z1869">
            <v>41740</v>
          </cell>
        </row>
        <row r="1870">
          <cell r="B1870">
            <v>40948</v>
          </cell>
          <cell r="E1870">
            <v>41375</v>
          </cell>
          <cell r="H1870">
            <v>40960</v>
          </cell>
          <cell r="K1870">
            <v>40960</v>
          </cell>
          <cell r="N1870">
            <v>40948</v>
          </cell>
          <cell r="Q1870">
            <v>40925</v>
          </cell>
          <cell r="T1870">
            <v>41031</v>
          </cell>
          <cell r="W1870">
            <v>41011</v>
          </cell>
          <cell r="Z1870">
            <v>41743</v>
          </cell>
        </row>
        <row r="1871">
          <cell r="B1871">
            <v>40949</v>
          </cell>
          <cell r="E1871">
            <v>41376</v>
          </cell>
          <cell r="H1871">
            <v>40961</v>
          </cell>
          <cell r="K1871">
            <v>40961</v>
          </cell>
          <cell r="N1871">
            <v>40949</v>
          </cell>
          <cell r="Q1871">
            <v>40926</v>
          </cell>
          <cell r="T1871">
            <v>41036</v>
          </cell>
          <cell r="W1871">
            <v>41012</v>
          </cell>
          <cell r="Z1871">
            <v>41744</v>
          </cell>
        </row>
        <row r="1872">
          <cell r="B1872">
            <v>40952</v>
          </cell>
          <cell r="E1872">
            <v>41379</v>
          </cell>
          <cell r="H1872">
            <v>40962</v>
          </cell>
          <cell r="K1872">
            <v>40962</v>
          </cell>
          <cell r="N1872">
            <v>40952</v>
          </cell>
          <cell r="Q1872">
            <v>40927</v>
          </cell>
          <cell r="T1872">
            <v>41037</v>
          </cell>
          <cell r="W1872">
            <v>41015</v>
          </cell>
          <cell r="Z1872">
            <v>41745</v>
          </cell>
        </row>
        <row r="1873">
          <cell r="B1873">
            <v>40953</v>
          </cell>
          <cell r="E1873">
            <v>41380</v>
          </cell>
          <cell r="H1873">
            <v>40963</v>
          </cell>
          <cell r="K1873">
            <v>40963</v>
          </cell>
          <cell r="N1873">
            <v>40953</v>
          </cell>
          <cell r="Q1873">
            <v>40928</v>
          </cell>
          <cell r="T1873">
            <v>41038</v>
          </cell>
          <cell r="W1873">
            <v>41016</v>
          </cell>
          <cell r="Z1873">
            <v>41746</v>
          </cell>
        </row>
        <row r="1874">
          <cell r="B1874">
            <v>40954</v>
          </cell>
          <cell r="E1874">
            <v>41381</v>
          </cell>
          <cell r="H1874">
            <v>40966</v>
          </cell>
          <cell r="K1874">
            <v>40966</v>
          </cell>
          <cell r="N1874">
            <v>40954</v>
          </cell>
          <cell r="Q1874">
            <v>40931</v>
          </cell>
          <cell r="T1874">
            <v>41039</v>
          </cell>
          <cell r="W1874">
            <v>41017</v>
          </cell>
          <cell r="Z1874">
            <v>41751</v>
          </cell>
        </row>
        <row r="1875">
          <cell r="B1875">
            <v>40955</v>
          </cell>
          <cell r="E1875">
            <v>41382</v>
          </cell>
          <cell r="H1875">
            <v>40967</v>
          </cell>
          <cell r="K1875">
            <v>40967</v>
          </cell>
          <cell r="N1875">
            <v>40955</v>
          </cell>
          <cell r="Q1875">
            <v>40932</v>
          </cell>
          <cell r="T1875">
            <v>41040</v>
          </cell>
          <cell r="W1875">
            <v>41018</v>
          </cell>
          <cell r="Z1875">
            <v>41752</v>
          </cell>
        </row>
        <row r="1876">
          <cell r="B1876">
            <v>40956</v>
          </cell>
          <cell r="E1876">
            <v>41383</v>
          </cell>
          <cell r="H1876">
            <v>40968</v>
          </cell>
          <cell r="K1876">
            <v>40968</v>
          </cell>
          <cell r="N1876">
            <v>40956</v>
          </cell>
          <cell r="Q1876">
            <v>40933</v>
          </cell>
          <cell r="T1876">
            <v>41043</v>
          </cell>
          <cell r="W1876">
            <v>41019</v>
          </cell>
          <cell r="Z1876">
            <v>41753</v>
          </cell>
        </row>
        <row r="1877">
          <cell r="B1877">
            <v>40959</v>
          </cell>
          <cell r="E1877">
            <v>41386</v>
          </cell>
          <cell r="H1877">
            <v>40969</v>
          </cell>
          <cell r="K1877">
            <v>40969</v>
          </cell>
          <cell r="N1877">
            <v>40959</v>
          </cell>
          <cell r="Q1877">
            <v>40934</v>
          </cell>
          <cell r="T1877">
            <v>41044</v>
          </cell>
          <cell r="W1877">
            <v>41022</v>
          </cell>
          <cell r="Z1877">
            <v>41754</v>
          </cell>
        </row>
        <row r="1878">
          <cell r="B1878">
            <v>40960</v>
          </cell>
          <cell r="E1878">
            <v>41387</v>
          </cell>
          <cell r="H1878">
            <v>40970</v>
          </cell>
          <cell r="K1878">
            <v>40970</v>
          </cell>
          <cell r="N1878">
            <v>40960</v>
          </cell>
          <cell r="Q1878">
            <v>40935</v>
          </cell>
          <cell r="T1878">
            <v>41045</v>
          </cell>
          <cell r="W1878">
            <v>41023</v>
          </cell>
          <cell r="Z1878">
            <v>41757</v>
          </cell>
        </row>
        <row r="1879">
          <cell r="B1879">
            <v>40961</v>
          </cell>
          <cell r="E1879">
            <v>41388</v>
          </cell>
          <cell r="H1879">
            <v>40973</v>
          </cell>
          <cell r="K1879">
            <v>40973</v>
          </cell>
          <cell r="N1879">
            <v>40961</v>
          </cell>
          <cell r="Q1879">
            <v>40938</v>
          </cell>
          <cell r="T1879">
            <v>41046</v>
          </cell>
          <cell r="W1879">
            <v>41024</v>
          </cell>
          <cell r="Z1879">
            <v>41758</v>
          </cell>
        </row>
        <row r="1880">
          <cell r="B1880">
            <v>40962</v>
          </cell>
          <cell r="E1880">
            <v>41389</v>
          </cell>
          <cell r="H1880">
            <v>40974</v>
          </cell>
          <cell r="K1880">
            <v>40974</v>
          </cell>
          <cell r="N1880">
            <v>40962</v>
          </cell>
          <cell r="Q1880">
            <v>40939</v>
          </cell>
          <cell r="T1880">
            <v>41047</v>
          </cell>
          <cell r="W1880">
            <v>41025</v>
          </cell>
          <cell r="Z1880">
            <v>41759</v>
          </cell>
        </row>
        <row r="1881">
          <cell r="B1881">
            <v>40963</v>
          </cell>
          <cell r="E1881">
            <v>41390</v>
          </cell>
          <cell r="H1881">
            <v>40975</v>
          </cell>
          <cell r="K1881">
            <v>40975</v>
          </cell>
          <cell r="N1881">
            <v>40963</v>
          </cell>
          <cell r="Q1881">
            <v>40940</v>
          </cell>
          <cell r="T1881">
            <v>41050</v>
          </cell>
          <cell r="W1881">
            <v>41026</v>
          </cell>
          <cell r="Z1881">
            <v>41761</v>
          </cell>
        </row>
        <row r="1882">
          <cell r="B1882">
            <v>40966</v>
          </cell>
          <cell r="E1882">
            <v>41393</v>
          </cell>
          <cell r="H1882">
            <v>40976</v>
          </cell>
          <cell r="K1882">
            <v>40976</v>
          </cell>
          <cell r="N1882">
            <v>40966</v>
          </cell>
          <cell r="Q1882">
            <v>40941</v>
          </cell>
          <cell r="T1882">
            <v>41051</v>
          </cell>
          <cell r="W1882">
            <v>41029</v>
          </cell>
          <cell r="Z1882">
            <v>41764</v>
          </cell>
        </row>
        <row r="1883">
          <cell r="B1883">
            <v>40967</v>
          </cell>
          <cell r="E1883">
            <v>41394</v>
          </cell>
          <cell r="H1883">
            <v>40977</v>
          </cell>
          <cell r="K1883">
            <v>40977</v>
          </cell>
          <cell r="N1883">
            <v>40967</v>
          </cell>
          <cell r="Q1883">
            <v>40942</v>
          </cell>
          <cell r="T1883">
            <v>41052</v>
          </cell>
          <cell r="W1883">
            <v>41031</v>
          </cell>
          <cell r="Z1883">
            <v>41766</v>
          </cell>
        </row>
        <row r="1884">
          <cell r="B1884">
            <v>40968</v>
          </cell>
          <cell r="E1884">
            <v>41396</v>
          </cell>
          <cell r="H1884">
            <v>40980</v>
          </cell>
          <cell r="K1884">
            <v>40980</v>
          </cell>
          <cell r="N1884">
            <v>40968</v>
          </cell>
          <cell r="Q1884">
            <v>40945</v>
          </cell>
          <cell r="T1884">
            <v>41053</v>
          </cell>
          <cell r="W1884">
            <v>41032</v>
          </cell>
          <cell r="Z1884">
            <v>41767</v>
          </cell>
        </row>
        <row r="1885">
          <cell r="B1885">
            <v>40969</v>
          </cell>
          <cell r="E1885">
            <v>41397</v>
          </cell>
          <cell r="H1885">
            <v>40981</v>
          </cell>
          <cell r="K1885">
            <v>40981</v>
          </cell>
          <cell r="N1885">
            <v>40969</v>
          </cell>
          <cell r="Q1885">
            <v>40946</v>
          </cell>
          <cell r="T1885">
            <v>41054</v>
          </cell>
          <cell r="W1885">
            <v>41033</v>
          </cell>
          <cell r="Z1885">
            <v>41768</v>
          </cell>
        </row>
        <row r="1886">
          <cell r="B1886">
            <v>40970</v>
          </cell>
          <cell r="E1886">
            <v>41400</v>
          </cell>
          <cell r="H1886">
            <v>40982</v>
          </cell>
          <cell r="K1886">
            <v>40982</v>
          </cell>
          <cell r="N1886">
            <v>40970</v>
          </cell>
          <cell r="Q1886">
            <v>40947</v>
          </cell>
          <cell r="T1886">
            <v>41057</v>
          </cell>
          <cell r="W1886">
            <v>41036</v>
          </cell>
          <cell r="Z1886">
            <v>41771</v>
          </cell>
        </row>
        <row r="1887">
          <cell r="B1887">
            <v>40973</v>
          </cell>
          <cell r="E1887">
            <v>41401</v>
          </cell>
          <cell r="H1887">
            <v>40983</v>
          </cell>
          <cell r="K1887">
            <v>40983</v>
          </cell>
          <cell r="N1887">
            <v>40973</v>
          </cell>
          <cell r="Q1887">
            <v>40948</v>
          </cell>
          <cell r="T1887">
            <v>41058</v>
          </cell>
          <cell r="W1887">
            <v>41037</v>
          </cell>
          <cell r="Z1887">
            <v>41772</v>
          </cell>
        </row>
        <row r="1888">
          <cell r="B1888">
            <v>40974</v>
          </cell>
          <cell r="E1888">
            <v>41402</v>
          </cell>
          <cell r="H1888">
            <v>40984</v>
          </cell>
          <cell r="K1888">
            <v>40984</v>
          </cell>
          <cell r="N1888">
            <v>40974</v>
          </cell>
          <cell r="Q1888">
            <v>40949</v>
          </cell>
          <cell r="T1888">
            <v>41059</v>
          </cell>
          <cell r="W1888">
            <v>41038</v>
          </cell>
          <cell r="Z1888">
            <v>41773</v>
          </cell>
        </row>
        <row r="1889">
          <cell r="B1889">
            <v>40975</v>
          </cell>
          <cell r="E1889">
            <v>41403</v>
          </cell>
          <cell r="H1889">
            <v>40987</v>
          </cell>
          <cell r="K1889">
            <v>40987</v>
          </cell>
          <cell r="N1889">
            <v>40975</v>
          </cell>
          <cell r="Q1889">
            <v>40952</v>
          </cell>
          <cell r="T1889">
            <v>41060</v>
          </cell>
          <cell r="W1889">
            <v>41039</v>
          </cell>
          <cell r="Z1889">
            <v>41774</v>
          </cell>
        </row>
        <row r="1890">
          <cell r="B1890">
            <v>40976</v>
          </cell>
          <cell r="E1890">
            <v>41404</v>
          </cell>
          <cell r="H1890">
            <v>40988</v>
          </cell>
          <cell r="K1890">
            <v>40988</v>
          </cell>
          <cell r="N1890">
            <v>40976</v>
          </cell>
          <cell r="Q1890">
            <v>40953</v>
          </cell>
          <cell r="T1890">
            <v>41061</v>
          </cell>
          <cell r="W1890">
            <v>41040</v>
          </cell>
          <cell r="Z1890">
            <v>41775</v>
          </cell>
        </row>
        <row r="1891">
          <cell r="B1891">
            <v>40977</v>
          </cell>
          <cell r="E1891">
            <v>41407</v>
          </cell>
          <cell r="H1891">
            <v>40989</v>
          </cell>
          <cell r="K1891">
            <v>40989</v>
          </cell>
          <cell r="N1891">
            <v>40977</v>
          </cell>
          <cell r="Q1891">
            <v>40954</v>
          </cell>
          <cell r="T1891">
            <v>41064</v>
          </cell>
          <cell r="W1891">
            <v>41043</v>
          </cell>
          <cell r="Z1891">
            <v>41778</v>
          </cell>
        </row>
        <row r="1892">
          <cell r="B1892">
            <v>40980</v>
          </cell>
          <cell r="E1892">
            <v>41408</v>
          </cell>
          <cell r="H1892">
            <v>40990</v>
          </cell>
          <cell r="K1892">
            <v>40990</v>
          </cell>
          <cell r="N1892">
            <v>40980</v>
          </cell>
          <cell r="Q1892">
            <v>40955</v>
          </cell>
          <cell r="T1892">
            <v>41065</v>
          </cell>
          <cell r="W1892">
            <v>41044</v>
          </cell>
          <cell r="Z1892">
            <v>41779</v>
          </cell>
        </row>
        <row r="1893">
          <cell r="B1893">
            <v>40981</v>
          </cell>
          <cell r="E1893">
            <v>41409</v>
          </cell>
          <cell r="H1893">
            <v>40991</v>
          </cell>
          <cell r="K1893">
            <v>40991</v>
          </cell>
          <cell r="N1893">
            <v>40981</v>
          </cell>
          <cell r="Q1893">
            <v>40956</v>
          </cell>
          <cell r="T1893">
            <v>41066</v>
          </cell>
          <cell r="W1893">
            <v>41045</v>
          </cell>
          <cell r="Z1893">
            <v>41780</v>
          </cell>
        </row>
        <row r="1894">
          <cell r="B1894">
            <v>40982</v>
          </cell>
          <cell r="E1894">
            <v>41410</v>
          </cell>
          <cell r="H1894">
            <v>40994</v>
          </cell>
          <cell r="K1894">
            <v>40994</v>
          </cell>
          <cell r="N1894">
            <v>40982</v>
          </cell>
          <cell r="Q1894">
            <v>40959</v>
          </cell>
          <cell r="T1894">
            <v>41067</v>
          </cell>
          <cell r="W1894">
            <v>41046</v>
          </cell>
          <cell r="Z1894">
            <v>41781</v>
          </cell>
        </row>
        <row r="1895">
          <cell r="B1895">
            <v>40983</v>
          </cell>
          <cell r="E1895">
            <v>41414</v>
          </cell>
          <cell r="H1895">
            <v>40995</v>
          </cell>
          <cell r="K1895">
            <v>40995</v>
          </cell>
          <cell r="N1895">
            <v>40983</v>
          </cell>
          <cell r="Q1895">
            <v>40960</v>
          </cell>
          <cell r="T1895">
            <v>41068</v>
          </cell>
          <cell r="W1895">
            <v>41047</v>
          </cell>
          <cell r="Z1895">
            <v>41782</v>
          </cell>
        </row>
        <row r="1896">
          <cell r="B1896">
            <v>40984</v>
          </cell>
          <cell r="E1896">
            <v>41415</v>
          </cell>
          <cell r="H1896">
            <v>40996</v>
          </cell>
          <cell r="K1896">
            <v>40996</v>
          </cell>
          <cell r="N1896">
            <v>40984</v>
          </cell>
          <cell r="Q1896">
            <v>40961</v>
          </cell>
          <cell r="T1896">
            <v>41071</v>
          </cell>
          <cell r="W1896">
            <v>41050</v>
          </cell>
          <cell r="Z1896">
            <v>41785</v>
          </cell>
        </row>
        <row r="1897">
          <cell r="B1897">
            <v>40987</v>
          </cell>
          <cell r="E1897">
            <v>41416</v>
          </cell>
          <cell r="H1897">
            <v>40997</v>
          </cell>
          <cell r="K1897">
            <v>40997</v>
          </cell>
          <cell r="N1897">
            <v>40987</v>
          </cell>
          <cell r="Q1897">
            <v>40962</v>
          </cell>
          <cell r="T1897">
            <v>41072</v>
          </cell>
          <cell r="W1897">
            <v>41051</v>
          </cell>
          <cell r="Z1897">
            <v>41786</v>
          </cell>
        </row>
        <row r="1898">
          <cell r="B1898">
            <v>40988</v>
          </cell>
          <cell r="E1898">
            <v>41417</v>
          </cell>
          <cell r="H1898">
            <v>40998</v>
          </cell>
          <cell r="K1898">
            <v>40998</v>
          </cell>
          <cell r="N1898">
            <v>40988</v>
          </cell>
          <cell r="Q1898">
            <v>40963</v>
          </cell>
          <cell r="T1898">
            <v>41073</v>
          </cell>
          <cell r="W1898">
            <v>41052</v>
          </cell>
          <cell r="Z1898">
            <v>41787</v>
          </cell>
        </row>
        <row r="1899">
          <cell r="B1899">
            <v>40989</v>
          </cell>
          <cell r="E1899">
            <v>41418</v>
          </cell>
          <cell r="H1899">
            <v>41001</v>
          </cell>
          <cell r="K1899">
            <v>41001</v>
          </cell>
          <cell r="N1899">
            <v>40989</v>
          </cell>
          <cell r="Q1899">
            <v>40966</v>
          </cell>
          <cell r="T1899">
            <v>41074</v>
          </cell>
          <cell r="W1899">
            <v>41053</v>
          </cell>
          <cell r="Z1899">
            <v>41788</v>
          </cell>
        </row>
        <row r="1900">
          <cell r="B1900">
            <v>40990</v>
          </cell>
          <cell r="E1900">
            <v>41421</v>
          </cell>
          <cell r="H1900">
            <v>41002</v>
          </cell>
          <cell r="K1900">
            <v>41002</v>
          </cell>
          <cell r="N1900">
            <v>40990</v>
          </cell>
          <cell r="Q1900">
            <v>40967</v>
          </cell>
          <cell r="T1900">
            <v>41075</v>
          </cell>
          <cell r="W1900">
            <v>41054</v>
          </cell>
          <cell r="Z1900">
            <v>41789</v>
          </cell>
        </row>
        <row r="1901">
          <cell r="B1901">
            <v>40991</v>
          </cell>
          <cell r="E1901">
            <v>41422</v>
          </cell>
          <cell r="H1901">
            <v>41003</v>
          </cell>
          <cell r="K1901">
            <v>41003</v>
          </cell>
          <cell r="N1901">
            <v>40991</v>
          </cell>
          <cell r="Q1901">
            <v>40968</v>
          </cell>
          <cell r="T1901">
            <v>41078</v>
          </cell>
          <cell r="W1901">
            <v>41057</v>
          </cell>
          <cell r="Z1901">
            <v>41793</v>
          </cell>
        </row>
        <row r="1902">
          <cell r="B1902">
            <v>40994</v>
          </cell>
          <cell r="E1902">
            <v>41423</v>
          </cell>
          <cell r="H1902">
            <v>41004</v>
          </cell>
          <cell r="K1902">
            <v>41004</v>
          </cell>
          <cell r="N1902">
            <v>40994</v>
          </cell>
          <cell r="Q1902">
            <v>40969</v>
          </cell>
          <cell r="T1902">
            <v>41079</v>
          </cell>
          <cell r="W1902">
            <v>41058</v>
          </cell>
          <cell r="Z1902">
            <v>41794</v>
          </cell>
        </row>
        <row r="1903">
          <cell r="B1903">
            <v>40995</v>
          </cell>
          <cell r="E1903">
            <v>41424</v>
          </cell>
          <cell r="H1903">
            <v>41008</v>
          </cell>
          <cell r="K1903">
            <v>41008</v>
          </cell>
          <cell r="N1903">
            <v>40995</v>
          </cell>
          <cell r="Q1903">
            <v>40970</v>
          </cell>
          <cell r="T1903">
            <v>41080</v>
          </cell>
          <cell r="W1903">
            <v>41059</v>
          </cell>
          <cell r="Z1903">
            <v>41795</v>
          </cell>
        </row>
        <row r="1904">
          <cell r="B1904">
            <v>40996</v>
          </cell>
          <cell r="E1904">
            <v>41425</v>
          </cell>
          <cell r="H1904">
            <v>41009</v>
          </cell>
          <cell r="K1904">
            <v>41009</v>
          </cell>
          <cell r="N1904">
            <v>40996</v>
          </cell>
          <cell r="Q1904">
            <v>40973</v>
          </cell>
          <cell r="T1904">
            <v>41081</v>
          </cell>
          <cell r="W1904">
            <v>41060</v>
          </cell>
          <cell r="Z1904">
            <v>41796</v>
          </cell>
        </row>
        <row r="1905">
          <cell r="B1905">
            <v>40997</v>
          </cell>
          <cell r="E1905">
            <v>41428</v>
          </cell>
          <cell r="H1905">
            <v>41010</v>
          </cell>
          <cell r="K1905">
            <v>41010</v>
          </cell>
          <cell r="N1905">
            <v>40997</v>
          </cell>
          <cell r="Q1905">
            <v>40974</v>
          </cell>
          <cell r="T1905">
            <v>41082</v>
          </cell>
          <cell r="W1905">
            <v>41061</v>
          </cell>
          <cell r="Z1905">
            <v>41799</v>
          </cell>
        </row>
        <row r="1906">
          <cell r="B1906">
            <v>40998</v>
          </cell>
          <cell r="E1906">
            <v>41429</v>
          </cell>
          <cell r="H1906">
            <v>41011</v>
          </cell>
          <cell r="K1906">
            <v>41011</v>
          </cell>
          <cell r="N1906">
            <v>40998</v>
          </cell>
          <cell r="Q1906">
            <v>40975</v>
          </cell>
          <cell r="T1906">
            <v>41085</v>
          </cell>
          <cell r="W1906">
            <v>41064</v>
          </cell>
          <cell r="Z1906">
            <v>41800</v>
          </cell>
        </row>
        <row r="1907">
          <cell r="B1907">
            <v>41001</v>
          </cell>
          <cell r="E1907">
            <v>41430</v>
          </cell>
          <cell r="H1907">
            <v>41012</v>
          </cell>
          <cell r="K1907">
            <v>41012</v>
          </cell>
          <cell r="N1907">
            <v>41001</v>
          </cell>
          <cell r="Q1907">
            <v>40976</v>
          </cell>
          <cell r="T1907">
            <v>41086</v>
          </cell>
          <cell r="W1907">
            <v>41065</v>
          </cell>
          <cell r="Z1907">
            <v>41801</v>
          </cell>
        </row>
        <row r="1908">
          <cell r="B1908">
            <v>41002</v>
          </cell>
          <cell r="E1908">
            <v>41431</v>
          </cell>
          <cell r="H1908">
            <v>41015</v>
          </cell>
          <cell r="K1908">
            <v>41015</v>
          </cell>
          <cell r="N1908">
            <v>41002</v>
          </cell>
          <cell r="Q1908">
            <v>40977</v>
          </cell>
          <cell r="T1908">
            <v>41087</v>
          </cell>
          <cell r="W1908">
            <v>41066</v>
          </cell>
          <cell r="Z1908">
            <v>41802</v>
          </cell>
        </row>
        <row r="1909">
          <cell r="B1909">
            <v>41003</v>
          </cell>
          <cell r="E1909">
            <v>41432</v>
          </cell>
          <cell r="H1909">
            <v>41016</v>
          </cell>
          <cell r="K1909">
            <v>41016</v>
          </cell>
          <cell r="N1909">
            <v>41003</v>
          </cell>
          <cell r="Q1909">
            <v>40980</v>
          </cell>
          <cell r="T1909">
            <v>41088</v>
          </cell>
          <cell r="W1909">
            <v>41067</v>
          </cell>
          <cell r="Z1909">
            <v>41803</v>
          </cell>
        </row>
        <row r="1910">
          <cell r="B1910">
            <v>41004</v>
          </cell>
          <cell r="E1910">
            <v>41435</v>
          </cell>
          <cell r="H1910">
            <v>41017</v>
          </cell>
          <cell r="K1910">
            <v>41017</v>
          </cell>
          <cell r="N1910">
            <v>41004</v>
          </cell>
          <cell r="Q1910">
            <v>40981</v>
          </cell>
          <cell r="T1910">
            <v>41089</v>
          </cell>
          <cell r="W1910">
            <v>41068</v>
          </cell>
          <cell r="Z1910">
            <v>41806</v>
          </cell>
        </row>
        <row r="1911">
          <cell r="B1911">
            <v>41009</v>
          </cell>
          <cell r="E1911">
            <v>41436</v>
          </cell>
          <cell r="H1911">
            <v>41018</v>
          </cell>
          <cell r="K1911">
            <v>41018</v>
          </cell>
          <cell r="N1911">
            <v>41009</v>
          </cell>
          <cell r="Q1911">
            <v>40982</v>
          </cell>
          <cell r="T1911">
            <v>41092</v>
          </cell>
          <cell r="W1911">
            <v>41071</v>
          </cell>
          <cell r="Z1911">
            <v>41807</v>
          </cell>
        </row>
        <row r="1912">
          <cell r="B1912">
            <v>41010</v>
          </cell>
          <cell r="E1912">
            <v>41438</v>
          </cell>
          <cell r="H1912">
            <v>41019</v>
          </cell>
          <cell r="K1912">
            <v>41019</v>
          </cell>
          <cell r="N1912">
            <v>41010</v>
          </cell>
          <cell r="Q1912">
            <v>40983</v>
          </cell>
          <cell r="T1912">
            <v>41093</v>
          </cell>
          <cell r="W1912">
            <v>41072</v>
          </cell>
          <cell r="Z1912">
            <v>41808</v>
          </cell>
        </row>
        <row r="1913">
          <cell r="B1913">
            <v>41011</v>
          </cell>
          <cell r="E1913">
            <v>41439</v>
          </cell>
          <cell r="H1913">
            <v>41022</v>
          </cell>
          <cell r="K1913">
            <v>41022</v>
          </cell>
          <cell r="N1913">
            <v>41011</v>
          </cell>
          <cell r="Q1913">
            <v>40984</v>
          </cell>
          <cell r="T1913">
            <v>41094</v>
          </cell>
          <cell r="W1913">
            <v>41073</v>
          </cell>
          <cell r="Z1913">
            <v>41809</v>
          </cell>
        </row>
        <row r="1914">
          <cell r="B1914">
            <v>41012</v>
          </cell>
          <cell r="E1914">
            <v>41442</v>
          </cell>
          <cell r="H1914">
            <v>41023</v>
          </cell>
          <cell r="K1914">
            <v>41023</v>
          </cell>
          <cell r="N1914">
            <v>41012</v>
          </cell>
          <cell r="Q1914">
            <v>40987</v>
          </cell>
          <cell r="T1914">
            <v>41095</v>
          </cell>
          <cell r="W1914">
            <v>41074</v>
          </cell>
          <cell r="Z1914">
            <v>41810</v>
          </cell>
        </row>
        <row r="1915">
          <cell r="B1915">
            <v>41015</v>
          </cell>
          <cell r="E1915">
            <v>41443</v>
          </cell>
          <cell r="H1915">
            <v>41024</v>
          </cell>
          <cell r="K1915">
            <v>41024</v>
          </cell>
          <cell r="N1915">
            <v>41015</v>
          </cell>
          <cell r="Q1915">
            <v>40988</v>
          </cell>
          <cell r="T1915">
            <v>41096</v>
          </cell>
          <cell r="W1915">
            <v>41075</v>
          </cell>
          <cell r="Z1915">
            <v>41813</v>
          </cell>
        </row>
        <row r="1916">
          <cell r="B1916">
            <v>41016</v>
          </cell>
          <cell r="E1916">
            <v>41444</v>
          </cell>
          <cell r="H1916">
            <v>41025</v>
          </cell>
          <cell r="K1916">
            <v>41025</v>
          </cell>
          <cell r="N1916">
            <v>41016</v>
          </cell>
          <cell r="Q1916">
            <v>40989</v>
          </cell>
          <cell r="T1916">
            <v>41099</v>
          </cell>
          <cell r="W1916">
            <v>41078</v>
          </cell>
          <cell r="Z1916">
            <v>41814</v>
          </cell>
        </row>
        <row r="1917">
          <cell r="B1917">
            <v>41017</v>
          </cell>
          <cell r="E1917">
            <v>41445</v>
          </cell>
          <cell r="H1917">
            <v>41026</v>
          </cell>
          <cell r="K1917">
            <v>41026</v>
          </cell>
          <cell r="N1917">
            <v>41017</v>
          </cell>
          <cell r="Q1917">
            <v>40990</v>
          </cell>
          <cell r="T1917">
            <v>41100</v>
          </cell>
          <cell r="W1917">
            <v>41079</v>
          </cell>
          <cell r="Z1917">
            <v>41815</v>
          </cell>
        </row>
        <row r="1918">
          <cell r="B1918">
            <v>41018</v>
          </cell>
          <cell r="E1918">
            <v>41446</v>
          </cell>
          <cell r="H1918">
            <v>41029</v>
          </cell>
          <cell r="K1918">
            <v>41029</v>
          </cell>
          <cell r="N1918">
            <v>41018</v>
          </cell>
          <cell r="Q1918">
            <v>40991</v>
          </cell>
          <cell r="T1918">
            <v>41101</v>
          </cell>
          <cell r="W1918">
            <v>41080</v>
          </cell>
          <cell r="Z1918">
            <v>41816</v>
          </cell>
        </row>
        <row r="1919">
          <cell r="B1919">
            <v>41019</v>
          </cell>
          <cell r="E1919">
            <v>41449</v>
          </cell>
          <cell r="H1919">
            <v>41030</v>
          </cell>
          <cell r="K1919">
            <v>41030</v>
          </cell>
          <cell r="N1919">
            <v>41019</v>
          </cell>
          <cell r="Q1919">
            <v>40994</v>
          </cell>
          <cell r="T1919">
            <v>41102</v>
          </cell>
          <cell r="W1919">
            <v>41081</v>
          </cell>
          <cell r="Z1919">
            <v>41817</v>
          </cell>
        </row>
        <row r="1920">
          <cell r="B1920">
            <v>41022</v>
          </cell>
          <cell r="E1920">
            <v>41450</v>
          </cell>
          <cell r="H1920">
            <v>41031</v>
          </cell>
          <cell r="K1920">
            <v>41031</v>
          </cell>
          <cell r="N1920">
            <v>41022</v>
          </cell>
          <cell r="Q1920">
            <v>40995</v>
          </cell>
          <cell r="T1920">
            <v>41103</v>
          </cell>
          <cell r="W1920">
            <v>41082</v>
          </cell>
          <cell r="Z1920">
            <v>41820</v>
          </cell>
        </row>
        <row r="1921">
          <cell r="B1921">
            <v>41023</v>
          </cell>
          <cell r="E1921">
            <v>41451</v>
          </cell>
          <cell r="H1921">
            <v>41032</v>
          </cell>
          <cell r="K1921">
            <v>41032</v>
          </cell>
          <cell r="N1921">
            <v>41023</v>
          </cell>
          <cell r="Q1921">
            <v>40996</v>
          </cell>
          <cell r="T1921">
            <v>41107</v>
          </cell>
          <cell r="W1921">
            <v>41085</v>
          </cell>
          <cell r="Z1921">
            <v>41822</v>
          </cell>
        </row>
        <row r="1922">
          <cell r="B1922">
            <v>41024</v>
          </cell>
          <cell r="E1922">
            <v>41452</v>
          </cell>
          <cell r="H1922">
            <v>41033</v>
          </cell>
          <cell r="K1922">
            <v>41033</v>
          </cell>
          <cell r="N1922">
            <v>41024</v>
          </cell>
          <cell r="Q1922">
            <v>40997</v>
          </cell>
          <cell r="T1922">
            <v>41108</v>
          </cell>
          <cell r="W1922">
            <v>41086</v>
          </cell>
          <cell r="Z1922">
            <v>41823</v>
          </cell>
        </row>
        <row r="1923">
          <cell r="B1923">
            <v>41025</v>
          </cell>
          <cell r="E1923">
            <v>41453</v>
          </cell>
          <cell r="H1923">
            <v>41036</v>
          </cell>
          <cell r="K1923">
            <v>41036</v>
          </cell>
          <cell r="N1923">
            <v>41025</v>
          </cell>
          <cell r="Q1923">
            <v>40998</v>
          </cell>
          <cell r="T1923">
            <v>41109</v>
          </cell>
          <cell r="W1923">
            <v>41087</v>
          </cell>
          <cell r="Z1923">
            <v>41824</v>
          </cell>
        </row>
        <row r="1924">
          <cell r="B1924">
            <v>41026</v>
          </cell>
          <cell r="E1924">
            <v>41457</v>
          </cell>
          <cell r="H1924">
            <v>41037</v>
          </cell>
          <cell r="K1924">
            <v>41037</v>
          </cell>
          <cell r="N1924">
            <v>41026</v>
          </cell>
          <cell r="Q1924">
            <v>41001</v>
          </cell>
          <cell r="T1924">
            <v>41110</v>
          </cell>
          <cell r="W1924">
            <v>41088</v>
          </cell>
          <cell r="Z1924">
            <v>41827</v>
          </cell>
        </row>
        <row r="1925">
          <cell r="B1925">
            <v>41029</v>
          </cell>
          <cell r="E1925">
            <v>41458</v>
          </cell>
          <cell r="H1925">
            <v>41038</v>
          </cell>
          <cell r="K1925">
            <v>41038</v>
          </cell>
          <cell r="N1925">
            <v>41029</v>
          </cell>
          <cell r="Q1925">
            <v>41002</v>
          </cell>
          <cell r="T1925">
            <v>41113</v>
          </cell>
          <cell r="W1925">
            <v>41089</v>
          </cell>
          <cell r="Z1925">
            <v>41828</v>
          </cell>
        </row>
        <row r="1926">
          <cell r="B1926">
            <v>41030</v>
          </cell>
          <cell r="E1926">
            <v>41459</v>
          </cell>
          <cell r="H1926">
            <v>41039</v>
          </cell>
          <cell r="K1926">
            <v>41039</v>
          </cell>
          <cell r="N1926">
            <v>41030</v>
          </cell>
          <cell r="Q1926">
            <v>41003</v>
          </cell>
          <cell r="T1926">
            <v>41114</v>
          </cell>
          <cell r="W1926">
            <v>41093</v>
          </cell>
          <cell r="Z1926">
            <v>41829</v>
          </cell>
        </row>
        <row r="1927">
          <cell r="B1927">
            <v>41031</v>
          </cell>
          <cell r="E1927">
            <v>41460</v>
          </cell>
          <cell r="H1927">
            <v>41040</v>
          </cell>
          <cell r="K1927">
            <v>41040</v>
          </cell>
          <cell r="N1927">
            <v>41031</v>
          </cell>
          <cell r="Q1927">
            <v>41004</v>
          </cell>
          <cell r="T1927">
            <v>41115</v>
          </cell>
          <cell r="W1927">
            <v>41094</v>
          </cell>
          <cell r="Z1927">
            <v>41830</v>
          </cell>
        </row>
        <row r="1928">
          <cell r="B1928">
            <v>41032</v>
          </cell>
          <cell r="E1928">
            <v>41463</v>
          </cell>
          <cell r="H1928">
            <v>41043</v>
          </cell>
          <cell r="K1928">
            <v>41043</v>
          </cell>
          <cell r="N1928">
            <v>41032</v>
          </cell>
          <cell r="Q1928">
            <v>41009</v>
          </cell>
          <cell r="T1928">
            <v>41116</v>
          </cell>
          <cell r="W1928">
            <v>41095</v>
          </cell>
          <cell r="Z1928">
            <v>41831</v>
          </cell>
        </row>
        <row r="1929">
          <cell r="B1929">
            <v>41033</v>
          </cell>
          <cell r="E1929">
            <v>41464</v>
          </cell>
          <cell r="H1929">
            <v>41044</v>
          </cell>
          <cell r="K1929">
            <v>41044</v>
          </cell>
          <cell r="N1929">
            <v>41033</v>
          </cell>
          <cell r="Q1929">
            <v>41010</v>
          </cell>
          <cell r="T1929">
            <v>41117</v>
          </cell>
          <cell r="W1929">
            <v>41096</v>
          </cell>
          <cell r="Z1929">
            <v>41834</v>
          </cell>
        </row>
        <row r="1930">
          <cell r="B1930">
            <v>41037</v>
          </cell>
          <cell r="E1930">
            <v>41465</v>
          </cell>
          <cell r="H1930">
            <v>41045</v>
          </cell>
          <cell r="K1930">
            <v>41045</v>
          </cell>
          <cell r="N1930">
            <v>41037</v>
          </cell>
          <cell r="Q1930">
            <v>41011</v>
          </cell>
          <cell r="T1930">
            <v>41120</v>
          </cell>
          <cell r="W1930">
            <v>41099</v>
          </cell>
          <cell r="Z1930">
            <v>41835</v>
          </cell>
        </row>
        <row r="1931">
          <cell r="B1931">
            <v>41038</v>
          </cell>
          <cell r="E1931">
            <v>41466</v>
          </cell>
          <cell r="H1931">
            <v>41046</v>
          </cell>
          <cell r="K1931">
            <v>41046</v>
          </cell>
          <cell r="N1931">
            <v>41038</v>
          </cell>
          <cell r="Q1931">
            <v>41012</v>
          </cell>
          <cell r="T1931">
            <v>41121</v>
          </cell>
          <cell r="W1931">
            <v>41100</v>
          </cell>
          <cell r="Z1931">
            <v>41836</v>
          </cell>
        </row>
        <row r="1932">
          <cell r="B1932">
            <v>41039</v>
          </cell>
          <cell r="E1932">
            <v>41467</v>
          </cell>
          <cell r="H1932">
            <v>41047</v>
          </cell>
          <cell r="K1932">
            <v>41047</v>
          </cell>
          <cell r="N1932">
            <v>41039</v>
          </cell>
          <cell r="Q1932">
            <v>41015</v>
          </cell>
          <cell r="T1932">
            <v>41122</v>
          </cell>
          <cell r="W1932">
            <v>41101</v>
          </cell>
          <cell r="Z1932">
            <v>41837</v>
          </cell>
        </row>
        <row r="1933">
          <cell r="B1933">
            <v>41040</v>
          </cell>
          <cell r="E1933">
            <v>41470</v>
          </cell>
          <cell r="H1933">
            <v>41050</v>
          </cell>
          <cell r="K1933">
            <v>41050</v>
          </cell>
          <cell r="N1933">
            <v>41040</v>
          </cell>
          <cell r="Q1933">
            <v>41016</v>
          </cell>
          <cell r="T1933">
            <v>41123</v>
          </cell>
          <cell r="W1933">
            <v>41102</v>
          </cell>
          <cell r="Z1933">
            <v>41838</v>
          </cell>
        </row>
        <row r="1934">
          <cell r="B1934">
            <v>41043</v>
          </cell>
          <cell r="E1934">
            <v>41471</v>
          </cell>
          <cell r="H1934">
            <v>41051</v>
          </cell>
          <cell r="K1934">
            <v>41051</v>
          </cell>
          <cell r="N1934">
            <v>41043</v>
          </cell>
          <cell r="Q1934">
            <v>41017</v>
          </cell>
          <cell r="T1934">
            <v>41124</v>
          </cell>
          <cell r="W1934">
            <v>41103</v>
          </cell>
          <cell r="Z1934">
            <v>41841</v>
          </cell>
        </row>
        <row r="1935">
          <cell r="B1935">
            <v>41044</v>
          </cell>
          <cell r="E1935">
            <v>41472</v>
          </cell>
          <cell r="H1935">
            <v>41052</v>
          </cell>
          <cell r="K1935">
            <v>41052</v>
          </cell>
          <cell r="N1935">
            <v>41044</v>
          </cell>
          <cell r="Q1935">
            <v>41018</v>
          </cell>
          <cell r="T1935">
            <v>41127</v>
          </cell>
          <cell r="W1935">
            <v>41106</v>
          </cell>
          <cell r="Z1935">
            <v>41842</v>
          </cell>
        </row>
        <row r="1936">
          <cell r="B1936">
            <v>41045</v>
          </cell>
          <cell r="E1936">
            <v>41473</v>
          </cell>
          <cell r="H1936">
            <v>41053</v>
          </cell>
          <cell r="K1936">
            <v>41053</v>
          </cell>
          <cell r="N1936">
            <v>41045</v>
          </cell>
          <cell r="Q1936">
            <v>41019</v>
          </cell>
          <cell r="T1936">
            <v>41128</v>
          </cell>
          <cell r="W1936">
            <v>41107</v>
          </cell>
          <cell r="Z1936">
            <v>41843</v>
          </cell>
        </row>
        <row r="1937">
          <cell r="B1937">
            <v>41046</v>
          </cell>
          <cell r="E1937">
            <v>41474</v>
          </cell>
          <cell r="H1937">
            <v>41054</v>
          </cell>
          <cell r="K1937">
            <v>41054</v>
          </cell>
          <cell r="N1937">
            <v>41046</v>
          </cell>
          <cell r="Q1937">
            <v>41022</v>
          </cell>
          <cell r="T1937">
            <v>41129</v>
          </cell>
          <cell r="W1937">
            <v>41108</v>
          </cell>
          <cell r="Z1937">
            <v>41844</v>
          </cell>
        </row>
        <row r="1938">
          <cell r="B1938">
            <v>41047</v>
          </cell>
          <cell r="E1938">
            <v>41477</v>
          </cell>
          <cell r="H1938">
            <v>41058</v>
          </cell>
          <cell r="K1938">
            <v>41058</v>
          </cell>
          <cell r="N1938">
            <v>41047</v>
          </cell>
          <cell r="Q1938">
            <v>41023</v>
          </cell>
          <cell r="T1938">
            <v>41130</v>
          </cell>
          <cell r="W1938">
            <v>41109</v>
          </cell>
          <cell r="Z1938">
            <v>41845</v>
          </cell>
        </row>
        <row r="1939">
          <cell r="B1939">
            <v>41050</v>
          </cell>
          <cell r="E1939">
            <v>41478</v>
          </cell>
          <cell r="H1939">
            <v>41059</v>
          </cell>
          <cell r="K1939">
            <v>41059</v>
          </cell>
          <cell r="N1939">
            <v>41050</v>
          </cell>
          <cell r="Q1939">
            <v>41024</v>
          </cell>
          <cell r="T1939">
            <v>41131</v>
          </cell>
          <cell r="W1939">
            <v>41110</v>
          </cell>
          <cell r="Z1939">
            <v>41848</v>
          </cell>
        </row>
        <row r="1940">
          <cell r="B1940">
            <v>41051</v>
          </cell>
          <cell r="E1940">
            <v>41479</v>
          </cell>
          <cell r="H1940">
            <v>41060</v>
          </cell>
          <cell r="K1940">
            <v>41060</v>
          </cell>
          <cell r="N1940">
            <v>41051</v>
          </cell>
          <cell r="Q1940">
            <v>41025</v>
          </cell>
          <cell r="T1940">
            <v>41134</v>
          </cell>
          <cell r="W1940">
            <v>41113</v>
          </cell>
          <cell r="Z1940">
            <v>41849</v>
          </cell>
        </row>
        <row r="1941">
          <cell r="B1941">
            <v>41052</v>
          </cell>
          <cell r="E1941">
            <v>41480</v>
          </cell>
          <cell r="H1941">
            <v>41061</v>
          </cell>
          <cell r="K1941">
            <v>41061</v>
          </cell>
          <cell r="N1941">
            <v>41052</v>
          </cell>
          <cell r="Q1941">
            <v>41026</v>
          </cell>
          <cell r="T1941">
            <v>41135</v>
          </cell>
          <cell r="W1941">
            <v>41114</v>
          </cell>
          <cell r="Z1941">
            <v>41850</v>
          </cell>
        </row>
        <row r="1942">
          <cell r="B1942">
            <v>41053</v>
          </cell>
          <cell r="E1942">
            <v>41481</v>
          </cell>
          <cell r="H1942">
            <v>41064</v>
          </cell>
          <cell r="K1942">
            <v>41064</v>
          </cell>
          <cell r="N1942">
            <v>41053</v>
          </cell>
          <cell r="Q1942">
            <v>41029</v>
          </cell>
          <cell r="T1942">
            <v>41136</v>
          </cell>
          <cell r="W1942">
            <v>41115</v>
          </cell>
          <cell r="Z1942">
            <v>41851</v>
          </cell>
        </row>
        <row r="1943">
          <cell r="B1943">
            <v>41054</v>
          </cell>
          <cell r="E1943">
            <v>41484</v>
          </cell>
          <cell r="H1943">
            <v>41065</v>
          </cell>
          <cell r="K1943">
            <v>41065</v>
          </cell>
          <cell r="N1943">
            <v>41054</v>
          </cell>
          <cell r="Q1943">
            <v>41031</v>
          </cell>
          <cell r="T1943">
            <v>41137</v>
          </cell>
          <cell r="W1943">
            <v>41116</v>
          </cell>
          <cell r="Z1943">
            <v>41852</v>
          </cell>
        </row>
        <row r="1944">
          <cell r="B1944">
            <v>41057</v>
          </cell>
          <cell r="E1944">
            <v>41485</v>
          </cell>
          <cell r="H1944">
            <v>41066</v>
          </cell>
          <cell r="K1944">
            <v>41066</v>
          </cell>
          <cell r="N1944">
            <v>41057</v>
          </cell>
          <cell r="Q1944">
            <v>41032</v>
          </cell>
          <cell r="T1944">
            <v>41138</v>
          </cell>
          <cell r="W1944">
            <v>41117</v>
          </cell>
          <cell r="Z1944">
            <v>41855</v>
          </cell>
        </row>
        <row r="1945">
          <cell r="B1945">
            <v>41058</v>
          </cell>
          <cell r="E1945">
            <v>41486</v>
          </cell>
          <cell r="H1945">
            <v>41067</v>
          </cell>
          <cell r="K1945">
            <v>41067</v>
          </cell>
          <cell r="N1945">
            <v>41058</v>
          </cell>
          <cell r="Q1945">
            <v>41033</v>
          </cell>
          <cell r="T1945">
            <v>41141</v>
          </cell>
          <cell r="W1945">
            <v>41120</v>
          </cell>
          <cell r="Z1945">
            <v>41856</v>
          </cell>
        </row>
        <row r="1946">
          <cell r="B1946">
            <v>41059</v>
          </cell>
          <cell r="E1946">
            <v>41487</v>
          </cell>
          <cell r="H1946">
            <v>41068</v>
          </cell>
          <cell r="K1946">
            <v>41068</v>
          </cell>
          <cell r="N1946">
            <v>41059</v>
          </cell>
          <cell r="Q1946">
            <v>41036</v>
          </cell>
          <cell r="T1946">
            <v>41142</v>
          </cell>
          <cell r="W1946">
            <v>41121</v>
          </cell>
          <cell r="Z1946">
            <v>41857</v>
          </cell>
        </row>
        <row r="1947">
          <cell r="B1947">
            <v>41060</v>
          </cell>
          <cell r="E1947">
            <v>41488</v>
          </cell>
          <cell r="H1947">
            <v>41071</v>
          </cell>
          <cell r="K1947">
            <v>41071</v>
          </cell>
          <cell r="N1947">
            <v>41060</v>
          </cell>
          <cell r="Q1947">
            <v>41037</v>
          </cell>
          <cell r="T1947">
            <v>41143</v>
          </cell>
          <cell r="W1947">
            <v>41122</v>
          </cell>
          <cell r="Z1947">
            <v>41858</v>
          </cell>
        </row>
        <row r="1948">
          <cell r="B1948">
            <v>41061</v>
          </cell>
          <cell r="E1948">
            <v>41491</v>
          </cell>
          <cell r="H1948">
            <v>41072</v>
          </cell>
          <cell r="K1948">
            <v>41072</v>
          </cell>
          <cell r="N1948">
            <v>41061</v>
          </cell>
          <cell r="Q1948">
            <v>41038</v>
          </cell>
          <cell r="T1948">
            <v>41144</v>
          </cell>
          <cell r="W1948">
            <v>41123</v>
          </cell>
          <cell r="Z1948">
            <v>41859</v>
          </cell>
        </row>
        <row r="1949">
          <cell r="B1949">
            <v>41066</v>
          </cell>
          <cell r="E1949">
            <v>41492</v>
          </cell>
          <cell r="H1949">
            <v>41073</v>
          </cell>
          <cell r="K1949">
            <v>41073</v>
          </cell>
          <cell r="N1949">
            <v>41066</v>
          </cell>
          <cell r="Q1949">
            <v>41039</v>
          </cell>
          <cell r="T1949">
            <v>41145</v>
          </cell>
          <cell r="W1949">
            <v>41124</v>
          </cell>
          <cell r="Z1949">
            <v>41862</v>
          </cell>
        </row>
        <row r="1950">
          <cell r="B1950">
            <v>41067</v>
          </cell>
          <cell r="E1950">
            <v>41493</v>
          </cell>
          <cell r="H1950">
            <v>41074</v>
          </cell>
          <cell r="K1950">
            <v>41074</v>
          </cell>
          <cell r="N1950">
            <v>41067</v>
          </cell>
          <cell r="Q1950">
            <v>41040</v>
          </cell>
          <cell r="T1950">
            <v>41148</v>
          </cell>
          <cell r="W1950">
            <v>41127</v>
          </cell>
          <cell r="Z1950">
            <v>41863</v>
          </cell>
        </row>
        <row r="1951">
          <cell r="B1951">
            <v>41068</v>
          </cell>
          <cell r="E1951">
            <v>41494</v>
          </cell>
          <cell r="H1951">
            <v>41075</v>
          </cell>
          <cell r="K1951">
            <v>41075</v>
          </cell>
          <cell r="N1951">
            <v>41068</v>
          </cell>
          <cell r="Q1951">
            <v>41043</v>
          </cell>
          <cell r="T1951">
            <v>41149</v>
          </cell>
          <cell r="W1951">
            <v>41128</v>
          </cell>
          <cell r="Z1951">
            <v>41864</v>
          </cell>
        </row>
        <row r="1952">
          <cell r="B1952">
            <v>41071</v>
          </cell>
          <cell r="E1952">
            <v>41495</v>
          </cell>
          <cell r="H1952">
            <v>41078</v>
          </cell>
          <cell r="K1952">
            <v>41078</v>
          </cell>
          <cell r="N1952">
            <v>41071</v>
          </cell>
          <cell r="Q1952">
            <v>41044</v>
          </cell>
          <cell r="T1952">
            <v>41150</v>
          </cell>
          <cell r="W1952">
            <v>41129</v>
          </cell>
          <cell r="Z1952">
            <v>41865</v>
          </cell>
        </row>
        <row r="1953">
          <cell r="B1953">
            <v>41072</v>
          </cell>
          <cell r="E1953">
            <v>41498</v>
          </cell>
          <cell r="H1953">
            <v>41079</v>
          </cell>
          <cell r="K1953">
            <v>41079</v>
          </cell>
          <cell r="N1953">
            <v>41072</v>
          </cell>
          <cell r="Q1953">
            <v>41045</v>
          </cell>
          <cell r="T1953">
            <v>41151</v>
          </cell>
          <cell r="W1953">
            <v>41130</v>
          </cell>
          <cell r="Z1953">
            <v>41866</v>
          </cell>
        </row>
        <row r="1954">
          <cell r="B1954">
            <v>41073</v>
          </cell>
          <cell r="E1954">
            <v>41499</v>
          </cell>
          <cell r="H1954">
            <v>41080</v>
          </cell>
          <cell r="K1954">
            <v>41080</v>
          </cell>
          <cell r="N1954">
            <v>41073</v>
          </cell>
          <cell r="Q1954">
            <v>41046</v>
          </cell>
          <cell r="T1954">
            <v>41152</v>
          </cell>
          <cell r="W1954">
            <v>41131</v>
          </cell>
          <cell r="Z1954">
            <v>41869</v>
          </cell>
        </row>
        <row r="1955">
          <cell r="B1955">
            <v>41074</v>
          </cell>
          <cell r="E1955">
            <v>41501</v>
          </cell>
          <cell r="H1955">
            <v>41081</v>
          </cell>
          <cell r="K1955">
            <v>41081</v>
          </cell>
          <cell r="N1955">
            <v>41074</v>
          </cell>
          <cell r="Q1955">
            <v>41047</v>
          </cell>
          <cell r="T1955">
            <v>41155</v>
          </cell>
          <cell r="W1955">
            <v>41134</v>
          </cell>
          <cell r="Z1955">
            <v>41870</v>
          </cell>
        </row>
        <row r="1956">
          <cell r="B1956">
            <v>41075</v>
          </cell>
          <cell r="E1956">
            <v>41502</v>
          </cell>
          <cell r="H1956">
            <v>41082</v>
          </cell>
          <cell r="K1956">
            <v>41082</v>
          </cell>
          <cell r="N1956">
            <v>41075</v>
          </cell>
          <cell r="Q1956">
            <v>41050</v>
          </cell>
          <cell r="T1956">
            <v>41156</v>
          </cell>
          <cell r="W1956">
            <v>41135</v>
          </cell>
          <cell r="Z1956">
            <v>41871</v>
          </cell>
        </row>
        <row r="1957">
          <cell r="B1957">
            <v>41078</v>
          </cell>
          <cell r="E1957">
            <v>41505</v>
          </cell>
          <cell r="H1957">
            <v>41085</v>
          </cell>
          <cell r="K1957">
            <v>41085</v>
          </cell>
          <cell r="N1957">
            <v>41078</v>
          </cell>
          <cell r="Q1957">
            <v>41051</v>
          </cell>
          <cell r="T1957">
            <v>41157</v>
          </cell>
          <cell r="W1957">
            <v>41136</v>
          </cell>
          <cell r="Z1957">
            <v>41872</v>
          </cell>
        </row>
        <row r="1958">
          <cell r="B1958">
            <v>41079</v>
          </cell>
          <cell r="E1958">
            <v>41506</v>
          </cell>
          <cell r="H1958">
            <v>41086</v>
          </cell>
          <cell r="K1958">
            <v>41086</v>
          </cell>
          <cell r="N1958">
            <v>41079</v>
          </cell>
          <cell r="Q1958">
            <v>41052</v>
          </cell>
          <cell r="T1958">
            <v>41158</v>
          </cell>
          <cell r="W1958">
            <v>41137</v>
          </cell>
          <cell r="Z1958">
            <v>41873</v>
          </cell>
        </row>
        <row r="1959">
          <cell r="B1959">
            <v>41080</v>
          </cell>
          <cell r="E1959">
            <v>41507</v>
          </cell>
          <cell r="H1959">
            <v>41087</v>
          </cell>
          <cell r="K1959">
            <v>41087</v>
          </cell>
          <cell r="N1959">
            <v>41080</v>
          </cell>
          <cell r="Q1959">
            <v>41053</v>
          </cell>
          <cell r="T1959">
            <v>41159</v>
          </cell>
          <cell r="W1959">
            <v>41138</v>
          </cell>
          <cell r="Z1959">
            <v>41876</v>
          </cell>
        </row>
        <row r="1960">
          <cell r="B1960">
            <v>41081</v>
          </cell>
          <cell r="E1960">
            <v>41508</v>
          </cell>
          <cell r="H1960">
            <v>41088</v>
          </cell>
          <cell r="K1960">
            <v>41088</v>
          </cell>
          <cell r="N1960">
            <v>41081</v>
          </cell>
          <cell r="Q1960">
            <v>41054</v>
          </cell>
          <cell r="T1960">
            <v>41162</v>
          </cell>
          <cell r="W1960">
            <v>41141</v>
          </cell>
          <cell r="Z1960">
            <v>41877</v>
          </cell>
        </row>
        <row r="1961">
          <cell r="B1961">
            <v>41082</v>
          </cell>
          <cell r="E1961">
            <v>41509</v>
          </cell>
          <cell r="H1961">
            <v>41089</v>
          </cell>
          <cell r="K1961">
            <v>41089</v>
          </cell>
          <cell r="N1961">
            <v>41082</v>
          </cell>
          <cell r="Q1961">
            <v>41057</v>
          </cell>
          <cell r="T1961">
            <v>41163</v>
          </cell>
          <cell r="W1961">
            <v>41142</v>
          </cell>
          <cell r="Z1961">
            <v>41878</v>
          </cell>
        </row>
        <row r="1962">
          <cell r="B1962">
            <v>41085</v>
          </cell>
          <cell r="E1962">
            <v>41512</v>
          </cell>
          <cell r="H1962">
            <v>41092</v>
          </cell>
          <cell r="K1962">
            <v>41092</v>
          </cell>
          <cell r="N1962">
            <v>41085</v>
          </cell>
          <cell r="Q1962">
            <v>41058</v>
          </cell>
          <cell r="T1962">
            <v>41164</v>
          </cell>
          <cell r="W1962">
            <v>41143</v>
          </cell>
          <cell r="Z1962">
            <v>41879</v>
          </cell>
        </row>
        <row r="1963">
          <cell r="B1963">
            <v>41086</v>
          </cell>
          <cell r="E1963">
            <v>41513</v>
          </cell>
          <cell r="H1963">
            <v>41093</v>
          </cell>
          <cell r="K1963">
            <v>41093</v>
          </cell>
          <cell r="N1963">
            <v>41086</v>
          </cell>
          <cell r="Q1963">
            <v>41059</v>
          </cell>
          <cell r="T1963">
            <v>41165</v>
          </cell>
          <cell r="W1963">
            <v>41144</v>
          </cell>
          <cell r="Z1963">
            <v>41880</v>
          </cell>
        </row>
        <row r="1964">
          <cell r="B1964">
            <v>41087</v>
          </cell>
          <cell r="E1964">
            <v>41514</v>
          </cell>
          <cell r="H1964">
            <v>41095</v>
          </cell>
          <cell r="K1964">
            <v>41095</v>
          </cell>
          <cell r="N1964">
            <v>41087</v>
          </cell>
          <cell r="Q1964">
            <v>41060</v>
          </cell>
          <cell r="T1964">
            <v>41166</v>
          </cell>
          <cell r="W1964">
            <v>41145</v>
          </cell>
          <cell r="Z1964">
            <v>41883</v>
          </cell>
        </row>
        <row r="1965">
          <cell r="B1965">
            <v>41088</v>
          </cell>
          <cell r="E1965">
            <v>41515</v>
          </cell>
          <cell r="H1965">
            <v>41096</v>
          </cell>
          <cell r="K1965">
            <v>41096</v>
          </cell>
          <cell r="N1965">
            <v>41088</v>
          </cell>
          <cell r="Q1965">
            <v>41061</v>
          </cell>
          <cell r="T1965">
            <v>41170</v>
          </cell>
          <cell r="W1965">
            <v>41148</v>
          </cell>
          <cell r="Z1965">
            <v>41884</v>
          </cell>
        </row>
        <row r="1966">
          <cell r="B1966">
            <v>41089</v>
          </cell>
          <cell r="E1966">
            <v>41516</v>
          </cell>
          <cell r="H1966">
            <v>41099</v>
          </cell>
          <cell r="K1966">
            <v>41099</v>
          </cell>
          <cell r="N1966">
            <v>41089</v>
          </cell>
          <cell r="Q1966">
            <v>41064</v>
          </cell>
          <cell r="T1966">
            <v>41171</v>
          </cell>
          <cell r="W1966">
            <v>41149</v>
          </cell>
          <cell r="Z1966">
            <v>41885</v>
          </cell>
        </row>
        <row r="1967">
          <cell r="B1967">
            <v>41092</v>
          </cell>
          <cell r="E1967">
            <v>41519</v>
          </cell>
          <cell r="H1967">
            <v>41100</v>
          </cell>
          <cell r="K1967">
            <v>41100</v>
          </cell>
          <cell r="N1967">
            <v>41092</v>
          </cell>
          <cell r="Q1967">
            <v>41065</v>
          </cell>
          <cell r="T1967">
            <v>41172</v>
          </cell>
          <cell r="W1967">
            <v>41150</v>
          </cell>
          <cell r="Z1967">
            <v>41886</v>
          </cell>
        </row>
        <row r="1968">
          <cell r="B1968">
            <v>41093</v>
          </cell>
          <cell r="E1968">
            <v>41520</v>
          </cell>
          <cell r="H1968">
            <v>41101</v>
          </cell>
          <cell r="K1968">
            <v>41101</v>
          </cell>
          <cell r="N1968">
            <v>41093</v>
          </cell>
          <cell r="Q1968">
            <v>41066</v>
          </cell>
          <cell r="T1968">
            <v>41173</v>
          </cell>
          <cell r="W1968">
            <v>41151</v>
          </cell>
          <cell r="Z1968">
            <v>41887</v>
          </cell>
        </row>
        <row r="1969">
          <cell r="B1969">
            <v>41094</v>
          </cell>
          <cell r="E1969">
            <v>41521</v>
          </cell>
          <cell r="H1969">
            <v>41102</v>
          </cell>
          <cell r="K1969">
            <v>41102</v>
          </cell>
          <cell r="N1969">
            <v>41094</v>
          </cell>
          <cell r="Q1969">
            <v>41067</v>
          </cell>
          <cell r="T1969">
            <v>41176</v>
          </cell>
          <cell r="W1969">
            <v>41152</v>
          </cell>
          <cell r="Z1969">
            <v>41890</v>
          </cell>
        </row>
        <row r="1970">
          <cell r="B1970">
            <v>41095</v>
          </cell>
          <cell r="E1970">
            <v>41522</v>
          </cell>
          <cell r="H1970">
            <v>41103</v>
          </cell>
          <cell r="K1970">
            <v>41103</v>
          </cell>
          <cell r="N1970">
            <v>41095</v>
          </cell>
          <cell r="Q1970">
            <v>41068</v>
          </cell>
          <cell r="T1970">
            <v>41177</v>
          </cell>
          <cell r="W1970">
            <v>41155</v>
          </cell>
          <cell r="Z1970">
            <v>41892</v>
          </cell>
        </row>
        <row r="1971">
          <cell r="B1971">
            <v>41096</v>
          </cell>
          <cell r="E1971">
            <v>41523</v>
          </cell>
          <cell r="H1971">
            <v>41106</v>
          </cell>
          <cell r="K1971">
            <v>41106</v>
          </cell>
          <cell r="N1971">
            <v>41096</v>
          </cell>
          <cell r="Q1971">
            <v>41071</v>
          </cell>
          <cell r="T1971">
            <v>41178</v>
          </cell>
          <cell r="W1971">
            <v>41156</v>
          </cell>
          <cell r="Z1971">
            <v>41893</v>
          </cell>
        </row>
        <row r="1972">
          <cell r="B1972">
            <v>41099</v>
          </cell>
          <cell r="E1972">
            <v>41526</v>
          </cell>
          <cell r="H1972">
            <v>41107</v>
          </cell>
          <cell r="K1972">
            <v>41107</v>
          </cell>
          <cell r="N1972">
            <v>41099</v>
          </cell>
          <cell r="Q1972">
            <v>41072</v>
          </cell>
          <cell r="T1972">
            <v>41179</v>
          </cell>
          <cell r="W1972">
            <v>41157</v>
          </cell>
          <cell r="Z1972">
            <v>41894</v>
          </cell>
        </row>
        <row r="1973">
          <cell r="B1973">
            <v>41100</v>
          </cell>
          <cell r="E1973">
            <v>41527</v>
          </cell>
          <cell r="H1973">
            <v>41108</v>
          </cell>
          <cell r="K1973">
            <v>41108</v>
          </cell>
          <cell r="N1973">
            <v>41100</v>
          </cell>
          <cell r="Q1973">
            <v>41073</v>
          </cell>
          <cell r="T1973">
            <v>41180</v>
          </cell>
          <cell r="W1973">
            <v>41158</v>
          </cell>
          <cell r="Z1973">
            <v>41897</v>
          </cell>
        </row>
        <row r="1974">
          <cell r="B1974">
            <v>41101</v>
          </cell>
          <cell r="E1974">
            <v>41528</v>
          </cell>
          <cell r="H1974">
            <v>41109</v>
          </cell>
          <cell r="K1974">
            <v>41109</v>
          </cell>
          <cell r="N1974">
            <v>41101</v>
          </cell>
          <cell r="Q1974">
            <v>41074</v>
          </cell>
          <cell r="T1974">
            <v>41183</v>
          </cell>
          <cell r="W1974">
            <v>41159</v>
          </cell>
          <cell r="Z1974">
            <v>41898</v>
          </cell>
        </row>
        <row r="1975">
          <cell r="B1975">
            <v>41102</v>
          </cell>
          <cell r="E1975">
            <v>41529</v>
          </cell>
          <cell r="H1975">
            <v>41110</v>
          </cell>
          <cell r="K1975">
            <v>41110</v>
          </cell>
          <cell r="N1975">
            <v>41102</v>
          </cell>
          <cell r="Q1975">
            <v>41075</v>
          </cell>
          <cell r="T1975">
            <v>41184</v>
          </cell>
          <cell r="W1975">
            <v>41162</v>
          </cell>
          <cell r="Z1975">
            <v>41899</v>
          </cell>
        </row>
        <row r="1976">
          <cell r="B1976">
            <v>41103</v>
          </cell>
          <cell r="E1976">
            <v>41530</v>
          </cell>
          <cell r="H1976">
            <v>41113</v>
          </cell>
          <cell r="K1976">
            <v>41113</v>
          </cell>
          <cell r="N1976">
            <v>41103</v>
          </cell>
          <cell r="Q1976">
            <v>41078</v>
          </cell>
          <cell r="T1976">
            <v>41185</v>
          </cell>
          <cell r="W1976">
            <v>41163</v>
          </cell>
          <cell r="Z1976">
            <v>41900</v>
          </cell>
        </row>
        <row r="1977">
          <cell r="B1977">
            <v>41106</v>
          </cell>
          <cell r="E1977">
            <v>41533</v>
          </cell>
          <cell r="H1977">
            <v>41114</v>
          </cell>
          <cell r="K1977">
            <v>41114</v>
          </cell>
          <cell r="N1977">
            <v>41106</v>
          </cell>
          <cell r="Q1977">
            <v>41079</v>
          </cell>
          <cell r="T1977">
            <v>41186</v>
          </cell>
          <cell r="W1977">
            <v>41164</v>
          </cell>
          <cell r="Z1977">
            <v>41901</v>
          </cell>
        </row>
        <row r="1978">
          <cell r="B1978">
            <v>41107</v>
          </cell>
          <cell r="E1978">
            <v>41534</v>
          </cell>
          <cell r="H1978">
            <v>41115</v>
          </cell>
          <cell r="K1978">
            <v>41115</v>
          </cell>
          <cell r="N1978">
            <v>41107</v>
          </cell>
          <cell r="Q1978">
            <v>41080</v>
          </cell>
          <cell r="T1978">
            <v>41187</v>
          </cell>
          <cell r="W1978">
            <v>41165</v>
          </cell>
          <cell r="Z1978">
            <v>41904</v>
          </cell>
        </row>
        <row r="1979">
          <cell r="B1979">
            <v>41108</v>
          </cell>
          <cell r="E1979">
            <v>41535</v>
          </cell>
          <cell r="H1979">
            <v>41116</v>
          </cell>
          <cell r="K1979">
            <v>41116</v>
          </cell>
          <cell r="N1979">
            <v>41108</v>
          </cell>
          <cell r="Q1979">
            <v>41081</v>
          </cell>
          <cell r="T1979">
            <v>41191</v>
          </cell>
          <cell r="W1979">
            <v>41166</v>
          </cell>
          <cell r="Z1979">
            <v>41905</v>
          </cell>
        </row>
        <row r="1980">
          <cell r="B1980">
            <v>41109</v>
          </cell>
          <cell r="E1980">
            <v>41536</v>
          </cell>
          <cell r="H1980">
            <v>41117</v>
          </cell>
          <cell r="K1980">
            <v>41117</v>
          </cell>
          <cell r="N1980">
            <v>41109</v>
          </cell>
          <cell r="Q1980">
            <v>41082</v>
          </cell>
          <cell r="T1980">
            <v>41192</v>
          </cell>
          <cell r="W1980">
            <v>41169</v>
          </cell>
          <cell r="Z1980">
            <v>41906</v>
          </cell>
        </row>
        <row r="1981">
          <cell r="B1981">
            <v>41110</v>
          </cell>
          <cell r="E1981">
            <v>41540</v>
          </cell>
          <cell r="H1981">
            <v>41120</v>
          </cell>
          <cell r="K1981">
            <v>41120</v>
          </cell>
          <cell r="N1981">
            <v>41110</v>
          </cell>
          <cell r="Q1981">
            <v>41085</v>
          </cell>
          <cell r="T1981">
            <v>41193</v>
          </cell>
          <cell r="W1981">
            <v>41170</v>
          </cell>
          <cell r="Z1981">
            <v>41907</v>
          </cell>
        </row>
        <row r="1982">
          <cell r="B1982">
            <v>41113</v>
          </cell>
          <cell r="E1982">
            <v>41541</v>
          </cell>
          <cell r="H1982">
            <v>41121</v>
          </cell>
          <cell r="K1982">
            <v>41121</v>
          </cell>
          <cell r="N1982">
            <v>41113</v>
          </cell>
          <cell r="Q1982">
            <v>41086</v>
          </cell>
          <cell r="T1982">
            <v>41194</v>
          </cell>
          <cell r="W1982">
            <v>41171</v>
          </cell>
          <cell r="Z1982">
            <v>41908</v>
          </cell>
        </row>
        <row r="1983">
          <cell r="B1983">
            <v>41114</v>
          </cell>
          <cell r="E1983">
            <v>41542</v>
          </cell>
          <cell r="H1983">
            <v>41122</v>
          </cell>
          <cell r="K1983">
            <v>41122</v>
          </cell>
          <cell r="N1983">
            <v>41114</v>
          </cell>
          <cell r="Q1983">
            <v>41087</v>
          </cell>
          <cell r="T1983">
            <v>41197</v>
          </cell>
          <cell r="W1983">
            <v>41172</v>
          </cell>
          <cell r="Z1983">
            <v>41911</v>
          </cell>
        </row>
        <row r="1984">
          <cell r="B1984">
            <v>41115</v>
          </cell>
          <cell r="E1984">
            <v>41543</v>
          </cell>
          <cell r="H1984">
            <v>41123</v>
          </cell>
          <cell r="K1984">
            <v>41123</v>
          </cell>
          <cell r="N1984">
            <v>41115</v>
          </cell>
          <cell r="Q1984">
            <v>41088</v>
          </cell>
          <cell r="T1984">
            <v>41198</v>
          </cell>
          <cell r="W1984">
            <v>41173</v>
          </cell>
          <cell r="Z1984">
            <v>41912</v>
          </cell>
        </row>
        <row r="1985">
          <cell r="B1985">
            <v>41116</v>
          </cell>
          <cell r="E1985">
            <v>41544</v>
          </cell>
          <cell r="H1985">
            <v>41124</v>
          </cell>
          <cell r="K1985">
            <v>41124</v>
          </cell>
          <cell r="N1985">
            <v>41116</v>
          </cell>
          <cell r="Q1985">
            <v>41089</v>
          </cell>
          <cell r="T1985">
            <v>41199</v>
          </cell>
          <cell r="W1985">
            <v>41176</v>
          </cell>
          <cell r="Z1985">
            <v>41915</v>
          </cell>
        </row>
        <row r="1986">
          <cell r="B1986">
            <v>41117</v>
          </cell>
          <cell r="E1986">
            <v>41547</v>
          </cell>
          <cell r="H1986">
            <v>41127</v>
          </cell>
          <cell r="K1986">
            <v>41127</v>
          </cell>
          <cell r="N1986">
            <v>41117</v>
          </cell>
          <cell r="Q1986">
            <v>41092</v>
          </cell>
          <cell r="T1986">
            <v>41200</v>
          </cell>
          <cell r="W1986">
            <v>41177</v>
          </cell>
          <cell r="Z1986">
            <v>41918</v>
          </cell>
        </row>
        <row r="1987">
          <cell r="B1987">
            <v>41120</v>
          </cell>
          <cell r="E1987">
            <v>41549</v>
          </cell>
          <cell r="H1987">
            <v>41128</v>
          </cell>
          <cell r="K1987">
            <v>41128</v>
          </cell>
          <cell r="N1987">
            <v>41120</v>
          </cell>
          <cell r="Q1987">
            <v>41093</v>
          </cell>
          <cell r="T1987">
            <v>41201</v>
          </cell>
          <cell r="W1987">
            <v>41178</v>
          </cell>
          <cell r="Z1987">
            <v>41919</v>
          </cell>
        </row>
        <row r="1988">
          <cell r="B1988">
            <v>41121</v>
          </cell>
          <cell r="E1988">
            <v>41550</v>
          </cell>
          <cell r="H1988">
            <v>41129</v>
          </cell>
          <cell r="K1988">
            <v>41129</v>
          </cell>
          <cell r="N1988">
            <v>41121</v>
          </cell>
          <cell r="Q1988">
            <v>41094</v>
          </cell>
          <cell r="T1988">
            <v>41204</v>
          </cell>
          <cell r="W1988">
            <v>41179</v>
          </cell>
          <cell r="Z1988">
            <v>41920</v>
          </cell>
        </row>
        <row r="1989">
          <cell r="B1989">
            <v>41122</v>
          </cell>
          <cell r="E1989">
            <v>41551</v>
          </cell>
          <cell r="H1989">
            <v>41130</v>
          </cell>
          <cell r="K1989">
            <v>41130</v>
          </cell>
          <cell r="N1989">
            <v>41122</v>
          </cell>
          <cell r="Q1989">
            <v>41095</v>
          </cell>
          <cell r="T1989">
            <v>41205</v>
          </cell>
          <cell r="W1989">
            <v>41180</v>
          </cell>
          <cell r="Z1989">
            <v>41921</v>
          </cell>
        </row>
        <row r="1990">
          <cell r="B1990">
            <v>41123</v>
          </cell>
          <cell r="E1990">
            <v>41554</v>
          </cell>
          <cell r="H1990">
            <v>41131</v>
          </cell>
          <cell r="K1990">
            <v>41131</v>
          </cell>
          <cell r="N1990">
            <v>41123</v>
          </cell>
          <cell r="Q1990">
            <v>41096</v>
          </cell>
          <cell r="T1990">
            <v>41206</v>
          </cell>
          <cell r="W1990">
            <v>41185</v>
          </cell>
          <cell r="Z1990">
            <v>41922</v>
          </cell>
        </row>
        <row r="1991">
          <cell r="B1991">
            <v>41124</v>
          </cell>
          <cell r="E1991">
            <v>41555</v>
          </cell>
          <cell r="H1991">
            <v>41134</v>
          </cell>
          <cell r="K1991">
            <v>41134</v>
          </cell>
          <cell r="N1991">
            <v>41124</v>
          </cell>
          <cell r="Q1991">
            <v>41099</v>
          </cell>
          <cell r="T1991">
            <v>41207</v>
          </cell>
          <cell r="W1991">
            <v>41186</v>
          </cell>
          <cell r="Z1991">
            <v>41925</v>
          </cell>
        </row>
        <row r="1992">
          <cell r="B1992">
            <v>41127</v>
          </cell>
          <cell r="E1992">
            <v>41556</v>
          </cell>
          <cell r="H1992">
            <v>41135</v>
          </cell>
          <cell r="K1992">
            <v>41135</v>
          </cell>
          <cell r="N1992">
            <v>41127</v>
          </cell>
          <cell r="Q1992">
            <v>41100</v>
          </cell>
          <cell r="T1992">
            <v>41208</v>
          </cell>
          <cell r="W1992">
            <v>41187</v>
          </cell>
          <cell r="Z1992">
            <v>41926</v>
          </cell>
        </row>
        <row r="1993">
          <cell r="B1993">
            <v>41128</v>
          </cell>
          <cell r="E1993">
            <v>41557</v>
          </cell>
          <cell r="H1993">
            <v>41136</v>
          </cell>
          <cell r="K1993">
            <v>41136</v>
          </cell>
          <cell r="N1993">
            <v>41128</v>
          </cell>
          <cell r="Q1993">
            <v>41101</v>
          </cell>
          <cell r="T1993">
            <v>41211</v>
          </cell>
          <cell r="W1993">
            <v>41190</v>
          </cell>
          <cell r="Z1993">
            <v>41927</v>
          </cell>
        </row>
        <row r="1994">
          <cell r="B1994">
            <v>41129</v>
          </cell>
          <cell r="E1994">
            <v>41558</v>
          </cell>
          <cell r="H1994">
            <v>41137</v>
          </cell>
          <cell r="K1994">
            <v>41137</v>
          </cell>
          <cell r="N1994">
            <v>41129</v>
          </cell>
          <cell r="Q1994">
            <v>41102</v>
          </cell>
          <cell r="T1994">
            <v>41212</v>
          </cell>
          <cell r="W1994">
            <v>41191</v>
          </cell>
          <cell r="Z1994">
            <v>41928</v>
          </cell>
        </row>
        <row r="1995">
          <cell r="B1995">
            <v>41130</v>
          </cell>
          <cell r="E1995">
            <v>41562</v>
          </cell>
          <cell r="H1995">
            <v>41138</v>
          </cell>
          <cell r="K1995">
            <v>41138</v>
          </cell>
          <cell r="N1995">
            <v>41130</v>
          </cell>
          <cell r="Q1995">
            <v>41103</v>
          </cell>
          <cell r="T1995">
            <v>41213</v>
          </cell>
          <cell r="W1995">
            <v>41192</v>
          </cell>
          <cell r="Z1995">
            <v>41929</v>
          </cell>
        </row>
        <row r="1996">
          <cell r="B1996">
            <v>41131</v>
          </cell>
          <cell r="E1996">
            <v>41563</v>
          </cell>
          <cell r="H1996">
            <v>41141</v>
          </cell>
          <cell r="K1996">
            <v>41141</v>
          </cell>
          <cell r="N1996">
            <v>41131</v>
          </cell>
          <cell r="Q1996">
            <v>41106</v>
          </cell>
          <cell r="T1996">
            <v>41214</v>
          </cell>
          <cell r="W1996">
            <v>41193</v>
          </cell>
          <cell r="Z1996">
            <v>41932</v>
          </cell>
        </row>
        <row r="1997">
          <cell r="B1997">
            <v>41134</v>
          </cell>
          <cell r="E1997">
            <v>41564</v>
          </cell>
          <cell r="H1997">
            <v>41142</v>
          </cell>
          <cell r="K1997">
            <v>41142</v>
          </cell>
          <cell r="N1997">
            <v>41134</v>
          </cell>
          <cell r="Q1997">
            <v>41107</v>
          </cell>
          <cell r="T1997">
            <v>41215</v>
          </cell>
          <cell r="W1997">
            <v>41194</v>
          </cell>
          <cell r="Z1997">
            <v>41933</v>
          </cell>
        </row>
        <row r="1998">
          <cell r="B1998">
            <v>41135</v>
          </cell>
          <cell r="E1998">
            <v>41565</v>
          </cell>
          <cell r="H1998">
            <v>41143</v>
          </cell>
          <cell r="K1998">
            <v>41143</v>
          </cell>
          <cell r="N1998">
            <v>41135</v>
          </cell>
          <cell r="Q1998">
            <v>41108</v>
          </cell>
          <cell r="T1998">
            <v>41218</v>
          </cell>
          <cell r="W1998">
            <v>41197</v>
          </cell>
          <cell r="Z1998">
            <v>41934</v>
          </cell>
        </row>
        <row r="1999">
          <cell r="B1999">
            <v>41136</v>
          </cell>
          <cell r="E1999">
            <v>41568</v>
          </cell>
          <cell r="H1999">
            <v>41144</v>
          </cell>
          <cell r="K1999">
            <v>41144</v>
          </cell>
          <cell r="N1999">
            <v>41136</v>
          </cell>
          <cell r="Q1999">
            <v>41109</v>
          </cell>
          <cell r="T1999">
            <v>41219</v>
          </cell>
          <cell r="W1999">
            <v>41198</v>
          </cell>
          <cell r="Z1999">
            <v>41935</v>
          </cell>
        </row>
        <row r="2000">
          <cell r="B2000">
            <v>41137</v>
          </cell>
          <cell r="E2000">
            <v>41569</v>
          </cell>
          <cell r="H2000">
            <v>41145</v>
          </cell>
          <cell r="K2000">
            <v>41145</v>
          </cell>
          <cell r="N2000">
            <v>41137</v>
          </cell>
          <cell r="Q2000">
            <v>41110</v>
          </cell>
          <cell r="T2000">
            <v>41220</v>
          </cell>
          <cell r="W2000">
            <v>41199</v>
          </cell>
          <cell r="Z2000">
            <v>41936</v>
          </cell>
        </row>
        <row r="2001">
          <cell r="B2001">
            <v>41138</v>
          </cell>
          <cell r="E2001">
            <v>41570</v>
          </cell>
          <cell r="H2001">
            <v>41148</v>
          </cell>
          <cell r="K2001">
            <v>41148</v>
          </cell>
          <cell r="N2001">
            <v>41138</v>
          </cell>
          <cell r="Q2001">
            <v>41113</v>
          </cell>
          <cell r="T2001">
            <v>41221</v>
          </cell>
          <cell r="W2001">
            <v>41200</v>
          </cell>
          <cell r="Z2001">
            <v>41939</v>
          </cell>
        </row>
        <row r="2002">
          <cell r="B2002">
            <v>41141</v>
          </cell>
          <cell r="E2002">
            <v>41571</v>
          </cell>
          <cell r="H2002">
            <v>41149</v>
          </cell>
          <cell r="K2002">
            <v>41149</v>
          </cell>
          <cell r="N2002">
            <v>41141</v>
          </cell>
          <cell r="Q2002">
            <v>41114</v>
          </cell>
          <cell r="T2002">
            <v>41222</v>
          </cell>
          <cell r="W2002">
            <v>41201</v>
          </cell>
          <cell r="Z2002">
            <v>41940</v>
          </cell>
        </row>
        <row r="2003">
          <cell r="B2003">
            <v>41142</v>
          </cell>
          <cell r="E2003">
            <v>41572</v>
          </cell>
          <cell r="H2003">
            <v>41150</v>
          </cell>
          <cell r="K2003">
            <v>41150</v>
          </cell>
          <cell r="N2003">
            <v>41142</v>
          </cell>
          <cell r="Q2003">
            <v>41115</v>
          </cell>
          <cell r="T2003">
            <v>41225</v>
          </cell>
          <cell r="W2003">
            <v>41204</v>
          </cell>
          <cell r="Z2003">
            <v>41941</v>
          </cell>
        </row>
        <row r="2004">
          <cell r="B2004">
            <v>41143</v>
          </cell>
          <cell r="E2004">
            <v>41575</v>
          </cell>
          <cell r="H2004">
            <v>41151</v>
          </cell>
          <cell r="K2004">
            <v>41151</v>
          </cell>
          <cell r="N2004">
            <v>41143</v>
          </cell>
          <cell r="Q2004">
            <v>41116</v>
          </cell>
          <cell r="T2004">
            <v>41226</v>
          </cell>
          <cell r="W2004">
            <v>41206</v>
          </cell>
          <cell r="Z2004">
            <v>41942</v>
          </cell>
        </row>
        <row r="2005">
          <cell r="B2005">
            <v>41144</v>
          </cell>
          <cell r="E2005">
            <v>41576</v>
          </cell>
          <cell r="H2005">
            <v>41152</v>
          </cell>
          <cell r="K2005">
            <v>41152</v>
          </cell>
          <cell r="N2005">
            <v>41144</v>
          </cell>
          <cell r="Q2005">
            <v>41117</v>
          </cell>
          <cell r="T2005">
            <v>41227</v>
          </cell>
          <cell r="W2005">
            <v>41207</v>
          </cell>
          <cell r="Z2005">
            <v>41943</v>
          </cell>
        </row>
        <row r="2006">
          <cell r="B2006">
            <v>41145</v>
          </cell>
          <cell r="E2006">
            <v>41577</v>
          </cell>
          <cell r="H2006">
            <v>41156</v>
          </cell>
          <cell r="K2006">
            <v>41156</v>
          </cell>
          <cell r="N2006">
            <v>41145</v>
          </cell>
          <cell r="Q2006">
            <v>41120</v>
          </cell>
          <cell r="T2006">
            <v>41228</v>
          </cell>
          <cell r="W2006">
            <v>41208</v>
          </cell>
          <cell r="Z2006">
            <v>41946</v>
          </cell>
        </row>
        <row r="2007">
          <cell r="B2007">
            <v>41149</v>
          </cell>
          <cell r="E2007">
            <v>41578</v>
          </cell>
          <cell r="H2007">
            <v>41157</v>
          </cell>
          <cell r="K2007">
            <v>41157</v>
          </cell>
          <cell r="N2007">
            <v>41149</v>
          </cell>
          <cell r="Q2007">
            <v>41121</v>
          </cell>
          <cell r="T2007">
            <v>41229</v>
          </cell>
          <cell r="W2007">
            <v>41211</v>
          </cell>
          <cell r="Z2007">
            <v>41947</v>
          </cell>
        </row>
        <row r="2008">
          <cell r="B2008">
            <v>41150</v>
          </cell>
          <cell r="E2008">
            <v>41579</v>
          </cell>
          <cell r="H2008">
            <v>41158</v>
          </cell>
          <cell r="K2008">
            <v>41158</v>
          </cell>
          <cell r="N2008">
            <v>41150</v>
          </cell>
          <cell r="Q2008">
            <v>41122</v>
          </cell>
          <cell r="T2008">
            <v>41232</v>
          </cell>
          <cell r="W2008">
            <v>41212</v>
          </cell>
          <cell r="Z2008">
            <v>41948</v>
          </cell>
        </row>
        <row r="2009">
          <cell r="B2009">
            <v>41151</v>
          </cell>
          <cell r="E2009">
            <v>41582</v>
          </cell>
          <cell r="H2009">
            <v>41159</v>
          </cell>
          <cell r="K2009">
            <v>41159</v>
          </cell>
          <cell r="N2009">
            <v>41151</v>
          </cell>
          <cell r="Q2009">
            <v>41123</v>
          </cell>
          <cell r="T2009">
            <v>41233</v>
          </cell>
          <cell r="W2009">
            <v>41213</v>
          </cell>
          <cell r="Z2009">
            <v>41949</v>
          </cell>
        </row>
        <row r="2010">
          <cell r="B2010">
            <v>41152</v>
          </cell>
          <cell r="E2010">
            <v>41583</v>
          </cell>
          <cell r="H2010">
            <v>41162</v>
          </cell>
          <cell r="K2010">
            <v>41162</v>
          </cell>
          <cell r="N2010">
            <v>41152</v>
          </cell>
          <cell r="Q2010">
            <v>41124</v>
          </cell>
          <cell r="T2010">
            <v>41234</v>
          </cell>
          <cell r="W2010">
            <v>41214</v>
          </cell>
          <cell r="Z2010">
            <v>41950</v>
          </cell>
        </row>
        <row r="2011">
          <cell r="B2011">
            <v>41155</v>
          </cell>
          <cell r="E2011">
            <v>41584</v>
          </cell>
          <cell r="H2011">
            <v>41163</v>
          </cell>
          <cell r="K2011">
            <v>41163</v>
          </cell>
          <cell r="N2011">
            <v>41155</v>
          </cell>
          <cell r="Q2011">
            <v>41127</v>
          </cell>
          <cell r="T2011">
            <v>41235</v>
          </cell>
          <cell r="W2011">
            <v>41215</v>
          </cell>
          <cell r="Z2011">
            <v>41953</v>
          </cell>
        </row>
        <row r="2012">
          <cell r="B2012">
            <v>41156</v>
          </cell>
          <cell r="E2012">
            <v>41585</v>
          </cell>
          <cell r="H2012">
            <v>41164</v>
          </cell>
          <cell r="K2012">
            <v>41164</v>
          </cell>
          <cell r="N2012">
            <v>41156</v>
          </cell>
          <cell r="Q2012">
            <v>41128</v>
          </cell>
          <cell r="T2012">
            <v>41239</v>
          </cell>
          <cell r="W2012">
            <v>41218</v>
          </cell>
          <cell r="Z2012">
            <v>41954</v>
          </cell>
        </row>
        <row r="2013">
          <cell r="B2013">
            <v>41157</v>
          </cell>
          <cell r="E2013">
            <v>41586</v>
          </cell>
          <cell r="H2013">
            <v>41165</v>
          </cell>
          <cell r="K2013">
            <v>41165</v>
          </cell>
          <cell r="N2013">
            <v>41157</v>
          </cell>
          <cell r="Q2013">
            <v>41129</v>
          </cell>
          <cell r="T2013">
            <v>41240</v>
          </cell>
          <cell r="W2013">
            <v>41219</v>
          </cell>
          <cell r="Z2013">
            <v>41955</v>
          </cell>
        </row>
        <row r="2014">
          <cell r="B2014">
            <v>41158</v>
          </cell>
          <cell r="E2014">
            <v>41589</v>
          </cell>
          <cell r="H2014">
            <v>41166</v>
          </cell>
          <cell r="K2014">
            <v>41166</v>
          </cell>
          <cell r="N2014">
            <v>41158</v>
          </cell>
          <cell r="Q2014">
            <v>41130</v>
          </cell>
          <cell r="T2014">
            <v>41241</v>
          </cell>
          <cell r="W2014">
            <v>41220</v>
          </cell>
          <cell r="Z2014">
            <v>41956</v>
          </cell>
        </row>
        <row r="2015">
          <cell r="B2015">
            <v>41159</v>
          </cell>
          <cell r="E2015">
            <v>41590</v>
          </cell>
          <cell r="H2015">
            <v>41169</v>
          </cell>
          <cell r="K2015">
            <v>41169</v>
          </cell>
          <cell r="N2015">
            <v>41159</v>
          </cell>
          <cell r="Q2015">
            <v>41131</v>
          </cell>
          <cell r="T2015">
            <v>41242</v>
          </cell>
          <cell r="W2015">
            <v>41221</v>
          </cell>
          <cell r="Z2015">
            <v>41957</v>
          </cell>
        </row>
        <row r="2016">
          <cell r="B2016">
            <v>41162</v>
          </cell>
          <cell r="E2016">
            <v>41591</v>
          </cell>
          <cell r="H2016">
            <v>41170</v>
          </cell>
          <cell r="K2016">
            <v>41170</v>
          </cell>
          <cell r="N2016">
            <v>41162</v>
          </cell>
          <cell r="Q2016">
            <v>41134</v>
          </cell>
          <cell r="T2016">
            <v>41243</v>
          </cell>
          <cell r="W2016">
            <v>41222</v>
          </cell>
          <cell r="Z2016">
            <v>41960</v>
          </cell>
        </row>
        <row r="2017">
          <cell r="B2017">
            <v>41163</v>
          </cell>
          <cell r="E2017">
            <v>41592</v>
          </cell>
          <cell r="H2017">
            <v>41171</v>
          </cell>
          <cell r="K2017">
            <v>41171</v>
          </cell>
          <cell r="N2017">
            <v>41163</v>
          </cell>
          <cell r="Q2017">
            <v>41135</v>
          </cell>
          <cell r="T2017">
            <v>41246</v>
          </cell>
          <cell r="W2017">
            <v>41225</v>
          </cell>
          <cell r="Z2017">
            <v>41961</v>
          </cell>
        </row>
        <row r="2018">
          <cell r="B2018">
            <v>41164</v>
          </cell>
          <cell r="E2018">
            <v>41593</v>
          </cell>
          <cell r="H2018">
            <v>41172</v>
          </cell>
          <cell r="K2018">
            <v>41172</v>
          </cell>
          <cell r="N2018">
            <v>41164</v>
          </cell>
          <cell r="Q2018">
            <v>41136</v>
          </cell>
          <cell r="T2018">
            <v>41247</v>
          </cell>
          <cell r="W2018">
            <v>41226</v>
          </cell>
          <cell r="Z2018">
            <v>41962</v>
          </cell>
        </row>
        <row r="2019">
          <cell r="B2019">
            <v>41165</v>
          </cell>
          <cell r="E2019">
            <v>41596</v>
          </cell>
          <cell r="H2019">
            <v>41173</v>
          </cell>
          <cell r="K2019">
            <v>41173</v>
          </cell>
          <cell r="N2019">
            <v>41165</v>
          </cell>
          <cell r="Q2019">
            <v>41137</v>
          </cell>
          <cell r="T2019">
            <v>41248</v>
          </cell>
          <cell r="W2019">
            <v>41227</v>
          </cell>
          <cell r="Z2019">
            <v>41963</v>
          </cell>
        </row>
        <row r="2020">
          <cell r="B2020">
            <v>41166</v>
          </cell>
          <cell r="E2020">
            <v>41597</v>
          </cell>
          <cell r="H2020">
            <v>41176</v>
          </cell>
          <cell r="K2020">
            <v>41176</v>
          </cell>
          <cell r="N2020">
            <v>41166</v>
          </cell>
          <cell r="Q2020">
            <v>41138</v>
          </cell>
          <cell r="T2020">
            <v>41249</v>
          </cell>
          <cell r="W2020">
            <v>41228</v>
          </cell>
          <cell r="Z2020">
            <v>41964</v>
          </cell>
        </row>
        <row r="2021">
          <cell r="B2021">
            <v>41169</v>
          </cell>
          <cell r="E2021">
            <v>41598</v>
          </cell>
          <cell r="H2021">
            <v>41177</v>
          </cell>
          <cell r="K2021">
            <v>41177</v>
          </cell>
          <cell r="N2021">
            <v>41169</v>
          </cell>
          <cell r="Q2021">
            <v>41141</v>
          </cell>
          <cell r="T2021">
            <v>41250</v>
          </cell>
          <cell r="W2021">
            <v>41229</v>
          </cell>
          <cell r="Z2021">
            <v>41967</v>
          </cell>
        </row>
        <row r="2022">
          <cell r="B2022">
            <v>41170</v>
          </cell>
          <cell r="E2022">
            <v>41599</v>
          </cell>
          <cell r="H2022">
            <v>41178</v>
          </cell>
          <cell r="K2022">
            <v>41178</v>
          </cell>
          <cell r="N2022">
            <v>41170</v>
          </cell>
          <cell r="Q2022">
            <v>41142</v>
          </cell>
          <cell r="T2022">
            <v>41253</v>
          </cell>
          <cell r="W2022">
            <v>41232</v>
          </cell>
          <cell r="Z2022">
            <v>41968</v>
          </cell>
        </row>
        <row r="2023">
          <cell r="B2023">
            <v>41171</v>
          </cell>
          <cell r="E2023">
            <v>41600</v>
          </cell>
          <cell r="H2023">
            <v>41179</v>
          </cell>
          <cell r="K2023">
            <v>41179</v>
          </cell>
          <cell r="N2023">
            <v>41171</v>
          </cell>
          <cell r="Q2023">
            <v>41143</v>
          </cell>
          <cell r="T2023">
            <v>41254</v>
          </cell>
          <cell r="W2023">
            <v>41233</v>
          </cell>
          <cell r="Z2023">
            <v>41969</v>
          </cell>
        </row>
        <row r="2024">
          <cell r="B2024">
            <v>41172</v>
          </cell>
          <cell r="E2024">
            <v>41603</v>
          </cell>
          <cell r="H2024">
            <v>41180</v>
          </cell>
          <cell r="K2024">
            <v>41180</v>
          </cell>
          <cell r="N2024">
            <v>41172</v>
          </cell>
          <cell r="Q2024">
            <v>41144</v>
          </cell>
          <cell r="T2024">
            <v>41255</v>
          </cell>
          <cell r="W2024">
            <v>41234</v>
          </cell>
          <cell r="Z2024">
            <v>41970</v>
          </cell>
        </row>
        <row r="2025">
          <cell r="B2025">
            <v>41173</v>
          </cell>
          <cell r="E2025">
            <v>41604</v>
          </cell>
          <cell r="H2025">
            <v>41183</v>
          </cell>
          <cell r="K2025">
            <v>41183</v>
          </cell>
          <cell r="N2025">
            <v>41173</v>
          </cell>
          <cell r="Q2025">
            <v>41145</v>
          </cell>
          <cell r="T2025">
            <v>41256</v>
          </cell>
          <cell r="W2025">
            <v>41235</v>
          </cell>
          <cell r="Z2025">
            <v>41971</v>
          </cell>
        </row>
        <row r="2026">
          <cell r="B2026">
            <v>41176</v>
          </cell>
          <cell r="E2026">
            <v>41605</v>
          </cell>
          <cell r="H2026">
            <v>41184</v>
          </cell>
          <cell r="K2026">
            <v>41184</v>
          </cell>
          <cell r="N2026">
            <v>41176</v>
          </cell>
          <cell r="Q2026">
            <v>41148</v>
          </cell>
          <cell r="T2026">
            <v>41257</v>
          </cell>
          <cell r="W2026">
            <v>41236</v>
          </cell>
          <cell r="Z2026">
            <v>41974</v>
          </cell>
        </row>
        <row r="2027">
          <cell r="B2027">
            <v>41177</v>
          </cell>
          <cell r="E2027">
            <v>41606</v>
          </cell>
          <cell r="H2027">
            <v>41185</v>
          </cell>
          <cell r="K2027">
            <v>41185</v>
          </cell>
          <cell r="N2027">
            <v>41177</v>
          </cell>
          <cell r="Q2027">
            <v>41149</v>
          </cell>
          <cell r="T2027">
            <v>41260</v>
          </cell>
          <cell r="W2027">
            <v>41239</v>
          </cell>
          <cell r="Z2027">
            <v>41975</v>
          </cell>
        </row>
        <row r="2028">
          <cell r="B2028">
            <v>41178</v>
          </cell>
          <cell r="E2028">
            <v>41607</v>
          </cell>
          <cell r="H2028">
            <v>41186</v>
          </cell>
          <cell r="K2028">
            <v>41186</v>
          </cell>
          <cell r="N2028">
            <v>41178</v>
          </cell>
          <cell r="Q2028">
            <v>41150</v>
          </cell>
          <cell r="T2028">
            <v>41261</v>
          </cell>
          <cell r="W2028">
            <v>41240</v>
          </cell>
          <cell r="Z2028">
            <v>41976</v>
          </cell>
        </row>
        <row r="2029">
          <cell r="B2029">
            <v>41179</v>
          </cell>
          <cell r="E2029">
            <v>41610</v>
          </cell>
          <cell r="H2029">
            <v>41187</v>
          </cell>
          <cell r="K2029">
            <v>41187</v>
          </cell>
          <cell r="N2029">
            <v>41179</v>
          </cell>
          <cell r="Q2029">
            <v>41151</v>
          </cell>
          <cell r="T2029">
            <v>41262</v>
          </cell>
          <cell r="W2029">
            <v>41241</v>
          </cell>
          <cell r="Z2029">
            <v>41977</v>
          </cell>
        </row>
        <row r="2030">
          <cell r="B2030">
            <v>41180</v>
          </cell>
          <cell r="E2030">
            <v>41611</v>
          </cell>
          <cell r="H2030">
            <v>41190</v>
          </cell>
          <cell r="K2030">
            <v>41190</v>
          </cell>
          <cell r="N2030">
            <v>41180</v>
          </cell>
          <cell r="Q2030">
            <v>41152</v>
          </cell>
          <cell r="T2030">
            <v>41263</v>
          </cell>
          <cell r="W2030">
            <v>41242</v>
          </cell>
          <cell r="Z2030">
            <v>41978</v>
          </cell>
        </row>
        <row r="2031">
          <cell r="B2031">
            <v>41183</v>
          </cell>
          <cell r="E2031">
            <v>41612</v>
          </cell>
          <cell r="H2031">
            <v>41191</v>
          </cell>
          <cell r="K2031">
            <v>41191</v>
          </cell>
          <cell r="N2031">
            <v>41183</v>
          </cell>
          <cell r="Q2031">
            <v>41155</v>
          </cell>
          <cell r="T2031">
            <v>41264</v>
          </cell>
          <cell r="W2031">
            <v>41243</v>
          </cell>
          <cell r="Z2031">
            <v>41981</v>
          </cell>
        </row>
        <row r="2032">
          <cell r="B2032">
            <v>41184</v>
          </cell>
          <cell r="E2032">
            <v>41613</v>
          </cell>
          <cell r="H2032">
            <v>41192</v>
          </cell>
          <cell r="K2032">
            <v>41192</v>
          </cell>
          <cell r="N2032">
            <v>41184</v>
          </cell>
          <cell r="Q2032">
            <v>41156</v>
          </cell>
          <cell r="T2032">
            <v>41268</v>
          </cell>
          <cell r="W2032">
            <v>41246</v>
          </cell>
          <cell r="Z2032">
            <v>41982</v>
          </cell>
        </row>
        <row r="2033">
          <cell r="B2033">
            <v>41185</v>
          </cell>
          <cell r="E2033">
            <v>41614</v>
          </cell>
          <cell r="H2033">
            <v>41193</v>
          </cell>
          <cell r="K2033">
            <v>41193</v>
          </cell>
          <cell r="N2033">
            <v>41185</v>
          </cell>
          <cell r="Q2033">
            <v>41157</v>
          </cell>
          <cell r="T2033">
            <v>41269</v>
          </cell>
          <cell r="W2033">
            <v>41247</v>
          </cell>
          <cell r="Z2033">
            <v>41983</v>
          </cell>
        </row>
        <row r="2034">
          <cell r="B2034">
            <v>41186</v>
          </cell>
          <cell r="E2034">
            <v>41617</v>
          </cell>
          <cell r="H2034">
            <v>41194</v>
          </cell>
          <cell r="K2034">
            <v>41194</v>
          </cell>
          <cell r="N2034">
            <v>41186</v>
          </cell>
          <cell r="Q2034">
            <v>41158</v>
          </cell>
          <cell r="T2034">
            <v>41270</v>
          </cell>
          <cell r="W2034">
            <v>41248</v>
          </cell>
          <cell r="Z2034">
            <v>41984</v>
          </cell>
        </row>
        <row r="2035">
          <cell r="B2035">
            <v>41187</v>
          </cell>
          <cell r="E2035">
            <v>41618</v>
          </cell>
          <cell r="H2035">
            <v>41197</v>
          </cell>
          <cell r="K2035">
            <v>41197</v>
          </cell>
          <cell r="N2035">
            <v>41187</v>
          </cell>
          <cell r="Q2035">
            <v>41159</v>
          </cell>
          <cell r="T2035">
            <v>41271</v>
          </cell>
          <cell r="W2035">
            <v>41249</v>
          </cell>
          <cell r="Z2035">
            <v>41985</v>
          </cell>
        </row>
        <row r="2036">
          <cell r="B2036">
            <v>41190</v>
          </cell>
          <cell r="E2036">
            <v>41619</v>
          </cell>
          <cell r="H2036">
            <v>41198</v>
          </cell>
          <cell r="K2036">
            <v>41198</v>
          </cell>
          <cell r="N2036">
            <v>41190</v>
          </cell>
          <cell r="Q2036">
            <v>41162</v>
          </cell>
          <cell r="T2036">
            <v>41278</v>
          </cell>
          <cell r="W2036">
            <v>41250</v>
          </cell>
          <cell r="Z2036">
            <v>41988</v>
          </cell>
        </row>
        <row r="2037">
          <cell r="B2037">
            <v>41191</v>
          </cell>
          <cell r="E2037">
            <v>41620</v>
          </cell>
          <cell r="H2037">
            <v>41199</v>
          </cell>
          <cell r="K2037">
            <v>41199</v>
          </cell>
          <cell r="N2037">
            <v>41191</v>
          </cell>
          <cell r="Q2037">
            <v>41163</v>
          </cell>
          <cell r="T2037">
            <v>41281</v>
          </cell>
          <cell r="W2037">
            <v>41253</v>
          </cell>
          <cell r="Z2037">
            <v>41989</v>
          </cell>
        </row>
        <row r="2038">
          <cell r="B2038">
            <v>41192</v>
          </cell>
          <cell r="E2038">
            <v>41621</v>
          </cell>
          <cell r="H2038">
            <v>41200</v>
          </cell>
          <cell r="K2038">
            <v>41200</v>
          </cell>
          <cell r="N2038">
            <v>41192</v>
          </cell>
          <cell r="Q2038">
            <v>41164</v>
          </cell>
          <cell r="T2038">
            <v>41282</v>
          </cell>
          <cell r="W2038">
            <v>41254</v>
          </cell>
          <cell r="Z2038">
            <v>41990</v>
          </cell>
        </row>
        <row r="2039">
          <cell r="B2039">
            <v>41193</v>
          </cell>
          <cell r="E2039">
            <v>41624</v>
          </cell>
          <cell r="H2039">
            <v>41201</v>
          </cell>
          <cell r="K2039">
            <v>41201</v>
          </cell>
          <cell r="N2039">
            <v>41193</v>
          </cell>
          <cell r="Q2039">
            <v>41165</v>
          </cell>
          <cell r="T2039">
            <v>41283</v>
          </cell>
          <cell r="W2039">
            <v>41255</v>
          </cell>
          <cell r="Z2039">
            <v>41991</v>
          </cell>
        </row>
        <row r="2040">
          <cell r="B2040">
            <v>41194</v>
          </cell>
          <cell r="E2040">
            <v>41625</v>
          </cell>
          <cell r="H2040">
            <v>41204</v>
          </cell>
          <cell r="K2040">
            <v>41204</v>
          </cell>
          <cell r="N2040">
            <v>41194</v>
          </cell>
          <cell r="Q2040">
            <v>41166</v>
          </cell>
          <cell r="T2040">
            <v>41284</v>
          </cell>
          <cell r="W2040">
            <v>41256</v>
          </cell>
          <cell r="Z2040">
            <v>41992</v>
          </cell>
        </row>
        <row r="2041">
          <cell r="B2041">
            <v>41197</v>
          </cell>
          <cell r="E2041">
            <v>41626</v>
          </cell>
          <cell r="H2041">
            <v>41205</v>
          </cell>
          <cell r="K2041">
            <v>41205</v>
          </cell>
          <cell r="N2041">
            <v>41197</v>
          </cell>
          <cell r="Q2041">
            <v>41169</v>
          </cell>
          <cell r="T2041">
            <v>41285</v>
          </cell>
          <cell r="W2041">
            <v>41257</v>
          </cell>
          <cell r="Z2041">
            <v>41995</v>
          </cell>
        </row>
        <row r="2042">
          <cell r="B2042">
            <v>41198</v>
          </cell>
          <cell r="E2042">
            <v>41627</v>
          </cell>
          <cell r="H2042">
            <v>41206</v>
          </cell>
          <cell r="K2042">
            <v>41206</v>
          </cell>
          <cell r="N2042">
            <v>41198</v>
          </cell>
          <cell r="Q2042">
            <v>41170</v>
          </cell>
          <cell r="T2042">
            <v>41289</v>
          </cell>
          <cell r="W2042">
            <v>41260</v>
          </cell>
          <cell r="Z2042">
            <v>41996</v>
          </cell>
        </row>
        <row r="2043">
          <cell r="B2043">
            <v>41199</v>
          </cell>
          <cell r="E2043">
            <v>41628</v>
          </cell>
          <cell r="H2043">
            <v>41207</v>
          </cell>
          <cell r="K2043">
            <v>41207</v>
          </cell>
          <cell r="N2043">
            <v>41199</v>
          </cell>
          <cell r="Q2043">
            <v>41171</v>
          </cell>
          <cell r="T2043">
            <v>41290</v>
          </cell>
          <cell r="W2043">
            <v>41261</v>
          </cell>
          <cell r="Z2043">
            <v>41997</v>
          </cell>
        </row>
        <row r="2044">
          <cell r="B2044">
            <v>41200</v>
          </cell>
          <cell r="E2044">
            <v>41631</v>
          </cell>
          <cell r="H2044">
            <v>41208</v>
          </cell>
          <cell r="K2044">
            <v>41208</v>
          </cell>
          <cell r="N2044">
            <v>41200</v>
          </cell>
          <cell r="Q2044">
            <v>41172</v>
          </cell>
          <cell r="T2044">
            <v>41291</v>
          </cell>
          <cell r="W2044">
            <v>41262</v>
          </cell>
          <cell r="Z2044">
            <v>42002</v>
          </cell>
        </row>
        <row r="2045">
          <cell r="B2045">
            <v>41201</v>
          </cell>
          <cell r="E2045">
            <v>41632</v>
          </cell>
          <cell r="H2045">
            <v>41213</v>
          </cell>
          <cell r="K2045">
            <v>41213</v>
          </cell>
          <cell r="N2045">
            <v>41201</v>
          </cell>
          <cell r="Q2045">
            <v>41173</v>
          </cell>
          <cell r="T2045">
            <v>41292</v>
          </cell>
          <cell r="W2045">
            <v>41263</v>
          </cell>
          <cell r="Z2045">
            <v>42003</v>
          </cell>
        </row>
        <row r="2046">
          <cell r="B2046">
            <v>41204</v>
          </cell>
          <cell r="E2046">
            <v>41635</v>
          </cell>
          <cell r="H2046">
            <v>41214</v>
          </cell>
          <cell r="K2046">
            <v>41214</v>
          </cell>
          <cell r="N2046">
            <v>41204</v>
          </cell>
          <cell r="Q2046">
            <v>41176</v>
          </cell>
          <cell r="T2046">
            <v>41295</v>
          </cell>
          <cell r="W2046">
            <v>41264</v>
          </cell>
          <cell r="Z2046">
            <v>42004</v>
          </cell>
        </row>
        <row r="2047">
          <cell r="B2047">
            <v>41205</v>
          </cell>
          <cell r="E2047">
            <v>41638</v>
          </cell>
          <cell r="H2047">
            <v>41215</v>
          </cell>
          <cell r="K2047">
            <v>41215</v>
          </cell>
          <cell r="N2047">
            <v>41205</v>
          </cell>
          <cell r="Q2047">
            <v>41177</v>
          </cell>
          <cell r="T2047">
            <v>41296</v>
          </cell>
          <cell r="W2047">
            <v>41267</v>
          </cell>
          <cell r="Z2047">
            <v>42006</v>
          </cell>
        </row>
        <row r="2048">
          <cell r="B2048">
            <v>41206</v>
          </cell>
          <cell r="E2048">
            <v>41639</v>
          </cell>
          <cell r="H2048">
            <v>41218</v>
          </cell>
          <cell r="K2048">
            <v>41218</v>
          </cell>
          <cell r="N2048">
            <v>41206</v>
          </cell>
          <cell r="Q2048">
            <v>41178</v>
          </cell>
          <cell r="T2048">
            <v>41297</v>
          </cell>
          <cell r="W2048">
            <v>41270</v>
          </cell>
          <cell r="Z2048">
            <v>42009</v>
          </cell>
        </row>
        <row r="2049">
          <cell r="B2049">
            <v>41207</v>
          </cell>
          <cell r="E2049">
            <v>41641</v>
          </cell>
          <cell r="H2049">
            <v>41219</v>
          </cell>
          <cell r="K2049">
            <v>41219</v>
          </cell>
          <cell r="N2049">
            <v>41207</v>
          </cell>
          <cell r="Q2049">
            <v>41179</v>
          </cell>
          <cell r="T2049">
            <v>41298</v>
          </cell>
          <cell r="W2049">
            <v>41271</v>
          </cell>
          <cell r="Z2049">
            <v>42010</v>
          </cell>
        </row>
        <row r="2050">
          <cell r="B2050">
            <v>41208</v>
          </cell>
          <cell r="E2050">
            <v>41642</v>
          </cell>
          <cell r="H2050">
            <v>41220</v>
          </cell>
          <cell r="K2050">
            <v>41220</v>
          </cell>
          <cell r="N2050">
            <v>41208</v>
          </cell>
          <cell r="Q2050">
            <v>41180</v>
          </cell>
          <cell r="T2050">
            <v>41299</v>
          </cell>
          <cell r="W2050">
            <v>41274</v>
          </cell>
        </row>
        <row r="2051">
          <cell r="B2051">
            <v>41211</v>
          </cell>
          <cell r="E2051">
            <v>41645</v>
          </cell>
          <cell r="H2051">
            <v>41221</v>
          </cell>
          <cell r="K2051">
            <v>41221</v>
          </cell>
          <cell r="N2051">
            <v>41211</v>
          </cell>
          <cell r="Q2051">
            <v>41183</v>
          </cell>
          <cell r="T2051">
            <v>41302</v>
          </cell>
          <cell r="W2051">
            <v>41276</v>
          </cell>
        </row>
        <row r="2052">
          <cell r="B2052">
            <v>41212</v>
          </cell>
          <cell r="E2052">
            <v>41646</v>
          </cell>
          <cell r="H2052">
            <v>41222</v>
          </cell>
          <cell r="K2052">
            <v>41222</v>
          </cell>
          <cell r="N2052">
            <v>41212</v>
          </cell>
          <cell r="Q2052">
            <v>41184</v>
          </cell>
          <cell r="T2052">
            <v>41303</v>
          </cell>
          <cell r="W2052">
            <v>41277</v>
          </cell>
        </row>
        <row r="2053">
          <cell r="B2053">
            <v>41213</v>
          </cell>
          <cell r="E2053">
            <v>41647</v>
          </cell>
          <cell r="H2053">
            <v>41225</v>
          </cell>
          <cell r="K2053">
            <v>41225</v>
          </cell>
          <cell r="N2053">
            <v>41213</v>
          </cell>
          <cell r="Q2053">
            <v>41185</v>
          </cell>
          <cell r="T2053">
            <v>41304</v>
          </cell>
          <cell r="W2053">
            <v>41278</v>
          </cell>
        </row>
        <row r="2054">
          <cell r="B2054">
            <v>41214</v>
          </cell>
          <cell r="E2054">
            <v>41648</v>
          </cell>
          <cell r="H2054">
            <v>41226</v>
          </cell>
          <cell r="K2054">
            <v>41226</v>
          </cell>
          <cell r="N2054">
            <v>41214</v>
          </cell>
          <cell r="Q2054">
            <v>41186</v>
          </cell>
          <cell r="T2054">
            <v>41305</v>
          </cell>
          <cell r="W2054">
            <v>41281</v>
          </cell>
        </row>
        <row r="2055">
          <cell r="B2055">
            <v>41215</v>
          </cell>
          <cell r="E2055">
            <v>41649</v>
          </cell>
          <cell r="H2055">
            <v>41227</v>
          </cell>
          <cell r="K2055">
            <v>41227</v>
          </cell>
          <cell r="N2055">
            <v>41215</v>
          </cell>
          <cell r="Q2055">
            <v>41187</v>
          </cell>
          <cell r="T2055">
            <v>41306</v>
          </cell>
          <cell r="W2055">
            <v>41282</v>
          </cell>
        </row>
        <row r="2056">
          <cell r="B2056">
            <v>41218</v>
          </cell>
          <cell r="E2056">
            <v>41652</v>
          </cell>
          <cell r="H2056">
            <v>41228</v>
          </cell>
          <cell r="K2056">
            <v>41228</v>
          </cell>
          <cell r="N2056">
            <v>41218</v>
          </cell>
          <cell r="Q2056">
            <v>41190</v>
          </cell>
          <cell r="T2056">
            <v>41309</v>
          </cell>
          <cell r="W2056">
            <v>41283</v>
          </cell>
        </row>
        <row r="2057">
          <cell r="B2057">
            <v>41219</v>
          </cell>
          <cell r="E2057">
            <v>41653</v>
          </cell>
          <cell r="H2057">
            <v>41229</v>
          </cell>
          <cell r="K2057">
            <v>41229</v>
          </cell>
          <cell r="N2057">
            <v>41219</v>
          </cell>
          <cell r="Q2057">
            <v>41191</v>
          </cell>
          <cell r="T2057">
            <v>41310</v>
          </cell>
          <cell r="W2057">
            <v>41284</v>
          </cell>
        </row>
        <row r="2058">
          <cell r="B2058">
            <v>41220</v>
          </cell>
          <cell r="E2058">
            <v>41654</v>
          </cell>
          <cell r="H2058">
            <v>41232</v>
          </cell>
          <cell r="K2058">
            <v>41232</v>
          </cell>
          <cell r="N2058">
            <v>41220</v>
          </cell>
          <cell r="Q2058">
            <v>41192</v>
          </cell>
          <cell r="T2058">
            <v>41311</v>
          </cell>
          <cell r="W2058">
            <v>41285</v>
          </cell>
        </row>
        <row r="2059">
          <cell r="B2059">
            <v>41221</v>
          </cell>
          <cell r="E2059">
            <v>41655</v>
          </cell>
          <cell r="H2059">
            <v>41233</v>
          </cell>
          <cell r="K2059">
            <v>41233</v>
          </cell>
          <cell r="N2059">
            <v>41221</v>
          </cell>
          <cell r="Q2059">
            <v>41193</v>
          </cell>
          <cell r="T2059">
            <v>41312</v>
          </cell>
          <cell r="W2059">
            <v>41288</v>
          </cell>
        </row>
        <row r="2060">
          <cell r="B2060">
            <v>41222</v>
          </cell>
          <cell r="E2060">
            <v>41656</v>
          </cell>
          <cell r="H2060">
            <v>41234</v>
          </cell>
          <cell r="K2060">
            <v>41234</v>
          </cell>
          <cell r="N2060">
            <v>41222</v>
          </cell>
          <cell r="Q2060">
            <v>41194</v>
          </cell>
          <cell r="T2060">
            <v>41313</v>
          </cell>
          <cell r="W2060">
            <v>41289</v>
          </cell>
        </row>
        <row r="2061">
          <cell r="B2061">
            <v>41225</v>
          </cell>
          <cell r="E2061">
            <v>41659</v>
          </cell>
          <cell r="H2061">
            <v>41236</v>
          </cell>
          <cell r="K2061">
            <v>41236</v>
          </cell>
          <cell r="N2061">
            <v>41225</v>
          </cell>
          <cell r="Q2061">
            <v>41197</v>
          </cell>
          <cell r="T2061">
            <v>41317</v>
          </cell>
          <cell r="W2061">
            <v>41290</v>
          </cell>
        </row>
        <row r="2062">
          <cell r="B2062">
            <v>41226</v>
          </cell>
          <cell r="E2062">
            <v>41660</v>
          </cell>
          <cell r="H2062">
            <v>41239</v>
          </cell>
          <cell r="K2062">
            <v>41239</v>
          </cell>
          <cell r="N2062">
            <v>41226</v>
          </cell>
          <cell r="Q2062">
            <v>41198</v>
          </cell>
          <cell r="T2062">
            <v>41318</v>
          </cell>
          <cell r="W2062">
            <v>41291</v>
          </cell>
        </row>
        <row r="2063">
          <cell r="B2063">
            <v>41227</v>
          </cell>
          <cell r="E2063">
            <v>41661</v>
          </cell>
          <cell r="H2063">
            <v>41240</v>
          </cell>
          <cell r="K2063">
            <v>41240</v>
          </cell>
          <cell r="N2063">
            <v>41227</v>
          </cell>
          <cell r="Q2063">
            <v>41199</v>
          </cell>
          <cell r="T2063">
            <v>41319</v>
          </cell>
          <cell r="W2063">
            <v>41292</v>
          </cell>
        </row>
        <row r="2064">
          <cell r="B2064">
            <v>41228</v>
          </cell>
          <cell r="E2064">
            <v>41662</v>
          </cell>
          <cell r="H2064">
            <v>41241</v>
          </cell>
          <cell r="K2064">
            <v>41241</v>
          </cell>
          <cell r="N2064">
            <v>41228</v>
          </cell>
          <cell r="Q2064">
            <v>41200</v>
          </cell>
          <cell r="T2064">
            <v>41320</v>
          </cell>
          <cell r="W2064">
            <v>41295</v>
          </cell>
        </row>
        <row r="2065">
          <cell r="B2065">
            <v>41229</v>
          </cell>
          <cell r="E2065">
            <v>41663</v>
          </cell>
          <cell r="H2065">
            <v>41242</v>
          </cell>
          <cell r="K2065">
            <v>41242</v>
          </cell>
          <cell r="N2065">
            <v>41229</v>
          </cell>
          <cell r="Q2065">
            <v>41201</v>
          </cell>
          <cell r="T2065">
            <v>41323</v>
          </cell>
          <cell r="W2065">
            <v>41296</v>
          </cell>
        </row>
        <row r="2066">
          <cell r="B2066">
            <v>41232</v>
          </cell>
          <cell r="E2066">
            <v>41666</v>
          </cell>
          <cell r="H2066">
            <v>41243</v>
          </cell>
          <cell r="K2066">
            <v>41243</v>
          </cell>
          <cell r="N2066">
            <v>41232</v>
          </cell>
          <cell r="Q2066">
            <v>41204</v>
          </cell>
          <cell r="T2066">
            <v>41324</v>
          </cell>
          <cell r="W2066">
            <v>41297</v>
          </cell>
        </row>
        <row r="2067">
          <cell r="B2067">
            <v>41233</v>
          </cell>
          <cell r="E2067">
            <v>41667</v>
          </cell>
          <cell r="H2067">
            <v>41246</v>
          </cell>
          <cell r="K2067">
            <v>41246</v>
          </cell>
          <cell r="N2067">
            <v>41233</v>
          </cell>
          <cell r="Q2067">
            <v>41205</v>
          </cell>
          <cell r="T2067">
            <v>41325</v>
          </cell>
          <cell r="W2067">
            <v>41298</v>
          </cell>
        </row>
        <row r="2068">
          <cell r="B2068">
            <v>41234</v>
          </cell>
          <cell r="E2068">
            <v>41668</v>
          </cell>
          <cell r="H2068">
            <v>41247</v>
          </cell>
          <cell r="K2068">
            <v>41247</v>
          </cell>
          <cell r="N2068">
            <v>41234</v>
          </cell>
          <cell r="Q2068">
            <v>41206</v>
          </cell>
          <cell r="T2068">
            <v>41326</v>
          </cell>
          <cell r="W2068">
            <v>41299</v>
          </cell>
        </row>
        <row r="2069">
          <cell r="B2069">
            <v>41235</v>
          </cell>
          <cell r="E2069">
            <v>41669</v>
          </cell>
          <cell r="H2069">
            <v>41248</v>
          </cell>
          <cell r="K2069">
            <v>41248</v>
          </cell>
          <cell r="N2069">
            <v>41235</v>
          </cell>
          <cell r="Q2069">
            <v>41207</v>
          </cell>
          <cell r="T2069">
            <v>41327</v>
          </cell>
          <cell r="W2069">
            <v>41302</v>
          </cell>
        </row>
        <row r="2070">
          <cell r="B2070">
            <v>41236</v>
          </cell>
          <cell r="E2070">
            <v>41674</v>
          </cell>
          <cell r="H2070">
            <v>41249</v>
          </cell>
          <cell r="K2070">
            <v>41249</v>
          </cell>
          <cell r="N2070">
            <v>41236</v>
          </cell>
          <cell r="Q2070">
            <v>41208</v>
          </cell>
          <cell r="T2070">
            <v>41330</v>
          </cell>
          <cell r="W2070">
            <v>41303</v>
          </cell>
        </row>
        <row r="2071">
          <cell r="B2071">
            <v>41239</v>
          </cell>
          <cell r="E2071">
            <v>41675</v>
          </cell>
          <cell r="H2071">
            <v>41250</v>
          </cell>
          <cell r="K2071">
            <v>41250</v>
          </cell>
          <cell r="N2071">
            <v>41239</v>
          </cell>
          <cell r="Q2071">
            <v>41211</v>
          </cell>
          <cell r="T2071">
            <v>41331</v>
          </cell>
          <cell r="W2071">
            <v>41304</v>
          </cell>
        </row>
        <row r="2072">
          <cell r="B2072">
            <v>41240</v>
          </cell>
          <cell r="E2072">
            <v>41676</v>
          </cell>
          <cell r="H2072">
            <v>41253</v>
          </cell>
          <cell r="K2072">
            <v>41253</v>
          </cell>
          <cell r="N2072">
            <v>41240</v>
          </cell>
          <cell r="Q2072">
            <v>41212</v>
          </cell>
          <cell r="T2072">
            <v>41332</v>
          </cell>
          <cell r="W2072">
            <v>41305</v>
          </cell>
        </row>
        <row r="2073">
          <cell r="B2073">
            <v>41241</v>
          </cell>
          <cell r="E2073">
            <v>41677</v>
          </cell>
          <cell r="H2073">
            <v>41254</v>
          </cell>
          <cell r="K2073">
            <v>41254</v>
          </cell>
          <cell r="N2073">
            <v>41241</v>
          </cell>
          <cell r="Q2073">
            <v>41213</v>
          </cell>
          <cell r="T2073">
            <v>41333</v>
          </cell>
          <cell r="W2073">
            <v>41306</v>
          </cell>
        </row>
        <row r="2074">
          <cell r="B2074">
            <v>41242</v>
          </cell>
          <cell r="E2074">
            <v>41680</v>
          </cell>
          <cell r="H2074">
            <v>41255</v>
          </cell>
          <cell r="K2074">
            <v>41255</v>
          </cell>
          <cell r="N2074">
            <v>41242</v>
          </cell>
          <cell r="Q2074">
            <v>41214</v>
          </cell>
          <cell r="T2074">
            <v>41334</v>
          </cell>
          <cell r="W2074">
            <v>41309</v>
          </cell>
        </row>
        <row r="2075">
          <cell r="B2075">
            <v>41243</v>
          </cell>
          <cell r="E2075">
            <v>41681</v>
          </cell>
          <cell r="H2075">
            <v>41256</v>
          </cell>
          <cell r="K2075">
            <v>41256</v>
          </cell>
          <cell r="N2075">
            <v>41243</v>
          </cell>
          <cell r="Q2075">
            <v>41215</v>
          </cell>
          <cell r="T2075">
            <v>41337</v>
          </cell>
          <cell r="W2075">
            <v>41310</v>
          </cell>
        </row>
        <row r="2076">
          <cell r="B2076">
            <v>41246</v>
          </cell>
          <cell r="E2076">
            <v>41682</v>
          </cell>
          <cell r="H2076">
            <v>41257</v>
          </cell>
          <cell r="K2076">
            <v>41257</v>
          </cell>
          <cell r="N2076">
            <v>41246</v>
          </cell>
          <cell r="Q2076">
            <v>41218</v>
          </cell>
          <cell r="T2076">
            <v>41338</v>
          </cell>
          <cell r="W2076">
            <v>41311</v>
          </cell>
        </row>
        <row r="2077">
          <cell r="B2077">
            <v>41247</v>
          </cell>
          <cell r="E2077">
            <v>41683</v>
          </cell>
          <cell r="H2077">
            <v>41260</v>
          </cell>
          <cell r="K2077">
            <v>41260</v>
          </cell>
          <cell r="N2077">
            <v>41247</v>
          </cell>
          <cell r="Q2077">
            <v>41219</v>
          </cell>
          <cell r="T2077">
            <v>41339</v>
          </cell>
          <cell r="W2077">
            <v>41312</v>
          </cell>
        </row>
        <row r="2078">
          <cell r="B2078">
            <v>41248</v>
          </cell>
          <cell r="E2078">
            <v>41684</v>
          </cell>
          <cell r="H2078">
            <v>41261</v>
          </cell>
          <cell r="K2078">
            <v>41261</v>
          </cell>
          <cell r="N2078">
            <v>41248</v>
          </cell>
          <cell r="Q2078">
            <v>41220</v>
          </cell>
          <cell r="T2078">
            <v>41340</v>
          </cell>
          <cell r="W2078">
            <v>41313</v>
          </cell>
        </row>
        <row r="2079">
          <cell r="B2079">
            <v>41249</v>
          </cell>
          <cell r="E2079">
            <v>41687</v>
          </cell>
          <cell r="H2079">
            <v>41262</v>
          </cell>
          <cell r="K2079">
            <v>41262</v>
          </cell>
          <cell r="N2079">
            <v>41249</v>
          </cell>
          <cell r="Q2079">
            <v>41221</v>
          </cell>
          <cell r="T2079">
            <v>41341</v>
          </cell>
          <cell r="W2079">
            <v>41319</v>
          </cell>
        </row>
        <row r="2080">
          <cell r="B2080">
            <v>41250</v>
          </cell>
          <cell r="E2080">
            <v>41688</v>
          </cell>
          <cell r="H2080">
            <v>41263</v>
          </cell>
          <cell r="K2080">
            <v>41263</v>
          </cell>
          <cell r="N2080">
            <v>41250</v>
          </cell>
          <cell r="Q2080">
            <v>41222</v>
          </cell>
          <cell r="T2080">
            <v>41344</v>
          </cell>
          <cell r="W2080">
            <v>41320</v>
          </cell>
        </row>
        <row r="2081">
          <cell r="B2081">
            <v>41253</v>
          </cell>
          <cell r="E2081">
            <v>41689</v>
          </cell>
          <cell r="H2081">
            <v>41264</v>
          </cell>
          <cell r="K2081">
            <v>41264</v>
          </cell>
          <cell r="N2081">
            <v>41253</v>
          </cell>
          <cell r="Q2081">
            <v>41225</v>
          </cell>
          <cell r="T2081">
            <v>41345</v>
          </cell>
          <cell r="W2081">
            <v>41323</v>
          </cell>
        </row>
        <row r="2082">
          <cell r="B2082">
            <v>41254</v>
          </cell>
          <cell r="E2082">
            <v>41690</v>
          </cell>
          <cell r="H2082">
            <v>41267</v>
          </cell>
          <cell r="K2082">
            <v>41267</v>
          </cell>
          <cell r="N2082">
            <v>41254</v>
          </cell>
          <cell r="Q2082">
            <v>41226</v>
          </cell>
          <cell r="T2082">
            <v>41346</v>
          </cell>
          <cell r="W2082">
            <v>41324</v>
          </cell>
        </row>
        <row r="2083">
          <cell r="B2083">
            <v>41255</v>
          </cell>
          <cell r="E2083">
            <v>41691</v>
          </cell>
          <cell r="H2083">
            <v>41269</v>
          </cell>
          <cell r="K2083">
            <v>41269</v>
          </cell>
          <cell r="N2083">
            <v>41255</v>
          </cell>
          <cell r="Q2083">
            <v>41227</v>
          </cell>
          <cell r="T2083">
            <v>41347</v>
          </cell>
          <cell r="W2083">
            <v>41325</v>
          </cell>
        </row>
        <row r="2084">
          <cell r="B2084">
            <v>41256</v>
          </cell>
          <cell r="E2084">
            <v>41694</v>
          </cell>
          <cell r="H2084">
            <v>41270</v>
          </cell>
          <cell r="K2084">
            <v>41270</v>
          </cell>
          <cell r="N2084">
            <v>41256</v>
          </cell>
          <cell r="Q2084">
            <v>41228</v>
          </cell>
          <cell r="T2084">
            <v>41348</v>
          </cell>
          <cell r="W2084">
            <v>41326</v>
          </cell>
        </row>
        <row r="2085">
          <cell r="B2085">
            <v>41257</v>
          </cell>
          <cell r="E2085">
            <v>41695</v>
          </cell>
          <cell r="H2085">
            <v>41271</v>
          </cell>
          <cell r="K2085">
            <v>41271</v>
          </cell>
          <cell r="N2085">
            <v>41257</v>
          </cell>
          <cell r="Q2085">
            <v>41229</v>
          </cell>
          <cell r="T2085">
            <v>41351</v>
          </cell>
          <cell r="W2085">
            <v>41327</v>
          </cell>
        </row>
        <row r="2086">
          <cell r="B2086">
            <v>41260</v>
          </cell>
          <cell r="E2086">
            <v>41696</v>
          </cell>
          <cell r="H2086">
            <v>41274</v>
          </cell>
          <cell r="K2086">
            <v>41274</v>
          </cell>
          <cell r="N2086">
            <v>41260</v>
          </cell>
          <cell r="Q2086">
            <v>41232</v>
          </cell>
          <cell r="T2086">
            <v>41352</v>
          </cell>
          <cell r="W2086">
            <v>41330</v>
          </cell>
        </row>
        <row r="2087">
          <cell r="B2087">
            <v>41261</v>
          </cell>
          <cell r="E2087">
            <v>41697</v>
          </cell>
          <cell r="H2087">
            <v>41276</v>
          </cell>
          <cell r="K2087">
            <v>41276</v>
          </cell>
          <cell r="N2087">
            <v>41261</v>
          </cell>
          <cell r="Q2087">
            <v>41233</v>
          </cell>
          <cell r="T2087">
            <v>41354</v>
          </cell>
          <cell r="W2087">
            <v>41331</v>
          </cell>
        </row>
        <row r="2088">
          <cell r="B2088">
            <v>41262</v>
          </cell>
          <cell r="E2088">
            <v>41698</v>
          </cell>
          <cell r="H2088">
            <v>41277</v>
          </cell>
          <cell r="K2088">
            <v>41277</v>
          </cell>
          <cell r="N2088">
            <v>41262</v>
          </cell>
          <cell r="Q2088">
            <v>41234</v>
          </cell>
          <cell r="T2088">
            <v>41355</v>
          </cell>
          <cell r="W2088">
            <v>41332</v>
          </cell>
        </row>
        <row r="2089">
          <cell r="B2089">
            <v>41263</v>
          </cell>
          <cell r="E2089">
            <v>41701</v>
          </cell>
          <cell r="H2089">
            <v>41278</v>
          </cell>
          <cell r="K2089">
            <v>41278</v>
          </cell>
          <cell r="N2089">
            <v>41263</v>
          </cell>
          <cell r="Q2089">
            <v>41235</v>
          </cell>
          <cell r="T2089">
            <v>41358</v>
          </cell>
          <cell r="W2089">
            <v>41333</v>
          </cell>
        </row>
        <row r="2090">
          <cell r="B2090">
            <v>41264</v>
          </cell>
          <cell r="E2090">
            <v>41702</v>
          </cell>
          <cell r="H2090">
            <v>41281</v>
          </cell>
          <cell r="K2090">
            <v>41281</v>
          </cell>
          <cell r="N2090">
            <v>41264</v>
          </cell>
          <cell r="Q2090">
            <v>41236</v>
          </cell>
          <cell r="T2090">
            <v>41359</v>
          </cell>
          <cell r="W2090">
            <v>41334</v>
          </cell>
        </row>
        <row r="2091">
          <cell r="B2091">
            <v>41267</v>
          </cell>
          <cell r="E2091">
            <v>41703</v>
          </cell>
          <cell r="H2091">
            <v>41282</v>
          </cell>
          <cell r="K2091">
            <v>41282</v>
          </cell>
          <cell r="N2091">
            <v>41267</v>
          </cell>
          <cell r="Q2091">
            <v>41239</v>
          </cell>
          <cell r="T2091">
            <v>41360</v>
          </cell>
          <cell r="W2091">
            <v>41337</v>
          </cell>
        </row>
        <row r="2092">
          <cell r="B2092">
            <v>41270</v>
          </cell>
          <cell r="E2092">
            <v>41704</v>
          </cell>
          <cell r="H2092">
            <v>41283</v>
          </cell>
          <cell r="K2092">
            <v>41283</v>
          </cell>
          <cell r="N2092">
            <v>41270</v>
          </cell>
          <cell r="Q2092">
            <v>41240</v>
          </cell>
          <cell r="T2092">
            <v>41361</v>
          </cell>
          <cell r="W2092">
            <v>41338</v>
          </cell>
        </row>
        <row r="2093">
          <cell r="B2093">
            <v>41271</v>
          </cell>
          <cell r="E2093">
            <v>41705</v>
          </cell>
          <cell r="H2093">
            <v>41284</v>
          </cell>
          <cell r="K2093">
            <v>41284</v>
          </cell>
          <cell r="N2093">
            <v>41271</v>
          </cell>
          <cell r="Q2093">
            <v>41241</v>
          </cell>
          <cell r="T2093">
            <v>41362</v>
          </cell>
          <cell r="W2093">
            <v>41339</v>
          </cell>
        </row>
        <row r="2094">
          <cell r="B2094">
            <v>41274</v>
          </cell>
          <cell r="E2094">
            <v>41708</v>
          </cell>
          <cell r="H2094">
            <v>41285</v>
          </cell>
          <cell r="K2094">
            <v>41285</v>
          </cell>
          <cell r="N2094">
            <v>41274</v>
          </cell>
          <cell r="Q2094">
            <v>41242</v>
          </cell>
          <cell r="T2094">
            <v>41365</v>
          </cell>
          <cell r="W2094">
            <v>41340</v>
          </cell>
        </row>
        <row r="2095">
          <cell r="B2095">
            <v>41276</v>
          </cell>
          <cell r="E2095">
            <v>41709</v>
          </cell>
          <cell r="H2095">
            <v>41288</v>
          </cell>
          <cell r="K2095">
            <v>41288</v>
          </cell>
          <cell r="N2095">
            <v>41276</v>
          </cell>
          <cell r="Q2095">
            <v>41243</v>
          </cell>
          <cell r="T2095">
            <v>41366</v>
          </cell>
          <cell r="W2095">
            <v>41341</v>
          </cell>
        </row>
        <row r="2096">
          <cell r="B2096">
            <v>41277</v>
          </cell>
          <cell r="E2096">
            <v>41710</v>
          </cell>
          <cell r="H2096">
            <v>41289</v>
          </cell>
          <cell r="K2096">
            <v>41289</v>
          </cell>
          <cell r="N2096">
            <v>41277</v>
          </cell>
          <cell r="Q2096">
            <v>41246</v>
          </cell>
          <cell r="T2096">
            <v>41367</v>
          </cell>
          <cell r="W2096">
            <v>41344</v>
          </cell>
        </row>
        <row r="2097">
          <cell r="B2097">
            <v>41278</v>
          </cell>
          <cell r="E2097">
            <v>41711</v>
          </cell>
          <cell r="H2097">
            <v>41290</v>
          </cell>
          <cell r="K2097">
            <v>41290</v>
          </cell>
          <cell r="N2097">
            <v>41278</v>
          </cell>
          <cell r="Q2097">
            <v>41247</v>
          </cell>
          <cell r="T2097">
            <v>41368</v>
          </cell>
          <cell r="W2097">
            <v>41345</v>
          </cell>
        </row>
        <row r="2098">
          <cell r="B2098">
            <v>41281</v>
          </cell>
          <cell r="E2098">
            <v>41712</v>
          </cell>
          <cell r="H2098">
            <v>41291</v>
          </cell>
          <cell r="K2098">
            <v>41291</v>
          </cell>
          <cell r="N2098">
            <v>41281</v>
          </cell>
          <cell r="Q2098">
            <v>41248</v>
          </cell>
          <cell r="T2098">
            <v>41369</v>
          </cell>
          <cell r="W2098">
            <v>41346</v>
          </cell>
        </row>
        <row r="2099">
          <cell r="B2099">
            <v>41282</v>
          </cell>
          <cell r="E2099">
            <v>41715</v>
          </cell>
          <cell r="H2099">
            <v>41292</v>
          </cell>
          <cell r="K2099">
            <v>41292</v>
          </cell>
          <cell r="N2099">
            <v>41282</v>
          </cell>
          <cell r="Q2099">
            <v>41249</v>
          </cell>
          <cell r="T2099">
            <v>41372</v>
          </cell>
          <cell r="W2099">
            <v>41347</v>
          </cell>
        </row>
        <row r="2100">
          <cell r="B2100">
            <v>41283</v>
          </cell>
          <cell r="E2100">
            <v>41716</v>
          </cell>
          <cell r="H2100">
            <v>41296</v>
          </cell>
          <cell r="K2100">
            <v>41296</v>
          </cell>
          <cell r="N2100">
            <v>41283</v>
          </cell>
          <cell r="Q2100">
            <v>41250</v>
          </cell>
          <cell r="T2100">
            <v>41373</v>
          </cell>
          <cell r="W2100">
            <v>41348</v>
          </cell>
        </row>
        <row r="2101">
          <cell r="B2101">
            <v>41284</v>
          </cell>
          <cell r="E2101">
            <v>41717</v>
          </cell>
          <cell r="H2101">
            <v>41297</v>
          </cell>
          <cell r="K2101">
            <v>41297</v>
          </cell>
          <cell r="N2101">
            <v>41284</v>
          </cell>
          <cell r="Q2101">
            <v>41253</v>
          </cell>
          <cell r="T2101">
            <v>41374</v>
          </cell>
          <cell r="W2101">
            <v>41351</v>
          </cell>
        </row>
        <row r="2102">
          <cell r="B2102">
            <v>41285</v>
          </cell>
          <cell r="E2102">
            <v>41718</v>
          </cell>
          <cell r="H2102">
            <v>41298</v>
          </cell>
          <cell r="K2102">
            <v>41298</v>
          </cell>
          <cell r="N2102">
            <v>41285</v>
          </cell>
          <cell r="Q2102">
            <v>41254</v>
          </cell>
          <cell r="T2102">
            <v>41375</v>
          </cell>
          <cell r="W2102">
            <v>41352</v>
          </cell>
        </row>
        <row r="2103">
          <cell r="B2103">
            <v>41288</v>
          </cell>
          <cell r="E2103">
            <v>41719</v>
          </cell>
          <cell r="H2103">
            <v>41299</v>
          </cell>
          <cell r="K2103">
            <v>41299</v>
          </cell>
          <cell r="N2103">
            <v>41288</v>
          </cell>
          <cell r="Q2103">
            <v>41255</v>
          </cell>
          <cell r="T2103">
            <v>41376</v>
          </cell>
          <cell r="W2103">
            <v>41353</v>
          </cell>
        </row>
        <row r="2104">
          <cell r="B2104">
            <v>41289</v>
          </cell>
          <cell r="E2104">
            <v>41722</v>
          </cell>
          <cell r="H2104">
            <v>41302</v>
          </cell>
          <cell r="K2104">
            <v>41302</v>
          </cell>
          <cell r="N2104">
            <v>41289</v>
          </cell>
          <cell r="Q2104">
            <v>41256</v>
          </cell>
          <cell r="T2104">
            <v>41379</v>
          </cell>
          <cell r="W2104">
            <v>41354</v>
          </cell>
        </row>
        <row r="2105">
          <cell r="B2105">
            <v>41290</v>
          </cell>
          <cell r="E2105">
            <v>41723</v>
          </cell>
          <cell r="H2105">
            <v>41303</v>
          </cell>
          <cell r="K2105">
            <v>41303</v>
          </cell>
          <cell r="N2105">
            <v>41290</v>
          </cell>
          <cell r="Q2105">
            <v>41257</v>
          </cell>
          <cell r="T2105">
            <v>41380</v>
          </cell>
          <cell r="W2105">
            <v>41355</v>
          </cell>
        </row>
        <row r="2106">
          <cell r="B2106">
            <v>41291</v>
          </cell>
          <cell r="E2106">
            <v>41724</v>
          </cell>
          <cell r="H2106">
            <v>41304</v>
          </cell>
          <cell r="K2106">
            <v>41304</v>
          </cell>
          <cell r="N2106">
            <v>41291</v>
          </cell>
          <cell r="Q2106">
            <v>41260</v>
          </cell>
          <cell r="T2106">
            <v>41381</v>
          </cell>
          <cell r="W2106">
            <v>41358</v>
          </cell>
        </row>
        <row r="2107">
          <cell r="B2107">
            <v>41292</v>
          </cell>
          <cell r="E2107">
            <v>41725</v>
          </cell>
          <cell r="H2107">
            <v>41305</v>
          </cell>
          <cell r="K2107">
            <v>41305</v>
          </cell>
          <cell r="N2107">
            <v>41292</v>
          </cell>
          <cell r="Q2107">
            <v>41261</v>
          </cell>
          <cell r="T2107">
            <v>41382</v>
          </cell>
          <cell r="W2107">
            <v>41359</v>
          </cell>
        </row>
        <row r="2108">
          <cell r="B2108">
            <v>41295</v>
          </cell>
          <cell r="E2108">
            <v>41726</v>
          </cell>
          <cell r="H2108">
            <v>41306</v>
          </cell>
          <cell r="K2108">
            <v>41306</v>
          </cell>
          <cell r="N2108">
            <v>41295</v>
          </cell>
          <cell r="Q2108">
            <v>41262</v>
          </cell>
          <cell r="T2108">
            <v>41383</v>
          </cell>
          <cell r="W2108">
            <v>41360</v>
          </cell>
        </row>
        <row r="2109">
          <cell r="B2109">
            <v>41296</v>
          </cell>
          <cell r="E2109">
            <v>41729</v>
          </cell>
          <cell r="H2109">
            <v>41309</v>
          </cell>
          <cell r="K2109">
            <v>41309</v>
          </cell>
          <cell r="N2109">
            <v>41296</v>
          </cell>
          <cell r="Q2109">
            <v>41263</v>
          </cell>
          <cell r="T2109">
            <v>41386</v>
          </cell>
          <cell r="W2109">
            <v>41361</v>
          </cell>
        </row>
        <row r="2110">
          <cell r="B2110">
            <v>41297</v>
          </cell>
          <cell r="E2110">
            <v>41730</v>
          </cell>
          <cell r="H2110">
            <v>41310</v>
          </cell>
          <cell r="K2110">
            <v>41310</v>
          </cell>
          <cell r="N2110">
            <v>41297</v>
          </cell>
          <cell r="Q2110">
            <v>41264</v>
          </cell>
          <cell r="T2110">
            <v>41387</v>
          </cell>
          <cell r="W2110">
            <v>41366</v>
          </cell>
        </row>
        <row r="2111">
          <cell r="B2111">
            <v>41298</v>
          </cell>
          <cell r="E2111">
            <v>41731</v>
          </cell>
          <cell r="H2111">
            <v>41311</v>
          </cell>
          <cell r="K2111">
            <v>41311</v>
          </cell>
          <cell r="N2111">
            <v>41298</v>
          </cell>
          <cell r="Q2111">
            <v>41270</v>
          </cell>
          <cell r="T2111">
            <v>41388</v>
          </cell>
          <cell r="W2111">
            <v>41367</v>
          </cell>
        </row>
        <row r="2112">
          <cell r="B2112">
            <v>41299</v>
          </cell>
          <cell r="E2112">
            <v>41732</v>
          </cell>
          <cell r="H2112">
            <v>41312</v>
          </cell>
          <cell r="K2112">
            <v>41312</v>
          </cell>
          <cell r="N2112">
            <v>41299</v>
          </cell>
          <cell r="Q2112">
            <v>41271</v>
          </cell>
          <cell r="T2112">
            <v>41389</v>
          </cell>
          <cell r="W2112">
            <v>41369</v>
          </cell>
        </row>
        <row r="2113">
          <cell r="B2113">
            <v>41302</v>
          </cell>
          <cell r="E2113">
            <v>41733</v>
          </cell>
          <cell r="H2113">
            <v>41313</v>
          </cell>
          <cell r="K2113">
            <v>41313</v>
          </cell>
          <cell r="N2113">
            <v>41302</v>
          </cell>
          <cell r="Q2113">
            <v>41276</v>
          </cell>
          <cell r="T2113">
            <v>41390</v>
          </cell>
          <cell r="W2113">
            <v>41372</v>
          </cell>
        </row>
        <row r="2114">
          <cell r="B2114">
            <v>41303</v>
          </cell>
          <cell r="E2114">
            <v>41736</v>
          </cell>
          <cell r="H2114">
            <v>41316</v>
          </cell>
          <cell r="K2114">
            <v>41316</v>
          </cell>
          <cell r="N2114">
            <v>41303</v>
          </cell>
          <cell r="Q2114">
            <v>41277</v>
          </cell>
          <cell r="T2114">
            <v>41394</v>
          </cell>
          <cell r="W2114">
            <v>41373</v>
          </cell>
        </row>
        <row r="2115">
          <cell r="B2115">
            <v>41304</v>
          </cell>
          <cell r="E2115">
            <v>41737</v>
          </cell>
          <cell r="H2115">
            <v>41317</v>
          </cell>
          <cell r="K2115">
            <v>41317</v>
          </cell>
          <cell r="N2115">
            <v>41304</v>
          </cell>
          <cell r="Q2115">
            <v>41278</v>
          </cell>
          <cell r="T2115">
            <v>41395</v>
          </cell>
          <cell r="W2115">
            <v>41374</v>
          </cell>
        </row>
        <row r="2116">
          <cell r="B2116">
            <v>41305</v>
          </cell>
          <cell r="E2116">
            <v>41738</v>
          </cell>
          <cell r="H2116">
            <v>41318</v>
          </cell>
          <cell r="K2116">
            <v>41318</v>
          </cell>
          <cell r="N2116">
            <v>41305</v>
          </cell>
          <cell r="Q2116">
            <v>41281</v>
          </cell>
          <cell r="T2116">
            <v>41396</v>
          </cell>
          <cell r="W2116">
            <v>41375</v>
          </cell>
        </row>
        <row r="2117">
          <cell r="B2117">
            <v>41306</v>
          </cell>
          <cell r="E2117">
            <v>41739</v>
          </cell>
          <cell r="H2117">
            <v>41319</v>
          </cell>
          <cell r="K2117">
            <v>41319</v>
          </cell>
          <cell r="N2117">
            <v>41306</v>
          </cell>
          <cell r="Q2117">
            <v>41282</v>
          </cell>
          <cell r="T2117">
            <v>41401</v>
          </cell>
          <cell r="W2117">
            <v>41376</v>
          </cell>
        </row>
        <row r="2118">
          <cell r="B2118">
            <v>41309</v>
          </cell>
          <cell r="E2118">
            <v>41740</v>
          </cell>
          <cell r="H2118">
            <v>41320</v>
          </cell>
          <cell r="K2118">
            <v>41320</v>
          </cell>
          <cell r="N2118">
            <v>41309</v>
          </cell>
          <cell r="Q2118">
            <v>41283</v>
          </cell>
          <cell r="T2118">
            <v>41402</v>
          </cell>
          <cell r="W2118">
            <v>41379</v>
          </cell>
        </row>
        <row r="2119">
          <cell r="B2119">
            <v>41310</v>
          </cell>
          <cell r="E2119">
            <v>41743</v>
          </cell>
          <cell r="H2119">
            <v>41324</v>
          </cell>
          <cell r="K2119">
            <v>41324</v>
          </cell>
          <cell r="N2119">
            <v>41310</v>
          </cell>
          <cell r="Q2119">
            <v>41284</v>
          </cell>
          <cell r="T2119">
            <v>41403</v>
          </cell>
          <cell r="W2119">
            <v>41380</v>
          </cell>
        </row>
        <row r="2120">
          <cell r="B2120">
            <v>41311</v>
          </cell>
          <cell r="E2120">
            <v>41744</v>
          </cell>
          <cell r="H2120">
            <v>41325</v>
          </cell>
          <cell r="K2120">
            <v>41325</v>
          </cell>
          <cell r="N2120">
            <v>41311</v>
          </cell>
          <cell r="Q2120">
            <v>41285</v>
          </cell>
          <cell r="T2120">
            <v>41404</v>
          </cell>
          <cell r="W2120">
            <v>41381</v>
          </cell>
        </row>
        <row r="2121">
          <cell r="B2121">
            <v>41312</v>
          </cell>
          <cell r="E2121">
            <v>41745</v>
          </cell>
          <cell r="H2121">
            <v>41326</v>
          </cell>
          <cell r="K2121">
            <v>41326</v>
          </cell>
          <cell r="N2121">
            <v>41312</v>
          </cell>
          <cell r="Q2121">
            <v>41288</v>
          </cell>
          <cell r="T2121">
            <v>41407</v>
          </cell>
          <cell r="W2121">
            <v>41382</v>
          </cell>
        </row>
        <row r="2122">
          <cell r="B2122">
            <v>41313</v>
          </cell>
          <cell r="E2122">
            <v>41746</v>
          </cell>
          <cell r="H2122">
            <v>41327</v>
          </cell>
          <cell r="K2122">
            <v>41327</v>
          </cell>
          <cell r="N2122">
            <v>41313</v>
          </cell>
          <cell r="Q2122">
            <v>41289</v>
          </cell>
          <cell r="T2122">
            <v>41408</v>
          </cell>
          <cell r="W2122">
            <v>41383</v>
          </cell>
        </row>
        <row r="2123">
          <cell r="B2123">
            <v>41316</v>
          </cell>
          <cell r="E2123">
            <v>41751</v>
          </cell>
          <cell r="H2123">
            <v>41330</v>
          </cell>
          <cell r="K2123">
            <v>41330</v>
          </cell>
          <cell r="N2123">
            <v>41316</v>
          </cell>
          <cell r="Q2123">
            <v>41290</v>
          </cell>
          <cell r="T2123">
            <v>41409</v>
          </cell>
          <cell r="W2123">
            <v>41386</v>
          </cell>
        </row>
        <row r="2124">
          <cell r="B2124">
            <v>41317</v>
          </cell>
          <cell r="E2124">
            <v>41752</v>
          </cell>
          <cell r="H2124">
            <v>41331</v>
          </cell>
          <cell r="K2124">
            <v>41331</v>
          </cell>
          <cell r="N2124">
            <v>41317</v>
          </cell>
          <cell r="Q2124">
            <v>41291</v>
          </cell>
          <cell r="T2124">
            <v>41410</v>
          </cell>
          <cell r="W2124">
            <v>41387</v>
          </cell>
        </row>
        <row r="2125">
          <cell r="B2125">
            <v>41318</v>
          </cell>
          <cell r="E2125">
            <v>41753</v>
          </cell>
          <cell r="H2125">
            <v>41332</v>
          </cell>
          <cell r="K2125">
            <v>41332</v>
          </cell>
          <cell r="N2125">
            <v>41318</v>
          </cell>
          <cell r="Q2125">
            <v>41292</v>
          </cell>
          <cell r="T2125">
            <v>41411</v>
          </cell>
          <cell r="W2125">
            <v>41388</v>
          </cell>
        </row>
        <row r="2126">
          <cell r="B2126">
            <v>41319</v>
          </cell>
          <cell r="E2126">
            <v>41754</v>
          </cell>
          <cell r="H2126">
            <v>41333</v>
          </cell>
          <cell r="K2126">
            <v>41333</v>
          </cell>
          <cell r="N2126">
            <v>41319</v>
          </cell>
          <cell r="Q2126">
            <v>41295</v>
          </cell>
          <cell r="T2126">
            <v>41414</v>
          </cell>
          <cell r="W2126">
            <v>41389</v>
          </cell>
        </row>
        <row r="2127">
          <cell r="B2127">
            <v>41320</v>
          </cell>
          <cell r="E2127">
            <v>41757</v>
          </cell>
          <cell r="H2127">
            <v>41334</v>
          </cell>
          <cell r="K2127">
            <v>41334</v>
          </cell>
          <cell r="N2127">
            <v>41320</v>
          </cell>
          <cell r="Q2127">
            <v>41296</v>
          </cell>
          <cell r="T2127">
            <v>41415</v>
          </cell>
          <cell r="W2127">
            <v>41390</v>
          </cell>
        </row>
        <row r="2128">
          <cell r="B2128">
            <v>41323</v>
          </cell>
          <cell r="E2128">
            <v>41758</v>
          </cell>
          <cell r="H2128">
            <v>41337</v>
          </cell>
          <cell r="K2128">
            <v>41337</v>
          </cell>
          <cell r="N2128">
            <v>41323</v>
          </cell>
          <cell r="Q2128">
            <v>41297</v>
          </cell>
          <cell r="T2128">
            <v>41416</v>
          </cell>
          <cell r="W2128">
            <v>41393</v>
          </cell>
        </row>
        <row r="2129">
          <cell r="B2129">
            <v>41324</v>
          </cell>
          <cell r="E2129">
            <v>41759</v>
          </cell>
          <cell r="H2129">
            <v>41338</v>
          </cell>
          <cell r="K2129">
            <v>41338</v>
          </cell>
          <cell r="N2129">
            <v>41324</v>
          </cell>
          <cell r="Q2129">
            <v>41298</v>
          </cell>
          <cell r="T2129">
            <v>41417</v>
          </cell>
          <cell r="W2129">
            <v>41394</v>
          </cell>
        </row>
        <row r="2130">
          <cell r="B2130">
            <v>41325</v>
          </cell>
          <cell r="E2130">
            <v>41761</v>
          </cell>
          <cell r="H2130">
            <v>41339</v>
          </cell>
          <cell r="K2130">
            <v>41339</v>
          </cell>
          <cell r="N2130">
            <v>41325</v>
          </cell>
          <cell r="Q2130">
            <v>41299</v>
          </cell>
          <cell r="T2130">
            <v>41418</v>
          </cell>
          <cell r="W2130">
            <v>41396</v>
          </cell>
        </row>
        <row r="2131">
          <cell r="B2131">
            <v>41326</v>
          </cell>
          <cell r="E2131">
            <v>41764</v>
          </cell>
          <cell r="H2131">
            <v>41340</v>
          </cell>
          <cell r="K2131">
            <v>41340</v>
          </cell>
          <cell r="N2131">
            <v>41326</v>
          </cell>
          <cell r="Q2131">
            <v>41302</v>
          </cell>
          <cell r="T2131">
            <v>41421</v>
          </cell>
          <cell r="W2131">
            <v>41397</v>
          </cell>
        </row>
        <row r="2132">
          <cell r="B2132">
            <v>41327</v>
          </cell>
          <cell r="E2132">
            <v>41766</v>
          </cell>
          <cell r="H2132">
            <v>41341</v>
          </cell>
          <cell r="K2132">
            <v>41341</v>
          </cell>
          <cell r="N2132">
            <v>41327</v>
          </cell>
          <cell r="Q2132">
            <v>41303</v>
          </cell>
          <cell r="T2132">
            <v>41422</v>
          </cell>
          <cell r="W2132">
            <v>41400</v>
          </cell>
        </row>
        <row r="2133">
          <cell r="B2133">
            <v>41330</v>
          </cell>
          <cell r="E2133">
            <v>41767</v>
          </cell>
          <cell r="H2133">
            <v>41344</v>
          </cell>
          <cell r="K2133">
            <v>41344</v>
          </cell>
          <cell r="N2133">
            <v>41330</v>
          </cell>
          <cell r="Q2133">
            <v>41304</v>
          </cell>
          <cell r="T2133">
            <v>41423</v>
          </cell>
          <cell r="W2133">
            <v>41401</v>
          </cell>
        </row>
        <row r="2134">
          <cell r="B2134">
            <v>41331</v>
          </cell>
          <cell r="E2134">
            <v>41768</v>
          </cell>
          <cell r="H2134">
            <v>41345</v>
          </cell>
          <cell r="K2134">
            <v>41345</v>
          </cell>
          <cell r="N2134">
            <v>41331</v>
          </cell>
          <cell r="Q2134">
            <v>41305</v>
          </cell>
          <cell r="T2134">
            <v>41424</v>
          </cell>
          <cell r="W2134">
            <v>41402</v>
          </cell>
        </row>
        <row r="2135">
          <cell r="B2135">
            <v>41332</v>
          </cell>
          <cell r="E2135">
            <v>41771</v>
          </cell>
          <cell r="H2135">
            <v>41346</v>
          </cell>
          <cell r="K2135">
            <v>41346</v>
          </cell>
          <cell r="N2135">
            <v>41332</v>
          </cell>
          <cell r="Q2135">
            <v>41306</v>
          </cell>
          <cell r="T2135">
            <v>41425</v>
          </cell>
          <cell r="W2135">
            <v>41403</v>
          </cell>
        </row>
        <row r="2136">
          <cell r="B2136">
            <v>41333</v>
          </cell>
          <cell r="E2136">
            <v>41772</v>
          </cell>
          <cell r="H2136">
            <v>41347</v>
          </cell>
          <cell r="K2136">
            <v>41347</v>
          </cell>
          <cell r="N2136">
            <v>41333</v>
          </cell>
          <cell r="Q2136">
            <v>41309</v>
          </cell>
          <cell r="T2136">
            <v>41428</v>
          </cell>
          <cell r="W2136">
            <v>41404</v>
          </cell>
        </row>
        <row r="2137">
          <cell r="B2137">
            <v>41334</v>
          </cell>
          <cell r="E2137">
            <v>41773</v>
          </cell>
          <cell r="H2137">
            <v>41348</v>
          </cell>
          <cell r="K2137">
            <v>41348</v>
          </cell>
          <cell r="N2137">
            <v>41334</v>
          </cell>
          <cell r="Q2137">
            <v>41310</v>
          </cell>
          <cell r="T2137">
            <v>41429</v>
          </cell>
          <cell r="W2137">
            <v>41407</v>
          </cell>
        </row>
        <row r="2138">
          <cell r="B2138">
            <v>41337</v>
          </cell>
          <cell r="E2138">
            <v>41774</v>
          </cell>
          <cell r="H2138">
            <v>41351</v>
          </cell>
          <cell r="K2138">
            <v>41351</v>
          </cell>
          <cell r="N2138">
            <v>41337</v>
          </cell>
          <cell r="Q2138">
            <v>41311</v>
          </cell>
          <cell r="T2138">
            <v>41430</v>
          </cell>
          <cell r="W2138">
            <v>41408</v>
          </cell>
        </row>
        <row r="2139">
          <cell r="B2139">
            <v>41338</v>
          </cell>
          <cell r="E2139">
            <v>41775</v>
          </cell>
          <cell r="H2139">
            <v>41352</v>
          </cell>
          <cell r="K2139">
            <v>41352</v>
          </cell>
          <cell r="N2139">
            <v>41338</v>
          </cell>
          <cell r="Q2139">
            <v>41312</v>
          </cell>
          <cell r="T2139">
            <v>41431</v>
          </cell>
          <cell r="W2139">
            <v>41409</v>
          </cell>
        </row>
        <row r="2140">
          <cell r="B2140">
            <v>41339</v>
          </cell>
          <cell r="E2140">
            <v>41778</v>
          </cell>
          <cell r="H2140">
            <v>41353</v>
          </cell>
          <cell r="K2140">
            <v>41353</v>
          </cell>
          <cell r="N2140">
            <v>41339</v>
          </cell>
          <cell r="Q2140">
            <v>41313</v>
          </cell>
          <cell r="T2140">
            <v>41432</v>
          </cell>
          <cell r="W2140">
            <v>41410</v>
          </cell>
        </row>
        <row r="2141">
          <cell r="B2141">
            <v>41340</v>
          </cell>
          <cell r="E2141">
            <v>41779</v>
          </cell>
          <cell r="H2141">
            <v>41354</v>
          </cell>
          <cell r="K2141">
            <v>41354</v>
          </cell>
          <cell r="N2141">
            <v>41340</v>
          </cell>
          <cell r="Q2141">
            <v>41316</v>
          </cell>
          <cell r="T2141">
            <v>41435</v>
          </cell>
          <cell r="W2141">
            <v>41414</v>
          </cell>
        </row>
        <row r="2142">
          <cell r="B2142">
            <v>41341</v>
          </cell>
          <cell r="E2142">
            <v>41780</v>
          </cell>
          <cell r="H2142">
            <v>41355</v>
          </cell>
          <cell r="K2142">
            <v>41355</v>
          </cell>
          <cell r="N2142">
            <v>41341</v>
          </cell>
          <cell r="Q2142">
            <v>41317</v>
          </cell>
          <cell r="T2142">
            <v>41436</v>
          </cell>
          <cell r="W2142">
            <v>41415</v>
          </cell>
        </row>
        <row r="2143">
          <cell r="B2143">
            <v>41344</v>
          </cell>
          <cell r="E2143">
            <v>41781</v>
          </cell>
          <cell r="H2143">
            <v>41358</v>
          </cell>
          <cell r="K2143">
            <v>41358</v>
          </cell>
          <cell r="N2143">
            <v>41344</v>
          </cell>
          <cell r="Q2143">
            <v>41318</v>
          </cell>
          <cell r="T2143">
            <v>41437</v>
          </cell>
          <cell r="W2143">
            <v>41416</v>
          </cell>
        </row>
        <row r="2144">
          <cell r="B2144">
            <v>41345</v>
          </cell>
          <cell r="E2144">
            <v>41782</v>
          </cell>
          <cell r="H2144">
            <v>41359</v>
          </cell>
          <cell r="K2144">
            <v>41359</v>
          </cell>
          <cell r="N2144">
            <v>41345</v>
          </cell>
          <cell r="Q2144">
            <v>41319</v>
          </cell>
          <cell r="T2144">
            <v>41438</v>
          </cell>
          <cell r="W2144">
            <v>41417</v>
          </cell>
        </row>
        <row r="2145">
          <cell r="B2145">
            <v>41346</v>
          </cell>
          <cell r="E2145">
            <v>41785</v>
          </cell>
          <cell r="H2145">
            <v>41360</v>
          </cell>
          <cell r="K2145">
            <v>41360</v>
          </cell>
          <cell r="N2145">
            <v>41346</v>
          </cell>
          <cell r="Q2145">
            <v>41320</v>
          </cell>
          <cell r="T2145">
            <v>41439</v>
          </cell>
          <cell r="W2145">
            <v>41418</v>
          </cell>
        </row>
        <row r="2146">
          <cell r="B2146">
            <v>41347</v>
          </cell>
          <cell r="E2146">
            <v>41786</v>
          </cell>
          <cell r="H2146">
            <v>41361</v>
          </cell>
          <cell r="K2146">
            <v>41361</v>
          </cell>
          <cell r="N2146">
            <v>41347</v>
          </cell>
          <cell r="Q2146">
            <v>41323</v>
          </cell>
          <cell r="T2146">
            <v>41442</v>
          </cell>
          <cell r="W2146">
            <v>41421</v>
          </cell>
        </row>
        <row r="2147">
          <cell r="B2147">
            <v>41348</v>
          </cell>
          <cell r="E2147">
            <v>41787</v>
          </cell>
          <cell r="H2147">
            <v>41365</v>
          </cell>
          <cell r="K2147">
            <v>41365</v>
          </cell>
          <cell r="N2147">
            <v>41348</v>
          </cell>
          <cell r="Q2147">
            <v>41324</v>
          </cell>
          <cell r="T2147">
            <v>41443</v>
          </cell>
          <cell r="W2147">
            <v>41422</v>
          </cell>
        </row>
        <row r="2148">
          <cell r="B2148">
            <v>41351</v>
          </cell>
          <cell r="E2148">
            <v>41788</v>
          </cell>
          <cell r="H2148">
            <v>41366</v>
          </cell>
          <cell r="K2148">
            <v>41366</v>
          </cell>
          <cell r="N2148">
            <v>41351</v>
          </cell>
          <cell r="Q2148">
            <v>41325</v>
          </cell>
          <cell r="T2148">
            <v>41444</v>
          </cell>
          <cell r="W2148">
            <v>41423</v>
          </cell>
        </row>
        <row r="2149">
          <cell r="B2149">
            <v>41352</v>
          </cell>
          <cell r="E2149">
            <v>41789</v>
          </cell>
          <cell r="H2149">
            <v>41367</v>
          </cell>
          <cell r="K2149">
            <v>41367</v>
          </cell>
          <cell r="N2149">
            <v>41352</v>
          </cell>
          <cell r="Q2149">
            <v>41326</v>
          </cell>
          <cell r="T2149">
            <v>41445</v>
          </cell>
          <cell r="W2149">
            <v>41424</v>
          </cell>
        </row>
        <row r="2150">
          <cell r="B2150">
            <v>41353</v>
          </cell>
          <cell r="E2150">
            <v>41793</v>
          </cell>
          <cell r="H2150">
            <v>41368</v>
          </cell>
          <cell r="K2150">
            <v>41368</v>
          </cell>
          <cell r="N2150">
            <v>41353</v>
          </cell>
          <cell r="Q2150">
            <v>41327</v>
          </cell>
          <cell r="T2150">
            <v>41446</v>
          </cell>
          <cell r="W2150">
            <v>41425</v>
          </cell>
        </row>
        <row r="2151">
          <cell r="B2151">
            <v>41354</v>
          </cell>
          <cell r="E2151">
            <v>41794</v>
          </cell>
          <cell r="H2151">
            <v>41369</v>
          </cell>
          <cell r="K2151">
            <v>41369</v>
          </cell>
          <cell r="N2151">
            <v>41354</v>
          </cell>
          <cell r="Q2151">
            <v>41330</v>
          </cell>
          <cell r="T2151">
            <v>41449</v>
          </cell>
          <cell r="W2151">
            <v>41428</v>
          </cell>
        </row>
        <row r="2152">
          <cell r="B2152">
            <v>41355</v>
          </cell>
          <cell r="E2152">
            <v>41795</v>
          </cell>
          <cell r="H2152">
            <v>41372</v>
          </cell>
          <cell r="K2152">
            <v>41372</v>
          </cell>
          <cell r="N2152">
            <v>41355</v>
          </cell>
          <cell r="Q2152">
            <v>41331</v>
          </cell>
          <cell r="T2152">
            <v>41450</v>
          </cell>
          <cell r="W2152">
            <v>41429</v>
          </cell>
        </row>
        <row r="2153">
          <cell r="B2153">
            <v>41358</v>
          </cell>
          <cell r="E2153">
            <v>41796</v>
          </cell>
          <cell r="H2153">
            <v>41373</v>
          </cell>
          <cell r="K2153">
            <v>41373</v>
          </cell>
          <cell r="N2153">
            <v>41358</v>
          </cell>
          <cell r="Q2153">
            <v>41332</v>
          </cell>
          <cell r="T2153">
            <v>41451</v>
          </cell>
          <cell r="W2153">
            <v>41430</v>
          </cell>
        </row>
        <row r="2154">
          <cell r="B2154">
            <v>41359</v>
          </cell>
          <cell r="E2154">
            <v>41799</v>
          </cell>
          <cell r="H2154">
            <v>41374</v>
          </cell>
          <cell r="K2154">
            <v>41374</v>
          </cell>
          <cell r="N2154">
            <v>41359</v>
          </cell>
          <cell r="Q2154">
            <v>41333</v>
          </cell>
          <cell r="T2154">
            <v>41452</v>
          </cell>
          <cell r="W2154">
            <v>41431</v>
          </cell>
        </row>
        <row r="2155">
          <cell r="B2155">
            <v>41360</v>
          </cell>
          <cell r="E2155">
            <v>41800</v>
          </cell>
          <cell r="H2155">
            <v>41375</v>
          </cell>
          <cell r="K2155">
            <v>41375</v>
          </cell>
          <cell r="N2155">
            <v>41360</v>
          </cell>
          <cell r="Q2155">
            <v>41334</v>
          </cell>
          <cell r="T2155">
            <v>41453</v>
          </cell>
          <cell r="W2155">
            <v>41432</v>
          </cell>
        </row>
        <row r="2156">
          <cell r="B2156">
            <v>41361</v>
          </cell>
          <cell r="E2156">
            <v>41801</v>
          </cell>
          <cell r="H2156">
            <v>41376</v>
          </cell>
          <cell r="K2156">
            <v>41376</v>
          </cell>
          <cell r="N2156">
            <v>41361</v>
          </cell>
          <cell r="Q2156">
            <v>41337</v>
          </cell>
          <cell r="T2156">
            <v>41456</v>
          </cell>
          <cell r="W2156">
            <v>41435</v>
          </cell>
        </row>
        <row r="2157">
          <cell r="B2157">
            <v>41366</v>
          </cell>
          <cell r="E2157">
            <v>41802</v>
          </cell>
          <cell r="H2157">
            <v>41379</v>
          </cell>
          <cell r="K2157">
            <v>41379</v>
          </cell>
          <cell r="N2157">
            <v>41366</v>
          </cell>
          <cell r="Q2157">
            <v>41338</v>
          </cell>
          <cell r="T2157">
            <v>41457</v>
          </cell>
          <cell r="W2157">
            <v>41436</v>
          </cell>
        </row>
        <row r="2158">
          <cell r="B2158">
            <v>41367</v>
          </cell>
          <cell r="E2158">
            <v>41803</v>
          </cell>
          <cell r="H2158">
            <v>41380</v>
          </cell>
          <cell r="K2158">
            <v>41380</v>
          </cell>
          <cell r="N2158">
            <v>41367</v>
          </cell>
          <cell r="Q2158">
            <v>41339</v>
          </cell>
          <cell r="T2158">
            <v>41458</v>
          </cell>
          <cell r="W2158">
            <v>41438</v>
          </cell>
        </row>
        <row r="2159">
          <cell r="B2159">
            <v>41368</v>
          </cell>
          <cell r="E2159">
            <v>41806</v>
          </cell>
          <cell r="H2159">
            <v>41381</v>
          </cell>
          <cell r="K2159">
            <v>41381</v>
          </cell>
          <cell r="N2159">
            <v>41368</v>
          </cell>
          <cell r="Q2159">
            <v>41340</v>
          </cell>
          <cell r="T2159">
            <v>41459</v>
          </cell>
          <cell r="W2159">
            <v>41439</v>
          </cell>
        </row>
        <row r="2160">
          <cell r="B2160">
            <v>41369</v>
          </cell>
          <cell r="E2160">
            <v>41807</v>
          </cell>
          <cell r="H2160">
            <v>41382</v>
          </cell>
          <cell r="K2160">
            <v>41382</v>
          </cell>
          <cell r="N2160">
            <v>41369</v>
          </cell>
          <cell r="Q2160">
            <v>41341</v>
          </cell>
          <cell r="T2160">
            <v>41460</v>
          </cell>
          <cell r="W2160">
            <v>41442</v>
          </cell>
        </row>
        <row r="2161">
          <cell r="B2161">
            <v>41372</v>
          </cell>
          <cell r="E2161">
            <v>41808</v>
          </cell>
          <cell r="H2161">
            <v>41383</v>
          </cell>
          <cell r="K2161">
            <v>41383</v>
          </cell>
          <cell r="N2161">
            <v>41372</v>
          </cell>
          <cell r="Q2161">
            <v>41344</v>
          </cell>
          <cell r="T2161">
            <v>41463</v>
          </cell>
          <cell r="W2161">
            <v>41443</v>
          </cell>
        </row>
        <row r="2162">
          <cell r="B2162">
            <v>41373</v>
          </cell>
          <cell r="E2162">
            <v>41809</v>
          </cell>
          <cell r="H2162">
            <v>41386</v>
          </cell>
          <cell r="K2162">
            <v>41386</v>
          </cell>
          <cell r="N2162">
            <v>41373</v>
          </cell>
          <cell r="Q2162">
            <v>41345</v>
          </cell>
          <cell r="T2162">
            <v>41464</v>
          </cell>
          <cell r="W2162">
            <v>41444</v>
          </cell>
        </row>
        <row r="2163">
          <cell r="B2163">
            <v>41374</v>
          </cell>
          <cell r="E2163">
            <v>41810</v>
          </cell>
          <cell r="H2163">
            <v>41387</v>
          </cell>
          <cell r="K2163">
            <v>41387</v>
          </cell>
          <cell r="N2163">
            <v>41374</v>
          </cell>
          <cell r="Q2163">
            <v>41346</v>
          </cell>
          <cell r="T2163">
            <v>41465</v>
          </cell>
          <cell r="W2163">
            <v>41445</v>
          </cell>
        </row>
        <row r="2164">
          <cell r="B2164">
            <v>41375</v>
          </cell>
          <cell r="E2164">
            <v>41811</v>
          </cell>
          <cell r="H2164">
            <v>41388</v>
          </cell>
          <cell r="K2164">
            <v>41388</v>
          </cell>
          <cell r="N2164">
            <v>41375</v>
          </cell>
          <cell r="Q2164">
            <v>41347</v>
          </cell>
          <cell r="T2164">
            <v>41466</v>
          </cell>
          <cell r="W2164">
            <v>41446</v>
          </cell>
        </row>
        <row r="2165">
          <cell r="B2165">
            <v>41376</v>
          </cell>
          <cell r="E2165">
            <v>41813</v>
          </cell>
          <cell r="H2165">
            <v>41389</v>
          </cell>
          <cell r="K2165">
            <v>41389</v>
          </cell>
          <cell r="N2165">
            <v>41376</v>
          </cell>
          <cell r="Q2165">
            <v>41348</v>
          </cell>
          <cell r="T2165">
            <v>41467</v>
          </cell>
          <cell r="W2165">
            <v>41449</v>
          </cell>
        </row>
        <row r="2166">
          <cell r="B2166">
            <v>41379</v>
          </cell>
          <cell r="E2166">
            <v>41814</v>
          </cell>
          <cell r="H2166">
            <v>41390</v>
          </cell>
          <cell r="K2166">
            <v>41390</v>
          </cell>
          <cell r="N2166">
            <v>41379</v>
          </cell>
          <cell r="Q2166">
            <v>41351</v>
          </cell>
          <cell r="T2166">
            <v>41471</v>
          </cell>
          <cell r="W2166">
            <v>41450</v>
          </cell>
        </row>
        <row r="2167">
          <cell r="B2167">
            <v>41380</v>
          </cell>
          <cell r="E2167">
            <v>41815</v>
          </cell>
          <cell r="H2167">
            <v>41393</v>
          </cell>
          <cell r="K2167">
            <v>41393</v>
          </cell>
          <cell r="N2167">
            <v>41380</v>
          </cell>
          <cell r="Q2167">
            <v>41352</v>
          </cell>
          <cell r="T2167">
            <v>41472</v>
          </cell>
          <cell r="W2167">
            <v>41451</v>
          </cell>
        </row>
        <row r="2168">
          <cell r="B2168">
            <v>41381</v>
          </cell>
          <cell r="E2168">
            <v>41816</v>
          </cell>
          <cell r="H2168">
            <v>41394</v>
          </cell>
          <cell r="K2168">
            <v>41394</v>
          </cell>
          <cell r="N2168">
            <v>41381</v>
          </cell>
          <cell r="Q2168">
            <v>41353</v>
          </cell>
          <cell r="T2168">
            <v>41473</v>
          </cell>
          <cell r="W2168">
            <v>41452</v>
          </cell>
        </row>
        <row r="2169">
          <cell r="B2169">
            <v>41382</v>
          </cell>
          <cell r="E2169">
            <v>41817</v>
          </cell>
          <cell r="H2169">
            <v>41395</v>
          </cell>
          <cell r="K2169">
            <v>41395</v>
          </cell>
          <cell r="N2169">
            <v>41382</v>
          </cell>
          <cell r="Q2169">
            <v>41354</v>
          </cell>
          <cell r="T2169">
            <v>41474</v>
          </cell>
          <cell r="W2169">
            <v>41453</v>
          </cell>
        </row>
        <row r="2170">
          <cell r="B2170">
            <v>41383</v>
          </cell>
          <cell r="E2170">
            <v>41820</v>
          </cell>
          <cell r="H2170">
            <v>41396</v>
          </cell>
          <cell r="K2170">
            <v>41396</v>
          </cell>
          <cell r="N2170">
            <v>41383</v>
          </cell>
          <cell r="Q2170">
            <v>41355</v>
          </cell>
          <cell r="T2170">
            <v>41477</v>
          </cell>
          <cell r="W2170">
            <v>41457</v>
          </cell>
        </row>
        <row r="2171">
          <cell r="B2171">
            <v>41386</v>
          </cell>
          <cell r="E2171">
            <v>41822</v>
          </cell>
          <cell r="H2171">
            <v>41397</v>
          </cell>
          <cell r="K2171">
            <v>41397</v>
          </cell>
          <cell r="N2171">
            <v>41386</v>
          </cell>
          <cell r="Q2171">
            <v>41358</v>
          </cell>
          <cell r="T2171">
            <v>41478</v>
          </cell>
          <cell r="W2171">
            <v>41458</v>
          </cell>
        </row>
        <row r="2172">
          <cell r="B2172">
            <v>41387</v>
          </cell>
          <cell r="E2172">
            <v>41823</v>
          </cell>
          <cell r="H2172">
            <v>41400</v>
          </cell>
          <cell r="K2172">
            <v>41400</v>
          </cell>
          <cell r="N2172">
            <v>41387</v>
          </cell>
          <cell r="Q2172">
            <v>41359</v>
          </cell>
          <cell r="T2172">
            <v>41479</v>
          </cell>
          <cell r="W2172">
            <v>41459</v>
          </cell>
        </row>
        <row r="2173">
          <cell r="B2173">
            <v>41388</v>
          </cell>
          <cell r="E2173">
            <v>41824</v>
          </cell>
          <cell r="H2173">
            <v>41401</v>
          </cell>
          <cell r="K2173">
            <v>41401</v>
          </cell>
          <cell r="N2173">
            <v>41388</v>
          </cell>
          <cell r="Q2173">
            <v>41360</v>
          </cell>
          <cell r="T2173">
            <v>41480</v>
          </cell>
          <cell r="W2173">
            <v>41460</v>
          </cell>
        </row>
        <row r="2174">
          <cell r="B2174">
            <v>41389</v>
          </cell>
          <cell r="E2174">
            <v>41827</v>
          </cell>
          <cell r="H2174">
            <v>41402</v>
          </cell>
          <cell r="K2174">
            <v>41402</v>
          </cell>
          <cell r="N2174">
            <v>41389</v>
          </cell>
          <cell r="Q2174">
            <v>41361</v>
          </cell>
          <cell r="T2174">
            <v>41481</v>
          </cell>
          <cell r="W2174">
            <v>41463</v>
          </cell>
        </row>
        <row r="2175">
          <cell r="B2175">
            <v>41390</v>
          </cell>
          <cell r="E2175">
            <v>41828</v>
          </cell>
          <cell r="H2175">
            <v>41403</v>
          </cell>
          <cell r="K2175">
            <v>41403</v>
          </cell>
          <cell r="N2175">
            <v>41390</v>
          </cell>
          <cell r="Q2175">
            <v>41366</v>
          </cell>
          <cell r="T2175">
            <v>41484</v>
          </cell>
          <cell r="W2175">
            <v>41464</v>
          </cell>
        </row>
        <row r="2176">
          <cell r="B2176">
            <v>41393</v>
          </cell>
          <cell r="E2176">
            <v>41829</v>
          </cell>
          <cell r="H2176">
            <v>41404</v>
          </cell>
          <cell r="K2176">
            <v>41404</v>
          </cell>
          <cell r="N2176">
            <v>41393</v>
          </cell>
          <cell r="Q2176">
            <v>41367</v>
          </cell>
          <cell r="T2176">
            <v>41485</v>
          </cell>
          <cell r="W2176">
            <v>41465</v>
          </cell>
        </row>
        <row r="2177">
          <cell r="B2177">
            <v>41394</v>
          </cell>
          <cell r="E2177">
            <v>41830</v>
          </cell>
          <cell r="H2177">
            <v>41407</v>
          </cell>
          <cell r="K2177">
            <v>41407</v>
          </cell>
          <cell r="N2177">
            <v>41394</v>
          </cell>
          <cell r="Q2177">
            <v>41368</v>
          </cell>
          <cell r="T2177">
            <v>41486</v>
          </cell>
          <cell r="W2177">
            <v>41466</v>
          </cell>
        </row>
        <row r="2178">
          <cell r="B2178">
            <v>41395</v>
          </cell>
          <cell r="E2178">
            <v>41831</v>
          </cell>
          <cell r="H2178">
            <v>41408</v>
          </cell>
          <cell r="K2178">
            <v>41408</v>
          </cell>
          <cell r="N2178">
            <v>41395</v>
          </cell>
          <cell r="Q2178">
            <v>41369</v>
          </cell>
          <cell r="T2178">
            <v>41487</v>
          </cell>
          <cell r="W2178">
            <v>41467</v>
          </cell>
        </row>
        <row r="2179">
          <cell r="B2179">
            <v>41396</v>
          </cell>
          <cell r="E2179">
            <v>41834</v>
          </cell>
          <cell r="H2179">
            <v>41409</v>
          </cell>
          <cell r="K2179">
            <v>41409</v>
          </cell>
          <cell r="N2179">
            <v>41396</v>
          </cell>
          <cell r="Q2179">
            <v>41372</v>
          </cell>
          <cell r="T2179">
            <v>41488</v>
          </cell>
          <cell r="W2179">
            <v>41470</v>
          </cell>
        </row>
        <row r="2180">
          <cell r="B2180">
            <v>41397</v>
          </cell>
          <cell r="E2180">
            <v>41835</v>
          </cell>
          <cell r="H2180">
            <v>41410</v>
          </cell>
          <cell r="K2180">
            <v>41410</v>
          </cell>
          <cell r="N2180">
            <v>41397</v>
          </cell>
          <cell r="Q2180">
            <v>41373</v>
          </cell>
          <cell r="T2180">
            <v>41491</v>
          </cell>
          <cell r="W2180">
            <v>41471</v>
          </cell>
        </row>
        <row r="2181">
          <cell r="B2181">
            <v>41401</v>
          </cell>
          <cell r="E2181">
            <v>41836</v>
          </cell>
          <cell r="H2181">
            <v>41411</v>
          </cell>
          <cell r="K2181">
            <v>41411</v>
          </cell>
          <cell r="N2181">
            <v>41401</v>
          </cell>
          <cell r="Q2181">
            <v>41374</v>
          </cell>
          <cell r="T2181">
            <v>41492</v>
          </cell>
          <cell r="W2181">
            <v>41472</v>
          </cell>
        </row>
        <row r="2182">
          <cell r="B2182">
            <v>41402</v>
          </cell>
          <cell r="E2182">
            <v>41837</v>
          </cell>
          <cell r="H2182">
            <v>41414</v>
          </cell>
          <cell r="K2182">
            <v>41414</v>
          </cell>
          <cell r="N2182">
            <v>41402</v>
          </cell>
          <cell r="Q2182">
            <v>41375</v>
          </cell>
          <cell r="T2182">
            <v>41493</v>
          </cell>
          <cell r="W2182">
            <v>41473</v>
          </cell>
        </row>
        <row r="2183">
          <cell r="B2183">
            <v>41403</v>
          </cell>
          <cell r="E2183">
            <v>41838</v>
          </cell>
          <cell r="H2183">
            <v>41415</v>
          </cell>
          <cell r="K2183">
            <v>41415</v>
          </cell>
          <cell r="N2183">
            <v>41403</v>
          </cell>
          <cell r="Q2183">
            <v>41376</v>
          </cell>
          <cell r="T2183">
            <v>41494</v>
          </cell>
          <cell r="W2183">
            <v>41474</v>
          </cell>
        </row>
        <row r="2184">
          <cell r="B2184">
            <v>41404</v>
          </cell>
          <cell r="E2184">
            <v>41841</v>
          </cell>
          <cell r="H2184">
            <v>41416</v>
          </cell>
          <cell r="K2184">
            <v>41416</v>
          </cell>
          <cell r="N2184">
            <v>41404</v>
          </cell>
          <cell r="Q2184">
            <v>41379</v>
          </cell>
          <cell r="T2184">
            <v>41495</v>
          </cell>
          <cell r="W2184">
            <v>41477</v>
          </cell>
        </row>
        <row r="2185">
          <cell r="B2185">
            <v>41407</v>
          </cell>
          <cell r="E2185">
            <v>41842</v>
          </cell>
          <cell r="H2185">
            <v>41417</v>
          </cell>
          <cell r="K2185">
            <v>41417</v>
          </cell>
          <cell r="N2185">
            <v>41407</v>
          </cell>
          <cell r="Q2185">
            <v>41380</v>
          </cell>
          <cell r="T2185">
            <v>41498</v>
          </cell>
          <cell r="W2185">
            <v>41478</v>
          </cell>
        </row>
        <row r="2186">
          <cell r="B2186">
            <v>41408</v>
          </cell>
          <cell r="E2186">
            <v>41843</v>
          </cell>
          <cell r="H2186">
            <v>41418</v>
          </cell>
          <cell r="K2186">
            <v>41418</v>
          </cell>
          <cell r="N2186">
            <v>41408</v>
          </cell>
          <cell r="Q2186">
            <v>41381</v>
          </cell>
          <cell r="T2186">
            <v>41499</v>
          </cell>
          <cell r="W2186">
            <v>41479</v>
          </cell>
        </row>
        <row r="2187">
          <cell r="B2187">
            <v>41409</v>
          </cell>
          <cell r="E2187">
            <v>41844</v>
          </cell>
          <cell r="H2187">
            <v>41422</v>
          </cell>
          <cell r="K2187">
            <v>41422</v>
          </cell>
          <cell r="N2187">
            <v>41409</v>
          </cell>
          <cell r="Q2187">
            <v>41382</v>
          </cell>
          <cell r="T2187">
            <v>41500</v>
          </cell>
          <cell r="W2187">
            <v>41480</v>
          </cell>
        </row>
        <row r="2188">
          <cell r="B2188">
            <v>41410</v>
          </cell>
          <cell r="E2188">
            <v>41845</v>
          </cell>
          <cell r="H2188">
            <v>41423</v>
          </cell>
          <cell r="K2188">
            <v>41423</v>
          </cell>
          <cell r="N2188">
            <v>41410</v>
          </cell>
          <cell r="Q2188">
            <v>41383</v>
          </cell>
          <cell r="T2188">
            <v>41501</v>
          </cell>
          <cell r="W2188">
            <v>41481</v>
          </cell>
        </row>
        <row r="2189">
          <cell r="B2189">
            <v>41411</v>
          </cell>
          <cell r="E2189">
            <v>41848</v>
          </cell>
          <cell r="H2189">
            <v>41424</v>
          </cell>
          <cell r="K2189">
            <v>41424</v>
          </cell>
          <cell r="N2189">
            <v>41411</v>
          </cell>
          <cell r="Q2189">
            <v>41386</v>
          </cell>
          <cell r="T2189">
            <v>41502</v>
          </cell>
          <cell r="W2189">
            <v>41484</v>
          </cell>
        </row>
        <row r="2190">
          <cell r="B2190">
            <v>41414</v>
          </cell>
          <cell r="E2190">
            <v>41849</v>
          </cell>
          <cell r="H2190">
            <v>41425</v>
          </cell>
          <cell r="K2190">
            <v>41425</v>
          </cell>
          <cell r="N2190">
            <v>41414</v>
          </cell>
          <cell r="Q2190">
            <v>41387</v>
          </cell>
          <cell r="T2190">
            <v>41505</v>
          </cell>
          <cell r="W2190">
            <v>41485</v>
          </cell>
        </row>
        <row r="2191">
          <cell r="B2191">
            <v>41415</v>
          </cell>
          <cell r="E2191">
            <v>41850</v>
          </cell>
          <cell r="H2191">
            <v>41428</v>
          </cell>
          <cell r="K2191">
            <v>41428</v>
          </cell>
          <cell r="N2191">
            <v>41415</v>
          </cell>
          <cell r="Q2191">
            <v>41388</v>
          </cell>
          <cell r="T2191">
            <v>41506</v>
          </cell>
          <cell r="W2191">
            <v>41486</v>
          </cell>
        </row>
        <row r="2192">
          <cell r="B2192">
            <v>41416</v>
          </cell>
          <cell r="E2192">
            <v>41851</v>
          </cell>
          <cell r="H2192">
            <v>41429</v>
          </cell>
          <cell r="K2192">
            <v>41429</v>
          </cell>
          <cell r="N2192">
            <v>41416</v>
          </cell>
          <cell r="Q2192">
            <v>41389</v>
          </cell>
          <cell r="T2192">
            <v>41507</v>
          </cell>
          <cell r="W2192">
            <v>41487</v>
          </cell>
        </row>
        <row r="2193">
          <cell r="B2193">
            <v>41417</v>
          </cell>
          <cell r="E2193">
            <v>41852</v>
          </cell>
          <cell r="H2193">
            <v>41430</v>
          </cell>
          <cell r="K2193">
            <v>41430</v>
          </cell>
          <cell r="N2193">
            <v>41417</v>
          </cell>
          <cell r="Q2193">
            <v>41390</v>
          </cell>
          <cell r="T2193">
            <v>41508</v>
          </cell>
          <cell r="W2193">
            <v>41488</v>
          </cell>
        </row>
        <row r="2194">
          <cell r="B2194">
            <v>41418</v>
          </cell>
          <cell r="E2194">
            <v>41855</v>
          </cell>
          <cell r="H2194">
            <v>41431</v>
          </cell>
          <cell r="K2194">
            <v>41431</v>
          </cell>
          <cell r="N2194">
            <v>41418</v>
          </cell>
          <cell r="Q2194">
            <v>41393</v>
          </cell>
          <cell r="T2194">
            <v>41509</v>
          </cell>
          <cell r="W2194">
            <v>41491</v>
          </cell>
        </row>
        <row r="2195">
          <cell r="B2195">
            <v>41422</v>
          </cell>
          <cell r="E2195">
            <v>41856</v>
          </cell>
          <cell r="H2195">
            <v>41432</v>
          </cell>
          <cell r="K2195">
            <v>41432</v>
          </cell>
          <cell r="N2195">
            <v>41422</v>
          </cell>
          <cell r="Q2195">
            <v>41394</v>
          </cell>
          <cell r="T2195">
            <v>41512</v>
          </cell>
          <cell r="W2195">
            <v>41492</v>
          </cell>
        </row>
        <row r="2196">
          <cell r="B2196">
            <v>41423</v>
          </cell>
          <cell r="E2196">
            <v>41857</v>
          </cell>
          <cell r="H2196">
            <v>41435</v>
          </cell>
          <cell r="K2196">
            <v>41435</v>
          </cell>
          <cell r="N2196">
            <v>41423</v>
          </cell>
          <cell r="Q2196">
            <v>41396</v>
          </cell>
          <cell r="T2196">
            <v>41513</v>
          </cell>
          <cell r="W2196">
            <v>41493</v>
          </cell>
        </row>
        <row r="2197">
          <cell r="B2197">
            <v>41424</v>
          </cell>
          <cell r="E2197">
            <v>41858</v>
          </cell>
          <cell r="H2197">
            <v>41436</v>
          </cell>
          <cell r="K2197">
            <v>41436</v>
          </cell>
          <cell r="N2197">
            <v>41424</v>
          </cell>
          <cell r="Q2197">
            <v>41397</v>
          </cell>
          <cell r="T2197">
            <v>41514</v>
          </cell>
          <cell r="W2197">
            <v>41494</v>
          </cell>
        </row>
        <row r="2198">
          <cell r="B2198">
            <v>41425</v>
          </cell>
          <cell r="E2198">
            <v>41859</v>
          </cell>
          <cell r="H2198">
            <v>41437</v>
          </cell>
          <cell r="K2198">
            <v>41437</v>
          </cell>
          <cell r="N2198">
            <v>41425</v>
          </cell>
          <cell r="Q2198">
            <v>41400</v>
          </cell>
          <cell r="T2198">
            <v>41515</v>
          </cell>
          <cell r="W2198">
            <v>41495</v>
          </cell>
        </row>
        <row r="2199">
          <cell r="B2199">
            <v>41428</v>
          </cell>
          <cell r="E2199">
            <v>41862</v>
          </cell>
          <cell r="H2199">
            <v>41438</v>
          </cell>
          <cell r="K2199">
            <v>41438</v>
          </cell>
          <cell r="N2199">
            <v>41428</v>
          </cell>
          <cell r="Q2199">
            <v>41401</v>
          </cell>
          <cell r="T2199">
            <v>41516</v>
          </cell>
          <cell r="W2199">
            <v>41498</v>
          </cell>
        </row>
        <row r="2200">
          <cell r="B2200">
            <v>41429</v>
          </cell>
          <cell r="E2200">
            <v>41863</v>
          </cell>
          <cell r="H2200">
            <v>41439</v>
          </cell>
          <cell r="K2200">
            <v>41439</v>
          </cell>
          <cell r="N2200">
            <v>41429</v>
          </cell>
          <cell r="Q2200">
            <v>41402</v>
          </cell>
          <cell r="T2200">
            <v>41519</v>
          </cell>
          <cell r="W2200">
            <v>41499</v>
          </cell>
        </row>
        <row r="2201">
          <cell r="B2201">
            <v>41430</v>
          </cell>
          <cell r="E2201">
            <v>41864</v>
          </cell>
          <cell r="H2201">
            <v>41442</v>
          </cell>
          <cell r="K2201">
            <v>41442</v>
          </cell>
          <cell r="N2201">
            <v>41430</v>
          </cell>
          <cell r="Q2201">
            <v>41403</v>
          </cell>
          <cell r="T2201">
            <v>41520</v>
          </cell>
          <cell r="W2201">
            <v>41501</v>
          </cell>
        </row>
        <row r="2202">
          <cell r="B2202">
            <v>41431</v>
          </cell>
          <cell r="E2202">
            <v>41865</v>
          </cell>
          <cell r="H2202">
            <v>41443</v>
          </cell>
          <cell r="K2202">
            <v>41443</v>
          </cell>
          <cell r="N2202">
            <v>41431</v>
          </cell>
          <cell r="Q2202">
            <v>41404</v>
          </cell>
          <cell r="T2202">
            <v>41521</v>
          </cell>
          <cell r="W2202">
            <v>41502</v>
          </cell>
        </row>
        <row r="2203">
          <cell r="B2203">
            <v>41432</v>
          </cell>
          <cell r="E2203">
            <v>41866</v>
          </cell>
          <cell r="H2203">
            <v>41444</v>
          </cell>
          <cell r="K2203">
            <v>41444</v>
          </cell>
          <cell r="N2203">
            <v>41432</v>
          </cell>
          <cell r="Q2203">
            <v>41407</v>
          </cell>
          <cell r="T2203">
            <v>41522</v>
          </cell>
          <cell r="W2203">
            <v>41505</v>
          </cell>
        </row>
        <row r="2204">
          <cell r="B2204">
            <v>41435</v>
          </cell>
          <cell r="E2204">
            <v>41869</v>
          </cell>
          <cell r="H2204">
            <v>41445</v>
          </cell>
          <cell r="K2204">
            <v>41445</v>
          </cell>
          <cell r="N2204">
            <v>41435</v>
          </cell>
          <cell r="Q2204">
            <v>41408</v>
          </cell>
          <cell r="T2204">
            <v>41523</v>
          </cell>
          <cell r="W2204">
            <v>41506</v>
          </cell>
        </row>
        <row r="2205">
          <cell r="B2205">
            <v>41436</v>
          </cell>
          <cell r="E2205">
            <v>41870</v>
          </cell>
          <cell r="H2205">
            <v>41446</v>
          </cell>
          <cell r="K2205">
            <v>41446</v>
          </cell>
          <cell r="N2205">
            <v>41436</v>
          </cell>
          <cell r="Q2205">
            <v>41409</v>
          </cell>
          <cell r="T2205">
            <v>41526</v>
          </cell>
          <cell r="W2205">
            <v>41507</v>
          </cell>
        </row>
        <row r="2206">
          <cell r="B2206">
            <v>41437</v>
          </cell>
          <cell r="E2206">
            <v>41871</v>
          </cell>
          <cell r="H2206">
            <v>41449</v>
          </cell>
          <cell r="K2206">
            <v>41449</v>
          </cell>
          <cell r="N2206">
            <v>41437</v>
          </cell>
          <cell r="Q2206">
            <v>41410</v>
          </cell>
          <cell r="T2206">
            <v>41527</v>
          </cell>
          <cell r="W2206">
            <v>41508</v>
          </cell>
        </row>
        <row r="2207">
          <cell r="B2207">
            <v>41438</v>
          </cell>
          <cell r="E2207">
            <v>41872</v>
          </cell>
          <cell r="H2207">
            <v>41450</v>
          </cell>
          <cell r="K2207">
            <v>41450</v>
          </cell>
          <cell r="N2207">
            <v>41438</v>
          </cell>
          <cell r="Q2207">
            <v>41411</v>
          </cell>
          <cell r="T2207">
            <v>41528</v>
          </cell>
          <cell r="W2207">
            <v>41509</v>
          </cell>
        </row>
        <row r="2208">
          <cell r="B2208">
            <v>41439</v>
          </cell>
          <cell r="E2208">
            <v>41873</v>
          </cell>
          <cell r="H2208">
            <v>41451</v>
          </cell>
          <cell r="K2208">
            <v>41451</v>
          </cell>
          <cell r="N2208">
            <v>41439</v>
          </cell>
          <cell r="Q2208">
            <v>41414</v>
          </cell>
          <cell r="T2208">
            <v>41529</v>
          </cell>
          <cell r="W2208">
            <v>41512</v>
          </cell>
        </row>
        <row r="2209">
          <cell r="B2209">
            <v>41442</v>
          </cell>
          <cell r="E2209">
            <v>41876</v>
          </cell>
          <cell r="H2209">
            <v>41452</v>
          </cell>
          <cell r="K2209">
            <v>41452</v>
          </cell>
          <cell r="N2209">
            <v>41442</v>
          </cell>
          <cell r="Q2209">
            <v>41415</v>
          </cell>
          <cell r="T2209">
            <v>41530</v>
          </cell>
          <cell r="W2209">
            <v>41513</v>
          </cell>
        </row>
        <row r="2210">
          <cell r="B2210">
            <v>41443</v>
          </cell>
          <cell r="E2210">
            <v>41877</v>
          </cell>
          <cell r="H2210">
            <v>41453</v>
          </cell>
          <cell r="K2210">
            <v>41453</v>
          </cell>
          <cell r="N2210">
            <v>41443</v>
          </cell>
          <cell r="Q2210">
            <v>41416</v>
          </cell>
          <cell r="T2210">
            <v>41534</v>
          </cell>
          <cell r="W2210">
            <v>41514</v>
          </cell>
        </row>
        <row r="2211">
          <cell r="B2211">
            <v>41444</v>
          </cell>
          <cell r="E2211">
            <v>41878</v>
          </cell>
          <cell r="H2211">
            <v>41456</v>
          </cell>
          <cell r="K2211">
            <v>41456</v>
          </cell>
          <cell r="N2211">
            <v>41444</v>
          </cell>
          <cell r="Q2211">
            <v>41417</v>
          </cell>
          <cell r="T2211">
            <v>41535</v>
          </cell>
          <cell r="W2211">
            <v>41515</v>
          </cell>
        </row>
        <row r="2212">
          <cell r="B2212">
            <v>41445</v>
          </cell>
          <cell r="E2212">
            <v>41879</v>
          </cell>
          <cell r="H2212">
            <v>41457</v>
          </cell>
          <cell r="K2212">
            <v>41457</v>
          </cell>
          <cell r="N2212">
            <v>41445</v>
          </cell>
          <cell r="Q2212">
            <v>41418</v>
          </cell>
          <cell r="T2212">
            <v>41536</v>
          </cell>
          <cell r="W2212">
            <v>41516</v>
          </cell>
        </row>
        <row r="2213">
          <cell r="B2213">
            <v>41446</v>
          </cell>
          <cell r="E2213">
            <v>41880</v>
          </cell>
          <cell r="H2213">
            <v>41458</v>
          </cell>
          <cell r="K2213">
            <v>41458</v>
          </cell>
          <cell r="N2213">
            <v>41446</v>
          </cell>
          <cell r="Q2213">
            <v>41421</v>
          </cell>
          <cell r="T2213">
            <v>41537</v>
          </cell>
          <cell r="W2213">
            <v>41519</v>
          </cell>
        </row>
        <row r="2214">
          <cell r="B2214">
            <v>41449</v>
          </cell>
          <cell r="E2214">
            <v>41883</v>
          </cell>
          <cell r="H2214">
            <v>41460</v>
          </cell>
          <cell r="K2214">
            <v>41460</v>
          </cell>
          <cell r="N2214">
            <v>41449</v>
          </cell>
          <cell r="Q2214">
            <v>41422</v>
          </cell>
          <cell r="T2214">
            <v>41541</v>
          </cell>
          <cell r="W2214">
            <v>41520</v>
          </cell>
        </row>
        <row r="2215">
          <cell r="B2215">
            <v>41450</v>
          </cell>
          <cell r="E2215">
            <v>41884</v>
          </cell>
          <cell r="H2215">
            <v>41463</v>
          </cell>
          <cell r="K2215">
            <v>41463</v>
          </cell>
          <cell r="N2215">
            <v>41450</v>
          </cell>
          <cell r="Q2215">
            <v>41423</v>
          </cell>
          <cell r="T2215">
            <v>41542</v>
          </cell>
          <cell r="W2215">
            <v>41521</v>
          </cell>
        </row>
        <row r="2216">
          <cell r="B2216">
            <v>41451</v>
          </cell>
          <cell r="E2216">
            <v>41885</v>
          </cell>
          <cell r="H2216">
            <v>41464</v>
          </cell>
          <cell r="K2216">
            <v>41464</v>
          </cell>
          <cell r="N2216">
            <v>41451</v>
          </cell>
          <cell r="Q2216">
            <v>41424</v>
          </cell>
          <cell r="T2216">
            <v>41543</v>
          </cell>
          <cell r="W2216">
            <v>41522</v>
          </cell>
        </row>
        <row r="2217">
          <cell r="B2217">
            <v>41452</v>
          </cell>
          <cell r="E2217">
            <v>41886</v>
          </cell>
          <cell r="H2217">
            <v>41465</v>
          </cell>
          <cell r="K2217">
            <v>41465</v>
          </cell>
          <cell r="N2217">
            <v>41452</v>
          </cell>
          <cell r="Q2217">
            <v>41425</v>
          </cell>
          <cell r="T2217">
            <v>41544</v>
          </cell>
          <cell r="W2217">
            <v>41523</v>
          </cell>
        </row>
        <row r="2218">
          <cell r="B2218">
            <v>41453</v>
          </cell>
          <cell r="E2218">
            <v>41887</v>
          </cell>
          <cell r="H2218">
            <v>41466</v>
          </cell>
          <cell r="K2218">
            <v>41466</v>
          </cell>
          <cell r="N2218">
            <v>41453</v>
          </cell>
          <cell r="Q2218">
            <v>41428</v>
          </cell>
          <cell r="T2218">
            <v>41547</v>
          </cell>
          <cell r="W2218">
            <v>41526</v>
          </cell>
        </row>
        <row r="2219">
          <cell r="B2219">
            <v>41456</v>
          </cell>
          <cell r="E2219">
            <v>41890</v>
          </cell>
          <cell r="H2219">
            <v>41467</v>
          </cell>
          <cell r="K2219">
            <v>41467</v>
          </cell>
          <cell r="N2219">
            <v>41456</v>
          </cell>
          <cell r="Q2219">
            <v>41429</v>
          </cell>
          <cell r="T2219">
            <v>41548</v>
          </cell>
          <cell r="W2219">
            <v>41527</v>
          </cell>
        </row>
        <row r="2220">
          <cell r="B2220">
            <v>41457</v>
          </cell>
          <cell r="E2220">
            <v>41892</v>
          </cell>
          <cell r="H2220">
            <v>41470</v>
          </cell>
          <cell r="K2220">
            <v>41470</v>
          </cell>
          <cell r="N2220">
            <v>41457</v>
          </cell>
          <cell r="Q2220">
            <v>41430</v>
          </cell>
          <cell r="T2220">
            <v>41549</v>
          </cell>
          <cell r="W2220">
            <v>41528</v>
          </cell>
        </row>
        <row r="2221">
          <cell r="B2221">
            <v>41458</v>
          </cell>
          <cell r="E2221">
            <v>41893</v>
          </cell>
          <cell r="H2221">
            <v>41471</v>
          </cell>
          <cell r="K2221">
            <v>41471</v>
          </cell>
          <cell r="N2221">
            <v>41458</v>
          </cell>
          <cell r="Q2221">
            <v>41431</v>
          </cell>
          <cell r="T2221">
            <v>41550</v>
          </cell>
          <cell r="W2221">
            <v>41529</v>
          </cell>
        </row>
        <row r="2222">
          <cell r="B2222">
            <v>41459</v>
          </cell>
          <cell r="E2222">
            <v>41894</v>
          </cell>
          <cell r="H2222">
            <v>41472</v>
          </cell>
          <cell r="K2222">
            <v>41472</v>
          </cell>
          <cell r="N2222">
            <v>41459</v>
          </cell>
          <cell r="Q2222">
            <v>41432</v>
          </cell>
          <cell r="T2222">
            <v>41551</v>
          </cell>
          <cell r="W2222">
            <v>41530</v>
          </cell>
        </row>
        <row r="2223">
          <cell r="B2223">
            <v>41460</v>
          </cell>
          <cell r="E2223">
            <v>41897</v>
          </cell>
          <cell r="H2223">
            <v>41473</v>
          </cell>
          <cell r="K2223">
            <v>41473</v>
          </cell>
          <cell r="N2223">
            <v>41460</v>
          </cell>
          <cell r="Q2223">
            <v>41435</v>
          </cell>
          <cell r="T2223">
            <v>41554</v>
          </cell>
          <cell r="W2223">
            <v>41533</v>
          </cell>
        </row>
        <row r="2224">
          <cell r="B2224">
            <v>41463</v>
          </cell>
          <cell r="E2224">
            <v>41898</v>
          </cell>
          <cell r="H2224">
            <v>41474</v>
          </cell>
          <cell r="K2224">
            <v>41474</v>
          </cell>
          <cell r="N2224">
            <v>41463</v>
          </cell>
          <cell r="Q2224">
            <v>41436</v>
          </cell>
          <cell r="T2224">
            <v>41555</v>
          </cell>
          <cell r="W2224">
            <v>41534</v>
          </cell>
        </row>
        <row r="2225">
          <cell r="B2225">
            <v>41464</v>
          </cell>
          <cell r="E2225">
            <v>41899</v>
          </cell>
          <cell r="H2225">
            <v>41477</v>
          </cell>
          <cell r="K2225">
            <v>41477</v>
          </cell>
          <cell r="N2225">
            <v>41464</v>
          </cell>
          <cell r="Q2225">
            <v>41437</v>
          </cell>
          <cell r="T2225">
            <v>41556</v>
          </cell>
          <cell r="W2225">
            <v>41535</v>
          </cell>
        </row>
        <row r="2226">
          <cell r="B2226">
            <v>41465</v>
          </cell>
          <cell r="E2226">
            <v>41900</v>
          </cell>
          <cell r="H2226">
            <v>41478</v>
          </cell>
          <cell r="K2226">
            <v>41478</v>
          </cell>
          <cell r="N2226">
            <v>41465</v>
          </cell>
          <cell r="Q2226">
            <v>41438</v>
          </cell>
          <cell r="T2226">
            <v>41557</v>
          </cell>
          <cell r="W2226">
            <v>41536</v>
          </cell>
        </row>
        <row r="2227">
          <cell r="B2227">
            <v>41466</v>
          </cell>
          <cell r="E2227">
            <v>41901</v>
          </cell>
          <cell r="H2227">
            <v>41479</v>
          </cell>
          <cell r="K2227">
            <v>41479</v>
          </cell>
          <cell r="N2227">
            <v>41466</v>
          </cell>
          <cell r="Q2227">
            <v>41439</v>
          </cell>
          <cell r="T2227">
            <v>41558</v>
          </cell>
          <cell r="W2227">
            <v>41540</v>
          </cell>
        </row>
        <row r="2228">
          <cell r="B2228">
            <v>41467</v>
          </cell>
          <cell r="E2228">
            <v>41904</v>
          </cell>
          <cell r="H2228">
            <v>41480</v>
          </cell>
          <cell r="K2228">
            <v>41480</v>
          </cell>
          <cell r="N2228">
            <v>41467</v>
          </cell>
          <cell r="Q2228">
            <v>41442</v>
          </cell>
          <cell r="T2228">
            <v>41562</v>
          </cell>
          <cell r="W2228">
            <v>41541</v>
          </cell>
        </row>
        <row r="2229">
          <cell r="B2229">
            <v>41470</v>
          </cell>
          <cell r="E2229">
            <v>41905</v>
          </cell>
          <cell r="H2229">
            <v>41481</v>
          </cell>
          <cell r="K2229">
            <v>41481</v>
          </cell>
          <cell r="N2229">
            <v>41470</v>
          </cell>
          <cell r="Q2229">
            <v>41443</v>
          </cell>
          <cell r="T2229">
            <v>41563</v>
          </cell>
          <cell r="W2229">
            <v>41542</v>
          </cell>
        </row>
        <row r="2230">
          <cell r="B2230">
            <v>41471</v>
          </cell>
          <cell r="E2230">
            <v>41906</v>
          </cell>
          <cell r="H2230">
            <v>41484</v>
          </cell>
          <cell r="K2230">
            <v>41484</v>
          </cell>
          <cell r="N2230">
            <v>41471</v>
          </cell>
          <cell r="Q2230">
            <v>41444</v>
          </cell>
          <cell r="T2230">
            <v>41564</v>
          </cell>
          <cell r="W2230">
            <v>41543</v>
          </cell>
        </row>
        <row r="2231">
          <cell r="B2231">
            <v>41472</v>
          </cell>
          <cell r="E2231">
            <v>41907</v>
          </cell>
          <cell r="H2231">
            <v>41485</v>
          </cell>
          <cell r="K2231">
            <v>41485</v>
          </cell>
          <cell r="N2231">
            <v>41472</v>
          </cell>
          <cell r="Q2231">
            <v>41445</v>
          </cell>
          <cell r="T2231">
            <v>41565</v>
          </cell>
          <cell r="W2231">
            <v>41544</v>
          </cell>
        </row>
        <row r="2232">
          <cell r="B2232">
            <v>41473</v>
          </cell>
          <cell r="E2232">
            <v>41908</v>
          </cell>
          <cell r="H2232">
            <v>41486</v>
          </cell>
          <cell r="K2232">
            <v>41486</v>
          </cell>
          <cell r="N2232">
            <v>41473</v>
          </cell>
          <cell r="Q2232">
            <v>41446</v>
          </cell>
          <cell r="T2232">
            <v>41568</v>
          </cell>
          <cell r="W2232">
            <v>41547</v>
          </cell>
        </row>
        <row r="2233">
          <cell r="B2233">
            <v>41474</v>
          </cell>
          <cell r="E2233">
            <v>41911</v>
          </cell>
          <cell r="H2233">
            <v>41487</v>
          </cell>
          <cell r="K2233">
            <v>41487</v>
          </cell>
          <cell r="N2233">
            <v>41474</v>
          </cell>
          <cell r="Q2233">
            <v>41449</v>
          </cell>
          <cell r="T2233">
            <v>41569</v>
          </cell>
          <cell r="W2233">
            <v>41549</v>
          </cell>
        </row>
        <row r="2234">
          <cell r="B2234">
            <v>41477</v>
          </cell>
          <cell r="E2234">
            <v>41912</v>
          </cell>
          <cell r="H2234">
            <v>41488</v>
          </cell>
          <cell r="K2234">
            <v>41488</v>
          </cell>
          <cell r="N2234">
            <v>41477</v>
          </cell>
          <cell r="Q2234">
            <v>41450</v>
          </cell>
          <cell r="T2234">
            <v>41570</v>
          </cell>
          <cell r="W2234">
            <v>41550</v>
          </cell>
        </row>
        <row r="2235">
          <cell r="B2235">
            <v>41478</v>
          </cell>
          <cell r="E2235">
            <v>41915</v>
          </cell>
          <cell r="H2235">
            <v>41491</v>
          </cell>
          <cell r="K2235">
            <v>41491</v>
          </cell>
          <cell r="N2235">
            <v>41478</v>
          </cell>
          <cell r="Q2235">
            <v>41451</v>
          </cell>
          <cell r="T2235">
            <v>41571</v>
          </cell>
          <cell r="W2235">
            <v>41551</v>
          </cell>
        </row>
        <row r="2236">
          <cell r="B2236">
            <v>41479</v>
          </cell>
          <cell r="E2236">
            <v>41918</v>
          </cell>
          <cell r="H2236">
            <v>41492</v>
          </cell>
          <cell r="K2236">
            <v>41492</v>
          </cell>
          <cell r="N2236">
            <v>41479</v>
          </cell>
          <cell r="Q2236">
            <v>41452</v>
          </cell>
          <cell r="T2236">
            <v>41572</v>
          </cell>
          <cell r="W2236">
            <v>41554</v>
          </cell>
        </row>
        <row r="2237">
          <cell r="B2237">
            <v>41480</v>
          </cell>
          <cell r="E2237">
            <v>41919</v>
          </cell>
          <cell r="H2237">
            <v>41493</v>
          </cell>
          <cell r="K2237">
            <v>41493</v>
          </cell>
          <cell r="N2237">
            <v>41480</v>
          </cell>
          <cell r="Q2237">
            <v>41453</v>
          </cell>
          <cell r="T2237">
            <v>41575</v>
          </cell>
          <cell r="W2237">
            <v>41555</v>
          </cell>
        </row>
        <row r="2238">
          <cell r="B2238">
            <v>41481</v>
          </cell>
          <cell r="E2238">
            <v>41920</v>
          </cell>
          <cell r="H2238">
            <v>41494</v>
          </cell>
          <cell r="K2238">
            <v>41494</v>
          </cell>
          <cell r="N2238">
            <v>41481</v>
          </cell>
          <cell r="Q2238">
            <v>41456</v>
          </cell>
          <cell r="T2238">
            <v>41576</v>
          </cell>
          <cell r="W2238">
            <v>41556</v>
          </cell>
        </row>
        <row r="2239">
          <cell r="B2239">
            <v>41484</v>
          </cell>
          <cell r="E2239">
            <v>41921</v>
          </cell>
          <cell r="H2239">
            <v>41495</v>
          </cell>
          <cell r="K2239">
            <v>41495</v>
          </cell>
          <cell r="N2239">
            <v>41484</v>
          </cell>
          <cell r="Q2239">
            <v>41457</v>
          </cell>
          <cell r="T2239">
            <v>41577</v>
          </cell>
          <cell r="W2239">
            <v>41557</v>
          </cell>
        </row>
        <row r="2240">
          <cell r="B2240">
            <v>41485</v>
          </cell>
          <cell r="E2240">
            <v>41922</v>
          </cell>
          <cell r="H2240">
            <v>41498</v>
          </cell>
          <cell r="K2240">
            <v>41498</v>
          </cell>
          <cell r="N2240">
            <v>41485</v>
          </cell>
          <cell r="Q2240">
            <v>41458</v>
          </cell>
          <cell r="T2240">
            <v>41578</v>
          </cell>
          <cell r="W2240">
            <v>41558</v>
          </cell>
        </row>
        <row r="2241">
          <cell r="B2241">
            <v>41486</v>
          </cell>
          <cell r="E2241">
            <v>41925</v>
          </cell>
          <cell r="H2241">
            <v>41499</v>
          </cell>
          <cell r="K2241">
            <v>41499</v>
          </cell>
          <cell r="N2241">
            <v>41486</v>
          </cell>
          <cell r="Q2241">
            <v>41459</v>
          </cell>
          <cell r="T2241">
            <v>41579</v>
          </cell>
          <cell r="W2241">
            <v>41562</v>
          </cell>
        </row>
        <row r="2242">
          <cell r="B2242">
            <v>41487</v>
          </cell>
          <cell r="E2242">
            <v>41926</v>
          </cell>
          <cell r="H2242">
            <v>41500</v>
          </cell>
          <cell r="K2242">
            <v>41500</v>
          </cell>
          <cell r="N2242">
            <v>41487</v>
          </cell>
          <cell r="Q2242">
            <v>41460</v>
          </cell>
          <cell r="T2242">
            <v>41583</v>
          </cell>
          <cell r="W2242">
            <v>41563</v>
          </cell>
        </row>
        <row r="2243">
          <cell r="B2243">
            <v>41488</v>
          </cell>
          <cell r="E2243">
            <v>41927</v>
          </cell>
          <cell r="H2243">
            <v>41501</v>
          </cell>
          <cell r="K2243">
            <v>41501</v>
          </cell>
          <cell r="N2243">
            <v>41488</v>
          </cell>
          <cell r="Q2243">
            <v>41463</v>
          </cell>
          <cell r="T2243">
            <v>41584</v>
          </cell>
          <cell r="W2243">
            <v>41564</v>
          </cell>
        </row>
        <row r="2244">
          <cell r="B2244">
            <v>41491</v>
          </cell>
          <cell r="E2244">
            <v>41928</v>
          </cell>
          <cell r="H2244">
            <v>41502</v>
          </cell>
          <cell r="K2244">
            <v>41502</v>
          </cell>
          <cell r="N2244">
            <v>41491</v>
          </cell>
          <cell r="Q2244">
            <v>41464</v>
          </cell>
          <cell r="T2244">
            <v>41585</v>
          </cell>
          <cell r="W2244">
            <v>41565</v>
          </cell>
        </row>
        <row r="2245">
          <cell r="B2245">
            <v>41492</v>
          </cell>
          <cell r="E2245">
            <v>41929</v>
          </cell>
          <cell r="H2245">
            <v>41505</v>
          </cell>
          <cell r="K2245">
            <v>41505</v>
          </cell>
          <cell r="N2245">
            <v>41492</v>
          </cell>
          <cell r="Q2245">
            <v>41465</v>
          </cell>
          <cell r="T2245">
            <v>41586</v>
          </cell>
          <cell r="W2245">
            <v>41568</v>
          </cell>
        </row>
        <row r="2246">
          <cell r="B2246">
            <v>41493</v>
          </cell>
          <cell r="E2246">
            <v>41932</v>
          </cell>
          <cell r="H2246">
            <v>41506</v>
          </cell>
          <cell r="K2246">
            <v>41506</v>
          </cell>
          <cell r="N2246">
            <v>41493</v>
          </cell>
          <cell r="Q2246">
            <v>41466</v>
          </cell>
          <cell r="T2246">
            <v>41589</v>
          </cell>
          <cell r="W2246">
            <v>41569</v>
          </cell>
        </row>
        <row r="2247">
          <cell r="B2247">
            <v>41494</v>
          </cell>
          <cell r="E2247">
            <v>41933</v>
          </cell>
          <cell r="H2247">
            <v>41507</v>
          </cell>
          <cell r="K2247">
            <v>41507</v>
          </cell>
          <cell r="N2247">
            <v>41494</v>
          </cell>
          <cell r="Q2247">
            <v>41467</v>
          </cell>
          <cell r="T2247">
            <v>41590</v>
          </cell>
          <cell r="W2247">
            <v>41570</v>
          </cell>
        </row>
        <row r="2248">
          <cell r="B2248">
            <v>41495</v>
          </cell>
          <cell r="E2248">
            <v>41934</v>
          </cell>
          <cell r="H2248">
            <v>41508</v>
          </cell>
          <cell r="K2248">
            <v>41508</v>
          </cell>
          <cell r="N2248">
            <v>41495</v>
          </cell>
          <cell r="Q2248">
            <v>41470</v>
          </cell>
          <cell r="T2248">
            <v>41591</v>
          </cell>
          <cell r="W2248">
            <v>41571</v>
          </cell>
        </row>
        <row r="2249">
          <cell r="B2249">
            <v>41498</v>
          </cell>
          <cell r="E2249">
            <v>41935</v>
          </cell>
          <cell r="H2249">
            <v>41509</v>
          </cell>
          <cell r="K2249">
            <v>41509</v>
          </cell>
          <cell r="N2249">
            <v>41498</v>
          </cell>
          <cell r="Q2249">
            <v>41471</v>
          </cell>
          <cell r="T2249">
            <v>41592</v>
          </cell>
          <cell r="W2249">
            <v>41572</v>
          </cell>
        </row>
        <row r="2250">
          <cell r="B2250">
            <v>41499</v>
          </cell>
          <cell r="E2250">
            <v>41936</v>
          </cell>
          <cell r="H2250">
            <v>41512</v>
          </cell>
          <cell r="K2250">
            <v>41512</v>
          </cell>
          <cell r="N2250">
            <v>41499</v>
          </cell>
          <cell r="Q2250">
            <v>41472</v>
          </cell>
          <cell r="T2250">
            <v>41593</v>
          </cell>
          <cell r="W2250">
            <v>41575</v>
          </cell>
        </row>
        <row r="2251">
          <cell r="B2251">
            <v>41500</v>
          </cell>
          <cell r="E2251">
            <v>41939</v>
          </cell>
          <cell r="H2251">
            <v>41513</v>
          </cell>
          <cell r="K2251">
            <v>41513</v>
          </cell>
          <cell r="N2251">
            <v>41500</v>
          </cell>
          <cell r="Q2251">
            <v>41473</v>
          </cell>
          <cell r="T2251">
            <v>41596</v>
          </cell>
          <cell r="W2251">
            <v>41576</v>
          </cell>
        </row>
        <row r="2252">
          <cell r="B2252">
            <v>41501</v>
          </cell>
          <cell r="E2252">
            <v>41940</v>
          </cell>
          <cell r="H2252">
            <v>41514</v>
          </cell>
          <cell r="K2252">
            <v>41514</v>
          </cell>
          <cell r="N2252">
            <v>41501</v>
          </cell>
          <cell r="Q2252">
            <v>41474</v>
          </cell>
          <cell r="T2252">
            <v>41597</v>
          </cell>
          <cell r="W2252">
            <v>41577</v>
          </cell>
        </row>
        <row r="2253">
          <cell r="B2253">
            <v>41502</v>
          </cell>
          <cell r="E2253">
            <v>41941</v>
          </cell>
          <cell r="H2253">
            <v>41515</v>
          </cell>
          <cell r="K2253">
            <v>41515</v>
          </cell>
          <cell r="N2253">
            <v>41502</v>
          </cell>
          <cell r="Q2253">
            <v>41477</v>
          </cell>
          <cell r="T2253">
            <v>41598</v>
          </cell>
          <cell r="W2253">
            <v>41578</v>
          </cell>
        </row>
        <row r="2254">
          <cell r="B2254">
            <v>41505</v>
          </cell>
          <cell r="E2254">
            <v>41942</v>
          </cell>
          <cell r="H2254">
            <v>41516</v>
          </cell>
          <cell r="K2254">
            <v>41516</v>
          </cell>
          <cell r="N2254">
            <v>41505</v>
          </cell>
          <cell r="Q2254">
            <v>41478</v>
          </cell>
          <cell r="T2254">
            <v>41599</v>
          </cell>
          <cell r="W2254">
            <v>41579</v>
          </cell>
        </row>
        <row r="2255">
          <cell r="B2255">
            <v>41506</v>
          </cell>
          <cell r="E2255">
            <v>41943</v>
          </cell>
          <cell r="H2255">
            <v>41520</v>
          </cell>
          <cell r="K2255">
            <v>41520</v>
          </cell>
          <cell r="N2255">
            <v>41506</v>
          </cell>
          <cell r="Q2255">
            <v>41479</v>
          </cell>
          <cell r="T2255">
            <v>41600</v>
          </cell>
          <cell r="W2255">
            <v>41582</v>
          </cell>
        </row>
        <row r="2256">
          <cell r="B2256">
            <v>41507</v>
          </cell>
          <cell r="E2256">
            <v>41946</v>
          </cell>
          <cell r="H2256">
            <v>41521</v>
          </cell>
          <cell r="K2256">
            <v>41521</v>
          </cell>
          <cell r="N2256">
            <v>41507</v>
          </cell>
          <cell r="Q2256">
            <v>41480</v>
          </cell>
          <cell r="T2256">
            <v>41603</v>
          </cell>
          <cell r="W2256">
            <v>41583</v>
          </cell>
        </row>
        <row r="2257">
          <cell r="B2257">
            <v>41508</v>
          </cell>
          <cell r="E2257">
            <v>41947</v>
          </cell>
          <cell r="H2257">
            <v>41522</v>
          </cell>
          <cell r="K2257">
            <v>41522</v>
          </cell>
          <cell r="N2257">
            <v>41508</v>
          </cell>
          <cell r="Q2257">
            <v>41481</v>
          </cell>
          <cell r="T2257">
            <v>41604</v>
          </cell>
          <cell r="W2257">
            <v>41584</v>
          </cell>
        </row>
        <row r="2258">
          <cell r="B2258">
            <v>41509</v>
          </cell>
          <cell r="E2258">
            <v>41948</v>
          </cell>
          <cell r="H2258">
            <v>41523</v>
          </cell>
          <cell r="K2258">
            <v>41523</v>
          </cell>
          <cell r="N2258">
            <v>41509</v>
          </cell>
          <cell r="Q2258">
            <v>41484</v>
          </cell>
          <cell r="T2258">
            <v>41605</v>
          </cell>
          <cell r="W2258">
            <v>41585</v>
          </cell>
        </row>
        <row r="2259">
          <cell r="B2259">
            <v>41513</v>
          </cell>
          <cell r="E2259">
            <v>41949</v>
          </cell>
          <cell r="H2259">
            <v>41526</v>
          </cell>
          <cell r="K2259">
            <v>41526</v>
          </cell>
          <cell r="N2259">
            <v>41513</v>
          </cell>
          <cell r="Q2259">
            <v>41485</v>
          </cell>
          <cell r="T2259">
            <v>41606</v>
          </cell>
          <cell r="W2259">
            <v>41586</v>
          </cell>
        </row>
        <row r="2260">
          <cell r="B2260">
            <v>41514</v>
          </cell>
          <cell r="E2260">
            <v>41950</v>
          </cell>
          <cell r="H2260">
            <v>41527</v>
          </cell>
          <cell r="K2260">
            <v>41527</v>
          </cell>
          <cell r="N2260">
            <v>41514</v>
          </cell>
          <cell r="Q2260">
            <v>41486</v>
          </cell>
          <cell r="T2260">
            <v>41607</v>
          </cell>
          <cell r="W2260">
            <v>41589</v>
          </cell>
        </row>
        <row r="2261">
          <cell r="B2261">
            <v>41515</v>
          </cell>
          <cell r="E2261">
            <v>41953</v>
          </cell>
          <cell r="H2261">
            <v>41528</v>
          </cell>
          <cell r="K2261">
            <v>41528</v>
          </cell>
          <cell r="N2261">
            <v>41515</v>
          </cell>
          <cell r="Q2261">
            <v>41487</v>
          </cell>
          <cell r="T2261">
            <v>41610</v>
          </cell>
          <cell r="W2261">
            <v>41590</v>
          </cell>
        </row>
        <row r="2262">
          <cell r="B2262">
            <v>41516</v>
          </cell>
          <cell r="E2262">
            <v>41954</v>
          </cell>
          <cell r="H2262">
            <v>41529</v>
          </cell>
          <cell r="K2262">
            <v>41529</v>
          </cell>
          <cell r="N2262">
            <v>41516</v>
          </cell>
          <cell r="Q2262">
            <v>41488</v>
          </cell>
          <cell r="T2262">
            <v>41611</v>
          </cell>
          <cell r="W2262">
            <v>41591</v>
          </cell>
        </row>
        <row r="2263">
          <cell r="B2263">
            <v>41519</v>
          </cell>
          <cell r="E2263">
            <v>41955</v>
          </cell>
          <cell r="H2263">
            <v>41530</v>
          </cell>
          <cell r="K2263">
            <v>41530</v>
          </cell>
          <cell r="N2263">
            <v>41519</v>
          </cell>
          <cell r="Q2263">
            <v>41491</v>
          </cell>
          <cell r="T2263">
            <v>41612</v>
          </cell>
          <cell r="W2263">
            <v>41592</v>
          </cell>
        </row>
        <row r="2264">
          <cell r="B2264">
            <v>41520</v>
          </cell>
          <cell r="E2264">
            <v>41956</v>
          </cell>
          <cell r="H2264">
            <v>41533</v>
          </cell>
          <cell r="K2264">
            <v>41533</v>
          </cell>
          <cell r="N2264">
            <v>41520</v>
          </cell>
          <cell r="Q2264">
            <v>41492</v>
          </cell>
          <cell r="T2264">
            <v>41613</v>
          </cell>
          <cell r="W2264">
            <v>41593</v>
          </cell>
        </row>
        <row r="2265">
          <cell r="B2265">
            <v>41521</v>
          </cell>
          <cell r="E2265">
            <v>41957</v>
          </cell>
          <cell r="H2265">
            <v>41534</v>
          </cell>
          <cell r="K2265">
            <v>41534</v>
          </cell>
          <cell r="N2265">
            <v>41521</v>
          </cell>
          <cell r="Q2265">
            <v>41493</v>
          </cell>
          <cell r="T2265">
            <v>41614</v>
          </cell>
          <cell r="W2265">
            <v>41596</v>
          </cell>
        </row>
        <row r="2266">
          <cell r="B2266">
            <v>41522</v>
          </cell>
          <cell r="E2266">
            <v>41960</v>
          </cell>
          <cell r="H2266">
            <v>41535</v>
          </cell>
          <cell r="K2266">
            <v>41535</v>
          </cell>
          <cell r="N2266">
            <v>41522</v>
          </cell>
          <cell r="Q2266">
            <v>41494</v>
          </cell>
          <cell r="T2266">
            <v>41617</v>
          </cell>
          <cell r="W2266">
            <v>41597</v>
          </cell>
        </row>
        <row r="2267">
          <cell r="B2267">
            <v>41523</v>
          </cell>
          <cell r="E2267">
            <v>41961</v>
          </cell>
          <cell r="H2267">
            <v>41536</v>
          </cell>
          <cell r="K2267">
            <v>41536</v>
          </cell>
          <cell r="N2267">
            <v>41523</v>
          </cell>
          <cell r="Q2267">
            <v>41495</v>
          </cell>
          <cell r="T2267">
            <v>41618</v>
          </cell>
          <cell r="W2267">
            <v>41598</v>
          </cell>
        </row>
        <row r="2268">
          <cell r="B2268">
            <v>41526</v>
          </cell>
          <cell r="E2268">
            <v>41962</v>
          </cell>
          <cell r="H2268">
            <v>41537</v>
          </cell>
          <cell r="K2268">
            <v>41537</v>
          </cell>
          <cell r="N2268">
            <v>41526</v>
          </cell>
          <cell r="Q2268">
            <v>41498</v>
          </cell>
          <cell r="T2268">
            <v>41619</v>
          </cell>
          <cell r="W2268">
            <v>41599</v>
          </cell>
        </row>
        <row r="2269">
          <cell r="B2269">
            <v>41527</v>
          </cell>
          <cell r="E2269">
            <v>41963</v>
          </cell>
          <cell r="H2269">
            <v>41540</v>
          </cell>
          <cell r="K2269">
            <v>41540</v>
          </cell>
          <cell r="N2269">
            <v>41527</v>
          </cell>
          <cell r="Q2269">
            <v>41499</v>
          </cell>
          <cell r="T2269">
            <v>41620</v>
          </cell>
          <cell r="W2269">
            <v>41600</v>
          </cell>
        </row>
        <row r="2270">
          <cell r="B2270">
            <v>41528</v>
          </cell>
          <cell r="E2270">
            <v>41964</v>
          </cell>
          <cell r="H2270">
            <v>41541</v>
          </cell>
          <cell r="K2270">
            <v>41541</v>
          </cell>
          <cell r="N2270">
            <v>41528</v>
          </cell>
          <cell r="Q2270">
            <v>41500</v>
          </cell>
          <cell r="T2270">
            <v>41621</v>
          </cell>
          <cell r="W2270">
            <v>41603</v>
          </cell>
        </row>
        <row r="2271">
          <cell r="B2271">
            <v>41529</v>
          </cell>
          <cell r="E2271">
            <v>41967</v>
          </cell>
          <cell r="H2271">
            <v>41542</v>
          </cell>
          <cell r="K2271">
            <v>41542</v>
          </cell>
          <cell r="N2271">
            <v>41529</v>
          </cell>
          <cell r="Q2271">
            <v>41501</v>
          </cell>
          <cell r="T2271">
            <v>41624</v>
          </cell>
          <cell r="W2271">
            <v>41604</v>
          </cell>
        </row>
        <row r="2272">
          <cell r="B2272">
            <v>41530</v>
          </cell>
          <cell r="E2272">
            <v>41968</v>
          </cell>
          <cell r="H2272">
            <v>41543</v>
          </cell>
          <cell r="K2272">
            <v>41543</v>
          </cell>
          <cell r="N2272">
            <v>41530</v>
          </cell>
          <cell r="Q2272">
            <v>41502</v>
          </cell>
          <cell r="T2272">
            <v>41625</v>
          </cell>
          <cell r="W2272">
            <v>41605</v>
          </cell>
        </row>
        <row r="2273">
          <cell r="B2273">
            <v>41533</v>
          </cell>
          <cell r="E2273">
            <v>41969</v>
          </cell>
          <cell r="H2273">
            <v>41544</v>
          </cell>
          <cell r="K2273">
            <v>41544</v>
          </cell>
          <cell r="N2273">
            <v>41533</v>
          </cell>
          <cell r="Q2273">
            <v>41505</v>
          </cell>
          <cell r="T2273">
            <v>41626</v>
          </cell>
          <cell r="W2273">
            <v>41606</v>
          </cell>
        </row>
        <row r="2274">
          <cell r="B2274">
            <v>41534</v>
          </cell>
          <cell r="E2274">
            <v>41970</v>
          </cell>
          <cell r="H2274">
            <v>41547</v>
          </cell>
          <cell r="K2274">
            <v>41547</v>
          </cell>
          <cell r="N2274">
            <v>41534</v>
          </cell>
          <cell r="Q2274">
            <v>41506</v>
          </cell>
          <cell r="T2274">
            <v>41627</v>
          </cell>
          <cell r="W2274">
            <v>41607</v>
          </cell>
        </row>
        <row r="2275">
          <cell r="B2275">
            <v>41535</v>
          </cell>
          <cell r="E2275">
            <v>41971</v>
          </cell>
          <cell r="H2275">
            <v>41548</v>
          </cell>
          <cell r="K2275">
            <v>41548</v>
          </cell>
          <cell r="N2275">
            <v>41535</v>
          </cell>
          <cell r="Q2275">
            <v>41507</v>
          </cell>
          <cell r="T2275">
            <v>41628</v>
          </cell>
          <cell r="W2275">
            <v>41610</v>
          </cell>
        </row>
        <row r="2276">
          <cell r="B2276">
            <v>41536</v>
          </cell>
          <cell r="E2276">
            <v>41974</v>
          </cell>
          <cell r="H2276">
            <v>41549</v>
          </cell>
          <cell r="K2276">
            <v>41549</v>
          </cell>
          <cell r="N2276">
            <v>41536</v>
          </cell>
          <cell r="Q2276">
            <v>41508</v>
          </cell>
          <cell r="T2276">
            <v>41632</v>
          </cell>
          <cell r="W2276">
            <v>41611</v>
          </cell>
        </row>
        <row r="2277">
          <cell r="B2277">
            <v>41537</v>
          </cell>
          <cell r="E2277">
            <v>41975</v>
          </cell>
          <cell r="H2277">
            <v>41550</v>
          </cell>
          <cell r="K2277">
            <v>41550</v>
          </cell>
          <cell r="N2277">
            <v>41537</v>
          </cell>
          <cell r="Q2277">
            <v>41509</v>
          </cell>
          <cell r="T2277">
            <v>41633</v>
          </cell>
          <cell r="W2277">
            <v>41612</v>
          </cell>
        </row>
        <row r="2278">
          <cell r="B2278">
            <v>41540</v>
          </cell>
          <cell r="E2278">
            <v>41976</v>
          </cell>
          <cell r="H2278">
            <v>41551</v>
          </cell>
          <cell r="K2278">
            <v>41551</v>
          </cell>
          <cell r="N2278">
            <v>41540</v>
          </cell>
          <cell r="Q2278">
            <v>41512</v>
          </cell>
          <cell r="T2278">
            <v>41634</v>
          </cell>
          <cell r="W2278">
            <v>41613</v>
          </cell>
        </row>
        <row r="2279">
          <cell r="B2279">
            <v>41541</v>
          </cell>
          <cell r="E2279">
            <v>41977</v>
          </cell>
          <cell r="H2279">
            <v>41554</v>
          </cell>
          <cell r="K2279">
            <v>41554</v>
          </cell>
          <cell r="N2279">
            <v>41541</v>
          </cell>
          <cell r="Q2279">
            <v>41513</v>
          </cell>
          <cell r="T2279">
            <v>41635</v>
          </cell>
          <cell r="W2279">
            <v>41614</v>
          </cell>
        </row>
        <row r="2280">
          <cell r="B2280">
            <v>41542</v>
          </cell>
          <cell r="E2280">
            <v>41978</v>
          </cell>
          <cell r="H2280">
            <v>41555</v>
          </cell>
          <cell r="K2280">
            <v>41555</v>
          </cell>
          <cell r="N2280">
            <v>41542</v>
          </cell>
          <cell r="Q2280">
            <v>41514</v>
          </cell>
          <cell r="T2280">
            <v>41638</v>
          </cell>
          <cell r="W2280">
            <v>41617</v>
          </cell>
        </row>
        <row r="2281">
          <cell r="B2281">
            <v>41543</v>
          </cell>
          <cell r="E2281">
            <v>41981</v>
          </cell>
          <cell r="H2281">
            <v>41556</v>
          </cell>
          <cell r="K2281">
            <v>41556</v>
          </cell>
          <cell r="N2281">
            <v>41543</v>
          </cell>
          <cell r="Q2281">
            <v>41515</v>
          </cell>
          <cell r="T2281">
            <v>41645</v>
          </cell>
          <cell r="W2281">
            <v>41618</v>
          </cell>
        </row>
        <row r="2282">
          <cell r="B2282">
            <v>41544</v>
          </cell>
          <cell r="E2282">
            <v>41982</v>
          </cell>
          <cell r="H2282">
            <v>41557</v>
          </cell>
          <cell r="K2282">
            <v>41557</v>
          </cell>
          <cell r="N2282">
            <v>41544</v>
          </cell>
          <cell r="Q2282">
            <v>41516</v>
          </cell>
          <cell r="T2282">
            <v>41646</v>
          </cell>
          <cell r="W2282">
            <v>41619</v>
          </cell>
        </row>
        <row r="2283">
          <cell r="B2283">
            <v>41547</v>
          </cell>
          <cell r="E2283">
            <v>41983</v>
          </cell>
          <cell r="H2283">
            <v>41558</v>
          </cell>
          <cell r="K2283">
            <v>41558</v>
          </cell>
          <cell r="N2283">
            <v>41547</v>
          </cell>
          <cell r="Q2283">
            <v>41519</v>
          </cell>
          <cell r="T2283">
            <v>41647</v>
          </cell>
          <cell r="W2283">
            <v>41620</v>
          </cell>
        </row>
        <row r="2284">
          <cell r="B2284">
            <v>41548</v>
          </cell>
          <cell r="E2284">
            <v>41984</v>
          </cell>
          <cell r="H2284">
            <v>41561</v>
          </cell>
          <cell r="K2284">
            <v>41561</v>
          </cell>
          <cell r="N2284">
            <v>41548</v>
          </cell>
          <cell r="Q2284">
            <v>41520</v>
          </cell>
          <cell r="T2284">
            <v>41648</v>
          </cell>
          <cell r="W2284">
            <v>41621</v>
          </cell>
        </row>
        <row r="2285">
          <cell r="B2285">
            <v>41549</v>
          </cell>
          <cell r="E2285">
            <v>41985</v>
          </cell>
          <cell r="H2285">
            <v>41562</v>
          </cell>
          <cell r="K2285">
            <v>41562</v>
          </cell>
          <cell r="N2285">
            <v>41549</v>
          </cell>
          <cell r="Q2285">
            <v>41521</v>
          </cell>
          <cell r="T2285">
            <v>41649</v>
          </cell>
          <cell r="W2285">
            <v>41624</v>
          </cell>
        </row>
        <row r="2286">
          <cell r="B2286">
            <v>41550</v>
          </cell>
          <cell r="E2286">
            <v>41988</v>
          </cell>
          <cell r="H2286">
            <v>41563</v>
          </cell>
          <cell r="K2286">
            <v>41563</v>
          </cell>
          <cell r="N2286">
            <v>41550</v>
          </cell>
          <cell r="Q2286">
            <v>41522</v>
          </cell>
          <cell r="T2286">
            <v>41653</v>
          </cell>
          <cell r="W2286">
            <v>41625</v>
          </cell>
        </row>
        <row r="2287">
          <cell r="B2287">
            <v>41551</v>
          </cell>
          <cell r="E2287">
            <v>41989</v>
          </cell>
          <cell r="H2287">
            <v>41564</v>
          </cell>
          <cell r="K2287">
            <v>41564</v>
          </cell>
          <cell r="N2287">
            <v>41551</v>
          </cell>
          <cell r="Q2287">
            <v>41523</v>
          </cell>
          <cell r="T2287">
            <v>41654</v>
          </cell>
          <cell r="W2287">
            <v>41626</v>
          </cell>
        </row>
        <row r="2288">
          <cell r="B2288">
            <v>41554</v>
          </cell>
          <cell r="E2288">
            <v>41990</v>
          </cell>
          <cell r="H2288">
            <v>41565</v>
          </cell>
          <cell r="K2288">
            <v>41565</v>
          </cell>
          <cell r="N2288">
            <v>41554</v>
          </cell>
          <cell r="Q2288">
            <v>41526</v>
          </cell>
          <cell r="T2288">
            <v>41655</v>
          </cell>
          <cell r="W2288">
            <v>41627</v>
          </cell>
        </row>
        <row r="2289">
          <cell r="B2289">
            <v>41555</v>
          </cell>
          <cell r="E2289">
            <v>41991</v>
          </cell>
          <cell r="H2289">
            <v>41568</v>
          </cell>
          <cell r="K2289">
            <v>41568</v>
          </cell>
          <cell r="N2289">
            <v>41555</v>
          </cell>
          <cell r="Q2289">
            <v>41527</v>
          </cell>
          <cell r="T2289">
            <v>41656</v>
          </cell>
          <cell r="W2289">
            <v>41628</v>
          </cell>
        </row>
        <row r="2290">
          <cell r="B2290">
            <v>41556</v>
          </cell>
          <cell r="E2290">
            <v>41992</v>
          </cell>
          <cell r="H2290">
            <v>41569</v>
          </cell>
          <cell r="K2290">
            <v>41569</v>
          </cell>
          <cell r="N2290">
            <v>41556</v>
          </cell>
          <cell r="Q2290">
            <v>41528</v>
          </cell>
          <cell r="T2290">
            <v>41659</v>
          </cell>
          <cell r="W2290">
            <v>41631</v>
          </cell>
        </row>
        <row r="2291">
          <cell r="B2291">
            <v>41557</v>
          </cell>
          <cell r="E2291">
            <v>41995</v>
          </cell>
          <cell r="H2291">
            <v>41570</v>
          </cell>
          <cell r="K2291">
            <v>41570</v>
          </cell>
          <cell r="N2291">
            <v>41557</v>
          </cell>
          <cell r="Q2291">
            <v>41529</v>
          </cell>
          <cell r="T2291">
            <v>41660</v>
          </cell>
          <cell r="W2291">
            <v>41632</v>
          </cell>
        </row>
        <row r="2292">
          <cell r="B2292">
            <v>41558</v>
          </cell>
          <cell r="E2292">
            <v>41996</v>
          </cell>
          <cell r="H2292">
            <v>41571</v>
          </cell>
          <cell r="K2292">
            <v>41571</v>
          </cell>
          <cell r="N2292">
            <v>41558</v>
          </cell>
          <cell r="Q2292">
            <v>41530</v>
          </cell>
          <cell r="T2292">
            <v>41661</v>
          </cell>
          <cell r="W2292">
            <v>41635</v>
          </cell>
        </row>
        <row r="2293">
          <cell r="B2293">
            <v>41561</v>
          </cell>
          <cell r="E2293">
            <v>41997</v>
          </cell>
          <cell r="H2293">
            <v>41572</v>
          </cell>
          <cell r="K2293">
            <v>41572</v>
          </cell>
          <cell r="N2293">
            <v>41561</v>
          </cell>
          <cell r="Q2293">
            <v>41533</v>
          </cell>
          <cell r="T2293">
            <v>41662</v>
          </cell>
          <cell r="W2293">
            <v>41638</v>
          </cell>
        </row>
        <row r="2294">
          <cell r="B2294">
            <v>41562</v>
          </cell>
          <cell r="E2294">
            <v>42002</v>
          </cell>
          <cell r="H2294">
            <v>41575</v>
          </cell>
          <cell r="K2294">
            <v>41575</v>
          </cell>
          <cell r="N2294">
            <v>41562</v>
          </cell>
          <cell r="Q2294">
            <v>41534</v>
          </cell>
          <cell r="T2294">
            <v>41663</v>
          </cell>
          <cell r="W2294">
            <v>41639</v>
          </cell>
        </row>
        <row r="2295">
          <cell r="B2295">
            <v>41563</v>
          </cell>
          <cell r="E2295">
            <v>42003</v>
          </cell>
          <cell r="H2295">
            <v>41576</v>
          </cell>
          <cell r="K2295">
            <v>41576</v>
          </cell>
          <cell r="N2295">
            <v>41563</v>
          </cell>
          <cell r="Q2295">
            <v>41535</v>
          </cell>
          <cell r="T2295">
            <v>41666</v>
          </cell>
          <cell r="W2295">
            <v>41641</v>
          </cell>
        </row>
        <row r="2296">
          <cell r="B2296">
            <v>41564</v>
          </cell>
          <cell r="E2296">
            <v>42004</v>
          </cell>
          <cell r="H2296">
            <v>41577</v>
          </cell>
          <cell r="K2296">
            <v>41577</v>
          </cell>
          <cell r="N2296">
            <v>41564</v>
          </cell>
          <cell r="Q2296">
            <v>41536</v>
          </cell>
          <cell r="T2296">
            <v>41667</v>
          </cell>
          <cell r="W2296">
            <v>41642</v>
          </cell>
        </row>
        <row r="2297">
          <cell r="B2297">
            <v>41565</v>
          </cell>
          <cell r="E2297">
            <v>42006</v>
          </cell>
          <cell r="H2297">
            <v>41578</v>
          </cell>
          <cell r="K2297">
            <v>41578</v>
          </cell>
          <cell r="N2297">
            <v>41565</v>
          </cell>
          <cell r="Q2297">
            <v>41537</v>
          </cell>
          <cell r="T2297">
            <v>41668</v>
          </cell>
          <cell r="W2297">
            <v>41645</v>
          </cell>
        </row>
        <row r="2298">
          <cell r="B2298">
            <v>41568</v>
          </cell>
          <cell r="E2298">
            <v>42009</v>
          </cell>
          <cell r="H2298">
            <v>41579</v>
          </cell>
          <cell r="K2298">
            <v>41579</v>
          </cell>
          <cell r="N2298">
            <v>41568</v>
          </cell>
          <cell r="Q2298">
            <v>41540</v>
          </cell>
          <cell r="T2298">
            <v>41669</v>
          </cell>
          <cell r="W2298">
            <v>41646</v>
          </cell>
        </row>
        <row r="2299">
          <cell r="B2299">
            <v>41569</v>
          </cell>
          <cell r="E2299">
            <v>42010</v>
          </cell>
          <cell r="H2299">
            <v>41582</v>
          </cell>
          <cell r="K2299">
            <v>41582</v>
          </cell>
          <cell r="N2299">
            <v>41569</v>
          </cell>
          <cell r="Q2299">
            <v>41541</v>
          </cell>
          <cell r="T2299">
            <v>41670</v>
          </cell>
          <cell r="W2299">
            <v>41647</v>
          </cell>
        </row>
        <row r="2300">
          <cell r="B2300">
            <v>41570</v>
          </cell>
          <cell r="H2300">
            <v>41583</v>
          </cell>
          <cell r="K2300">
            <v>41583</v>
          </cell>
          <cell r="N2300">
            <v>41570</v>
          </cell>
          <cell r="Q2300">
            <v>41542</v>
          </cell>
          <cell r="T2300">
            <v>41673</v>
          </cell>
          <cell r="W2300">
            <v>41648</v>
          </cell>
        </row>
        <row r="2301">
          <cell r="B2301">
            <v>41571</v>
          </cell>
          <cell r="H2301">
            <v>41584</v>
          </cell>
          <cell r="K2301">
            <v>41584</v>
          </cell>
          <cell r="N2301">
            <v>41571</v>
          </cell>
          <cell r="Q2301">
            <v>41543</v>
          </cell>
          <cell r="T2301">
            <v>41674</v>
          </cell>
          <cell r="W2301">
            <v>41649</v>
          </cell>
        </row>
        <row r="2302">
          <cell r="B2302">
            <v>41572</v>
          </cell>
          <cell r="H2302">
            <v>41585</v>
          </cell>
          <cell r="K2302">
            <v>41585</v>
          </cell>
          <cell r="N2302">
            <v>41572</v>
          </cell>
          <cell r="Q2302">
            <v>41544</v>
          </cell>
          <cell r="T2302">
            <v>41675</v>
          </cell>
          <cell r="W2302">
            <v>41652</v>
          </cell>
        </row>
        <row r="2303">
          <cell r="B2303">
            <v>41575</v>
          </cell>
          <cell r="H2303">
            <v>41586</v>
          </cell>
          <cell r="K2303">
            <v>41586</v>
          </cell>
          <cell r="N2303">
            <v>41575</v>
          </cell>
          <cell r="Q2303">
            <v>41547</v>
          </cell>
          <cell r="T2303">
            <v>41676</v>
          </cell>
          <cell r="W2303">
            <v>41653</v>
          </cell>
        </row>
        <row r="2304">
          <cell r="B2304">
            <v>41576</v>
          </cell>
          <cell r="H2304">
            <v>41589</v>
          </cell>
          <cell r="K2304">
            <v>41589</v>
          </cell>
          <cell r="N2304">
            <v>41576</v>
          </cell>
          <cell r="Q2304">
            <v>41548</v>
          </cell>
          <cell r="T2304">
            <v>41677</v>
          </cell>
          <cell r="W2304">
            <v>41654</v>
          </cell>
        </row>
        <row r="2305">
          <cell r="B2305">
            <v>41577</v>
          </cell>
          <cell r="H2305">
            <v>41590</v>
          </cell>
          <cell r="K2305">
            <v>41590</v>
          </cell>
          <cell r="N2305">
            <v>41577</v>
          </cell>
          <cell r="Q2305">
            <v>41549</v>
          </cell>
          <cell r="T2305">
            <v>41680</v>
          </cell>
          <cell r="W2305">
            <v>41655</v>
          </cell>
        </row>
        <row r="2306">
          <cell r="B2306">
            <v>41578</v>
          </cell>
          <cell r="H2306">
            <v>41591</v>
          </cell>
          <cell r="K2306">
            <v>41591</v>
          </cell>
          <cell r="N2306">
            <v>41578</v>
          </cell>
          <cell r="Q2306">
            <v>41550</v>
          </cell>
          <cell r="T2306">
            <v>41682</v>
          </cell>
          <cell r="W2306">
            <v>41656</v>
          </cell>
        </row>
        <row r="2307">
          <cell r="B2307">
            <v>41579</v>
          </cell>
          <cell r="H2307">
            <v>41592</v>
          </cell>
          <cell r="K2307">
            <v>41592</v>
          </cell>
          <cell r="N2307">
            <v>41579</v>
          </cell>
          <cell r="Q2307">
            <v>41551</v>
          </cell>
          <cell r="T2307">
            <v>41683</v>
          </cell>
          <cell r="W2307">
            <v>41659</v>
          </cell>
        </row>
        <row r="2308">
          <cell r="B2308">
            <v>41582</v>
          </cell>
          <cell r="H2308">
            <v>41593</v>
          </cell>
          <cell r="K2308">
            <v>41593</v>
          </cell>
          <cell r="N2308">
            <v>41582</v>
          </cell>
          <cell r="Q2308">
            <v>41554</v>
          </cell>
          <cell r="T2308">
            <v>41684</v>
          </cell>
          <cell r="W2308">
            <v>41660</v>
          </cell>
        </row>
        <row r="2309">
          <cell r="B2309">
            <v>41583</v>
          </cell>
          <cell r="H2309">
            <v>41596</v>
          </cell>
          <cell r="K2309">
            <v>41596</v>
          </cell>
          <cell r="N2309">
            <v>41583</v>
          </cell>
          <cell r="Q2309">
            <v>41555</v>
          </cell>
          <cell r="T2309">
            <v>41687</v>
          </cell>
          <cell r="W2309">
            <v>41661</v>
          </cell>
        </row>
        <row r="2310">
          <cell r="B2310">
            <v>41584</v>
          </cell>
          <cell r="H2310">
            <v>41597</v>
          </cell>
          <cell r="K2310">
            <v>41597</v>
          </cell>
          <cell r="N2310">
            <v>41584</v>
          </cell>
          <cell r="Q2310">
            <v>41556</v>
          </cell>
          <cell r="T2310">
            <v>41688</v>
          </cell>
          <cell r="W2310">
            <v>41662</v>
          </cell>
        </row>
        <row r="2311">
          <cell r="B2311">
            <v>41585</v>
          </cell>
          <cell r="H2311">
            <v>41598</v>
          </cell>
          <cell r="K2311">
            <v>41598</v>
          </cell>
          <cell r="N2311">
            <v>41585</v>
          </cell>
          <cell r="Q2311">
            <v>41557</v>
          </cell>
          <cell r="T2311">
            <v>41689</v>
          </cell>
          <cell r="W2311">
            <v>41663</v>
          </cell>
        </row>
        <row r="2312">
          <cell r="B2312">
            <v>41586</v>
          </cell>
          <cell r="H2312">
            <v>41599</v>
          </cell>
          <cell r="K2312">
            <v>41599</v>
          </cell>
          <cell r="N2312">
            <v>41586</v>
          </cell>
          <cell r="Q2312">
            <v>41558</v>
          </cell>
          <cell r="T2312">
            <v>41690</v>
          </cell>
          <cell r="W2312">
            <v>41666</v>
          </cell>
        </row>
        <row r="2313">
          <cell r="B2313">
            <v>41589</v>
          </cell>
          <cell r="H2313">
            <v>41600</v>
          </cell>
          <cell r="K2313">
            <v>41600</v>
          </cell>
          <cell r="N2313">
            <v>41589</v>
          </cell>
          <cell r="Q2313">
            <v>41561</v>
          </cell>
          <cell r="T2313">
            <v>41691</v>
          </cell>
          <cell r="W2313">
            <v>41667</v>
          </cell>
        </row>
        <row r="2314">
          <cell r="B2314">
            <v>41590</v>
          </cell>
          <cell r="H2314">
            <v>41603</v>
          </cell>
          <cell r="K2314">
            <v>41603</v>
          </cell>
          <cell r="N2314">
            <v>41590</v>
          </cell>
          <cell r="Q2314">
            <v>41562</v>
          </cell>
          <cell r="T2314">
            <v>41694</v>
          </cell>
          <cell r="W2314">
            <v>41668</v>
          </cell>
        </row>
        <row r="2315">
          <cell r="B2315">
            <v>41591</v>
          </cell>
          <cell r="H2315">
            <v>41604</v>
          </cell>
          <cell r="K2315">
            <v>41604</v>
          </cell>
          <cell r="N2315">
            <v>41591</v>
          </cell>
          <cell r="Q2315">
            <v>41563</v>
          </cell>
          <cell r="T2315">
            <v>41695</v>
          </cell>
          <cell r="W2315">
            <v>41669</v>
          </cell>
        </row>
        <row r="2316">
          <cell r="B2316">
            <v>41592</v>
          </cell>
          <cell r="H2316">
            <v>41605</v>
          </cell>
          <cell r="K2316">
            <v>41605</v>
          </cell>
          <cell r="N2316">
            <v>41592</v>
          </cell>
          <cell r="Q2316">
            <v>41564</v>
          </cell>
          <cell r="T2316">
            <v>41696</v>
          </cell>
          <cell r="W2316">
            <v>41674</v>
          </cell>
        </row>
        <row r="2317">
          <cell r="B2317">
            <v>41593</v>
          </cell>
          <cell r="H2317">
            <v>41607</v>
          </cell>
          <cell r="K2317">
            <v>41607</v>
          </cell>
          <cell r="N2317">
            <v>41593</v>
          </cell>
          <cell r="Q2317">
            <v>41565</v>
          </cell>
          <cell r="T2317">
            <v>41697</v>
          </cell>
          <cell r="W2317">
            <v>41675</v>
          </cell>
        </row>
        <row r="2318">
          <cell r="B2318">
            <v>41596</v>
          </cell>
          <cell r="H2318">
            <v>41610</v>
          </cell>
          <cell r="K2318">
            <v>41610</v>
          </cell>
          <cell r="N2318">
            <v>41596</v>
          </cell>
          <cell r="Q2318">
            <v>41568</v>
          </cell>
          <cell r="T2318">
            <v>41698</v>
          </cell>
          <cell r="W2318">
            <v>41676</v>
          </cell>
        </row>
        <row r="2319">
          <cell r="B2319">
            <v>41597</v>
          </cell>
          <cell r="H2319">
            <v>41611</v>
          </cell>
          <cell r="K2319">
            <v>41611</v>
          </cell>
          <cell r="N2319">
            <v>41597</v>
          </cell>
          <cell r="Q2319">
            <v>41569</v>
          </cell>
          <cell r="T2319">
            <v>41701</v>
          </cell>
          <cell r="W2319">
            <v>41677</v>
          </cell>
        </row>
        <row r="2320">
          <cell r="B2320">
            <v>41598</v>
          </cell>
          <cell r="H2320">
            <v>41612</v>
          </cell>
          <cell r="K2320">
            <v>41612</v>
          </cell>
          <cell r="N2320">
            <v>41598</v>
          </cell>
          <cell r="Q2320">
            <v>41570</v>
          </cell>
          <cell r="T2320">
            <v>41702</v>
          </cell>
          <cell r="W2320">
            <v>41680</v>
          </cell>
        </row>
        <row r="2321">
          <cell r="B2321">
            <v>41599</v>
          </cell>
          <cell r="H2321">
            <v>41613</v>
          </cell>
          <cell r="K2321">
            <v>41613</v>
          </cell>
          <cell r="N2321">
            <v>41599</v>
          </cell>
          <cell r="Q2321">
            <v>41571</v>
          </cell>
          <cell r="T2321">
            <v>41703</v>
          </cell>
          <cell r="W2321">
            <v>41681</v>
          </cell>
        </row>
        <row r="2322">
          <cell r="B2322">
            <v>41600</v>
          </cell>
          <cell r="H2322">
            <v>41614</v>
          </cell>
          <cell r="K2322">
            <v>41614</v>
          </cell>
          <cell r="N2322">
            <v>41600</v>
          </cell>
          <cell r="Q2322">
            <v>41572</v>
          </cell>
          <cell r="T2322">
            <v>41704</v>
          </cell>
          <cell r="W2322">
            <v>41682</v>
          </cell>
        </row>
        <row r="2323">
          <cell r="B2323">
            <v>41603</v>
          </cell>
          <cell r="H2323">
            <v>41617</v>
          </cell>
          <cell r="K2323">
            <v>41617</v>
          </cell>
          <cell r="N2323">
            <v>41603</v>
          </cell>
          <cell r="Q2323">
            <v>41575</v>
          </cell>
          <cell r="T2323">
            <v>41705</v>
          </cell>
          <cell r="W2323">
            <v>41683</v>
          </cell>
        </row>
        <row r="2324">
          <cell r="B2324">
            <v>41604</v>
          </cell>
          <cell r="H2324">
            <v>41618</v>
          </cell>
          <cell r="K2324">
            <v>41618</v>
          </cell>
          <cell r="N2324">
            <v>41604</v>
          </cell>
          <cell r="Q2324">
            <v>41576</v>
          </cell>
          <cell r="T2324">
            <v>41708</v>
          </cell>
          <cell r="W2324">
            <v>41684</v>
          </cell>
        </row>
        <row r="2325">
          <cell r="B2325">
            <v>41605</v>
          </cell>
          <cell r="H2325">
            <v>41619</v>
          </cell>
          <cell r="K2325">
            <v>41619</v>
          </cell>
          <cell r="N2325">
            <v>41605</v>
          </cell>
          <cell r="Q2325">
            <v>41577</v>
          </cell>
          <cell r="T2325">
            <v>41709</v>
          </cell>
          <cell r="W2325">
            <v>41687</v>
          </cell>
        </row>
        <row r="2326">
          <cell r="B2326">
            <v>41606</v>
          </cell>
          <cell r="H2326">
            <v>41620</v>
          </cell>
          <cell r="K2326">
            <v>41620</v>
          </cell>
          <cell r="N2326">
            <v>41606</v>
          </cell>
          <cell r="Q2326">
            <v>41578</v>
          </cell>
          <cell r="T2326">
            <v>41710</v>
          </cell>
          <cell r="W2326">
            <v>41688</v>
          </cell>
        </row>
        <row r="2327">
          <cell r="B2327">
            <v>41607</v>
          </cell>
          <cell r="H2327">
            <v>41621</v>
          </cell>
          <cell r="K2327">
            <v>41621</v>
          </cell>
          <cell r="N2327">
            <v>41607</v>
          </cell>
          <cell r="Q2327">
            <v>41579</v>
          </cell>
          <cell r="T2327">
            <v>41711</v>
          </cell>
          <cell r="W2327">
            <v>41689</v>
          </cell>
        </row>
        <row r="2328">
          <cell r="B2328">
            <v>41610</v>
          </cell>
          <cell r="H2328">
            <v>41624</v>
          </cell>
          <cell r="K2328">
            <v>41624</v>
          </cell>
          <cell r="N2328">
            <v>41610</v>
          </cell>
          <cell r="Q2328">
            <v>41582</v>
          </cell>
          <cell r="T2328">
            <v>41712</v>
          </cell>
          <cell r="W2328">
            <v>41690</v>
          </cell>
        </row>
        <row r="2329">
          <cell r="B2329">
            <v>41611</v>
          </cell>
          <cell r="H2329">
            <v>41625</v>
          </cell>
          <cell r="K2329">
            <v>41625</v>
          </cell>
          <cell r="N2329">
            <v>41611</v>
          </cell>
          <cell r="Q2329">
            <v>41583</v>
          </cell>
          <cell r="T2329">
            <v>41715</v>
          </cell>
          <cell r="W2329">
            <v>41691</v>
          </cell>
        </row>
        <row r="2330">
          <cell r="B2330">
            <v>41612</v>
          </cell>
          <cell r="H2330">
            <v>41626</v>
          </cell>
          <cell r="K2330">
            <v>41626</v>
          </cell>
          <cell r="N2330">
            <v>41612</v>
          </cell>
          <cell r="Q2330">
            <v>41584</v>
          </cell>
          <cell r="T2330">
            <v>41716</v>
          </cell>
          <cell r="W2330">
            <v>41694</v>
          </cell>
        </row>
        <row r="2331">
          <cell r="B2331">
            <v>41613</v>
          </cell>
          <cell r="H2331">
            <v>41627</v>
          </cell>
          <cell r="K2331">
            <v>41627</v>
          </cell>
          <cell r="N2331">
            <v>41613</v>
          </cell>
          <cell r="Q2331">
            <v>41585</v>
          </cell>
          <cell r="T2331">
            <v>41717</v>
          </cell>
          <cell r="W2331">
            <v>41695</v>
          </cell>
        </row>
        <row r="2332">
          <cell r="B2332">
            <v>41614</v>
          </cell>
          <cell r="H2332">
            <v>41628</v>
          </cell>
          <cell r="K2332">
            <v>41628</v>
          </cell>
          <cell r="N2332">
            <v>41614</v>
          </cell>
          <cell r="Q2332">
            <v>41586</v>
          </cell>
          <cell r="T2332">
            <v>41718</v>
          </cell>
          <cell r="W2332">
            <v>41696</v>
          </cell>
        </row>
        <row r="2333">
          <cell r="B2333">
            <v>41617</v>
          </cell>
          <cell r="H2333">
            <v>41631</v>
          </cell>
          <cell r="K2333">
            <v>41631</v>
          </cell>
          <cell r="N2333">
            <v>41617</v>
          </cell>
          <cell r="Q2333">
            <v>41589</v>
          </cell>
          <cell r="T2333">
            <v>41722</v>
          </cell>
          <cell r="W2333">
            <v>41697</v>
          </cell>
        </row>
        <row r="2334">
          <cell r="B2334">
            <v>41618</v>
          </cell>
          <cell r="H2334">
            <v>41632</v>
          </cell>
          <cell r="K2334">
            <v>41632</v>
          </cell>
          <cell r="N2334">
            <v>41618</v>
          </cell>
          <cell r="Q2334">
            <v>41590</v>
          </cell>
          <cell r="T2334">
            <v>41723</v>
          </cell>
          <cell r="W2334">
            <v>41698</v>
          </cell>
        </row>
        <row r="2335">
          <cell r="B2335">
            <v>41619</v>
          </cell>
          <cell r="H2335">
            <v>41634</v>
          </cell>
          <cell r="K2335">
            <v>41634</v>
          </cell>
          <cell r="N2335">
            <v>41619</v>
          </cell>
          <cell r="Q2335">
            <v>41591</v>
          </cell>
          <cell r="T2335">
            <v>41724</v>
          </cell>
          <cell r="W2335">
            <v>41701</v>
          </cell>
        </row>
        <row r="2336">
          <cell r="B2336">
            <v>41620</v>
          </cell>
          <cell r="H2336">
            <v>41635</v>
          </cell>
          <cell r="K2336">
            <v>41635</v>
          </cell>
          <cell r="N2336">
            <v>41620</v>
          </cell>
          <cell r="Q2336">
            <v>41592</v>
          </cell>
          <cell r="T2336">
            <v>41725</v>
          </cell>
          <cell r="W2336">
            <v>41702</v>
          </cell>
        </row>
        <row r="2337">
          <cell r="B2337">
            <v>41621</v>
          </cell>
          <cell r="H2337">
            <v>41638</v>
          </cell>
          <cell r="K2337">
            <v>41638</v>
          </cell>
          <cell r="N2337">
            <v>41621</v>
          </cell>
          <cell r="Q2337">
            <v>41593</v>
          </cell>
          <cell r="T2337">
            <v>41726</v>
          </cell>
          <cell r="W2337">
            <v>41703</v>
          </cell>
        </row>
        <row r="2338">
          <cell r="B2338">
            <v>41624</v>
          </cell>
          <cell r="H2338">
            <v>41639</v>
          </cell>
          <cell r="K2338">
            <v>41639</v>
          </cell>
          <cell r="N2338">
            <v>41624</v>
          </cell>
          <cell r="Q2338">
            <v>41596</v>
          </cell>
          <cell r="T2338">
            <v>41729</v>
          </cell>
          <cell r="W2338">
            <v>41704</v>
          </cell>
        </row>
        <row r="2339">
          <cell r="B2339">
            <v>41625</v>
          </cell>
          <cell r="H2339">
            <v>41641</v>
          </cell>
          <cell r="K2339">
            <v>41641</v>
          </cell>
          <cell r="N2339">
            <v>41625</v>
          </cell>
          <cell r="Q2339">
            <v>41597</v>
          </cell>
          <cell r="T2339">
            <v>41730</v>
          </cell>
          <cell r="W2339">
            <v>41705</v>
          </cell>
        </row>
        <row r="2340">
          <cell r="B2340">
            <v>41626</v>
          </cell>
          <cell r="H2340">
            <v>41642</v>
          </cell>
          <cell r="K2340">
            <v>41642</v>
          </cell>
          <cell r="N2340">
            <v>41626</v>
          </cell>
          <cell r="Q2340">
            <v>41598</v>
          </cell>
          <cell r="T2340">
            <v>41731</v>
          </cell>
          <cell r="W2340">
            <v>41708</v>
          </cell>
        </row>
        <row r="2341">
          <cell r="B2341">
            <v>41627</v>
          </cell>
          <cell r="H2341">
            <v>41645</v>
          </cell>
          <cell r="K2341">
            <v>41645</v>
          </cell>
          <cell r="N2341">
            <v>41627</v>
          </cell>
          <cell r="Q2341">
            <v>41599</v>
          </cell>
          <cell r="T2341">
            <v>41732</v>
          </cell>
          <cell r="W2341">
            <v>41709</v>
          </cell>
        </row>
        <row r="2342">
          <cell r="B2342">
            <v>41628</v>
          </cell>
          <cell r="H2342">
            <v>41646</v>
          </cell>
          <cell r="K2342">
            <v>41646</v>
          </cell>
          <cell r="N2342">
            <v>41628</v>
          </cell>
          <cell r="Q2342">
            <v>41600</v>
          </cell>
          <cell r="T2342">
            <v>41733</v>
          </cell>
          <cell r="W2342">
            <v>41710</v>
          </cell>
        </row>
        <row r="2343">
          <cell r="B2343">
            <v>41631</v>
          </cell>
          <cell r="H2343">
            <v>41647</v>
          </cell>
          <cell r="K2343">
            <v>41647</v>
          </cell>
          <cell r="N2343">
            <v>41631</v>
          </cell>
          <cell r="Q2343">
            <v>41603</v>
          </cell>
          <cell r="T2343">
            <v>41736</v>
          </cell>
          <cell r="W2343">
            <v>41711</v>
          </cell>
        </row>
        <row r="2344">
          <cell r="B2344">
            <v>41632</v>
          </cell>
          <cell r="H2344">
            <v>41648</v>
          </cell>
          <cell r="K2344">
            <v>41648</v>
          </cell>
          <cell r="N2344">
            <v>41632</v>
          </cell>
          <cell r="Q2344">
            <v>41604</v>
          </cell>
          <cell r="T2344">
            <v>41737</v>
          </cell>
          <cell r="W2344">
            <v>41712</v>
          </cell>
        </row>
        <row r="2345">
          <cell r="B2345">
            <v>41635</v>
          </cell>
          <cell r="H2345">
            <v>41649</v>
          </cell>
          <cell r="K2345">
            <v>41649</v>
          </cell>
          <cell r="N2345">
            <v>41635</v>
          </cell>
          <cell r="Q2345">
            <v>41605</v>
          </cell>
          <cell r="T2345">
            <v>41738</v>
          </cell>
          <cell r="W2345">
            <v>41715</v>
          </cell>
        </row>
        <row r="2346">
          <cell r="B2346">
            <v>41638</v>
          </cell>
          <cell r="H2346">
            <v>41652</v>
          </cell>
          <cell r="K2346">
            <v>41652</v>
          </cell>
          <cell r="N2346">
            <v>41638</v>
          </cell>
          <cell r="Q2346">
            <v>41606</v>
          </cell>
          <cell r="T2346">
            <v>41739</v>
          </cell>
          <cell r="W2346">
            <v>41716</v>
          </cell>
        </row>
        <row r="2347">
          <cell r="B2347">
            <v>41639</v>
          </cell>
          <cell r="H2347">
            <v>41653</v>
          </cell>
          <cell r="K2347">
            <v>41653</v>
          </cell>
          <cell r="N2347">
            <v>41639</v>
          </cell>
          <cell r="Q2347">
            <v>41607</v>
          </cell>
          <cell r="T2347">
            <v>41740</v>
          </cell>
          <cell r="W2347">
            <v>41717</v>
          </cell>
        </row>
        <row r="2348">
          <cell r="B2348">
            <v>41641</v>
          </cell>
          <cell r="H2348">
            <v>41654</v>
          </cell>
          <cell r="K2348">
            <v>41654</v>
          </cell>
          <cell r="N2348">
            <v>41641</v>
          </cell>
          <cell r="Q2348">
            <v>41610</v>
          </cell>
          <cell r="T2348">
            <v>41743</v>
          </cell>
          <cell r="W2348">
            <v>41718</v>
          </cell>
        </row>
        <row r="2349">
          <cell r="B2349">
            <v>41642</v>
          </cell>
          <cell r="H2349">
            <v>41655</v>
          </cell>
          <cell r="K2349">
            <v>41655</v>
          </cell>
          <cell r="N2349">
            <v>41642</v>
          </cell>
          <cell r="Q2349">
            <v>41611</v>
          </cell>
          <cell r="T2349">
            <v>41744</v>
          </cell>
          <cell r="W2349">
            <v>41719</v>
          </cell>
        </row>
        <row r="2350">
          <cell r="B2350">
            <v>41645</v>
          </cell>
          <cell r="H2350">
            <v>41656</v>
          </cell>
          <cell r="K2350">
            <v>41656</v>
          </cell>
          <cell r="N2350">
            <v>41645</v>
          </cell>
          <cell r="Q2350">
            <v>41612</v>
          </cell>
          <cell r="T2350">
            <v>41745</v>
          </cell>
          <cell r="W2350">
            <v>41722</v>
          </cell>
        </row>
        <row r="2351">
          <cell r="B2351">
            <v>41646</v>
          </cell>
          <cell r="H2351">
            <v>41660</v>
          </cell>
          <cell r="K2351">
            <v>41660</v>
          </cell>
          <cell r="N2351">
            <v>41646</v>
          </cell>
          <cell r="Q2351">
            <v>41613</v>
          </cell>
          <cell r="T2351">
            <v>41746</v>
          </cell>
          <cell r="W2351">
            <v>41723</v>
          </cell>
        </row>
        <row r="2352">
          <cell r="B2352">
            <v>41647</v>
          </cell>
          <cell r="H2352">
            <v>41661</v>
          </cell>
          <cell r="K2352">
            <v>41661</v>
          </cell>
          <cell r="N2352">
            <v>41647</v>
          </cell>
          <cell r="Q2352">
            <v>41614</v>
          </cell>
          <cell r="T2352">
            <v>41747</v>
          </cell>
          <cell r="W2352">
            <v>41724</v>
          </cell>
        </row>
        <row r="2353">
          <cell r="B2353">
            <v>41648</v>
          </cell>
          <cell r="H2353">
            <v>41662</v>
          </cell>
          <cell r="K2353">
            <v>41662</v>
          </cell>
          <cell r="N2353">
            <v>41648</v>
          </cell>
          <cell r="Q2353">
            <v>41617</v>
          </cell>
          <cell r="T2353">
            <v>41750</v>
          </cell>
          <cell r="W2353">
            <v>41725</v>
          </cell>
        </row>
        <row r="2354">
          <cell r="B2354">
            <v>41649</v>
          </cell>
          <cell r="H2354">
            <v>41663</v>
          </cell>
          <cell r="K2354">
            <v>41663</v>
          </cell>
          <cell r="N2354">
            <v>41649</v>
          </cell>
          <cell r="Q2354">
            <v>41618</v>
          </cell>
          <cell r="T2354">
            <v>41751</v>
          </cell>
          <cell r="W2354">
            <v>41726</v>
          </cell>
        </row>
        <row r="2355">
          <cell r="B2355">
            <v>41652</v>
          </cell>
          <cell r="H2355">
            <v>41666</v>
          </cell>
          <cell r="K2355">
            <v>41666</v>
          </cell>
          <cell r="N2355">
            <v>41652</v>
          </cell>
          <cell r="Q2355">
            <v>41619</v>
          </cell>
          <cell r="T2355">
            <v>41752</v>
          </cell>
          <cell r="W2355">
            <v>41729</v>
          </cell>
        </row>
        <row r="2356">
          <cell r="B2356">
            <v>41653</v>
          </cell>
          <cell r="H2356">
            <v>41667</v>
          </cell>
          <cell r="K2356">
            <v>41667</v>
          </cell>
          <cell r="N2356">
            <v>41653</v>
          </cell>
          <cell r="Q2356">
            <v>41620</v>
          </cell>
          <cell r="T2356">
            <v>41753</v>
          </cell>
          <cell r="W2356">
            <v>41730</v>
          </cell>
        </row>
        <row r="2357">
          <cell r="B2357">
            <v>41654</v>
          </cell>
          <cell r="H2357">
            <v>41668</v>
          </cell>
          <cell r="K2357">
            <v>41668</v>
          </cell>
          <cell r="N2357">
            <v>41654</v>
          </cell>
          <cell r="Q2357">
            <v>41621</v>
          </cell>
          <cell r="T2357">
            <v>41754</v>
          </cell>
          <cell r="W2357">
            <v>41731</v>
          </cell>
        </row>
        <row r="2358">
          <cell r="B2358">
            <v>41655</v>
          </cell>
          <cell r="H2358">
            <v>41669</v>
          </cell>
          <cell r="K2358">
            <v>41669</v>
          </cell>
          <cell r="N2358">
            <v>41655</v>
          </cell>
          <cell r="Q2358">
            <v>41624</v>
          </cell>
          <cell r="T2358">
            <v>41757</v>
          </cell>
          <cell r="W2358">
            <v>41732</v>
          </cell>
        </row>
        <row r="2359">
          <cell r="B2359">
            <v>41656</v>
          </cell>
          <cell r="H2359">
            <v>41670</v>
          </cell>
          <cell r="K2359">
            <v>41670</v>
          </cell>
          <cell r="N2359">
            <v>41656</v>
          </cell>
          <cell r="Q2359">
            <v>41625</v>
          </cell>
          <cell r="T2359">
            <v>41759</v>
          </cell>
          <cell r="W2359">
            <v>41733</v>
          </cell>
        </row>
        <row r="2360">
          <cell r="B2360">
            <v>41659</v>
          </cell>
          <cell r="H2360">
            <v>41673</v>
          </cell>
          <cell r="K2360">
            <v>41673</v>
          </cell>
          <cell r="N2360">
            <v>41659</v>
          </cell>
          <cell r="Q2360">
            <v>41626</v>
          </cell>
          <cell r="T2360">
            <v>41760</v>
          </cell>
          <cell r="W2360">
            <v>41736</v>
          </cell>
        </row>
        <row r="2361">
          <cell r="B2361">
            <v>41660</v>
          </cell>
          <cell r="H2361">
            <v>41674</v>
          </cell>
          <cell r="K2361">
            <v>41674</v>
          </cell>
          <cell r="N2361">
            <v>41660</v>
          </cell>
          <cell r="Q2361">
            <v>41627</v>
          </cell>
          <cell r="T2361">
            <v>41761</v>
          </cell>
          <cell r="W2361">
            <v>41737</v>
          </cell>
        </row>
        <row r="2362">
          <cell r="B2362">
            <v>41661</v>
          </cell>
          <cell r="H2362">
            <v>41675</v>
          </cell>
          <cell r="K2362">
            <v>41675</v>
          </cell>
          <cell r="N2362">
            <v>41661</v>
          </cell>
          <cell r="Q2362">
            <v>41628</v>
          </cell>
          <cell r="T2362">
            <v>41766</v>
          </cell>
          <cell r="W2362">
            <v>41738</v>
          </cell>
        </row>
        <row r="2363">
          <cell r="B2363">
            <v>41662</v>
          </cell>
          <cell r="H2363">
            <v>41676</v>
          </cell>
          <cell r="K2363">
            <v>41676</v>
          </cell>
          <cell r="N2363">
            <v>41662</v>
          </cell>
          <cell r="Q2363">
            <v>41631</v>
          </cell>
          <cell r="T2363">
            <v>41767</v>
          </cell>
          <cell r="W2363">
            <v>41739</v>
          </cell>
        </row>
        <row r="2364">
          <cell r="B2364">
            <v>41663</v>
          </cell>
          <cell r="H2364">
            <v>41677</v>
          </cell>
          <cell r="K2364">
            <v>41677</v>
          </cell>
          <cell r="N2364">
            <v>41663</v>
          </cell>
          <cell r="Q2364">
            <v>41635</v>
          </cell>
          <cell r="T2364">
            <v>41768</v>
          </cell>
          <cell r="W2364">
            <v>41740</v>
          </cell>
        </row>
        <row r="2365">
          <cell r="B2365">
            <v>41666</v>
          </cell>
          <cell r="H2365">
            <v>41680</v>
          </cell>
          <cell r="K2365">
            <v>41680</v>
          </cell>
          <cell r="N2365">
            <v>41666</v>
          </cell>
          <cell r="Q2365">
            <v>41638</v>
          </cell>
          <cell r="T2365">
            <v>41771</v>
          </cell>
          <cell r="W2365">
            <v>41743</v>
          </cell>
        </row>
        <row r="2366">
          <cell r="B2366">
            <v>41667</v>
          </cell>
          <cell r="H2366">
            <v>41681</v>
          </cell>
          <cell r="K2366">
            <v>41681</v>
          </cell>
          <cell r="N2366">
            <v>41667</v>
          </cell>
          <cell r="Q2366">
            <v>41641</v>
          </cell>
          <cell r="T2366">
            <v>41772</v>
          </cell>
          <cell r="W2366">
            <v>41744</v>
          </cell>
        </row>
        <row r="2367">
          <cell r="B2367">
            <v>41668</v>
          </cell>
          <cell r="H2367">
            <v>41682</v>
          </cell>
          <cell r="K2367">
            <v>41682</v>
          </cell>
          <cell r="N2367">
            <v>41668</v>
          </cell>
          <cell r="Q2367">
            <v>41642</v>
          </cell>
          <cell r="T2367">
            <v>41773</v>
          </cell>
          <cell r="W2367">
            <v>41745</v>
          </cell>
        </row>
        <row r="2368">
          <cell r="B2368">
            <v>41669</v>
          </cell>
          <cell r="H2368">
            <v>41683</v>
          </cell>
          <cell r="K2368">
            <v>41683</v>
          </cell>
          <cell r="N2368">
            <v>41669</v>
          </cell>
          <cell r="Q2368">
            <v>41645</v>
          </cell>
          <cell r="T2368">
            <v>41774</v>
          </cell>
          <cell r="W2368">
            <v>41746</v>
          </cell>
        </row>
        <row r="2369">
          <cell r="B2369">
            <v>41670</v>
          </cell>
          <cell r="H2369">
            <v>41684</v>
          </cell>
          <cell r="K2369">
            <v>41684</v>
          </cell>
          <cell r="N2369">
            <v>41670</v>
          </cell>
          <cell r="Q2369">
            <v>41646</v>
          </cell>
          <cell r="T2369">
            <v>41775</v>
          </cell>
          <cell r="W2369">
            <v>41751</v>
          </cell>
        </row>
        <row r="2370">
          <cell r="B2370">
            <v>41673</v>
          </cell>
          <cell r="H2370">
            <v>41688</v>
          </cell>
          <cell r="K2370">
            <v>41688</v>
          </cell>
          <cell r="N2370">
            <v>41673</v>
          </cell>
          <cell r="Q2370">
            <v>41647</v>
          </cell>
          <cell r="T2370">
            <v>41778</v>
          </cell>
          <cell r="W2370">
            <v>41752</v>
          </cell>
        </row>
        <row r="2371">
          <cell r="B2371">
            <v>41674</v>
          </cell>
          <cell r="H2371">
            <v>41689</v>
          </cell>
          <cell r="K2371">
            <v>41689</v>
          </cell>
          <cell r="N2371">
            <v>41674</v>
          </cell>
          <cell r="Q2371">
            <v>41648</v>
          </cell>
          <cell r="T2371">
            <v>41779</v>
          </cell>
          <cell r="W2371">
            <v>41753</v>
          </cell>
        </row>
        <row r="2372">
          <cell r="B2372">
            <v>41675</v>
          </cell>
          <cell r="H2372">
            <v>41690</v>
          </cell>
          <cell r="K2372">
            <v>41690</v>
          </cell>
          <cell r="N2372">
            <v>41675</v>
          </cell>
          <cell r="Q2372">
            <v>41649</v>
          </cell>
          <cell r="T2372">
            <v>41780</v>
          </cell>
          <cell r="W2372">
            <v>41754</v>
          </cell>
        </row>
        <row r="2373">
          <cell r="B2373">
            <v>41676</v>
          </cell>
          <cell r="H2373">
            <v>41691</v>
          </cell>
          <cell r="K2373">
            <v>41691</v>
          </cell>
          <cell r="N2373">
            <v>41676</v>
          </cell>
          <cell r="Q2373">
            <v>41652</v>
          </cell>
          <cell r="T2373">
            <v>41781</v>
          </cell>
          <cell r="W2373">
            <v>41757</v>
          </cell>
        </row>
        <row r="2374">
          <cell r="B2374">
            <v>41677</v>
          </cell>
          <cell r="H2374">
            <v>41694</v>
          </cell>
          <cell r="K2374">
            <v>41694</v>
          </cell>
          <cell r="N2374">
            <v>41677</v>
          </cell>
          <cell r="Q2374">
            <v>41653</v>
          </cell>
          <cell r="T2374">
            <v>41782</v>
          </cell>
          <cell r="W2374">
            <v>41758</v>
          </cell>
        </row>
        <row r="2375">
          <cell r="B2375">
            <v>41680</v>
          </cell>
          <cell r="H2375">
            <v>41695</v>
          </cell>
          <cell r="K2375">
            <v>41695</v>
          </cell>
          <cell r="N2375">
            <v>41680</v>
          </cell>
          <cell r="Q2375">
            <v>41654</v>
          </cell>
          <cell r="T2375">
            <v>41785</v>
          </cell>
          <cell r="W2375">
            <v>41759</v>
          </cell>
        </row>
        <row r="2376">
          <cell r="B2376">
            <v>41681</v>
          </cell>
          <cell r="H2376">
            <v>41696</v>
          </cell>
          <cell r="K2376">
            <v>41696</v>
          </cell>
          <cell r="N2376">
            <v>41681</v>
          </cell>
          <cell r="Q2376">
            <v>41655</v>
          </cell>
          <cell r="T2376">
            <v>41786</v>
          </cell>
          <cell r="W2376">
            <v>41761</v>
          </cell>
        </row>
        <row r="2377">
          <cell r="B2377">
            <v>41682</v>
          </cell>
          <cell r="H2377">
            <v>41697</v>
          </cell>
          <cell r="K2377">
            <v>41697</v>
          </cell>
          <cell r="N2377">
            <v>41682</v>
          </cell>
          <cell r="Q2377">
            <v>41656</v>
          </cell>
          <cell r="T2377">
            <v>41787</v>
          </cell>
          <cell r="W2377">
            <v>41764</v>
          </cell>
        </row>
        <row r="2378">
          <cell r="B2378">
            <v>41683</v>
          </cell>
          <cell r="H2378">
            <v>41698</v>
          </cell>
          <cell r="K2378">
            <v>41698</v>
          </cell>
          <cell r="N2378">
            <v>41683</v>
          </cell>
          <cell r="Q2378">
            <v>41659</v>
          </cell>
          <cell r="T2378">
            <v>41788</v>
          </cell>
          <cell r="W2378">
            <v>41766</v>
          </cell>
        </row>
        <row r="2379">
          <cell r="B2379">
            <v>41684</v>
          </cell>
          <cell r="H2379">
            <v>41701</v>
          </cell>
          <cell r="K2379">
            <v>41701</v>
          </cell>
          <cell r="N2379">
            <v>41684</v>
          </cell>
          <cell r="Q2379">
            <v>41660</v>
          </cell>
          <cell r="T2379">
            <v>41789</v>
          </cell>
          <cell r="W2379">
            <v>41767</v>
          </cell>
        </row>
        <row r="2380">
          <cell r="B2380">
            <v>41687</v>
          </cell>
          <cell r="H2380">
            <v>41702</v>
          </cell>
          <cell r="K2380">
            <v>41702</v>
          </cell>
          <cell r="N2380">
            <v>41687</v>
          </cell>
          <cell r="Q2380">
            <v>41661</v>
          </cell>
          <cell r="T2380">
            <v>41792</v>
          </cell>
          <cell r="W2380">
            <v>41768</v>
          </cell>
        </row>
        <row r="2381">
          <cell r="B2381">
            <v>41688</v>
          </cell>
          <cell r="H2381">
            <v>41703</v>
          </cell>
          <cell r="K2381">
            <v>41703</v>
          </cell>
          <cell r="N2381">
            <v>41688</v>
          </cell>
          <cell r="Q2381">
            <v>41662</v>
          </cell>
          <cell r="T2381">
            <v>41793</v>
          </cell>
          <cell r="W2381">
            <v>41771</v>
          </cell>
        </row>
        <row r="2382">
          <cell r="B2382">
            <v>41689</v>
          </cell>
          <cell r="H2382">
            <v>41704</v>
          </cell>
          <cell r="K2382">
            <v>41704</v>
          </cell>
          <cell r="N2382">
            <v>41689</v>
          </cell>
          <cell r="Q2382">
            <v>41663</v>
          </cell>
          <cell r="T2382">
            <v>41794</v>
          </cell>
          <cell r="W2382">
            <v>41772</v>
          </cell>
        </row>
        <row r="2383">
          <cell r="B2383">
            <v>41690</v>
          </cell>
          <cell r="H2383">
            <v>41705</v>
          </cell>
          <cell r="K2383">
            <v>41705</v>
          </cell>
          <cell r="N2383">
            <v>41690</v>
          </cell>
          <cell r="Q2383">
            <v>41666</v>
          </cell>
          <cell r="T2383">
            <v>41795</v>
          </cell>
          <cell r="W2383">
            <v>41773</v>
          </cell>
        </row>
        <row r="2384">
          <cell r="B2384">
            <v>41691</v>
          </cell>
          <cell r="H2384">
            <v>41708</v>
          </cell>
          <cell r="K2384">
            <v>41708</v>
          </cell>
          <cell r="N2384">
            <v>41691</v>
          </cell>
          <cell r="Q2384">
            <v>41667</v>
          </cell>
          <cell r="T2384">
            <v>41796</v>
          </cell>
          <cell r="W2384">
            <v>41774</v>
          </cell>
        </row>
        <row r="2385">
          <cell r="B2385">
            <v>41694</v>
          </cell>
          <cell r="H2385">
            <v>41709</v>
          </cell>
          <cell r="K2385">
            <v>41709</v>
          </cell>
          <cell r="N2385">
            <v>41694</v>
          </cell>
          <cell r="Q2385">
            <v>41668</v>
          </cell>
          <cell r="T2385">
            <v>41799</v>
          </cell>
          <cell r="W2385">
            <v>41775</v>
          </cell>
        </row>
        <row r="2386">
          <cell r="B2386">
            <v>41695</v>
          </cell>
          <cell r="H2386">
            <v>41710</v>
          </cell>
          <cell r="K2386">
            <v>41710</v>
          </cell>
          <cell r="N2386">
            <v>41695</v>
          </cell>
          <cell r="Q2386">
            <v>41669</v>
          </cell>
          <cell r="T2386">
            <v>41800</v>
          </cell>
          <cell r="W2386">
            <v>41778</v>
          </cell>
        </row>
        <row r="2387">
          <cell r="B2387">
            <v>41696</v>
          </cell>
          <cell r="H2387">
            <v>41711</v>
          </cell>
          <cell r="K2387">
            <v>41711</v>
          </cell>
          <cell r="N2387">
            <v>41696</v>
          </cell>
          <cell r="Q2387">
            <v>41670</v>
          </cell>
          <cell r="T2387">
            <v>41801</v>
          </cell>
          <cell r="W2387">
            <v>41779</v>
          </cell>
        </row>
        <row r="2388">
          <cell r="B2388">
            <v>41697</v>
          </cell>
          <cell r="H2388">
            <v>41712</v>
          </cell>
          <cell r="K2388">
            <v>41712</v>
          </cell>
          <cell r="N2388">
            <v>41697</v>
          </cell>
          <cell r="Q2388">
            <v>41673</v>
          </cell>
          <cell r="T2388">
            <v>41802</v>
          </cell>
          <cell r="W2388">
            <v>41780</v>
          </cell>
        </row>
        <row r="2389">
          <cell r="B2389">
            <v>41698</v>
          </cell>
          <cell r="H2389">
            <v>41715</v>
          </cell>
          <cell r="K2389">
            <v>41715</v>
          </cell>
          <cell r="N2389">
            <v>41698</v>
          </cell>
          <cell r="Q2389">
            <v>41674</v>
          </cell>
          <cell r="T2389">
            <v>41803</v>
          </cell>
          <cell r="W2389">
            <v>41781</v>
          </cell>
        </row>
        <row r="2390">
          <cell r="B2390">
            <v>41701</v>
          </cell>
          <cell r="H2390">
            <v>41716</v>
          </cell>
          <cell r="K2390">
            <v>41716</v>
          </cell>
          <cell r="N2390">
            <v>41701</v>
          </cell>
          <cell r="Q2390">
            <v>41675</v>
          </cell>
          <cell r="T2390">
            <v>41806</v>
          </cell>
          <cell r="W2390">
            <v>41782</v>
          </cell>
        </row>
        <row r="2391">
          <cell r="B2391">
            <v>41702</v>
          </cell>
          <cell r="H2391">
            <v>41717</v>
          </cell>
          <cell r="K2391">
            <v>41717</v>
          </cell>
          <cell r="N2391">
            <v>41702</v>
          </cell>
          <cell r="Q2391">
            <v>41676</v>
          </cell>
          <cell r="T2391">
            <v>41807</v>
          </cell>
          <cell r="W2391">
            <v>41785</v>
          </cell>
        </row>
        <row r="2392">
          <cell r="B2392">
            <v>41703</v>
          </cell>
          <cell r="H2392">
            <v>41718</v>
          </cell>
          <cell r="K2392">
            <v>41718</v>
          </cell>
          <cell r="N2392">
            <v>41703</v>
          </cell>
          <cell r="Q2392">
            <v>41677</v>
          </cell>
          <cell r="T2392">
            <v>41808</v>
          </cell>
          <cell r="W2392">
            <v>41786</v>
          </cell>
        </row>
        <row r="2393">
          <cell r="B2393">
            <v>41704</v>
          </cell>
          <cell r="H2393">
            <v>41719</v>
          </cell>
          <cell r="K2393">
            <v>41719</v>
          </cell>
          <cell r="N2393">
            <v>41704</v>
          </cell>
          <cell r="Q2393">
            <v>41680</v>
          </cell>
          <cell r="T2393">
            <v>41809</v>
          </cell>
          <cell r="W2393">
            <v>41787</v>
          </cell>
        </row>
        <row r="2394">
          <cell r="B2394">
            <v>41705</v>
          </cell>
          <cell r="H2394">
            <v>41722</v>
          </cell>
          <cell r="K2394">
            <v>41722</v>
          </cell>
          <cell r="N2394">
            <v>41705</v>
          </cell>
          <cell r="Q2394">
            <v>41681</v>
          </cell>
          <cell r="T2394">
            <v>41810</v>
          </cell>
          <cell r="W2394">
            <v>41788</v>
          </cell>
        </row>
        <row r="2395">
          <cell r="B2395">
            <v>41708</v>
          </cell>
          <cell r="H2395">
            <v>41723</v>
          </cell>
          <cell r="K2395">
            <v>41723</v>
          </cell>
          <cell r="N2395">
            <v>41708</v>
          </cell>
          <cell r="Q2395">
            <v>41682</v>
          </cell>
          <cell r="T2395">
            <v>41813</v>
          </cell>
          <cell r="W2395">
            <v>41789</v>
          </cell>
        </row>
        <row r="2396">
          <cell r="B2396">
            <v>41709</v>
          </cell>
          <cell r="H2396">
            <v>41724</v>
          </cell>
          <cell r="K2396">
            <v>41724</v>
          </cell>
          <cell r="N2396">
            <v>41709</v>
          </cell>
          <cell r="Q2396">
            <v>41683</v>
          </cell>
          <cell r="T2396">
            <v>41814</v>
          </cell>
          <cell r="W2396">
            <v>41793</v>
          </cell>
        </row>
        <row r="2397">
          <cell r="B2397">
            <v>41710</v>
          </cell>
          <cell r="H2397">
            <v>41725</v>
          </cell>
          <cell r="K2397">
            <v>41725</v>
          </cell>
          <cell r="N2397">
            <v>41710</v>
          </cell>
          <cell r="Q2397">
            <v>41684</v>
          </cell>
          <cell r="T2397">
            <v>41815</v>
          </cell>
          <cell r="W2397">
            <v>41794</v>
          </cell>
        </row>
        <row r="2398">
          <cell r="B2398">
            <v>41711</v>
          </cell>
          <cell r="H2398">
            <v>41726</v>
          </cell>
          <cell r="K2398">
            <v>41726</v>
          </cell>
          <cell r="N2398">
            <v>41711</v>
          </cell>
          <cell r="Q2398">
            <v>41687</v>
          </cell>
          <cell r="T2398">
            <v>41816</v>
          </cell>
          <cell r="W2398">
            <v>41795</v>
          </cell>
        </row>
        <row r="2399">
          <cell r="B2399">
            <v>41712</v>
          </cell>
          <cell r="H2399">
            <v>41729</v>
          </cell>
          <cell r="K2399">
            <v>41729</v>
          </cell>
          <cell r="N2399">
            <v>41712</v>
          </cell>
          <cell r="Q2399">
            <v>41688</v>
          </cell>
          <cell r="T2399">
            <v>41817</v>
          </cell>
          <cell r="W2399">
            <v>41796</v>
          </cell>
        </row>
        <row r="2400">
          <cell r="B2400">
            <v>41715</v>
          </cell>
          <cell r="H2400">
            <v>41730</v>
          </cell>
          <cell r="K2400">
            <v>41730</v>
          </cell>
          <cell r="N2400">
            <v>41715</v>
          </cell>
          <cell r="Q2400">
            <v>41689</v>
          </cell>
          <cell r="T2400">
            <v>41820</v>
          </cell>
          <cell r="W2400">
            <v>41799</v>
          </cell>
        </row>
        <row r="2401">
          <cell r="B2401">
            <v>41716</v>
          </cell>
          <cell r="H2401">
            <v>41731</v>
          </cell>
          <cell r="K2401">
            <v>41731</v>
          </cell>
          <cell r="N2401">
            <v>41716</v>
          </cell>
          <cell r="Q2401">
            <v>41690</v>
          </cell>
          <cell r="T2401">
            <v>41821</v>
          </cell>
          <cell r="W2401">
            <v>41800</v>
          </cell>
        </row>
        <row r="2402">
          <cell r="B2402">
            <v>41717</v>
          </cell>
          <cell r="H2402">
            <v>41732</v>
          </cell>
          <cell r="K2402">
            <v>41732</v>
          </cell>
          <cell r="N2402">
            <v>41717</v>
          </cell>
          <cell r="Q2402">
            <v>41691</v>
          </cell>
          <cell r="T2402">
            <v>41822</v>
          </cell>
          <cell r="W2402">
            <v>41801</v>
          </cell>
        </row>
        <row r="2403">
          <cell r="B2403">
            <v>41718</v>
          </cell>
          <cell r="H2403">
            <v>41733</v>
          </cell>
          <cell r="K2403">
            <v>41733</v>
          </cell>
          <cell r="N2403">
            <v>41718</v>
          </cell>
          <cell r="Q2403">
            <v>41694</v>
          </cell>
          <cell r="T2403">
            <v>41823</v>
          </cell>
          <cell r="W2403">
            <v>41802</v>
          </cell>
        </row>
        <row r="2404">
          <cell r="B2404">
            <v>41719</v>
          </cell>
          <cell r="H2404">
            <v>41736</v>
          </cell>
          <cell r="K2404">
            <v>41736</v>
          </cell>
          <cell r="N2404">
            <v>41719</v>
          </cell>
          <cell r="Q2404">
            <v>41695</v>
          </cell>
          <cell r="T2404">
            <v>41824</v>
          </cell>
          <cell r="W2404">
            <v>41803</v>
          </cell>
        </row>
        <row r="2405">
          <cell r="B2405">
            <v>41722</v>
          </cell>
          <cell r="H2405">
            <v>41737</v>
          </cell>
          <cell r="K2405">
            <v>41737</v>
          </cell>
          <cell r="N2405">
            <v>41722</v>
          </cell>
          <cell r="Q2405">
            <v>41696</v>
          </cell>
          <cell r="T2405">
            <v>41827</v>
          </cell>
          <cell r="W2405">
            <v>41806</v>
          </cell>
        </row>
        <row r="2406">
          <cell r="B2406">
            <v>41723</v>
          </cell>
          <cell r="H2406">
            <v>41738</v>
          </cell>
          <cell r="K2406">
            <v>41738</v>
          </cell>
          <cell r="N2406">
            <v>41723</v>
          </cell>
          <cell r="Q2406">
            <v>41697</v>
          </cell>
          <cell r="T2406">
            <v>41828</v>
          </cell>
          <cell r="W2406">
            <v>41807</v>
          </cell>
        </row>
        <row r="2407">
          <cell r="B2407">
            <v>41724</v>
          </cell>
          <cell r="H2407">
            <v>41739</v>
          </cell>
          <cell r="K2407">
            <v>41739</v>
          </cell>
          <cell r="N2407">
            <v>41724</v>
          </cell>
          <cell r="Q2407">
            <v>41698</v>
          </cell>
          <cell r="T2407">
            <v>41829</v>
          </cell>
          <cell r="W2407">
            <v>41808</v>
          </cell>
        </row>
        <row r="2408">
          <cell r="B2408">
            <v>41725</v>
          </cell>
          <cell r="H2408">
            <v>41740</v>
          </cell>
          <cell r="K2408">
            <v>41740</v>
          </cell>
          <cell r="N2408">
            <v>41725</v>
          </cell>
          <cell r="Q2408">
            <v>41701</v>
          </cell>
          <cell r="T2408">
            <v>41830</v>
          </cell>
          <cell r="W2408">
            <v>41809</v>
          </cell>
        </row>
        <row r="2409">
          <cell r="B2409">
            <v>41726</v>
          </cell>
          <cell r="H2409">
            <v>41743</v>
          </cell>
          <cell r="K2409">
            <v>41743</v>
          </cell>
          <cell r="N2409">
            <v>41726</v>
          </cell>
          <cell r="Q2409">
            <v>41702</v>
          </cell>
          <cell r="T2409">
            <v>41831</v>
          </cell>
          <cell r="W2409">
            <v>41810</v>
          </cell>
        </row>
        <row r="2410">
          <cell r="B2410">
            <v>41729</v>
          </cell>
          <cell r="H2410">
            <v>41744</v>
          </cell>
          <cell r="K2410">
            <v>41744</v>
          </cell>
          <cell r="N2410">
            <v>41729</v>
          </cell>
          <cell r="Q2410">
            <v>41703</v>
          </cell>
          <cell r="T2410">
            <v>41834</v>
          </cell>
          <cell r="W2410">
            <v>41813</v>
          </cell>
        </row>
        <row r="2411">
          <cell r="B2411">
            <v>41730</v>
          </cell>
          <cell r="H2411">
            <v>41745</v>
          </cell>
          <cell r="K2411">
            <v>41745</v>
          </cell>
          <cell r="N2411">
            <v>41730</v>
          </cell>
          <cell r="Q2411">
            <v>41704</v>
          </cell>
          <cell r="T2411">
            <v>41835</v>
          </cell>
          <cell r="W2411">
            <v>41814</v>
          </cell>
        </row>
        <row r="2412">
          <cell r="B2412">
            <v>41731</v>
          </cell>
          <cell r="H2412">
            <v>41746</v>
          </cell>
          <cell r="K2412">
            <v>41746</v>
          </cell>
          <cell r="N2412">
            <v>41731</v>
          </cell>
          <cell r="Q2412">
            <v>41705</v>
          </cell>
          <cell r="T2412">
            <v>41836</v>
          </cell>
          <cell r="W2412">
            <v>41815</v>
          </cell>
        </row>
        <row r="2413">
          <cell r="B2413">
            <v>41732</v>
          </cell>
          <cell r="H2413">
            <v>41750</v>
          </cell>
          <cell r="K2413">
            <v>41750</v>
          </cell>
          <cell r="N2413">
            <v>41732</v>
          </cell>
          <cell r="Q2413">
            <v>41708</v>
          </cell>
          <cell r="T2413">
            <v>41837</v>
          </cell>
          <cell r="W2413">
            <v>41816</v>
          </cell>
        </row>
        <row r="2414">
          <cell r="B2414">
            <v>41733</v>
          </cell>
          <cell r="H2414">
            <v>41751</v>
          </cell>
          <cell r="K2414">
            <v>41751</v>
          </cell>
          <cell r="N2414">
            <v>41733</v>
          </cell>
          <cell r="Q2414">
            <v>41709</v>
          </cell>
          <cell r="T2414">
            <v>41838</v>
          </cell>
          <cell r="W2414">
            <v>41817</v>
          </cell>
        </row>
        <row r="2415">
          <cell r="B2415">
            <v>41736</v>
          </cell>
          <cell r="H2415">
            <v>41752</v>
          </cell>
          <cell r="K2415">
            <v>41752</v>
          </cell>
          <cell r="N2415">
            <v>41736</v>
          </cell>
          <cell r="Q2415">
            <v>41710</v>
          </cell>
          <cell r="T2415">
            <v>41842</v>
          </cell>
          <cell r="W2415">
            <v>41820</v>
          </cell>
        </row>
        <row r="2416">
          <cell r="B2416">
            <v>41737</v>
          </cell>
          <cell r="H2416">
            <v>41753</v>
          </cell>
          <cell r="K2416">
            <v>41753</v>
          </cell>
          <cell r="N2416">
            <v>41737</v>
          </cell>
          <cell r="Q2416">
            <v>41711</v>
          </cell>
          <cell r="T2416">
            <v>41843</v>
          </cell>
          <cell r="W2416">
            <v>41822</v>
          </cell>
        </row>
        <row r="2417">
          <cell r="B2417">
            <v>41738</v>
          </cell>
          <cell r="H2417">
            <v>41754</v>
          </cell>
          <cell r="K2417">
            <v>41754</v>
          </cell>
          <cell r="N2417">
            <v>41738</v>
          </cell>
          <cell r="Q2417">
            <v>41712</v>
          </cell>
          <cell r="T2417">
            <v>41844</v>
          </cell>
          <cell r="W2417">
            <v>41823</v>
          </cell>
        </row>
        <row r="2418">
          <cell r="B2418">
            <v>41739</v>
          </cell>
          <cell r="H2418">
            <v>41757</v>
          </cell>
          <cell r="K2418">
            <v>41757</v>
          </cell>
          <cell r="N2418">
            <v>41739</v>
          </cell>
          <cell r="Q2418">
            <v>41715</v>
          </cell>
          <cell r="T2418">
            <v>41845</v>
          </cell>
          <cell r="W2418">
            <v>41824</v>
          </cell>
        </row>
        <row r="2419">
          <cell r="B2419">
            <v>41740</v>
          </cell>
          <cell r="H2419">
            <v>41758</v>
          </cell>
          <cell r="K2419">
            <v>41758</v>
          </cell>
          <cell r="N2419">
            <v>41740</v>
          </cell>
          <cell r="Q2419">
            <v>41716</v>
          </cell>
          <cell r="T2419">
            <v>41848</v>
          </cell>
          <cell r="W2419">
            <v>41827</v>
          </cell>
        </row>
        <row r="2420">
          <cell r="B2420">
            <v>41743</v>
          </cell>
          <cell r="H2420">
            <v>41759</v>
          </cell>
          <cell r="K2420">
            <v>41759</v>
          </cell>
          <cell r="N2420">
            <v>41743</v>
          </cell>
          <cell r="Q2420">
            <v>41717</v>
          </cell>
          <cell r="T2420">
            <v>41849</v>
          </cell>
          <cell r="W2420">
            <v>41828</v>
          </cell>
        </row>
        <row r="2421">
          <cell r="B2421">
            <v>41744</v>
          </cell>
          <cell r="H2421">
            <v>41760</v>
          </cell>
          <cell r="K2421">
            <v>41760</v>
          </cell>
          <cell r="N2421">
            <v>41744</v>
          </cell>
          <cell r="Q2421">
            <v>41718</v>
          </cell>
          <cell r="T2421">
            <v>41850</v>
          </cell>
          <cell r="W2421">
            <v>41829</v>
          </cell>
        </row>
        <row r="2422">
          <cell r="B2422">
            <v>41745</v>
          </cell>
          <cell r="H2422">
            <v>41761</v>
          </cell>
          <cell r="K2422">
            <v>41761</v>
          </cell>
          <cell r="N2422">
            <v>41745</v>
          </cell>
          <cell r="Q2422">
            <v>41719</v>
          </cell>
          <cell r="T2422">
            <v>41851</v>
          </cell>
          <cell r="W2422">
            <v>41830</v>
          </cell>
        </row>
        <row r="2423">
          <cell r="B2423">
            <v>41746</v>
          </cell>
          <cell r="H2423">
            <v>41764</v>
          </cell>
          <cell r="K2423">
            <v>41764</v>
          </cell>
          <cell r="N2423">
            <v>41746</v>
          </cell>
          <cell r="Q2423">
            <v>41722</v>
          </cell>
          <cell r="T2423">
            <v>41852</v>
          </cell>
          <cell r="W2423">
            <v>41831</v>
          </cell>
        </row>
        <row r="2424">
          <cell r="B2424">
            <v>41751</v>
          </cell>
          <cell r="H2424">
            <v>41765</v>
          </cell>
          <cell r="K2424">
            <v>41765</v>
          </cell>
          <cell r="N2424">
            <v>41751</v>
          </cell>
          <cell r="Q2424">
            <v>41723</v>
          </cell>
          <cell r="T2424">
            <v>41855</v>
          </cell>
          <cell r="W2424">
            <v>41834</v>
          </cell>
        </row>
        <row r="2425">
          <cell r="B2425">
            <v>41752</v>
          </cell>
          <cell r="H2425">
            <v>41766</v>
          </cell>
          <cell r="K2425">
            <v>41766</v>
          </cell>
          <cell r="N2425">
            <v>41752</v>
          </cell>
          <cell r="Q2425">
            <v>41724</v>
          </cell>
          <cell r="T2425">
            <v>41856</v>
          </cell>
          <cell r="W2425">
            <v>41835</v>
          </cell>
        </row>
        <row r="2426">
          <cell r="B2426">
            <v>41753</v>
          </cell>
          <cell r="H2426">
            <v>41767</v>
          </cell>
          <cell r="K2426">
            <v>41767</v>
          </cell>
          <cell r="N2426">
            <v>41753</v>
          </cell>
          <cell r="Q2426">
            <v>41725</v>
          </cell>
          <cell r="T2426">
            <v>41857</v>
          </cell>
          <cell r="W2426">
            <v>41836</v>
          </cell>
        </row>
        <row r="2427">
          <cell r="B2427">
            <v>41754</v>
          </cell>
          <cell r="H2427">
            <v>41768</v>
          </cell>
          <cell r="K2427">
            <v>41768</v>
          </cell>
          <cell r="N2427">
            <v>41754</v>
          </cell>
          <cell r="Q2427">
            <v>41726</v>
          </cell>
          <cell r="T2427">
            <v>41858</v>
          </cell>
          <cell r="W2427">
            <v>41837</v>
          </cell>
        </row>
        <row r="2428">
          <cell r="B2428">
            <v>41757</v>
          </cell>
          <cell r="H2428">
            <v>41771</v>
          </cell>
          <cell r="K2428">
            <v>41771</v>
          </cell>
          <cell r="N2428">
            <v>41757</v>
          </cell>
          <cell r="Q2428">
            <v>41729</v>
          </cell>
          <cell r="T2428">
            <v>41859</v>
          </cell>
          <cell r="W2428">
            <v>41838</v>
          </cell>
        </row>
        <row r="2429">
          <cell r="B2429">
            <v>41758</v>
          </cell>
          <cell r="H2429">
            <v>41772</v>
          </cell>
          <cell r="K2429">
            <v>41772</v>
          </cell>
          <cell r="N2429">
            <v>41758</v>
          </cell>
          <cell r="Q2429">
            <v>41730</v>
          </cell>
          <cell r="T2429">
            <v>41862</v>
          </cell>
          <cell r="W2429">
            <v>41841</v>
          </cell>
        </row>
        <row r="2430">
          <cell r="B2430">
            <v>41759</v>
          </cell>
          <cell r="H2430">
            <v>41773</v>
          </cell>
          <cell r="K2430">
            <v>41773</v>
          </cell>
          <cell r="N2430">
            <v>41759</v>
          </cell>
          <cell r="Q2430">
            <v>41731</v>
          </cell>
          <cell r="T2430">
            <v>41863</v>
          </cell>
          <cell r="W2430">
            <v>41842</v>
          </cell>
        </row>
        <row r="2431">
          <cell r="B2431">
            <v>41760</v>
          </cell>
          <cell r="H2431">
            <v>41774</v>
          </cell>
          <cell r="K2431">
            <v>41774</v>
          </cell>
          <cell r="N2431">
            <v>41760</v>
          </cell>
          <cell r="Q2431">
            <v>41732</v>
          </cell>
          <cell r="T2431">
            <v>41864</v>
          </cell>
          <cell r="W2431">
            <v>41843</v>
          </cell>
        </row>
        <row r="2432">
          <cell r="B2432">
            <v>41761</v>
          </cell>
          <cell r="H2432">
            <v>41775</v>
          </cell>
          <cell r="K2432">
            <v>41775</v>
          </cell>
          <cell r="N2432">
            <v>41761</v>
          </cell>
          <cell r="Q2432">
            <v>41733</v>
          </cell>
          <cell r="T2432">
            <v>41865</v>
          </cell>
          <cell r="W2432">
            <v>41844</v>
          </cell>
        </row>
        <row r="2433">
          <cell r="B2433">
            <v>41765</v>
          </cell>
          <cell r="H2433">
            <v>41778</v>
          </cell>
          <cell r="K2433">
            <v>41778</v>
          </cell>
          <cell r="N2433">
            <v>41765</v>
          </cell>
          <cell r="Q2433">
            <v>41736</v>
          </cell>
          <cell r="T2433">
            <v>41866</v>
          </cell>
          <cell r="W2433">
            <v>41845</v>
          </cell>
        </row>
        <row r="2434">
          <cell r="B2434">
            <v>41766</v>
          </cell>
          <cell r="H2434">
            <v>41779</v>
          </cell>
          <cell r="K2434">
            <v>41779</v>
          </cell>
          <cell r="N2434">
            <v>41766</v>
          </cell>
          <cell r="Q2434">
            <v>41737</v>
          </cell>
          <cell r="T2434">
            <v>41869</v>
          </cell>
          <cell r="W2434">
            <v>41848</v>
          </cell>
        </row>
        <row r="2435">
          <cell r="B2435">
            <v>41767</v>
          </cell>
          <cell r="H2435">
            <v>41780</v>
          </cell>
          <cell r="K2435">
            <v>41780</v>
          </cell>
          <cell r="N2435">
            <v>41767</v>
          </cell>
          <cell r="Q2435">
            <v>41738</v>
          </cell>
          <cell r="T2435">
            <v>41870</v>
          </cell>
          <cell r="W2435">
            <v>41849</v>
          </cell>
        </row>
        <row r="2436">
          <cell r="B2436">
            <v>41768</v>
          </cell>
          <cell r="H2436">
            <v>41781</v>
          </cell>
          <cell r="K2436">
            <v>41781</v>
          </cell>
          <cell r="N2436">
            <v>41768</v>
          </cell>
          <cell r="Q2436">
            <v>41739</v>
          </cell>
          <cell r="T2436">
            <v>41871</v>
          </cell>
          <cell r="W2436">
            <v>41850</v>
          </cell>
        </row>
        <row r="2437">
          <cell r="B2437">
            <v>41771</v>
          </cell>
          <cell r="H2437">
            <v>41782</v>
          </cell>
          <cell r="K2437">
            <v>41782</v>
          </cell>
          <cell r="N2437">
            <v>41771</v>
          </cell>
          <cell r="Q2437">
            <v>41740</v>
          </cell>
          <cell r="T2437">
            <v>41872</v>
          </cell>
          <cell r="W2437">
            <v>41851</v>
          </cell>
        </row>
        <row r="2438">
          <cell r="B2438">
            <v>41772</v>
          </cell>
          <cell r="H2438">
            <v>41786</v>
          </cell>
          <cell r="K2438">
            <v>41786</v>
          </cell>
          <cell r="N2438">
            <v>41772</v>
          </cell>
          <cell r="Q2438">
            <v>41743</v>
          </cell>
          <cell r="T2438">
            <v>41873</v>
          </cell>
          <cell r="W2438">
            <v>41852</v>
          </cell>
        </row>
        <row r="2439">
          <cell r="B2439">
            <v>41773</v>
          </cell>
          <cell r="H2439">
            <v>41787</v>
          </cell>
          <cell r="K2439">
            <v>41787</v>
          </cell>
          <cell r="N2439">
            <v>41773</v>
          </cell>
          <cell r="Q2439">
            <v>41744</v>
          </cell>
          <cell r="T2439">
            <v>41876</v>
          </cell>
          <cell r="W2439">
            <v>41855</v>
          </cell>
        </row>
        <row r="2440">
          <cell r="B2440">
            <v>41774</v>
          </cell>
          <cell r="H2440">
            <v>41788</v>
          </cell>
          <cell r="K2440">
            <v>41788</v>
          </cell>
          <cell r="N2440">
            <v>41774</v>
          </cell>
          <cell r="Q2440">
            <v>41745</v>
          </cell>
          <cell r="T2440">
            <v>41877</v>
          </cell>
          <cell r="W2440">
            <v>41856</v>
          </cell>
        </row>
        <row r="2441">
          <cell r="B2441">
            <v>41775</v>
          </cell>
          <cell r="H2441">
            <v>41789</v>
          </cell>
          <cell r="K2441">
            <v>41789</v>
          </cell>
          <cell r="N2441">
            <v>41775</v>
          </cell>
          <cell r="Q2441">
            <v>41746</v>
          </cell>
          <cell r="T2441">
            <v>41878</v>
          </cell>
          <cell r="W2441">
            <v>41857</v>
          </cell>
        </row>
        <row r="2442">
          <cell r="B2442">
            <v>41778</v>
          </cell>
          <cell r="H2442">
            <v>41792</v>
          </cell>
          <cell r="K2442">
            <v>41792</v>
          </cell>
          <cell r="N2442">
            <v>41778</v>
          </cell>
          <cell r="Q2442">
            <v>41751</v>
          </cell>
          <cell r="T2442">
            <v>41879</v>
          </cell>
          <cell r="W2442">
            <v>41858</v>
          </cell>
        </row>
        <row r="2443">
          <cell r="B2443">
            <v>41779</v>
          </cell>
          <cell r="H2443">
            <v>41793</v>
          </cell>
          <cell r="K2443">
            <v>41793</v>
          </cell>
          <cell r="N2443">
            <v>41779</v>
          </cell>
          <cell r="Q2443">
            <v>41752</v>
          </cell>
          <cell r="T2443">
            <v>41880</v>
          </cell>
          <cell r="W2443">
            <v>41859</v>
          </cell>
        </row>
        <row r="2444">
          <cell r="B2444">
            <v>41780</v>
          </cell>
          <cell r="H2444">
            <v>41794</v>
          </cell>
          <cell r="K2444">
            <v>41794</v>
          </cell>
          <cell r="N2444">
            <v>41780</v>
          </cell>
          <cell r="Q2444">
            <v>41753</v>
          </cell>
          <cell r="T2444">
            <v>41883</v>
          </cell>
          <cell r="W2444">
            <v>41862</v>
          </cell>
        </row>
        <row r="2445">
          <cell r="B2445">
            <v>41781</v>
          </cell>
          <cell r="H2445">
            <v>41795</v>
          </cell>
          <cell r="K2445">
            <v>41795</v>
          </cell>
          <cell r="N2445">
            <v>41781</v>
          </cell>
          <cell r="Q2445">
            <v>41754</v>
          </cell>
          <cell r="T2445">
            <v>41884</v>
          </cell>
          <cell r="W2445">
            <v>41863</v>
          </cell>
        </row>
        <row r="2446">
          <cell r="B2446">
            <v>41782</v>
          </cell>
          <cell r="H2446">
            <v>41796</v>
          </cell>
          <cell r="K2446">
            <v>41796</v>
          </cell>
          <cell r="N2446">
            <v>41782</v>
          </cell>
          <cell r="Q2446">
            <v>41757</v>
          </cell>
          <cell r="T2446">
            <v>41885</v>
          </cell>
          <cell r="W2446">
            <v>41864</v>
          </cell>
        </row>
        <row r="2447">
          <cell r="B2447">
            <v>41786</v>
          </cell>
          <cell r="H2447">
            <v>41799</v>
          </cell>
          <cell r="K2447">
            <v>41799</v>
          </cell>
          <cell r="N2447">
            <v>41786</v>
          </cell>
          <cell r="Q2447">
            <v>41758</v>
          </cell>
          <cell r="T2447">
            <v>41886</v>
          </cell>
          <cell r="W2447">
            <v>41865</v>
          </cell>
        </row>
        <row r="2448">
          <cell r="B2448">
            <v>41787</v>
          </cell>
          <cell r="H2448">
            <v>41800</v>
          </cell>
          <cell r="K2448">
            <v>41800</v>
          </cell>
          <cell r="N2448">
            <v>41787</v>
          </cell>
          <cell r="Q2448">
            <v>41759</v>
          </cell>
          <cell r="T2448">
            <v>41887</v>
          </cell>
          <cell r="W2448">
            <v>41866</v>
          </cell>
        </row>
        <row r="2449">
          <cell r="B2449">
            <v>41788</v>
          </cell>
          <cell r="H2449">
            <v>41801</v>
          </cell>
          <cell r="K2449">
            <v>41801</v>
          </cell>
          <cell r="N2449">
            <v>41788</v>
          </cell>
          <cell r="Q2449">
            <v>41761</v>
          </cell>
          <cell r="T2449">
            <v>41890</v>
          </cell>
          <cell r="W2449">
            <v>41869</v>
          </cell>
        </row>
        <row r="2450">
          <cell r="B2450">
            <v>41789</v>
          </cell>
          <cell r="H2450">
            <v>41802</v>
          </cell>
          <cell r="K2450">
            <v>41802</v>
          </cell>
          <cell r="N2450">
            <v>41789</v>
          </cell>
          <cell r="Q2450">
            <v>41764</v>
          </cell>
          <cell r="T2450">
            <v>41891</v>
          </cell>
          <cell r="W2450">
            <v>41870</v>
          </cell>
        </row>
        <row r="2451">
          <cell r="B2451">
            <v>41792</v>
          </cell>
          <cell r="H2451">
            <v>41803</v>
          </cell>
          <cell r="K2451">
            <v>41803</v>
          </cell>
          <cell r="N2451">
            <v>41792</v>
          </cell>
          <cell r="Q2451">
            <v>41765</v>
          </cell>
          <cell r="T2451">
            <v>41892</v>
          </cell>
          <cell r="W2451">
            <v>41871</v>
          </cell>
        </row>
        <row r="2452">
          <cell r="B2452">
            <v>41793</v>
          </cell>
          <cell r="H2452">
            <v>41806</v>
          </cell>
          <cell r="K2452">
            <v>41806</v>
          </cell>
          <cell r="N2452">
            <v>41793</v>
          </cell>
          <cell r="Q2452">
            <v>41766</v>
          </cell>
          <cell r="T2452">
            <v>41893</v>
          </cell>
          <cell r="W2452">
            <v>41872</v>
          </cell>
        </row>
        <row r="2453">
          <cell r="B2453">
            <v>41794</v>
          </cell>
          <cell r="H2453">
            <v>41807</v>
          </cell>
          <cell r="K2453">
            <v>41807</v>
          </cell>
          <cell r="N2453">
            <v>41794</v>
          </cell>
          <cell r="Q2453">
            <v>41767</v>
          </cell>
          <cell r="T2453">
            <v>41894</v>
          </cell>
          <cell r="W2453">
            <v>41873</v>
          </cell>
        </row>
        <row r="2454">
          <cell r="B2454">
            <v>41795</v>
          </cell>
          <cell r="H2454">
            <v>41808</v>
          </cell>
          <cell r="K2454">
            <v>41808</v>
          </cell>
          <cell r="N2454">
            <v>41795</v>
          </cell>
          <cell r="Q2454">
            <v>41768</v>
          </cell>
          <cell r="T2454">
            <v>41898</v>
          </cell>
          <cell r="W2454">
            <v>41876</v>
          </cell>
        </row>
        <row r="2455">
          <cell r="B2455">
            <v>41796</v>
          </cell>
          <cell r="H2455">
            <v>41809</v>
          </cell>
          <cell r="K2455">
            <v>41809</v>
          </cell>
          <cell r="N2455">
            <v>41796</v>
          </cell>
          <cell r="Q2455">
            <v>41771</v>
          </cell>
          <cell r="T2455">
            <v>41899</v>
          </cell>
          <cell r="W2455">
            <v>41877</v>
          </cell>
        </row>
        <row r="2456">
          <cell r="B2456">
            <v>41799</v>
          </cell>
          <cell r="H2456">
            <v>41810</v>
          </cell>
          <cell r="K2456">
            <v>41810</v>
          </cell>
          <cell r="N2456">
            <v>41799</v>
          </cell>
          <cell r="Q2456">
            <v>41772</v>
          </cell>
          <cell r="T2456">
            <v>41900</v>
          </cell>
          <cell r="W2456">
            <v>41878</v>
          </cell>
        </row>
        <row r="2457">
          <cell r="B2457">
            <v>41800</v>
          </cell>
          <cell r="H2457">
            <v>41813</v>
          </cell>
          <cell r="K2457">
            <v>41813</v>
          </cell>
          <cell r="N2457">
            <v>41800</v>
          </cell>
          <cell r="Q2457">
            <v>41773</v>
          </cell>
          <cell r="T2457">
            <v>41901</v>
          </cell>
          <cell r="W2457">
            <v>41879</v>
          </cell>
        </row>
        <row r="2458">
          <cell r="B2458">
            <v>41801</v>
          </cell>
          <cell r="H2458">
            <v>41814</v>
          </cell>
          <cell r="K2458">
            <v>41814</v>
          </cell>
          <cell r="N2458">
            <v>41801</v>
          </cell>
          <cell r="Q2458">
            <v>41774</v>
          </cell>
          <cell r="T2458">
            <v>41904</v>
          </cell>
          <cell r="W2458">
            <v>41880</v>
          </cell>
        </row>
        <row r="2459">
          <cell r="B2459">
            <v>41802</v>
          </cell>
          <cell r="H2459">
            <v>41815</v>
          </cell>
          <cell r="K2459">
            <v>41815</v>
          </cell>
          <cell r="N2459">
            <v>41802</v>
          </cell>
          <cell r="Q2459">
            <v>41775</v>
          </cell>
          <cell r="T2459">
            <v>41906</v>
          </cell>
          <cell r="W2459">
            <v>41883</v>
          </cell>
        </row>
        <row r="2460">
          <cell r="B2460">
            <v>41803</v>
          </cell>
          <cell r="H2460">
            <v>41816</v>
          </cell>
          <cell r="K2460">
            <v>41816</v>
          </cell>
          <cell r="N2460">
            <v>41803</v>
          </cell>
          <cell r="Q2460">
            <v>41778</v>
          </cell>
          <cell r="T2460">
            <v>41907</v>
          </cell>
          <cell r="W2460">
            <v>41884</v>
          </cell>
        </row>
        <row r="2461">
          <cell r="B2461">
            <v>41806</v>
          </cell>
          <cell r="H2461">
            <v>41817</v>
          </cell>
          <cell r="K2461">
            <v>41817</v>
          </cell>
          <cell r="N2461">
            <v>41806</v>
          </cell>
          <cell r="Q2461">
            <v>41779</v>
          </cell>
          <cell r="T2461">
            <v>41908</v>
          </cell>
          <cell r="W2461">
            <v>41885</v>
          </cell>
        </row>
        <row r="2462">
          <cell r="B2462">
            <v>41807</v>
          </cell>
          <cell r="H2462">
            <v>41820</v>
          </cell>
          <cell r="K2462">
            <v>41820</v>
          </cell>
          <cell r="N2462">
            <v>41807</v>
          </cell>
          <cell r="Q2462">
            <v>41780</v>
          </cell>
          <cell r="T2462">
            <v>41911</v>
          </cell>
          <cell r="W2462">
            <v>41886</v>
          </cell>
        </row>
        <row r="2463">
          <cell r="B2463">
            <v>41808</v>
          </cell>
          <cell r="H2463">
            <v>41821</v>
          </cell>
          <cell r="K2463">
            <v>41821</v>
          </cell>
          <cell r="N2463">
            <v>41808</v>
          </cell>
          <cell r="Q2463">
            <v>41781</v>
          </cell>
          <cell r="T2463">
            <v>41912</v>
          </cell>
          <cell r="W2463">
            <v>41887</v>
          </cell>
        </row>
        <row r="2464">
          <cell r="B2464">
            <v>41809</v>
          </cell>
          <cell r="H2464">
            <v>41822</v>
          </cell>
          <cell r="K2464">
            <v>41822</v>
          </cell>
          <cell r="N2464">
            <v>41809</v>
          </cell>
          <cell r="Q2464">
            <v>41782</v>
          </cell>
          <cell r="T2464">
            <v>41913</v>
          </cell>
          <cell r="W2464">
            <v>41890</v>
          </cell>
        </row>
        <row r="2465">
          <cell r="B2465">
            <v>41810</v>
          </cell>
          <cell r="H2465">
            <v>41823</v>
          </cell>
          <cell r="K2465">
            <v>41823</v>
          </cell>
          <cell r="N2465">
            <v>41810</v>
          </cell>
          <cell r="Q2465">
            <v>41785</v>
          </cell>
          <cell r="T2465">
            <v>41914</v>
          </cell>
          <cell r="W2465">
            <v>41892</v>
          </cell>
        </row>
        <row r="2466">
          <cell r="B2466">
            <v>41813</v>
          </cell>
          <cell r="H2466">
            <v>41827</v>
          </cell>
          <cell r="K2466">
            <v>41827</v>
          </cell>
          <cell r="N2466">
            <v>41813</v>
          </cell>
          <cell r="Q2466">
            <v>41786</v>
          </cell>
          <cell r="T2466">
            <v>41915</v>
          </cell>
          <cell r="W2466">
            <v>41893</v>
          </cell>
        </row>
        <row r="2467">
          <cell r="B2467">
            <v>41814</v>
          </cell>
          <cell r="H2467">
            <v>41828</v>
          </cell>
          <cell r="K2467">
            <v>41828</v>
          </cell>
          <cell r="N2467">
            <v>41814</v>
          </cell>
          <cell r="Q2467">
            <v>41787</v>
          </cell>
          <cell r="T2467">
            <v>41918</v>
          </cell>
          <cell r="W2467">
            <v>41894</v>
          </cell>
        </row>
        <row r="2468">
          <cell r="B2468">
            <v>41815</v>
          </cell>
          <cell r="H2468">
            <v>41829</v>
          </cell>
          <cell r="K2468">
            <v>41829</v>
          </cell>
          <cell r="N2468">
            <v>41815</v>
          </cell>
          <cell r="Q2468">
            <v>41788</v>
          </cell>
          <cell r="T2468">
            <v>41919</v>
          </cell>
          <cell r="W2468">
            <v>41897</v>
          </cell>
        </row>
        <row r="2469">
          <cell r="B2469">
            <v>41816</v>
          </cell>
          <cell r="H2469">
            <v>41830</v>
          </cell>
          <cell r="K2469">
            <v>41830</v>
          </cell>
          <cell r="N2469">
            <v>41816</v>
          </cell>
          <cell r="Q2469">
            <v>41789</v>
          </cell>
          <cell r="T2469">
            <v>41920</v>
          </cell>
          <cell r="W2469">
            <v>41898</v>
          </cell>
        </row>
        <row r="2470">
          <cell r="B2470">
            <v>41817</v>
          </cell>
          <cell r="H2470">
            <v>41831</v>
          </cell>
          <cell r="K2470">
            <v>41831</v>
          </cell>
          <cell r="N2470">
            <v>41817</v>
          </cell>
          <cell r="Q2470">
            <v>41792</v>
          </cell>
          <cell r="T2470">
            <v>41921</v>
          </cell>
          <cell r="W2470">
            <v>41899</v>
          </cell>
        </row>
        <row r="2471">
          <cell r="B2471">
            <v>41820</v>
          </cell>
          <cell r="H2471">
            <v>41834</v>
          </cell>
          <cell r="K2471">
            <v>41834</v>
          </cell>
          <cell r="N2471">
            <v>41820</v>
          </cell>
          <cell r="Q2471">
            <v>41793</v>
          </cell>
          <cell r="T2471">
            <v>41922</v>
          </cell>
          <cell r="W2471">
            <v>41900</v>
          </cell>
        </row>
        <row r="2472">
          <cell r="B2472">
            <v>41821</v>
          </cell>
          <cell r="H2472">
            <v>41835</v>
          </cell>
          <cell r="K2472">
            <v>41835</v>
          </cell>
          <cell r="N2472">
            <v>41821</v>
          </cell>
          <cell r="Q2472">
            <v>41794</v>
          </cell>
          <cell r="T2472">
            <v>41926</v>
          </cell>
          <cell r="W2472">
            <v>41901</v>
          </cell>
        </row>
        <row r="2473">
          <cell r="B2473">
            <v>41822</v>
          </cell>
          <cell r="H2473">
            <v>41836</v>
          </cell>
          <cell r="K2473">
            <v>41836</v>
          </cell>
          <cell r="N2473">
            <v>41822</v>
          </cell>
          <cell r="Q2473">
            <v>41795</v>
          </cell>
          <cell r="T2473">
            <v>41927</v>
          </cell>
          <cell r="W2473">
            <v>41904</v>
          </cell>
        </row>
        <row r="2474">
          <cell r="B2474">
            <v>41823</v>
          </cell>
          <cell r="H2474">
            <v>41837</v>
          </cell>
          <cell r="K2474">
            <v>41837</v>
          </cell>
          <cell r="N2474">
            <v>41823</v>
          </cell>
          <cell r="Q2474">
            <v>41796</v>
          </cell>
          <cell r="T2474">
            <v>41928</v>
          </cell>
          <cell r="W2474">
            <v>41905</v>
          </cell>
        </row>
        <row r="2475">
          <cell r="B2475">
            <v>41824</v>
          </cell>
          <cell r="H2475">
            <v>41838</v>
          </cell>
          <cell r="K2475">
            <v>41838</v>
          </cell>
          <cell r="N2475">
            <v>41824</v>
          </cell>
          <cell r="Q2475">
            <v>41799</v>
          </cell>
          <cell r="T2475">
            <v>41929</v>
          </cell>
          <cell r="W2475">
            <v>41906</v>
          </cell>
        </row>
        <row r="2476">
          <cell r="B2476">
            <v>41827</v>
          </cell>
          <cell r="H2476">
            <v>41841</v>
          </cell>
          <cell r="K2476">
            <v>41841</v>
          </cell>
          <cell r="N2476">
            <v>41827</v>
          </cell>
          <cell r="Q2476">
            <v>41800</v>
          </cell>
          <cell r="T2476">
            <v>41932</v>
          </cell>
          <cell r="W2476">
            <v>41907</v>
          </cell>
        </row>
        <row r="2477">
          <cell r="B2477">
            <v>41828</v>
          </cell>
          <cell r="H2477">
            <v>41842</v>
          </cell>
          <cell r="K2477">
            <v>41842</v>
          </cell>
          <cell r="N2477">
            <v>41828</v>
          </cell>
          <cell r="Q2477">
            <v>41801</v>
          </cell>
          <cell r="T2477">
            <v>41933</v>
          </cell>
          <cell r="W2477">
            <v>41908</v>
          </cell>
        </row>
        <row r="2478">
          <cell r="B2478">
            <v>41829</v>
          </cell>
          <cell r="H2478">
            <v>41843</v>
          </cell>
          <cell r="K2478">
            <v>41843</v>
          </cell>
          <cell r="N2478">
            <v>41829</v>
          </cell>
          <cell r="Q2478">
            <v>41802</v>
          </cell>
          <cell r="T2478">
            <v>41934</v>
          </cell>
          <cell r="W2478">
            <v>41911</v>
          </cell>
        </row>
        <row r="2479">
          <cell r="B2479">
            <v>41830</v>
          </cell>
          <cell r="H2479">
            <v>41844</v>
          </cell>
          <cell r="K2479">
            <v>41844</v>
          </cell>
          <cell r="N2479">
            <v>41830</v>
          </cell>
          <cell r="Q2479">
            <v>41803</v>
          </cell>
          <cell r="T2479">
            <v>41935</v>
          </cell>
          <cell r="W2479">
            <v>41912</v>
          </cell>
        </row>
        <row r="2480">
          <cell r="B2480">
            <v>41831</v>
          </cell>
          <cell r="H2480">
            <v>41845</v>
          </cell>
          <cell r="K2480">
            <v>41845</v>
          </cell>
          <cell r="N2480">
            <v>41831</v>
          </cell>
          <cell r="Q2480">
            <v>41806</v>
          </cell>
          <cell r="T2480">
            <v>41936</v>
          </cell>
          <cell r="W2480">
            <v>41915</v>
          </cell>
        </row>
        <row r="2481">
          <cell r="B2481">
            <v>41834</v>
          </cell>
          <cell r="H2481">
            <v>41848</v>
          </cell>
          <cell r="K2481">
            <v>41848</v>
          </cell>
          <cell r="N2481">
            <v>41834</v>
          </cell>
          <cell r="Q2481">
            <v>41807</v>
          </cell>
          <cell r="T2481">
            <v>41939</v>
          </cell>
          <cell r="W2481">
            <v>41918</v>
          </cell>
        </row>
        <row r="2482">
          <cell r="B2482">
            <v>41835</v>
          </cell>
          <cell r="H2482">
            <v>41849</v>
          </cell>
          <cell r="K2482">
            <v>41849</v>
          </cell>
          <cell r="N2482">
            <v>41835</v>
          </cell>
          <cell r="Q2482">
            <v>41808</v>
          </cell>
          <cell r="T2482">
            <v>41940</v>
          </cell>
          <cell r="W2482">
            <v>41919</v>
          </cell>
        </row>
        <row r="2483">
          <cell r="B2483">
            <v>41836</v>
          </cell>
          <cell r="H2483">
            <v>41850</v>
          </cell>
          <cell r="K2483">
            <v>41850</v>
          </cell>
          <cell r="N2483">
            <v>41836</v>
          </cell>
          <cell r="Q2483">
            <v>41809</v>
          </cell>
          <cell r="T2483">
            <v>41941</v>
          </cell>
          <cell r="W2483">
            <v>41920</v>
          </cell>
        </row>
        <row r="2484">
          <cell r="B2484">
            <v>41837</v>
          </cell>
          <cell r="H2484">
            <v>41851</v>
          </cell>
          <cell r="K2484">
            <v>41851</v>
          </cell>
          <cell r="N2484">
            <v>41837</v>
          </cell>
          <cell r="Q2484">
            <v>41810</v>
          </cell>
          <cell r="T2484">
            <v>41942</v>
          </cell>
          <cell r="W2484">
            <v>41921</v>
          </cell>
        </row>
        <row r="2485">
          <cell r="B2485">
            <v>41838</v>
          </cell>
          <cell r="H2485">
            <v>41852</v>
          </cell>
          <cell r="K2485">
            <v>41852</v>
          </cell>
          <cell r="N2485">
            <v>41838</v>
          </cell>
          <cell r="Q2485">
            <v>41813</v>
          </cell>
          <cell r="T2485">
            <v>41943</v>
          </cell>
          <cell r="W2485">
            <v>41922</v>
          </cell>
        </row>
        <row r="2486">
          <cell r="B2486">
            <v>41841</v>
          </cell>
          <cell r="H2486">
            <v>41855</v>
          </cell>
          <cell r="K2486">
            <v>41855</v>
          </cell>
          <cell r="N2486">
            <v>41841</v>
          </cell>
          <cell r="Q2486">
            <v>41814</v>
          </cell>
          <cell r="T2486">
            <v>41947</v>
          </cell>
          <cell r="W2486">
            <v>41925</v>
          </cell>
        </row>
        <row r="2487">
          <cell r="B2487">
            <v>41842</v>
          </cell>
          <cell r="H2487">
            <v>41856</v>
          </cell>
          <cell r="K2487">
            <v>41856</v>
          </cell>
          <cell r="N2487">
            <v>41842</v>
          </cell>
          <cell r="Q2487">
            <v>41815</v>
          </cell>
          <cell r="T2487">
            <v>41948</v>
          </cell>
          <cell r="W2487">
            <v>41926</v>
          </cell>
        </row>
        <row r="2488">
          <cell r="B2488">
            <v>41843</v>
          </cell>
          <cell r="H2488">
            <v>41857</v>
          </cell>
          <cell r="K2488">
            <v>41857</v>
          </cell>
          <cell r="N2488">
            <v>41843</v>
          </cell>
          <cell r="Q2488">
            <v>41816</v>
          </cell>
          <cell r="T2488">
            <v>41949</v>
          </cell>
          <cell r="W2488">
            <v>41927</v>
          </cell>
        </row>
        <row r="2489">
          <cell r="B2489">
            <v>41844</v>
          </cell>
          <cell r="H2489">
            <v>41858</v>
          </cell>
          <cell r="K2489">
            <v>41858</v>
          </cell>
          <cell r="N2489">
            <v>41844</v>
          </cell>
          <cell r="Q2489">
            <v>41817</v>
          </cell>
          <cell r="T2489">
            <v>41950</v>
          </cell>
          <cell r="W2489">
            <v>41928</v>
          </cell>
        </row>
        <row r="2490">
          <cell r="B2490">
            <v>41845</v>
          </cell>
          <cell r="H2490">
            <v>41859</v>
          </cell>
          <cell r="K2490">
            <v>41859</v>
          </cell>
          <cell r="N2490">
            <v>41845</v>
          </cell>
          <cell r="Q2490">
            <v>41820</v>
          </cell>
          <cell r="T2490">
            <v>41953</v>
          </cell>
          <cell r="W2490">
            <v>41929</v>
          </cell>
        </row>
        <row r="2491">
          <cell r="B2491">
            <v>41848</v>
          </cell>
          <cell r="H2491">
            <v>41862</v>
          </cell>
          <cell r="K2491">
            <v>41862</v>
          </cell>
          <cell r="N2491">
            <v>41848</v>
          </cell>
          <cell r="Q2491">
            <v>41821</v>
          </cell>
          <cell r="T2491">
            <v>41954</v>
          </cell>
          <cell r="W2491">
            <v>41932</v>
          </cell>
        </row>
        <row r="2492">
          <cell r="B2492">
            <v>41849</v>
          </cell>
          <cell r="H2492">
            <v>41863</v>
          </cell>
          <cell r="K2492">
            <v>41863</v>
          </cell>
          <cell r="N2492">
            <v>41849</v>
          </cell>
          <cell r="Q2492">
            <v>41822</v>
          </cell>
          <cell r="T2492">
            <v>41955</v>
          </cell>
          <cell r="W2492">
            <v>41933</v>
          </cell>
        </row>
        <row r="2493">
          <cell r="B2493">
            <v>41850</v>
          </cell>
          <cell r="H2493">
            <v>41864</v>
          </cell>
          <cell r="K2493">
            <v>41864</v>
          </cell>
          <cell r="N2493">
            <v>41850</v>
          </cell>
          <cell r="Q2493">
            <v>41823</v>
          </cell>
          <cell r="T2493">
            <v>41956</v>
          </cell>
          <cell r="W2493">
            <v>41934</v>
          </cell>
        </row>
        <row r="2494">
          <cell r="B2494">
            <v>41851</v>
          </cell>
          <cell r="H2494">
            <v>41865</v>
          </cell>
          <cell r="K2494">
            <v>41865</v>
          </cell>
          <cell r="N2494">
            <v>41851</v>
          </cell>
          <cell r="Q2494">
            <v>41824</v>
          </cell>
          <cell r="T2494">
            <v>41957</v>
          </cell>
          <cell r="W2494">
            <v>41935</v>
          </cell>
        </row>
        <row r="2495">
          <cell r="B2495">
            <v>41852</v>
          </cell>
          <cell r="H2495">
            <v>41866</v>
          </cell>
          <cell r="K2495">
            <v>41866</v>
          </cell>
          <cell r="N2495">
            <v>41852</v>
          </cell>
          <cell r="Q2495">
            <v>41827</v>
          </cell>
          <cell r="T2495">
            <v>41960</v>
          </cell>
          <cell r="W2495">
            <v>41936</v>
          </cell>
        </row>
        <row r="2496">
          <cell r="B2496">
            <v>41855</v>
          </cell>
          <cell r="H2496">
            <v>41869</v>
          </cell>
          <cell r="K2496">
            <v>41869</v>
          </cell>
          <cell r="N2496">
            <v>41855</v>
          </cell>
          <cell r="Q2496">
            <v>41828</v>
          </cell>
          <cell r="T2496">
            <v>41961</v>
          </cell>
          <cell r="W2496">
            <v>41939</v>
          </cell>
        </row>
        <row r="2497">
          <cell r="B2497">
            <v>41856</v>
          </cell>
          <cell r="H2497">
            <v>41870</v>
          </cell>
          <cell r="K2497">
            <v>41870</v>
          </cell>
          <cell r="N2497">
            <v>41856</v>
          </cell>
          <cell r="Q2497">
            <v>41829</v>
          </cell>
          <cell r="T2497">
            <v>41962</v>
          </cell>
          <cell r="W2497">
            <v>41940</v>
          </cell>
        </row>
        <row r="2498">
          <cell r="B2498">
            <v>41857</v>
          </cell>
          <cell r="H2498">
            <v>41871</v>
          </cell>
          <cell r="K2498">
            <v>41871</v>
          </cell>
          <cell r="N2498">
            <v>41857</v>
          </cell>
          <cell r="Q2498">
            <v>41830</v>
          </cell>
          <cell r="T2498">
            <v>41963</v>
          </cell>
          <cell r="W2498">
            <v>41941</v>
          </cell>
        </row>
        <row r="2499">
          <cell r="B2499">
            <v>41858</v>
          </cell>
          <cell r="H2499">
            <v>41872</v>
          </cell>
          <cell r="K2499">
            <v>41872</v>
          </cell>
          <cell r="N2499">
            <v>41858</v>
          </cell>
          <cell r="Q2499">
            <v>41831</v>
          </cell>
          <cell r="T2499">
            <v>41964</v>
          </cell>
          <cell r="W2499">
            <v>41942</v>
          </cell>
        </row>
        <row r="2500">
          <cell r="B2500">
            <v>41859</v>
          </cell>
          <cell r="H2500">
            <v>41873</v>
          </cell>
          <cell r="K2500">
            <v>41873</v>
          </cell>
          <cell r="N2500">
            <v>41859</v>
          </cell>
          <cell r="Q2500">
            <v>41834</v>
          </cell>
          <cell r="T2500">
            <v>41968</v>
          </cell>
          <cell r="W2500">
            <v>41943</v>
          </cell>
        </row>
        <row r="2501">
          <cell r="B2501">
            <v>41862</v>
          </cell>
          <cell r="H2501">
            <v>41876</v>
          </cell>
          <cell r="K2501">
            <v>41876</v>
          </cell>
          <cell r="N2501">
            <v>41862</v>
          </cell>
          <cell r="Q2501">
            <v>41835</v>
          </cell>
          <cell r="T2501">
            <v>41969</v>
          </cell>
          <cell r="W2501">
            <v>41946</v>
          </cell>
        </row>
        <row r="2502">
          <cell r="B2502">
            <v>41863</v>
          </cell>
          <cell r="H2502">
            <v>41877</v>
          </cell>
          <cell r="K2502">
            <v>41877</v>
          </cell>
          <cell r="N2502">
            <v>41863</v>
          </cell>
          <cell r="Q2502">
            <v>41836</v>
          </cell>
          <cell r="T2502">
            <v>41970</v>
          </cell>
          <cell r="W2502">
            <v>41947</v>
          </cell>
        </row>
        <row r="2503">
          <cell r="B2503">
            <v>41864</v>
          </cell>
          <cell r="H2503">
            <v>41878</v>
          </cell>
          <cell r="K2503">
            <v>41878</v>
          </cell>
          <cell r="N2503">
            <v>41864</v>
          </cell>
          <cell r="Q2503">
            <v>41837</v>
          </cell>
          <cell r="T2503">
            <v>41971</v>
          </cell>
          <cell r="W2503">
            <v>41948</v>
          </cell>
        </row>
        <row r="2504">
          <cell r="B2504">
            <v>41865</v>
          </cell>
          <cell r="H2504">
            <v>41879</v>
          </cell>
          <cell r="K2504">
            <v>41879</v>
          </cell>
          <cell r="N2504">
            <v>41865</v>
          </cell>
          <cell r="Q2504">
            <v>41838</v>
          </cell>
          <cell r="T2504">
            <v>41974</v>
          </cell>
          <cell r="W2504">
            <v>41949</v>
          </cell>
        </row>
        <row r="2505">
          <cell r="B2505">
            <v>41866</v>
          </cell>
          <cell r="H2505">
            <v>41880</v>
          </cell>
          <cell r="K2505">
            <v>41880</v>
          </cell>
          <cell r="N2505">
            <v>41866</v>
          </cell>
          <cell r="Q2505">
            <v>41841</v>
          </cell>
          <cell r="T2505">
            <v>41975</v>
          </cell>
          <cell r="W2505">
            <v>41950</v>
          </cell>
        </row>
        <row r="2506">
          <cell r="B2506">
            <v>41869</v>
          </cell>
          <cell r="H2506">
            <v>41884</v>
          </cell>
          <cell r="K2506">
            <v>41884</v>
          </cell>
          <cell r="N2506">
            <v>41869</v>
          </cell>
          <cell r="Q2506">
            <v>41842</v>
          </cell>
          <cell r="T2506">
            <v>41976</v>
          </cell>
          <cell r="W2506">
            <v>41953</v>
          </cell>
        </row>
        <row r="2507">
          <cell r="B2507">
            <v>41870</v>
          </cell>
          <cell r="H2507">
            <v>41885</v>
          </cell>
          <cell r="K2507">
            <v>41885</v>
          </cell>
          <cell r="N2507">
            <v>41870</v>
          </cell>
          <cell r="Q2507">
            <v>41843</v>
          </cell>
          <cell r="T2507">
            <v>41977</v>
          </cell>
          <cell r="W2507">
            <v>41954</v>
          </cell>
        </row>
        <row r="2508">
          <cell r="B2508">
            <v>41871</v>
          </cell>
          <cell r="H2508">
            <v>41886</v>
          </cell>
          <cell r="K2508">
            <v>41886</v>
          </cell>
          <cell r="N2508">
            <v>41871</v>
          </cell>
          <cell r="Q2508">
            <v>41844</v>
          </cell>
          <cell r="T2508">
            <v>41978</v>
          </cell>
          <cell r="W2508">
            <v>41955</v>
          </cell>
        </row>
        <row r="2509">
          <cell r="B2509">
            <v>41872</v>
          </cell>
          <cell r="H2509">
            <v>41887</v>
          </cell>
          <cell r="K2509">
            <v>41887</v>
          </cell>
          <cell r="N2509">
            <v>41872</v>
          </cell>
          <cell r="Q2509">
            <v>41845</v>
          </cell>
          <cell r="T2509">
            <v>41981</v>
          </cell>
          <cell r="W2509">
            <v>41956</v>
          </cell>
        </row>
        <row r="2510">
          <cell r="B2510">
            <v>41873</v>
          </cell>
          <cell r="H2510">
            <v>41890</v>
          </cell>
          <cell r="K2510">
            <v>41890</v>
          </cell>
          <cell r="N2510">
            <v>41873</v>
          </cell>
          <cell r="Q2510">
            <v>41848</v>
          </cell>
          <cell r="T2510">
            <v>41982</v>
          </cell>
          <cell r="W2510">
            <v>41957</v>
          </cell>
        </row>
        <row r="2511">
          <cell r="B2511">
            <v>41877</v>
          </cell>
          <cell r="H2511">
            <v>41891</v>
          </cell>
          <cell r="K2511">
            <v>41891</v>
          </cell>
          <cell r="N2511">
            <v>41877</v>
          </cell>
          <cell r="Q2511">
            <v>41849</v>
          </cell>
          <cell r="T2511">
            <v>41983</v>
          </cell>
          <cell r="W2511">
            <v>41960</v>
          </cell>
        </row>
        <row r="2512">
          <cell r="B2512">
            <v>41878</v>
          </cell>
          <cell r="H2512">
            <v>41892</v>
          </cell>
          <cell r="K2512">
            <v>41892</v>
          </cell>
          <cell r="N2512">
            <v>41878</v>
          </cell>
          <cell r="Q2512">
            <v>41850</v>
          </cell>
          <cell r="T2512">
            <v>41984</v>
          </cell>
          <cell r="W2512">
            <v>41961</v>
          </cell>
        </row>
        <row r="2513">
          <cell r="B2513">
            <v>41879</v>
          </cell>
          <cell r="H2513">
            <v>41893</v>
          </cell>
          <cell r="K2513">
            <v>41893</v>
          </cell>
          <cell r="N2513">
            <v>41879</v>
          </cell>
          <cell r="Q2513">
            <v>41851</v>
          </cell>
          <cell r="T2513">
            <v>41985</v>
          </cell>
          <cell r="W2513">
            <v>41962</v>
          </cell>
        </row>
        <row r="2514">
          <cell r="B2514">
            <v>41880</v>
          </cell>
          <cell r="H2514">
            <v>41894</v>
          </cell>
          <cell r="K2514">
            <v>41894</v>
          </cell>
          <cell r="N2514">
            <v>41880</v>
          </cell>
          <cell r="Q2514">
            <v>41852</v>
          </cell>
          <cell r="T2514">
            <v>41988</v>
          </cell>
          <cell r="W2514">
            <v>41963</v>
          </cell>
        </row>
        <row r="2515">
          <cell r="B2515">
            <v>41883</v>
          </cell>
          <cell r="H2515">
            <v>41897</v>
          </cell>
          <cell r="K2515">
            <v>41897</v>
          </cell>
          <cell r="N2515">
            <v>41883</v>
          </cell>
          <cell r="Q2515">
            <v>41855</v>
          </cell>
          <cell r="T2515">
            <v>41989</v>
          </cell>
          <cell r="W2515">
            <v>41964</v>
          </cell>
        </row>
        <row r="2516">
          <cell r="B2516">
            <v>41884</v>
          </cell>
          <cell r="H2516">
            <v>41898</v>
          </cell>
          <cell r="K2516">
            <v>41898</v>
          </cell>
          <cell r="N2516">
            <v>41884</v>
          </cell>
          <cell r="Q2516">
            <v>41856</v>
          </cell>
          <cell r="T2516">
            <v>41990</v>
          </cell>
          <cell r="W2516">
            <v>41967</v>
          </cell>
        </row>
        <row r="2517">
          <cell r="B2517">
            <v>41885</v>
          </cell>
          <cell r="H2517">
            <v>41899</v>
          </cell>
          <cell r="K2517">
            <v>41899</v>
          </cell>
          <cell r="N2517">
            <v>41885</v>
          </cell>
          <cell r="Q2517">
            <v>41857</v>
          </cell>
          <cell r="T2517">
            <v>41991</v>
          </cell>
          <cell r="W2517">
            <v>41968</v>
          </cell>
        </row>
        <row r="2518">
          <cell r="B2518">
            <v>41886</v>
          </cell>
          <cell r="H2518">
            <v>41900</v>
          </cell>
          <cell r="K2518">
            <v>41900</v>
          </cell>
          <cell r="N2518">
            <v>41886</v>
          </cell>
          <cell r="Q2518">
            <v>41858</v>
          </cell>
          <cell r="T2518">
            <v>41992</v>
          </cell>
          <cell r="W2518">
            <v>41969</v>
          </cell>
        </row>
        <row r="2519">
          <cell r="B2519">
            <v>41887</v>
          </cell>
          <cell r="H2519">
            <v>41901</v>
          </cell>
          <cell r="K2519">
            <v>41901</v>
          </cell>
          <cell r="N2519">
            <v>41887</v>
          </cell>
          <cell r="Q2519">
            <v>41859</v>
          </cell>
          <cell r="T2519">
            <v>41995</v>
          </cell>
          <cell r="W2519">
            <v>41970</v>
          </cell>
        </row>
        <row r="2520">
          <cell r="B2520">
            <v>41890</v>
          </cell>
          <cell r="H2520">
            <v>41904</v>
          </cell>
          <cell r="K2520">
            <v>41904</v>
          </cell>
          <cell r="N2520">
            <v>41890</v>
          </cell>
          <cell r="Q2520">
            <v>41862</v>
          </cell>
          <cell r="T2520">
            <v>41997</v>
          </cell>
          <cell r="W2520">
            <v>41971</v>
          </cell>
        </row>
        <row r="2521">
          <cell r="B2521">
            <v>41891</v>
          </cell>
          <cell r="H2521">
            <v>41905</v>
          </cell>
          <cell r="K2521">
            <v>41905</v>
          </cell>
          <cell r="N2521">
            <v>41891</v>
          </cell>
          <cell r="Q2521">
            <v>41863</v>
          </cell>
          <cell r="T2521">
            <v>41998</v>
          </cell>
          <cell r="W2521">
            <v>41974</v>
          </cell>
        </row>
        <row r="2522">
          <cell r="B2522">
            <v>41892</v>
          </cell>
          <cell r="H2522">
            <v>41906</v>
          </cell>
          <cell r="K2522">
            <v>41906</v>
          </cell>
          <cell r="N2522">
            <v>41892</v>
          </cell>
          <cell r="Q2522">
            <v>41864</v>
          </cell>
          <cell r="T2522">
            <v>41999</v>
          </cell>
          <cell r="W2522">
            <v>41975</v>
          </cell>
        </row>
        <row r="2523">
          <cell r="B2523">
            <v>41893</v>
          </cell>
          <cell r="H2523">
            <v>41907</v>
          </cell>
          <cell r="K2523">
            <v>41907</v>
          </cell>
          <cell r="N2523">
            <v>41893</v>
          </cell>
          <cell r="Q2523">
            <v>41865</v>
          </cell>
          <cell r="T2523">
            <v>42002</v>
          </cell>
          <cell r="W2523">
            <v>41976</v>
          </cell>
        </row>
        <row r="2524">
          <cell r="B2524">
            <v>41894</v>
          </cell>
          <cell r="H2524">
            <v>41908</v>
          </cell>
          <cell r="K2524">
            <v>41908</v>
          </cell>
          <cell r="N2524">
            <v>41894</v>
          </cell>
          <cell r="Q2524">
            <v>41866</v>
          </cell>
          <cell r="T2524">
            <v>42003</v>
          </cell>
          <cell r="W2524">
            <v>41977</v>
          </cell>
        </row>
        <row r="2525">
          <cell r="B2525">
            <v>41897</v>
          </cell>
          <cell r="H2525">
            <v>41911</v>
          </cell>
          <cell r="K2525">
            <v>41911</v>
          </cell>
          <cell r="N2525">
            <v>41897</v>
          </cell>
          <cell r="Q2525">
            <v>41869</v>
          </cell>
          <cell r="T2525">
            <v>42009</v>
          </cell>
          <cell r="W2525">
            <v>41978</v>
          </cell>
        </row>
        <row r="2526">
          <cell r="B2526">
            <v>41898</v>
          </cell>
          <cell r="H2526">
            <v>41912</v>
          </cell>
          <cell r="K2526">
            <v>41912</v>
          </cell>
          <cell r="N2526">
            <v>41898</v>
          </cell>
          <cell r="Q2526">
            <v>41870</v>
          </cell>
          <cell r="T2526">
            <v>42010</v>
          </cell>
          <cell r="W2526">
            <v>41981</v>
          </cell>
        </row>
        <row r="2527">
          <cell r="B2527">
            <v>41899</v>
          </cell>
          <cell r="H2527">
            <v>41913</v>
          </cell>
          <cell r="K2527">
            <v>41913</v>
          </cell>
          <cell r="N2527">
            <v>41899</v>
          </cell>
          <cell r="Q2527">
            <v>41871</v>
          </cell>
          <cell r="W2527">
            <v>41982</v>
          </cell>
        </row>
        <row r="2528">
          <cell r="B2528">
            <v>41900</v>
          </cell>
          <cell r="H2528">
            <v>41914</v>
          </cell>
          <cell r="K2528">
            <v>41914</v>
          </cell>
          <cell r="N2528">
            <v>41900</v>
          </cell>
          <cell r="Q2528">
            <v>41872</v>
          </cell>
          <cell r="W2528">
            <v>41983</v>
          </cell>
        </row>
        <row r="2529">
          <cell r="B2529">
            <v>41901</v>
          </cell>
          <cell r="H2529">
            <v>41915</v>
          </cell>
          <cell r="K2529">
            <v>41915</v>
          </cell>
          <cell r="N2529">
            <v>41901</v>
          </cell>
          <cell r="Q2529">
            <v>41873</v>
          </cell>
          <cell r="W2529">
            <v>41984</v>
          </cell>
        </row>
        <row r="2530">
          <cell r="B2530">
            <v>41904</v>
          </cell>
          <cell r="H2530">
            <v>41918</v>
          </cell>
          <cell r="K2530">
            <v>41918</v>
          </cell>
          <cell r="N2530">
            <v>41904</v>
          </cell>
          <cell r="Q2530">
            <v>41876</v>
          </cell>
          <cell r="W2530">
            <v>41985</v>
          </cell>
        </row>
        <row r="2531">
          <cell r="B2531">
            <v>41905</v>
          </cell>
          <cell r="H2531">
            <v>41919</v>
          </cell>
          <cell r="K2531">
            <v>41919</v>
          </cell>
          <cell r="N2531">
            <v>41905</v>
          </cell>
          <cell r="Q2531">
            <v>41877</v>
          </cell>
          <cell r="W2531">
            <v>41988</v>
          </cell>
        </row>
        <row r="2532">
          <cell r="B2532">
            <v>41906</v>
          </cell>
          <cell r="H2532">
            <v>41920</v>
          </cell>
          <cell r="K2532">
            <v>41920</v>
          </cell>
          <cell r="N2532">
            <v>41906</v>
          </cell>
          <cell r="Q2532">
            <v>41878</v>
          </cell>
          <cell r="W2532">
            <v>41989</v>
          </cell>
        </row>
        <row r="2533">
          <cell r="B2533">
            <v>41907</v>
          </cell>
          <cell r="H2533">
            <v>41921</v>
          </cell>
          <cell r="K2533">
            <v>41921</v>
          </cell>
          <cell r="N2533">
            <v>41907</v>
          </cell>
          <cell r="Q2533">
            <v>41879</v>
          </cell>
          <cell r="W2533">
            <v>41990</v>
          </cell>
        </row>
        <row r="2534">
          <cell r="B2534">
            <v>41908</v>
          </cell>
          <cell r="H2534">
            <v>41922</v>
          </cell>
          <cell r="K2534">
            <v>41922</v>
          </cell>
          <cell r="N2534">
            <v>41908</v>
          </cell>
          <cell r="Q2534">
            <v>41880</v>
          </cell>
          <cell r="W2534">
            <v>41991</v>
          </cell>
        </row>
        <row r="2535">
          <cell r="B2535">
            <v>41911</v>
          </cell>
          <cell r="H2535">
            <v>41925</v>
          </cell>
          <cell r="K2535">
            <v>41925</v>
          </cell>
          <cell r="N2535">
            <v>41911</v>
          </cell>
          <cell r="Q2535">
            <v>41883</v>
          </cell>
          <cell r="W2535">
            <v>41992</v>
          </cell>
        </row>
        <row r="2536">
          <cell r="B2536">
            <v>41912</v>
          </cell>
          <cell r="H2536">
            <v>41926</v>
          </cell>
          <cell r="K2536">
            <v>41926</v>
          </cell>
          <cell r="N2536">
            <v>41912</v>
          </cell>
          <cell r="Q2536">
            <v>41884</v>
          </cell>
          <cell r="W2536">
            <v>41995</v>
          </cell>
        </row>
        <row r="2537">
          <cell r="B2537">
            <v>41913</v>
          </cell>
          <cell r="H2537">
            <v>41927</v>
          </cell>
          <cell r="K2537">
            <v>41927</v>
          </cell>
          <cell r="N2537">
            <v>41913</v>
          </cell>
          <cell r="Q2537">
            <v>41885</v>
          </cell>
          <cell r="W2537">
            <v>41996</v>
          </cell>
        </row>
        <row r="2538">
          <cell r="B2538">
            <v>41914</v>
          </cell>
          <cell r="H2538">
            <v>41928</v>
          </cell>
          <cell r="K2538">
            <v>41928</v>
          </cell>
          <cell r="N2538">
            <v>41914</v>
          </cell>
          <cell r="Q2538">
            <v>41886</v>
          </cell>
          <cell r="W2538">
            <v>41997</v>
          </cell>
        </row>
        <row r="2539">
          <cell r="B2539">
            <v>41915</v>
          </cell>
          <cell r="H2539">
            <v>41929</v>
          </cell>
          <cell r="K2539">
            <v>41929</v>
          </cell>
          <cell r="N2539">
            <v>41915</v>
          </cell>
          <cell r="Q2539">
            <v>41887</v>
          </cell>
          <cell r="W2539">
            <v>42002</v>
          </cell>
        </row>
        <row r="2540">
          <cell r="B2540">
            <v>41918</v>
          </cell>
          <cell r="H2540">
            <v>41932</v>
          </cell>
          <cell r="K2540">
            <v>41932</v>
          </cell>
          <cell r="N2540">
            <v>41918</v>
          </cell>
          <cell r="Q2540">
            <v>41890</v>
          </cell>
          <cell r="W2540">
            <v>42003</v>
          </cell>
        </row>
        <row r="2541">
          <cell r="B2541">
            <v>41919</v>
          </cell>
          <cell r="H2541">
            <v>41933</v>
          </cell>
          <cell r="K2541">
            <v>41933</v>
          </cell>
          <cell r="N2541">
            <v>41919</v>
          </cell>
          <cell r="Q2541">
            <v>41891</v>
          </cell>
          <cell r="W2541">
            <v>42004</v>
          </cell>
        </row>
        <row r="2542">
          <cell r="B2542">
            <v>41920</v>
          </cell>
          <cell r="H2542">
            <v>41934</v>
          </cell>
          <cell r="K2542">
            <v>41934</v>
          </cell>
          <cell r="N2542">
            <v>41920</v>
          </cell>
          <cell r="Q2542">
            <v>41892</v>
          </cell>
          <cell r="W2542">
            <v>42006</v>
          </cell>
        </row>
        <row r="2543">
          <cell r="B2543">
            <v>41921</v>
          </cell>
          <cell r="H2543">
            <v>41935</v>
          </cell>
          <cell r="K2543">
            <v>41935</v>
          </cell>
          <cell r="N2543">
            <v>41921</v>
          </cell>
          <cell r="Q2543">
            <v>41893</v>
          </cell>
          <cell r="W2543">
            <v>42009</v>
          </cell>
        </row>
        <row r="2544">
          <cell r="B2544">
            <v>41922</v>
          </cell>
          <cell r="H2544">
            <v>41936</v>
          </cell>
          <cell r="K2544">
            <v>41936</v>
          </cell>
          <cell r="N2544">
            <v>41922</v>
          </cell>
          <cell r="Q2544">
            <v>41894</v>
          </cell>
          <cell r="W2544">
            <v>42010</v>
          </cell>
        </row>
        <row r="2545">
          <cell r="B2545">
            <v>41925</v>
          </cell>
          <cell r="H2545">
            <v>41939</v>
          </cell>
          <cell r="K2545">
            <v>41939</v>
          </cell>
          <cell r="N2545">
            <v>41925</v>
          </cell>
          <cell r="Q2545">
            <v>41897</v>
          </cell>
        </row>
        <row r="2546">
          <cell r="B2546">
            <v>41926</v>
          </cell>
          <cell r="H2546">
            <v>41940</v>
          </cell>
          <cell r="K2546">
            <v>41940</v>
          </cell>
          <cell r="N2546">
            <v>41926</v>
          </cell>
          <cell r="Q2546">
            <v>41898</v>
          </cell>
        </row>
        <row r="2547">
          <cell r="B2547">
            <v>41927</v>
          </cell>
          <cell r="H2547">
            <v>41941</v>
          </cell>
          <cell r="K2547">
            <v>41941</v>
          </cell>
          <cell r="N2547">
            <v>41927</v>
          </cell>
          <cell r="Q2547">
            <v>41899</v>
          </cell>
        </row>
        <row r="2548">
          <cell r="B2548">
            <v>41928</v>
          </cell>
          <cell r="H2548">
            <v>41942</v>
          </cell>
          <cell r="K2548">
            <v>41942</v>
          </cell>
          <cell r="N2548">
            <v>41928</v>
          </cell>
          <cell r="Q2548">
            <v>41900</v>
          </cell>
        </row>
        <row r="2549">
          <cell r="B2549">
            <v>41929</v>
          </cell>
          <cell r="H2549">
            <v>41943</v>
          </cell>
          <cell r="K2549">
            <v>41943</v>
          </cell>
          <cell r="N2549">
            <v>41929</v>
          </cell>
          <cell r="Q2549">
            <v>41901</v>
          </cell>
        </row>
        <row r="2550">
          <cell r="B2550">
            <v>41932</v>
          </cell>
          <cell r="H2550">
            <v>41946</v>
          </cell>
          <cell r="K2550">
            <v>41946</v>
          </cell>
          <cell r="N2550">
            <v>41932</v>
          </cell>
          <cell r="Q2550">
            <v>41904</v>
          </cell>
        </row>
        <row r="2551">
          <cell r="B2551">
            <v>41933</v>
          </cell>
          <cell r="H2551">
            <v>41947</v>
          </cell>
          <cell r="K2551">
            <v>41947</v>
          </cell>
          <cell r="N2551">
            <v>41933</v>
          </cell>
          <cell r="Q2551">
            <v>41905</v>
          </cell>
        </row>
        <row r="2552">
          <cell r="B2552">
            <v>41934</v>
          </cell>
          <cell r="H2552">
            <v>41948</v>
          </cell>
          <cell r="K2552">
            <v>41948</v>
          </cell>
          <cell r="N2552">
            <v>41934</v>
          </cell>
          <cell r="Q2552">
            <v>41906</v>
          </cell>
        </row>
        <row r="2553">
          <cell r="B2553">
            <v>41935</v>
          </cell>
          <cell r="H2553">
            <v>41949</v>
          </cell>
          <cell r="K2553">
            <v>41949</v>
          </cell>
          <cell r="N2553">
            <v>41935</v>
          </cell>
          <cell r="Q2553">
            <v>41907</v>
          </cell>
        </row>
        <row r="2554">
          <cell r="B2554">
            <v>41936</v>
          </cell>
          <cell r="H2554">
            <v>41950</v>
          </cell>
          <cell r="K2554">
            <v>41950</v>
          </cell>
          <cell r="N2554">
            <v>41936</v>
          </cell>
          <cell r="Q2554">
            <v>41908</v>
          </cell>
        </row>
        <row r="2555">
          <cell r="B2555">
            <v>41939</v>
          </cell>
          <cell r="H2555">
            <v>41953</v>
          </cell>
          <cell r="K2555">
            <v>41953</v>
          </cell>
          <cell r="N2555">
            <v>41939</v>
          </cell>
          <cell r="Q2555">
            <v>41911</v>
          </cell>
        </row>
        <row r="2556">
          <cell r="B2556">
            <v>41940</v>
          </cell>
          <cell r="H2556">
            <v>41954</v>
          </cell>
          <cell r="K2556">
            <v>41954</v>
          </cell>
          <cell r="N2556">
            <v>41940</v>
          </cell>
          <cell r="Q2556">
            <v>41912</v>
          </cell>
        </row>
        <row r="2557">
          <cell r="B2557">
            <v>41941</v>
          </cell>
          <cell r="H2557">
            <v>41955</v>
          </cell>
          <cell r="K2557">
            <v>41955</v>
          </cell>
          <cell r="N2557">
            <v>41941</v>
          </cell>
          <cell r="Q2557">
            <v>41913</v>
          </cell>
        </row>
        <row r="2558">
          <cell r="B2558">
            <v>41942</v>
          </cell>
          <cell r="H2558">
            <v>41956</v>
          </cell>
          <cell r="K2558">
            <v>41956</v>
          </cell>
          <cell r="N2558">
            <v>41942</v>
          </cell>
          <cell r="Q2558">
            <v>41914</v>
          </cell>
        </row>
        <row r="2559">
          <cell r="B2559">
            <v>41943</v>
          </cell>
          <cell r="H2559">
            <v>41957</v>
          </cell>
          <cell r="K2559">
            <v>41957</v>
          </cell>
          <cell r="N2559">
            <v>41943</v>
          </cell>
          <cell r="Q2559">
            <v>41918</v>
          </cell>
        </row>
        <row r="2560">
          <cell r="B2560">
            <v>41946</v>
          </cell>
          <cell r="H2560">
            <v>41960</v>
          </cell>
          <cell r="K2560">
            <v>41960</v>
          </cell>
          <cell r="N2560">
            <v>41946</v>
          </cell>
          <cell r="Q2560">
            <v>41919</v>
          </cell>
        </row>
        <row r="2561">
          <cell r="B2561">
            <v>41947</v>
          </cell>
          <cell r="H2561">
            <v>41961</v>
          </cell>
          <cell r="K2561">
            <v>41961</v>
          </cell>
          <cell r="N2561">
            <v>41947</v>
          </cell>
          <cell r="Q2561">
            <v>41920</v>
          </cell>
        </row>
        <row r="2562">
          <cell r="B2562">
            <v>41948</v>
          </cell>
          <cell r="H2562">
            <v>41962</v>
          </cell>
          <cell r="K2562">
            <v>41962</v>
          </cell>
          <cell r="N2562">
            <v>41948</v>
          </cell>
          <cell r="Q2562">
            <v>41921</v>
          </cell>
        </row>
        <row r="2563">
          <cell r="B2563">
            <v>41949</v>
          </cell>
          <cell r="H2563">
            <v>41963</v>
          </cell>
          <cell r="K2563">
            <v>41963</v>
          </cell>
          <cell r="N2563">
            <v>41949</v>
          </cell>
          <cell r="Q2563">
            <v>41922</v>
          </cell>
        </row>
        <row r="2564">
          <cell r="B2564">
            <v>41950</v>
          </cell>
          <cell r="H2564">
            <v>41964</v>
          </cell>
          <cell r="K2564">
            <v>41964</v>
          </cell>
          <cell r="N2564">
            <v>41950</v>
          </cell>
          <cell r="Q2564">
            <v>41925</v>
          </cell>
        </row>
        <row r="2565">
          <cell r="B2565">
            <v>41953</v>
          </cell>
          <cell r="H2565">
            <v>41967</v>
          </cell>
          <cell r="K2565">
            <v>41967</v>
          </cell>
          <cell r="N2565">
            <v>41953</v>
          </cell>
          <cell r="Q2565">
            <v>41926</v>
          </cell>
        </row>
        <row r="2566">
          <cell r="B2566">
            <v>41954</v>
          </cell>
          <cell r="H2566">
            <v>41968</v>
          </cell>
          <cell r="K2566">
            <v>41968</v>
          </cell>
          <cell r="N2566">
            <v>41954</v>
          </cell>
          <cell r="Q2566">
            <v>41927</v>
          </cell>
        </row>
        <row r="2567">
          <cell r="B2567">
            <v>41955</v>
          </cell>
          <cell r="H2567">
            <v>41969</v>
          </cell>
          <cell r="K2567">
            <v>41969</v>
          </cell>
          <cell r="N2567">
            <v>41955</v>
          </cell>
          <cell r="Q2567">
            <v>41928</v>
          </cell>
        </row>
        <row r="2568">
          <cell r="B2568">
            <v>41956</v>
          </cell>
          <cell r="H2568">
            <v>41971</v>
          </cell>
          <cell r="K2568">
            <v>41971</v>
          </cell>
          <cell r="N2568">
            <v>41956</v>
          </cell>
          <cell r="Q2568">
            <v>41929</v>
          </cell>
        </row>
        <row r="2569">
          <cell r="B2569">
            <v>41957</v>
          </cell>
          <cell r="H2569">
            <v>41974</v>
          </cell>
          <cell r="K2569">
            <v>41974</v>
          </cell>
          <cell r="N2569">
            <v>41957</v>
          </cell>
          <cell r="Q2569">
            <v>41932</v>
          </cell>
        </row>
        <row r="2570">
          <cell r="B2570">
            <v>41960</v>
          </cell>
          <cell r="H2570">
            <v>41975</v>
          </cell>
          <cell r="K2570">
            <v>41975</v>
          </cell>
          <cell r="N2570">
            <v>41960</v>
          </cell>
          <cell r="Q2570">
            <v>41933</v>
          </cell>
        </row>
        <row r="2571">
          <cell r="B2571">
            <v>41961</v>
          </cell>
          <cell r="H2571">
            <v>41976</v>
          </cell>
          <cell r="K2571">
            <v>41976</v>
          </cell>
          <cell r="N2571">
            <v>41961</v>
          </cell>
          <cell r="Q2571">
            <v>41934</v>
          </cell>
        </row>
        <row r="2572">
          <cell r="B2572">
            <v>41962</v>
          </cell>
          <cell r="H2572">
            <v>41977</v>
          </cell>
          <cell r="K2572">
            <v>41977</v>
          </cell>
          <cell r="N2572">
            <v>41962</v>
          </cell>
          <cell r="Q2572">
            <v>41935</v>
          </cell>
        </row>
        <row r="2573">
          <cell r="B2573">
            <v>41963</v>
          </cell>
          <cell r="H2573">
            <v>41978</v>
          </cell>
          <cell r="K2573">
            <v>41978</v>
          </cell>
          <cell r="N2573">
            <v>41963</v>
          </cell>
          <cell r="Q2573">
            <v>41936</v>
          </cell>
        </row>
        <row r="2574">
          <cell r="B2574">
            <v>41964</v>
          </cell>
          <cell r="H2574">
            <v>41981</v>
          </cell>
          <cell r="K2574">
            <v>41981</v>
          </cell>
          <cell r="N2574">
            <v>41964</v>
          </cell>
          <cell r="Q2574">
            <v>41939</v>
          </cell>
        </row>
        <row r="2575">
          <cell r="B2575">
            <v>41967</v>
          </cell>
          <cell r="H2575">
            <v>41982</v>
          </cell>
          <cell r="K2575">
            <v>41982</v>
          </cell>
          <cell r="N2575">
            <v>41967</v>
          </cell>
          <cell r="Q2575">
            <v>41940</v>
          </cell>
        </row>
        <row r="2576">
          <cell r="B2576">
            <v>41968</v>
          </cell>
          <cell r="H2576">
            <v>41983</v>
          </cell>
          <cell r="K2576">
            <v>41983</v>
          </cell>
          <cell r="N2576">
            <v>41968</v>
          </cell>
          <cell r="Q2576">
            <v>41941</v>
          </cell>
        </row>
        <row r="2577">
          <cell r="B2577">
            <v>41969</v>
          </cell>
          <cell r="H2577">
            <v>41984</v>
          </cell>
          <cell r="K2577">
            <v>41984</v>
          </cell>
          <cell r="N2577">
            <v>41969</v>
          </cell>
          <cell r="Q2577">
            <v>41942</v>
          </cell>
        </row>
        <row r="2578">
          <cell r="B2578">
            <v>41970</v>
          </cell>
          <cell r="H2578">
            <v>41985</v>
          </cell>
          <cell r="K2578">
            <v>41985</v>
          </cell>
          <cell r="N2578">
            <v>41970</v>
          </cell>
          <cell r="Q2578">
            <v>41943</v>
          </cell>
        </row>
        <row r="2579">
          <cell r="B2579">
            <v>41971</v>
          </cell>
          <cell r="H2579">
            <v>41988</v>
          </cell>
          <cell r="K2579">
            <v>41988</v>
          </cell>
          <cell r="N2579">
            <v>41971</v>
          </cell>
          <cell r="Q2579">
            <v>41946</v>
          </cell>
        </row>
        <row r="2580">
          <cell r="B2580">
            <v>41974</v>
          </cell>
          <cell r="H2580">
            <v>41989</v>
          </cell>
          <cell r="K2580">
            <v>41989</v>
          </cell>
          <cell r="N2580">
            <v>41974</v>
          </cell>
          <cell r="Q2580">
            <v>41947</v>
          </cell>
        </row>
        <row r="2581">
          <cell r="B2581">
            <v>41975</v>
          </cell>
          <cell r="H2581">
            <v>41990</v>
          </cell>
          <cell r="K2581">
            <v>41990</v>
          </cell>
          <cell r="N2581">
            <v>41975</v>
          </cell>
          <cell r="Q2581">
            <v>41948</v>
          </cell>
        </row>
        <row r="2582">
          <cell r="B2582">
            <v>41976</v>
          </cell>
          <cell r="H2582">
            <v>41991</v>
          </cell>
          <cell r="K2582">
            <v>41991</v>
          </cell>
          <cell r="N2582">
            <v>41976</v>
          </cell>
          <cell r="Q2582">
            <v>41949</v>
          </cell>
        </row>
        <row r="2583">
          <cell r="B2583">
            <v>41977</v>
          </cell>
          <cell r="H2583">
            <v>41992</v>
          </cell>
          <cell r="K2583">
            <v>41992</v>
          </cell>
          <cell r="N2583">
            <v>41977</v>
          </cell>
          <cell r="Q2583">
            <v>41950</v>
          </cell>
        </row>
        <row r="2584">
          <cell r="B2584">
            <v>41978</v>
          </cell>
          <cell r="H2584">
            <v>41995</v>
          </cell>
          <cell r="K2584">
            <v>41995</v>
          </cell>
          <cell r="N2584">
            <v>41978</v>
          </cell>
          <cell r="Q2584">
            <v>41953</v>
          </cell>
        </row>
        <row r="2585">
          <cell r="B2585">
            <v>41981</v>
          </cell>
          <cell r="H2585">
            <v>41996</v>
          </cell>
          <cell r="K2585">
            <v>41996</v>
          </cell>
          <cell r="N2585">
            <v>41981</v>
          </cell>
          <cell r="Q2585">
            <v>41954</v>
          </cell>
        </row>
        <row r="2586">
          <cell r="B2586">
            <v>41982</v>
          </cell>
          <cell r="H2586">
            <v>41997</v>
          </cell>
          <cell r="K2586">
            <v>41997</v>
          </cell>
          <cell r="N2586">
            <v>41982</v>
          </cell>
          <cell r="Q2586">
            <v>41955</v>
          </cell>
        </row>
        <row r="2587">
          <cell r="B2587">
            <v>41983</v>
          </cell>
          <cell r="H2587">
            <v>41999</v>
          </cell>
          <cell r="K2587">
            <v>41999</v>
          </cell>
          <cell r="N2587">
            <v>41983</v>
          </cell>
          <cell r="Q2587">
            <v>41956</v>
          </cell>
        </row>
        <row r="2588">
          <cell r="B2588">
            <v>41984</v>
          </cell>
          <cell r="H2588">
            <v>42002</v>
          </cell>
          <cell r="K2588">
            <v>42002</v>
          </cell>
          <cell r="N2588">
            <v>41984</v>
          </cell>
          <cell r="Q2588">
            <v>41957</v>
          </cell>
        </row>
        <row r="2589">
          <cell r="B2589">
            <v>41985</v>
          </cell>
          <cell r="H2589">
            <v>42003</v>
          </cell>
          <cell r="K2589">
            <v>42003</v>
          </cell>
          <cell r="N2589">
            <v>41985</v>
          </cell>
          <cell r="Q2589">
            <v>41960</v>
          </cell>
        </row>
        <row r="2590">
          <cell r="B2590">
            <v>41988</v>
          </cell>
          <cell r="H2590">
            <v>42004</v>
          </cell>
          <cell r="K2590">
            <v>42004</v>
          </cell>
          <cell r="N2590">
            <v>41988</v>
          </cell>
          <cell r="Q2590">
            <v>41961</v>
          </cell>
        </row>
        <row r="2591">
          <cell r="B2591">
            <v>41989</v>
          </cell>
          <cell r="H2591">
            <v>42006</v>
          </cell>
          <cell r="K2591">
            <v>42006</v>
          </cell>
          <cell r="N2591">
            <v>41989</v>
          </cell>
          <cell r="Q2591">
            <v>41962</v>
          </cell>
        </row>
        <row r="2592">
          <cell r="B2592">
            <v>41990</v>
          </cell>
          <cell r="H2592">
            <v>42009</v>
          </cell>
          <cell r="K2592">
            <v>42009</v>
          </cell>
          <cell r="N2592">
            <v>41990</v>
          </cell>
          <cell r="Q2592">
            <v>41963</v>
          </cell>
        </row>
        <row r="2593">
          <cell r="B2593">
            <v>41991</v>
          </cell>
          <cell r="H2593">
            <v>42010</v>
          </cell>
          <cell r="K2593">
            <v>42010</v>
          </cell>
          <cell r="N2593">
            <v>41991</v>
          </cell>
          <cell r="Q2593">
            <v>41964</v>
          </cell>
        </row>
        <row r="2594">
          <cell r="B2594">
            <v>41992</v>
          </cell>
          <cell r="N2594">
            <v>41992</v>
          </cell>
          <cell r="Q2594">
            <v>41967</v>
          </cell>
        </row>
        <row r="2595">
          <cell r="B2595">
            <v>41995</v>
          </cell>
          <cell r="N2595">
            <v>41995</v>
          </cell>
          <cell r="Q2595">
            <v>41968</v>
          </cell>
        </row>
        <row r="2596">
          <cell r="B2596">
            <v>41996</v>
          </cell>
          <cell r="N2596">
            <v>41996</v>
          </cell>
          <cell r="Q2596">
            <v>41969</v>
          </cell>
        </row>
        <row r="2597">
          <cell r="B2597">
            <v>41997</v>
          </cell>
          <cell r="N2597">
            <v>41997</v>
          </cell>
          <cell r="Q2597">
            <v>41970</v>
          </cell>
        </row>
        <row r="2598">
          <cell r="B2598">
            <v>42002</v>
          </cell>
          <cell r="N2598">
            <v>42002</v>
          </cell>
          <cell r="Q2598">
            <v>41971</v>
          </cell>
        </row>
        <row r="2599">
          <cell r="B2599">
            <v>42003</v>
          </cell>
          <cell r="N2599">
            <v>42003</v>
          </cell>
          <cell r="Q2599">
            <v>41974</v>
          </cell>
        </row>
        <row r="2600">
          <cell r="B2600">
            <v>42004</v>
          </cell>
          <cell r="N2600">
            <v>42004</v>
          </cell>
          <cell r="Q2600">
            <v>41975</v>
          </cell>
        </row>
        <row r="2601">
          <cell r="B2601">
            <v>42006</v>
          </cell>
          <cell r="N2601">
            <v>42006</v>
          </cell>
          <cell r="Q2601">
            <v>41976</v>
          </cell>
        </row>
        <row r="2602">
          <cell r="B2602">
            <v>42009</v>
          </cell>
          <cell r="N2602">
            <v>42009</v>
          </cell>
          <cell r="Q2602">
            <v>41977</v>
          </cell>
        </row>
        <row r="2603">
          <cell r="B2603">
            <v>42010</v>
          </cell>
          <cell r="N2603">
            <v>42010</v>
          </cell>
          <cell r="Q2603">
            <v>41978</v>
          </cell>
        </row>
        <row r="2604">
          <cell r="Q2604">
            <v>41981</v>
          </cell>
        </row>
        <row r="2605">
          <cell r="Q2605">
            <v>41982</v>
          </cell>
        </row>
        <row r="2606">
          <cell r="Q2606">
            <v>41983</v>
          </cell>
        </row>
        <row r="2607">
          <cell r="Q2607">
            <v>41984</v>
          </cell>
        </row>
        <row r="2608">
          <cell r="Q2608">
            <v>41985</v>
          </cell>
        </row>
        <row r="2609">
          <cell r="Q2609">
            <v>41988</v>
          </cell>
        </row>
        <row r="2610">
          <cell r="Q2610">
            <v>41989</v>
          </cell>
        </row>
        <row r="2611">
          <cell r="Q2611">
            <v>41990</v>
          </cell>
        </row>
        <row r="2612">
          <cell r="Q2612">
            <v>41991</v>
          </cell>
        </row>
        <row r="2613">
          <cell r="Q2613">
            <v>41992</v>
          </cell>
        </row>
        <row r="2614">
          <cell r="Q2614">
            <v>41995</v>
          </cell>
        </row>
        <row r="2615">
          <cell r="Q2615">
            <v>41996</v>
          </cell>
        </row>
        <row r="2616">
          <cell r="Q2616">
            <v>42002</v>
          </cell>
        </row>
        <row r="2617">
          <cell r="Q2617">
            <v>42003</v>
          </cell>
        </row>
        <row r="2618">
          <cell r="Q2618">
            <v>42006</v>
          </cell>
        </row>
        <row r="2619">
          <cell r="Q2619">
            <v>42009</v>
          </cell>
        </row>
        <row r="2620">
          <cell r="Q2620">
            <v>42010</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
      <sheetName val="BS"/>
      <sheetName val="CF"/>
      <sheetName val="Note2"/>
      <sheetName val="Note3"/>
      <sheetName val="Note5"/>
      <sheetName val="Note6"/>
      <sheetName val="Note7"/>
      <sheetName val="Note8"/>
      <sheetName val="Note9"/>
      <sheetName val="Note10"/>
      <sheetName val="Note11"/>
      <sheetName val="Note15"/>
      <sheetName val="Note16"/>
      <sheetName val="Det-pl"/>
      <sheetName val="Cover"/>
      <sheetName val="Content"/>
      <sheetName val="Tax-c"/>
      <sheetName val="Page 1"/>
      <sheetName val="Page 2"/>
      <sheetName val="Page 3"/>
      <sheetName val="Page 4"/>
      <sheetName val="Page 5"/>
      <sheetName val="NL"/>
      <sheetName val="RP"/>
      <sheetName val="RP1"/>
      <sheetName val="A"/>
      <sheetName val="A1"/>
      <sheetName val="B"/>
      <sheetName val="Def-tax"/>
      <sheetName val="G"/>
      <sheetName val="G1"/>
      <sheetName val="G2"/>
      <sheetName val="G3"/>
      <sheetName val="J"/>
      <sheetName val="F.A. Register"/>
      <sheetName val="L"/>
      <sheetName val="L1"/>
      <sheetName val="Adv fr. F050"/>
      <sheetName val="L2"/>
      <sheetName val="L3"/>
      <sheetName val="L3a"/>
      <sheetName val="M"/>
      <sheetName val="O"/>
      <sheetName val="O1"/>
      <sheetName val="O2"/>
      <sheetName val="O3"/>
      <sheetName val="P"/>
      <sheetName val="R"/>
      <sheetName val="S"/>
      <sheetName val="T"/>
      <sheetName val="V"/>
      <sheetName val="W"/>
      <sheetName val="Y1"/>
      <sheetName val="Y2"/>
      <sheetName val="Y3"/>
      <sheetName val="Y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Tax Com"/>
      <sheetName val="TB"/>
      <sheetName val="SA02-03"/>
      <sheetName val="M11"/>
      <sheetName val="0"/>
      <sheetName val="G1-1-1a AR-85A"/>
      <sheetName val="Tax_Com"/>
      <sheetName val="FD-Int"/>
      <sheetName val="顺序"/>
      <sheetName val="PA"/>
      <sheetName val="Globe"/>
      <sheetName val="cover"/>
      <sheetName val="2002"/>
      <sheetName val="C4"/>
      <sheetName val="payroll "/>
      <sheetName val="p &amp; lx"/>
      <sheetName val="Office rent.util"/>
      <sheetName val="Salary"/>
      <sheetName val="Admin cost"/>
      <sheetName val="Cashbook"/>
      <sheetName val="损益表 &lt; P1 &gt; "/>
      <sheetName val="Tax_Com1"/>
      <sheetName val="G1-1-1a_AR-85A"/>
      <sheetName val="payroll_"/>
      <sheetName val="Office_rent_util"/>
      <sheetName val="Admin_cost"/>
      <sheetName val="PTC"/>
      <sheetName val="PL"/>
      <sheetName val="ADMIN"/>
      <sheetName val="Control"/>
      <sheetName val="INPUT"/>
      <sheetName val="Sales_for_2001"/>
      <sheetName val="Sheet1"/>
      <sheetName val="Nov,01"/>
      <sheetName val="DEPREC"/>
      <sheetName val="COGS"/>
      <sheetName val="SALES"/>
      <sheetName val="CAPEX-96"/>
      <sheetName val="Category"/>
      <sheetName val="p_5,_bank_int_income1"/>
      <sheetName val="Data"/>
      <sheetName val="Adjusted_BS"/>
      <sheetName val="损益表_&lt;_P1_&gt;_"/>
      <sheetName val="客戶清單customer_list"/>
      <sheetName val="每月資料"/>
      <sheetName val="inventories_list_by_amount"/>
      <sheetName val="Customize_Your_Loan_Manager"/>
      <sheetName val="ENGR"/>
      <sheetName val="COSTALOC"/>
      <sheetName val="FINANCE"/>
      <sheetName val="壓摸穿燈"/>
      <sheetName val="核算项目明细表"/>
      <sheetName val="Hollywood-Bud"/>
      <sheetName val="INTEREST"/>
      <sheetName val="INFOSYS"/>
      <sheetName val="Info"/>
      <sheetName val="RND1299v1"/>
      <sheetName val="PERSONNE"/>
      <sheetName val="QUALITY"/>
      <sheetName val="TB98"/>
      <sheetName val="纸张"/>
      <sheetName val="备件"/>
      <sheetName val="Con_adj_-_DTT"/>
      <sheetName val="Tfc&amp;toll_asmptns"/>
      <sheetName val="_DEP__DEP_ACC__2001Dep_acc2_4_T"/>
      <sheetName val="FS"/>
      <sheetName val="Données"/>
      <sheetName val="Sheet2"/>
      <sheetName val="Bank"/>
      <sheetName val="T.B."/>
      <sheetName val="Balance Sheets"/>
      <sheetName val="gl2002"/>
      <sheetName val="IS"/>
      <sheetName val="SC HKD CA"/>
      <sheetName val="Office Improve"/>
      <sheetName val="BS"/>
      <sheetName val="P&amp;L"/>
      <sheetName val="Year2003-BS"/>
      <sheetName val="I&amp;E"/>
      <sheetName val="p _ lx"/>
      <sheetName val="p_&amp;_lx"/>
      <sheetName val="T_B_"/>
      <sheetName val="Balance_Sheets"/>
      <sheetName val="SC_HKD_CA"/>
      <sheetName val="200601-03"/>
      <sheetName val="HK-HKD"/>
      <sheetName val="Setup"/>
      <sheetName val="Director"/>
      <sheetName val="F-1 F-2"/>
      <sheetName val="#REF!"/>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P&amp;L by Shop"/>
      <sheetName val="BJ Jan 16 P&amp;L"/>
      <sheetName val="BJ Jan to Feb 16 P&amp;L"/>
      <sheetName val="BJ Jan to Mar 16 P&amp;L"/>
      <sheetName val="Macau Jan 16 P&amp;L"/>
      <sheetName val="Macau Jan to Feb 16 P&amp;L"/>
      <sheetName val="Macau Jan to Mar 16 P&amp;L"/>
      <sheetName val="China Jan 16 P&amp;L"/>
      <sheetName val="China Feb 16 P&amp;L"/>
      <sheetName val="China Mar 16 P&amp;L"/>
      <sheetName val="Ex R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3">
          <cell r="C3">
            <v>1.1959</v>
          </cell>
          <cell r="E3">
            <v>0.98950000000000005</v>
          </cell>
        </row>
        <row r="6">
          <cell r="C6">
            <v>1.1895500000000001</v>
          </cell>
          <cell r="E6">
            <v>0.98019999999999996</v>
          </cell>
        </row>
        <row r="9">
          <cell r="C9">
            <v>1.1887666666666667</v>
          </cell>
          <cell r="E9">
            <v>0.97709999999999997</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ir"/>
      <sheetName val="aud"/>
      <sheetName val="fs"/>
      <sheetName val="notes"/>
      <sheetName val="mgt"/>
      <sheetName val="tax"/>
      <sheetName val="adj"/>
      <sheetName val="mortgage"/>
      <sheetName val="Customer"/>
      <sheetName val="Related Party"/>
      <sheetName val="Matter os"/>
      <sheetName val="Time"/>
      <sheetName val="CC"/>
      <sheetName val="C"/>
      <sheetName val="C1"/>
      <sheetName val="C2"/>
      <sheetName val="C3"/>
      <sheetName val="C4"/>
      <sheetName val="C5"/>
      <sheetName val="C6"/>
      <sheetName val="F1"/>
      <sheetName val="F2"/>
      <sheetName val="F2-1"/>
      <sheetName val="F2-2"/>
      <sheetName val="F2-3"/>
      <sheetName val="G"/>
      <sheetName val="G1"/>
      <sheetName val="G1-1"/>
      <sheetName val="G2"/>
      <sheetName val="G3"/>
      <sheetName val="G5"/>
      <sheetName val="G6"/>
      <sheetName val="J"/>
      <sheetName val="J1"/>
      <sheetName val="J4"/>
      <sheetName val="J4-1"/>
      <sheetName val="J6"/>
      <sheetName val="O"/>
      <sheetName val="O1"/>
      <sheetName val="O2"/>
      <sheetName val="O3"/>
      <sheetName val="O4"/>
      <sheetName val="P"/>
      <sheetName val="S"/>
      <sheetName val="U"/>
      <sheetName val="V"/>
      <sheetName val="X"/>
      <sheetName val="Y1"/>
      <sheetName val="Y2"/>
      <sheetName val="Y3"/>
      <sheetName val="Y4"/>
      <sheetName val="Y5"/>
      <sheetName val="RP"/>
      <sheetName val="C1-1"/>
      <sheetName val="C1-2"/>
      <sheetName val="C1-3"/>
      <sheetName val="C1-4"/>
      <sheetName val="C1-5"/>
      <sheetName val="C1-6"/>
      <sheetName val="C1-7"/>
      <sheetName val="C1-8"/>
      <sheetName val="C1-9"/>
      <sheetName val="C2-1"/>
      <sheetName val="C2-2"/>
      <sheetName val="C2-3"/>
      <sheetName val="C2-4"/>
      <sheetName val="C2-5"/>
      <sheetName val="C2-6"/>
      <sheetName val="C2-7"/>
      <sheetName val="C2-8"/>
      <sheetName val="C2-9"/>
      <sheetName val="C2-10"/>
      <sheetName val="C2-11"/>
      <sheetName val="C2-12"/>
      <sheetName val="C2-13"/>
      <sheetName val="F2-4"/>
      <sheetName val="F3"/>
      <sheetName val="G1-2"/>
      <sheetName val="G1-3"/>
      <sheetName val="G4"/>
      <sheetName val="J2"/>
      <sheetName val="J3"/>
      <sheetName val="J5"/>
      <sheetName val="O1-2"/>
      <sheetName val="O5"/>
      <sheetName val="W"/>
      <sheetName val="X1"/>
      <sheetName val="X2"/>
      <sheetName val="X3"/>
      <sheetName val="Y4-1"/>
      <sheetName val="Y6"/>
      <sheetName val="GBVI99"/>
      <sheetName val="cov"/>
      <sheetName val="B.0"/>
      <sheetName val="BS"/>
      <sheetName val="FA lead"/>
      <sheetName val="P&amp;L"/>
      <sheetName val="企业表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ir"/>
      <sheetName val="aud"/>
      <sheetName val="fs"/>
      <sheetName val="notes"/>
      <sheetName val="mgt"/>
      <sheetName val="tax"/>
      <sheetName val="adj"/>
      <sheetName val="mortgag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sset"/>
      <sheetName val="liabilities1"/>
      <sheetName val="liabilites2"/>
      <sheetName val="schedule8 (credit facility)"/>
      <sheetName val="schedule 9 (table 1)"/>
      <sheetName val="schedule 9 (table 2)"/>
      <sheetName val="schedule10"/>
      <sheetName val="schedule11"/>
      <sheetName val="schedule 12(table1)"/>
      <sheetName val="schedule 12 (table2)"/>
      <sheetName val="schedule13 (table1)"/>
      <sheetName val="schedule13 (table2)"/>
      <sheetName val="STANDARD TB"/>
      <sheetName val="TB"/>
      <sheetName val="PL07"/>
      <sheetName val="PL06"/>
      <sheetName val="PL05"/>
      <sheetName val="PLYEAR"/>
      <sheetName val="recon P&amp;L"/>
      <sheetName val="recon ccass "/>
      <sheetName val="reconcil AR_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17">
          <cell r="D217">
            <v>-23400</v>
          </cell>
        </row>
        <row r="220">
          <cell r="D220">
            <v>0</v>
          </cell>
        </row>
        <row r="221">
          <cell r="D221">
            <v>-42442.46</v>
          </cell>
        </row>
        <row r="222">
          <cell r="D222">
            <v>-2334291.4300000002</v>
          </cell>
        </row>
        <row r="223">
          <cell r="D223">
            <v>-310457.02</v>
          </cell>
        </row>
        <row r="224">
          <cell r="D224">
            <v>1362.9</v>
          </cell>
        </row>
        <row r="225">
          <cell r="D225">
            <v>0</v>
          </cell>
        </row>
        <row r="226">
          <cell r="D226">
            <v>0</v>
          </cell>
        </row>
        <row r="227">
          <cell r="D227">
            <v>-77534.06</v>
          </cell>
        </row>
        <row r="235">
          <cell r="D235">
            <v>11433230</v>
          </cell>
        </row>
        <row r="241">
          <cell r="D241">
            <v>5173646</v>
          </cell>
        </row>
        <row r="251">
          <cell r="D251">
            <v>19154.52</v>
          </cell>
        </row>
        <row r="257">
          <cell r="D257">
            <v>2413542</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iners"/>
      <sheetName val="Chassis"/>
      <sheetName val="Motor Vehicle"/>
      <sheetName val="VESSEL"/>
      <sheetName val="Office Equipment"/>
      <sheetName val="Furniture &amp; Fix"/>
      <sheetName val="Office Improve"/>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sset"/>
      <sheetName val="liabilities1"/>
      <sheetName val="liabilites2"/>
      <sheetName val="schedule8 (credit facility)"/>
      <sheetName val="schedule 9 (table 1)"/>
      <sheetName val="schedule 9 (table 2)"/>
      <sheetName val="schedule10"/>
      <sheetName val="schedule11"/>
      <sheetName val="schedule 12(table1)"/>
      <sheetName val="schedule 12 (table2)"/>
      <sheetName val="schedule13 (table1)"/>
      <sheetName val="schedule13 (table2)"/>
      <sheetName val="STANDARD TB"/>
      <sheetName val="TB"/>
      <sheetName val="PL07"/>
      <sheetName val="PL06"/>
      <sheetName val="PL05"/>
      <sheetName val="PLYEAR"/>
      <sheetName val="recon P&amp;L"/>
      <sheetName val="recon ccass "/>
      <sheetName val="reconcil AR_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17">
          <cell r="D217">
            <v>-23400</v>
          </cell>
        </row>
        <row r="220">
          <cell r="D220">
            <v>0</v>
          </cell>
        </row>
        <row r="221">
          <cell r="D221">
            <v>-42442.46</v>
          </cell>
        </row>
        <row r="222">
          <cell r="D222">
            <v>-2334291.4300000002</v>
          </cell>
        </row>
        <row r="223">
          <cell r="D223">
            <v>-310457.02</v>
          </cell>
        </row>
        <row r="224">
          <cell r="D224">
            <v>1362.9</v>
          </cell>
        </row>
        <row r="225">
          <cell r="D225">
            <v>0</v>
          </cell>
        </row>
        <row r="226">
          <cell r="D226">
            <v>0</v>
          </cell>
        </row>
        <row r="227">
          <cell r="D227">
            <v>-77534.06</v>
          </cell>
        </row>
        <row r="235">
          <cell r="D235">
            <v>11433230</v>
          </cell>
        </row>
        <row r="241">
          <cell r="D241">
            <v>5173646</v>
          </cell>
        </row>
        <row r="251">
          <cell r="D251">
            <v>19154.52</v>
          </cell>
        </row>
        <row r="257">
          <cell r="D257">
            <v>2413542</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평가기준"/>
      <sheetName val="A1-GRPH"/>
      <sheetName val="A2-GRPH"/>
      <sheetName val="ASSY1"/>
      <sheetName val="A2-생산"/>
      <sheetName val="A2-영업"/>
      <sheetName val="공수생산량"/>
      <sheetName val="MATL"/>
      <sheetName val="YLD"/>
      <sheetName val="Plan"/>
      <sheetName val="#REF!"/>
      <sheetName val="Cover"/>
      <sheetName val="Inputs and Major Assumptions(1)"/>
      <sheetName val="9705"/>
      <sheetName val="PY-pp"/>
      <sheetName val="Other Calc"/>
      <sheetName val="MACRO1.XLM"/>
      <sheetName val="Setup"/>
      <sheetName val="financia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Info"/>
      <sheetName val="Index"/>
      <sheetName val="Org chart"/>
      <sheetName val="联系人"/>
      <sheetName val="Summary"/>
      <sheetName val="子公司情况汇总"/>
      <sheetName val="事业部spreadsheet"/>
      <sheetName val="主要利润表科目"/>
      <sheetName val="主要资产负债表科目"/>
      <sheetName val="销售按客户"/>
      <sheetName val="分销公司资产负债表汇总"/>
      <sheetName val="资料需求"/>
      <sheetName val="工资费用"/>
      <sheetName val="分销公司利润表汇总"/>
      <sheetName val="盈利品质分析-分销板块"/>
      <sheetName val="QoA"/>
      <sheetName val="各分子公司销售（缺06年）"/>
      <sheetName val="产品清单"/>
      <sheetName val="销售按客户种类"/>
      <sheetName val="客户清单"/>
      <sheetName val="销售按地区（缺06年）"/>
      <sheetName val="XX事业部租赁汇总"/>
      <sheetName val="XX事业部Labor cost"/>
      <sheetName val="XX事业部应收账款"/>
      <sheetName val="XX事业部其他应收应付款"/>
      <sheetName val="XX事业部借款"/>
      <sheetName val="XX事业部长期应付款&amp;专项应付款"/>
      <sheetName val="XX事业部在建工程"/>
      <sheetName val="Depreciation&amp;amortisation"/>
    </sheetNames>
    <sheetDataSet>
      <sheetData sheetId="0">
        <row r="3">
          <cell r="D3" t="str">
            <v>Project Cure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B1" t="str">
            <v>Quality of assets</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02-03"/>
      <sheetName val="Salary"/>
      <sheetName val="Tfc&amp;toll asmptns"/>
      <sheetName val="CA_1"/>
      <sheetName val="基本情况"/>
      <sheetName val="Year2003-BS"/>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Bank"/>
      <sheetName val="Confir of Bank"/>
      <sheetName val="AR"/>
      <sheetName val="OR"/>
      <sheetName val="Prepaid expenses"/>
      <sheetName val="FA-Movement"/>
      <sheetName val="Fa list"/>
      <sheetName val="FA disposal"/>
      <sheetName val="AP"/>
      <sheetName val="OP"/>
      <sheetName val="AFC"/>
      <sheetName val="Accrued Expenses"/>
      <sheetName val="payroll payable"/>
      <sheetName val="Tax payable"/>
      <sheetName val="sales revenue"/>
      <sheetName val="为关联方提供劳务明细AR"/>
      <sheetName val="为关联方垫付费用明细OR"/>
      <sheetName val="Capital Surplus"/>
      <sheetName val="Cost of Sales"/>
      <sheetName val="关联方代垫劳务AP费用OP"/>
      <sheetName val="Analysis-sales"/>
      <sheetName val="Operating Expenses"/>
      <sheetName val="G&amp;A Expenses"/>
      <sheetName val="Stamp tax"/>
      <sheetName val="工資重分類計算錶"/>
      <sheetName val="关联方垫付费用mark up"/>
      <sheetName val="Rental PIT"/>
      <sheetName val="Financial Expenses"/>
      <sheetName val="Other Income"/>
      <sheetName val="Non-operatingIncome and Expense"/>
      <sheetName val="三月"/>
    </sheetNames>
    <sheetDataSet>
      <sheetData sheetId="0"/>
      <sheetData sheetId="1">
        <row r="12">
          <cell r="G12">
            <v>1</v>
          </cell>
        </row>
      </sheetData>
      <sheetData sheetId="2">
        <row r="8">
          <cell r="E8" t="str">
            <v>德安华（北京）商业风险管理咨询有限公司</v>
          </cell>
        </row>
      </sheetData>
      <sheetData sheetId="3">
        <row r="12">
          <cell r="G12">
            <v>6543.759512937595</v>
          </cell>
        </row>
      </sheetData>
      <sheetData sheetId="4">
        <row r="8">
          <cell r="E8">
            <v>414802.08</v>
          </cell>
        </row>
      </sheetData>
      <sheetData sheetId="5">
        <row r="8">
          <cell r="E8">
            <v>0</v>
          </cell>
        </row>
      </sheetData>
      <sheetData sheetId="6">
        <row r="12">
          <cell r="G12">
            <v>0</v>
          </cell>
        </row>
      </sheetData>
      <sheetData sheetId="7">
        <row r="8">
          <cell r="E8" t="str">
            <v>a</v>
          </cell>
        </row>
      </sheetData>
      <sheetData sheetId="8"/>
      <sheetData sheetId="9">
        <row r="46">
          <cell r="F46">
            <v>2580992.6499999994</v>
          </cell>
        </row>
      </sheetData>
      <sheetData sheetId="10">
        <row r="8">
          <cell r="E8">
            <v>3830444.46</v>
          </cell>
        </row>
      </sheetData>
      <sheetData sheetId="11">
        <row r="8">
          <cell r="E8">
            <v>5795.4003181336157</v>
          </cell>
        </row>
      </sheetData>
      <sheetData sheetId="12">
        <row r="8">
          <cell r="E8">
            <v>789419.41</v>
          </cell>
        </row>
      </sheetData>
      <sheetData sheetId="13">
        <row r="8">
          <cell r="E8">
            <v>532470.06999999995</v>
          </cell>
        </row>
      </sheetData>
      <sheetData sheetId="14">
        <row r="12">
          <cell r="G12">
            <v>-44716.55</v>
          </cell>
        </row>
      </sheetData>
      <sheetData sheetId="15">
        <row r="8">
          <cell r="E8">
            <v>13104164.809999999</v>
          </cell>
        </row>
      </sheetData>
      <sheetData sheetId="16">
        <row r="8">
          <cell r="E8">
            <v>2256438.2599999998</v>
          </cell>
        </row>
      </sheetData>
      <sheetData sheetId="17">
        <row r="8">
          <cell r="E8">
            <v>59298.18</v>
          </cell>
        </row>
      </sheetData>
      <sheetData sheetId="18"/>
      <sheetData sheetId="19">
        <row r="8">
          <cell r="E8">
            <v>302942</v>
          </cell>
        </row>
      </sheetData>
      <sheetData sheetId="20"/>
      <sheetData sheetId="21"/>
      <sheetData sheetId="22">
        <row r="8">
          <cell r="E8">
            <v>10508.76</v>
          </cell>
        </row>
      </sheetData>
      <sheetData sheetId="23">
        <row r="8">
          <cell r="E8">
            <v>171516.79999999999</v>
          </cell>
        </row>
      </sheetData>
      <sheetData sheetId="24">
        <row r="8">
          <cell r="E8">
            <v>0</v>
          </cell>
        </row>
      </sheetData>
      <sheetData sheetId="25"/>
      <sheetData sheetId="26"/>
      <sheetData sheetId="27"/>
      <sheetData sheetId="28">
        <row r="8">
          <cell r="E8">
            <v>59088.130000000005</v>
          </cell>
        </row>
      </sheetData>
      <sheetData sheetId="29"/>
      <sheetData sheetId="30">
        <row r="12">
          <cell r="G12">
            <v>-1876.59</v>
          </cell>
        </row>
      </sheetData>
      <sheetData sheetId="31"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月销售情况"/>
      <sheetName val="按产品品种分类"/>
      <sheetName val="RPT"/>
      <sheetName val="XREF"/>
      <sheetName val="Tickmarks"/>
      <sheetName val="XLR_NoRangeSheet"/>
    </sheetNames>
    <sheetDataSet>
      <sheetData sheetId="0">
        <row r="7">
          <cell r="H7">
            <v>824952622.29000008</v>
          </cell>
          <cell r="I7" t="str">
            <v>!</v>
          </cell>
        </row>
      </sheetData>
      <sheetData sheetId="1" refreshError="1"/>
      <sheetData sheetId="2">
        <row r="29">
          <cell r="D29">
            <v>70760541.179999992</v>
          </cell>
        </row>
      </sheetData>
      <sheetData sheetId="3">
        <row r="2">
          <cell r="A2">
            <v>824952622.29000008</v>
          </cell>
          <cell r="B2">
            <v>-824952622.28999996</v>
          </cell>
          <cell r="D2" t="str">
            <v>销售收入 Combined Leadsheet</v>
          </cell>
          <cell r="E2" t="str">
            <v>!</v>
          </cell>
        </row>
      </sheetData>
      <sheetData sheetId="4" refreshError="1"/>
      <sheetData sheetId="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HFMA"/>
      <sheetName val="-SH"/>
      <sheetName val="-BJ"/>
      <sheetName val="-GZ"/>
      <sheetName val="-SZ"/>
      <sheetName val="-WZ"/>
      <sheetName val="OTA"/>
      <sheetName val="SHFMA2"/>
      <sheetName val="FMT"/>
      <sheetName val="Perfect Media"/>
      <sheetName val="CDFMA"/>
      <sheetName val="NJFMA"/>
      <sheetName val="WHFMA"/>
      <sheetName val="FMH"/>
      <sheetName val="FMC"/>
      <sheetName val="HZFMA"/>
      <sheetName val="CSFMA"/>
      <sheetName val="QDFMA"/>
      <sheetName val="DLFMA"/>
      <sheetName val="KMFM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Bank"/>
      <sheetName val="Confir of Bank"/>
      <sheetName val="AR"/>
      <sheetName val="OR"/>
      <sheetName val="Prepaid expenses"/>
      <sheetName val="FA-Movement"/>
      <sheetName val="Fa list"/>
      <sheetName val="FA disposal"/>
      <sheetName val="AP"/>
      <sheetName val="OP"/>
      <sheetName val="AFC"/>
      <sheetName val="Accrued Expenses"/>
      <sheetName val="payroll payable"/>
      <sheetName val="Tax payable"/>
      <sheetName val="sales revenue"/>
      <sheetName val="为关联方提供劳务明细AR"/>
      <sheetName val="为关联方垫付费用明细OR"/>
      <sheetName val="Capital Surplus"/>
      <sheetName val="Cost of Sales"/>
      <sheetName val="关联方代垫劳务AP费用OP"/>
      <sheetName val="Analysis-sales"/>
      <sheetName val="Operating Expenses"/>
      <sheetName val="G&amp;A Expenses"/>
      <sheetName val="Stamp tax"/>
      <sheetName val="工資重分類計算錶"/>
      <sheetName val="关联方垫付费用mark up"/>
      <sheetName val="Rental PIT"/>
      <sheetName val="Financial Expenses"/>
      <sheetName val="Other Income"/>
      <sheetName val="Non-operatingIncome and Expense"/>
    </sheetNames>
    <sheetDataSet>
      <sheetData sheetId="0"/>
      <sheetData sheetId="1">
        <row r="12">
          <cell r="G12">
            <v>1</v>
          </cell>
        </row>
      </sheetData>
      <sheetData sheetId="2">
        <row r="8">
          <cell r="E8" t="str">
            <v>德安华（北京）商业风险管理咨询有限公司</v>
          </cell>
        </row>
      </sheetData>
      <sheetData sheetId="3">
        <row r="12">
          <cell r="G12">
            <v>6543.759512937595</v>
          </cell>
        </row>
      </sheetData>
      <sheetData sheetId="4">
        <row r="8">
          <cell r="E8">
            <v>414802.08</v>
          </cell>
        </row>
      </sheetData>
      <sheetData sheetId="5">
        <row r="8">
          <cell r="E8">
            <v>0</v>
          </cell>
        </row>
      </sheetData>
      <sheetData sheetId="6">
        <row r="12">
          <cell r="G12">
            <v>0</v>
          </cell>
        </row>
      </sheetData>
      <sheetData sheetId="7">
        <row r="8">
          <cell r="E8" t="str">
            <v>a</v>
          </cell>
        </row>
      </sheetData>
      <sheetData sheetId="8"/>
      <sheetData sheetId="9">
        <row r="46">
          <cell r="F46">
            <v>2580992.6499999994</v>
          </cell>
        </row>
      </sheetData>
      <sheetData sheetId="10">
        <row r="8">
          <cell r="E8">
            <v>3830444.46</v>
          </cell>
        </row>
      </sheetData>
      <sheetData sheetId="11">
        <row r="8">
          <cell r="E8">
            <v>5795.4003181336157</v>
          </cell>
        </row>
      </sheetData>
      <sheetData sheetId="12">
        <row r="8">
          <cell r="E8">
            <v>789419.41</v>
          </cell>
        </row>
      </sheetData>
      <sheetData sheetId="13">
        <row r="8">
          <cell r="E8">
            <v>532470.06999999995</v>
          </cell>
        </row>
      </sheetData>
      <sheetData sheetId="14">
        <row r="12">
          <cell r="G12">
            <v>-44716.55</v>
          </cell>
        </row>
      </sheetData>
      <sheetData sheetId="15">
        <row r="8">
          <cell r="E8">
            <v>13104164.809999999</v>
          </cell>
        </row>
      </sheetData>
      <sheetData sheetId="16">
        <row r="8">
          <cell r="E8">
            <v>2256438.2599999998</v>
          </cell>
        </row>
      </sheetData>
      <sheetData sheetId="17">
        <row r="8">
          <cell r="E8">
            <v>59298.18</v>
          </cell>
        </row>
      </sheetData>
      <sheetData sheetId="18"/>
      <sheetData sheetId="19">
        <row r="8">
          <cell r="E8">
            <v>302942</v>
          </cell>
        </row>
      </sheetData>
      <sheetData sheetId="20"/>
      <sheetData sheetId="21"/>
      <sheetData sheetId="22">
        <row r="8">
          <cell r="E8">
            <v>10508.76</v>
          </cell>
        </row>
      </sheetData>
      <sheetData sheetId="23">
        <row r="8">
          <cell r="E8">
            <v>171516.79999999999</v>
          </cell>
        </row>
      </sheetData>
      <sheetData sheetId="24">
        <row r="8">
          <cell r="E8">
            <v>0</v>
          </cell>
        </row>
      </sheetData>
      <sheetData sheetId="25"/>
      <sheetData sheetId="26"/>
      <sheetData sheetId="27"/>
      <sheetData sheetId="28">
        <row r="8">
          <cell r="E8">
            <v>59088.130000000005</v>
          </cell>
        </row>
      </sheetData>
      <sheetData sheetId="29"/>
      <sheetData sheetId="30">
        <row r="12">
          <cell r="G12">
            <v>-1876.59</v>
          </cell>
        </row>
      </sheetData>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HFMA"/>
      <sheetName val="-SH"/>
      <sheetName val="-BJ"/>
      <sheetName val="-GZ"/>
      <sheetName val="-SZ"/>
      <sheetName val="-WZ"/>
      <sheetName val="Perfect Media"/>
      <sheetName val="OTA"/>
      <sheetName val="SHFMA2"/>
      <sheetName val="FMT"/>
      <sheetName val="CDFMA"/>
      <sheetName val="NJFMA"/>
      <sheetName val="WHFMA"/>
      <sheetName val="数码 "/>
      <sheetName val="FMH"/>
      <sheetName val="FMC"/>
      <sheetName val="HZFMA"/>
      <sheetName val="CSFMA"/>
      <sheetName val="QDFMA"/>
      <sheetName val="KMFMA"/>
      <sheetName val="DLFMA"/>
      <sheetName val="CQFMA"/>
    </sheetNames>
    <sheetDataSet>
      <sheetData sheetId="0"/>
      <sheetData sheetId="1"/>
      <sheetData sheetId="2"/>
      <sheetData sheetId="3"/>
      <sheetData sheetId="4"/>
      <sheetData sheetId="5"/>
      <sheetData sheetId="6"/>
      <sheetData sheetId="7" refreshError="1"/>
      <sheetData sheetId="8"/>
      <sheetData sheetId="9" refreshError="1"/>
      <sheetData sheetId="10"/>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sheetData sheetId="21" refreshError="1"/>
      <sheetData sheetId="22"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Info"/>
      <sheetName val="Summary"/>
      <sheetName val="SHFMA"/>
      <sheetName val="-SH"/>
      <sheetName val="-GZ"/>
      <sheetName val="-BJ"/>
      <sheetName val="-SZ"/>
      <sheetName val="-WZ"/>
      <sheetName val="OTA"/>
      <sheetName val="Perfect Media"/>
      <sheetName val="SHFMA2"/>
      <sheetName val="FMT"/>
      <sheetName val="CDFMA"/>
      <sheetName val="NJFMA"/>
      <sheetName val="WHFMA"/>
      <sheetName val="数码"/>
      <sheetName val="FMH"/>
      <sheetName val="FMC"/>
      <sheetName val="HZFMA"/>
      <sheetName val="CSFMA"/>
      <sheetName val="QDFMA"/>
      <sheetName val="KMFMA"/>
      <sheetName val="DLFMA"/>
      <sheetName val="CQFMA"/>
    </sheetNames>
    <sheetDataSet>
      <sheetData sheetId="0" refreshError="1"/>
      <sheetData sheetId="1"/>
      <sheetData sheetId="2"/>
      <sheetData sheetId="3"/>
      <sheetData sheetId="4"/>
      <sheetData sheetId="5" refreshError="1"/>
      <sheetData sheetId="6"/>
      <sheetData sheetId="7"/>
      <sheetData sheetId="8"/>
      <sheetData sheetId="9" refreshError="1"/>
      <sheetData sheetId="10" refreshError="1"/>
      <sheetData sheetId="11"/>
      <sheetData sheetId="12"/>
      <sheetData sheetId="13"/>
      <sheetData sheetId="14"/>
      <sheetData sheetId="15" refreshError="1"/>
      <sheetData sheetId="16" refreshError="1"/>
      <sheetData sheetId="17" refreshError="1"/>
      <sheetData sheetId="18"/>
      <sheetData sheetId="19" refreshError="1"/>
      <sheetData sheetId="20" refreshError="1"/>
      <sheetData sheetId="21"/>
      <sheetData sheetId="22" refreshError="1"/>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
      <sheetName val="dir"/>
      <sheetName val="aud"/>
      <sheetName val="fs"/>
      <sheetName val="notes"/>
      <sheetName val="Sheet1"/>
      <sheetName val="Sheet2"/>
      <sheetName val="Sheet3"/>
      <sheetName val="Cover"/>
      <sheetName val="Related Party"/>
      <sheetName val="Matter os"/>
      <sheetName val="Time"/>
      <sheetName val="CC"/>
      <sheetName val="C"/>
      <sheetName val="C1"/>
      <sheetName val="C2"/>
      <sheetName val="C3"/>
      <sheetName val="C4"/>
      <sheetName val="C5"/>
      <sheetName val="C6"/>
      <sheetName val="F1"/>
      <sheetName val="F2"/>
      <sheetName val="F2-1"/>
      <sheetName val="F2-2"/>
      <sheetName val="F2-3"/>
      <sheetName val="G"/>
      <sheetName val="G1"/>
      <sheetName val="G1-1"/>
      <sheetName val="G2"/>
      <sheetName val="G3"/>
      <sheetName val="G5"/>
      <sheetName val="G6"/>
      <sheetName val="J"/>
      <sheetName val="J1"/>
      <sheetName val="J4"/>
      <sheetName val="J4-1"/>
      <sheetName val="J6"/>
      <sheetName val="O"/>
      <sheetName val="O1"/>
      <sheetName val="O2"/>
      <sheetName val="O3"/>
      <sheetName val="O4"/>
      <sheetName val="P"/>
      <sheetName val="S"/>
      <sheetName val="U"/>
      <sheetName val="V"/>
      <sheetName val="X"/>
      <sheetName val="Y1"/>
      <sheetName val="Y2"/>
      <sheetName val="Y3"/>
      <sheetName val="Y4"/>
      <sheetName val="Y5"/>
      <sheetName val="RP"/>
      <sheetName val="C1-1"/>
      <sheetName val="C1-2"/>
      <sheetName val="C1-3"/>
      <sheetName val="C1-4"/>
      <sheetName val="C1-5"/>
      <sheetName val="C1-6"/>
      <sheetName val="C1-7"/>
      <sheetName val="C1-8"/>
      <sheetName val="C1-9"/>
      <sheetName val="C2-1"/>
      <sheetName val="C2-2"/>
      <sheetName val="C2-3"/>
      <sheetName val="C2-4"/>
      <sheetName val="C2-5"/>
      <sheetName val="C2-6"/>
      <sheetName val="C2-7"/>
      <sheetName val="C2-8"/>
      <sheetName val="C2-9"/>
      <sheetName val="C2-10"/>
      <sheetName val="C2-11"/>
      <sheetName val="C2-12"/>
      <sheetName val="C2-13"/>
      <sheetName val="F2-4"/>
      <sheetName val="F3"/>
      <sheetName val="G1-2"/>
      <sheetName val="G1-3"/>
      <sheetName val="G4"/>
      <sheetName val="J2"/>
      <sheetName val="J3"/>
      <sheetName val="J5"/>
      <sheetName val="O1-2"/>
      <sheetName val="O5"/>
      <sheetName val="W"/>
      <sheetName val="X1"/>
      <sheetName val="X2"/>
      <sheetName val="X3"/>
      <sheetName val="Y4-1"/>
      <sheetName val="Y6"/>
      <sheetName val="A-a"/>
      <sheetName val="A-b"/>
      <sheetName val="A-c"/>
      <sheetName val="BLANK"/>
      <sheetName val="A8.4"/>
      <sheetName val="A9-1"/>
      <sheetName val="A9-2"/>
      <sheetName val="A10E"/>
      <sheetName val="A10C"/>
      <sheetName val="A11"/>
      <sheetName val="B1"/>
      <sheetName val="B5 (Property)"/>
      <sheetName val="B5"/>
      <sheetName val="B8"/>
      <sheetName val="B12"/>
      <sheetName val="C1.1"/>
      <sheetName val="C1.1 SME"/>
      <sheetName val="C9.4"/>
      <sheetName val="FA1"/>
      <sheetName val="FA2"/>
      <sheetName val="FB1"/>
      <sheetName val="FA3.1"/>
      <sheetName val="FA3.2"/>
      <sheetName val="FA4.1"/>
      <sheetName val="FA4.2"/>
      <sheetName val="FA6"/>
      <sheetName val="IA1"/>
      <sheetName val="IA2"/>
      <sheetName val="IA6.1"/>
      <sheetName val="IA6.2"/>
      <sheetName val="J6.1"/>
      <sheetName val="J6.2"/>
      <sheetName val="J6.3"/>
      <sheetName val="J6.4"/>
      <sheetName val="J7.1"/>
      <sheetName val="J8"/>
      <sheetName val="LX1"/>
      <sheetName val="LX2"/>
      <sheetName val="LX3.1"/>
      <sheetName val="LX3.2"/>
      <sheetName val="K1"/>
      <sheetName val="K2"/>
      <sheetName val="K6"/>
      <sheetName val="K6.1"/>
      <sheetName val="K8"/>
      <sheetName val="L2"/>
      <sheetName val="L3"/>
      <sheetName val="L4"/>
      <sheetName val="L4.1"/>
      <sheetName val="L6"/>
      <sheetName val="L6.1"/>
      <sheetName val="L7"/>
      <sheetName val="L8.1"/>
      <sheetName val="M4"/>
      <sheetName val="O6"/>
      <sheetName val="P1"/>
      <sheetName val="P2"/>
      <sheetName val="P5"/>
      <sheetName val="P9"/>
      <sheetName val="P9 (ya0708)"/>
      <sheetName val="QA3"/>
      <sheetName val="QB1"/>
      <sheetName val="QB6"/>
      <sheetName val="QB13.1"/>
      <sheetName val="QB13.2"/>
      <sheetName val="QB14"/>
      <sheetName val="QB16"/>
      <sheetName val="QB17"/>
      <sheetName val="QB18"/>
      <sheetName val="QB20"/>
      <sheetName val="R6"/>
      <sheetName val="R6.1 Indent"/>
      <sheetName val="R6.2 Indent"/>
      <sheetName val="R6.1"/>
      <sheetName val="R6.2"/>
      <sheetName val="R6.3"/>
      <sheetName val="R6.4"/>
      <sheetName val="R7"/>
      <sheetName val="R7.1"/>
      <sheetName val="R7.2"/>
      <sheetName val="R7.3"/>
      <sheetName val="R7.4"/>
      <sheetName val="QB17-X"/>
      <sheetName val="LX1-X"/>
      <sheetName val="O1-X"/>
      <sheetName val="0"/>
      <sheetName val="Related_Party"/>
      <sheetName val="Matter_os"/>
      <sheetName val="A8_4"/>
      <sheetName val="B5_(Property)"/>
      <sheetName val="C1_1"/>
      <sheetName val="C1_1_SME"/>
      <sheetName val="C9_4"/>
      <sheetName val="FA3_1"/>
      <sheetName val="FA3_2"/>
      <sheetName val="FA4_1"/>
      <sheetName val="FA4_2"/>
      <sheetName val="IA6_1"/>
      <sheetName val="IA6_2"/>
      <sheetName val="J6_1"/>
      <sheetName val="J6_2"/>
      <sheetName val="J6_3"/>
      <sheetName val="J6_4"/>
      <sheetName val="J7_1"/>
      <sheetName val="LX3_1"/>
      <sheetName val="LX3_2"/>
      <sheetName val="K6_1"/>
      <sheetName val="L4_1"/>
      <sheetName val="L6_1"/>
      <sheetName val="L8_1"/>
      <sheetName val="P9_(ya0708)"/>
      <sheetName val="QB13_1"/>
      <sheetName val="QB13_2"/>
      <sheetName val="R6_1_Indent"/>
      <sheetName val="R6_2_Indent"/>
      <sheetName val="R6_1"/>
      <sheetName val="R6_2"/>
      <sheetName val="R6_3"/>
      <sheetName val="R6_4"/>
      <sheetName val="R7_1"/>
      <sheetName val="R7_2"/>
      <sheetName val="R7_3"/>
      <sheetName val="R7_4"/>
      <sheetName val="2260 mgt AC 30.11.03"/>
      <sheetName val="M3 - BS"/>
      <sheetName val="M3 - PL"/>
      <sheetName val="SA02-03"/>
      <sheetName val="payroll "/>
      <sheetName val="FD-Int"/>
      <sheetName val="p &amp; lx"/>
      <sheetName val="Input"/>
      <sheetName val="Introduction"/>
      <sheetName val="Translation"/>
      <sheetName val="CONSOLIDATED"/>
      <sheetName val="DATA"/>
      <sheetName val="C未"/>
      <sheetName val="B未"/>
      <sheetName val="_______"/>
      <sheetName val="核算项目余额表"/>
      <sheetName val="Ex Diff"/>
      <sheetName val="TB"/>
      <sheetName val="Sep WorkSheet"/>
      <sheetName val="2260_mgt_AC_30_11_03"/>
      <sheetName val="Mgt__Inc__Statement"/>
      <sheetName val="PL"/>
      <sheetName val="Info"/>
      <sheetName val="Setup"/>
      <sheetName val="Adjusted_BS"/>
      <sheetName val="损益表_&lt;_P1_&gt;_"/>
      <sheetName val="Links"/>
      <sheetName val="PTC"/>
      <sheetName val="consol"/>
      <sheetName val="Lead"/>
      <sheetName val="30_06_03"/>
      <sheetName val="Tfc&amp;toll_asmptns"/>
      <sheetName val="CCTL"/>
      <sheetName val="WIP"/>
      <sheetName val="07"/>
      <sheetName val="2001 Monthly Sum"/>
      <sheetName val="企业表一"/>
      <sheetName val="H2-1"/>
      <sheetName val="J10_TB"/>
      <sheetName val="Office Improve"/>
      <sheetName val="A3"/>
      <sheetName val="J15 Mgt Acc "/>
      <sheetName val="J11.4 HKGAAP"/>
      <sheetName val="J11.2 CLA"/>
      <sheetName val="J11 RA"/>
      <sheetName val="financial result"/>
      <sheetName val="income statement"/>
      <sheetName val="investment"/>
      <sheetName val="key features"/>
      <sheetName val="nonoperating result"/>
      <sheetName val="operating costs"/>
      <sheetName val="personnel"/>
      <sheetName val="Related_Party1"/>
      <sheetName val="Matter_os1"/>
      <sheetName val="A8_41"/>
      <sheetName val="B5_(Property)1"/>
      <sheetName val="C1_11"/>
      <sheetName val="C1_1_SME1"/>
      <sheetName val="C9_41"/>
      <sheetName val="FA3_11"/>
      <sheetName val="FA3_21"/>
      <sheetName val="FA4_11"/>
      <sheetName val="FA4_21"/>
      <sheetName val="IA6_11"/>
      <sheetName val="IA6_21"/>
      <sheetName val="J6_11"/>
      <sheetName val="J6_21"/>
      <sheetName val="J6_31"/>
      <sheetName val="J6_41"/>
      <sheetName val="J7_11"/>
      <sheetName val="LX3_11"/>
      <sheetName val="LX3_21"/>
      <sheetName val="K6_11"/>
      <sheetName val="L4_11"/>
      <sheetName val="L6_11"/>
      <sheetName val="L8_11"/>
      <sheetName val="P9_(ya0708)1"/>
      <sheetName val="QB13_11"/>
      <sheetName val="QB13_21"/>
      <sheetName val="R6_1_Indent1"/>
      <sheetName val="R6_2_Indent1"/>
      <sheetName val="R6_11"/>
      <sheetName val="R6_21"/>
      <sheetName val="R6_31"/>
      <sheetName val="R6_41"/>
      <sheetName val="R7_11"/>
      <sheetName val="R7_21"/>
      <sheetName val="R7_31"/>
      <sheetName val="R7_41"/>
      <sheetName val="M3_-_BS"/>
      <sheetName val="M3_-_PL"/>
      <sheetName val="Ex_Diff"/>
      <sheetName val="p_&amp;_lx"/>
      <sheetName val="0026"/>
      <sheetName val="A"/>
      <sheetName val="条件"/>
      <sheetName val="A4d"/>
      <sheetName val="UFPrn20090417102645"/>
      <sheetName val="费用 跨期"/>
      <sheetName val="采购跨期"/>
      <sheetName val="#REF!"/>
      <sheetName val="O adj"/>
      <sheetName val="L1-1"/>
      <sheetName val="BS"/>
      <sheetName val="adj."/>
      <sheetName val="General Data"/>
      <sheetName val="FS(04)"/>
      <sheetName val="FS (05)"/>
      <sheetName val="#REF"/>
      <sheetName val="Questions"/>
      <sheetName val="Index"/>
      <sheetName val="Consol report"/>
      <sheetName val="Company report"/>
      <sheetName val="HK-PL12.1"/>
      <sheetName val="费用预算取數表"/>
      <sheetName val="3 (Add DE)"/>
      <sheetName val="Confirmed 2004"/>
      <sheetName val="Potential"/>
      <sheetName val="R2"/>
      <sheetName val="C4-"/>
      <sheetName val="H"/>
      <sheetName val="AC96"/>
      <sheetName val="Graphique "/>
      <sheetName val="payroll_"/>
      <sheetName val="00_FG_breakdown"/>
      <sheetName val="01_FG_breakdown"/>
      <sheetName val="ledger"/>
      <sheetName val="01_RM_and_PM"/>
      <sheetName val="99_FG_breakdown"/>
      <sheetName val="Ref_E1201"/>
      <sheetName val="E1640_产成品报废(stw)"/>
      <sheetName val="21710103"/>
      <sheetName val="21710105"/>
      <sheetName val="217103"/>
      <sheetName val="217112"/>
      <sheetName val="21710101"/>
      <sheetName val="tech_service_fee"/>
      <sheetName val="testing_fee"/>
      <sheetName val="采购入库"/>
      <sheetName val="ACCT DOC"/>
      <sheetName val="A9.1"/>
      <sheetName val="A9.2"/>
      <sheetName val="A9-3"/>
      <sheetName val="A12"/>
      <sheetName val="C9"/>
      <sheetName val="G1.1"/>
      <sheetName val="G1.2"/>
      <sheetName val="G1.3"/>
      <sheetName val="G1.4"/>
      <sheetName val="G1.5"/>
      <sheetName val="G2.1"/>
      <sheetName val="G3.1"/>
      <sheetName val="G2.2"/>
      <sheetName val="G3.2"/>
      <sheetName val="G2.3"/>
      <sheetName val="G3.3"/>
      <sheetName val="G2.4"/>
      <sheetName val="G3.4"/>
      <sheetName val="G2.5"/>
      <sheetName val="G3.5"/>
      <sheetName val="J5.1"/>
      <sheetName val="K5"/>
      <sheetName val="K5.1"/>
      <sheetName val="L1"/>
      <sheetName val="L10"/>
      <sheetName val="LX3"/>
      <sheetName val="LX2.1"/>
      <sheetName val="O1(1)"/>
      <sheetName val="O1(2)"/>
      <sheetName val="P4"/>
      <sheetName val="P6"/>
      <sheetName val="QA2"/>
      <sheetName val="QA11"/>
      <sheetName val="QB2"/>
      <sheetName val="QB21"/>
      <sheetName val="R10"/>
      <sheetName val="M11 (2)"/>
      <sheetName val="M12"/>
      <sheetName val="M13"/>
      <sheetName val="A8-X"/>
      <sheetName val="FA1(1)"/>
      <sheetName val="FA1(2)"/>
      <sheetName val="FA1(3)"/>
      <sheetName val="FA1.1"/>
      <sheetName val="FA3.3"/>
      <sheetName val="FA3.4"/>
      <sheetName val="FA4"/>
      <sheetName val="FA5"/>
      <sheetName val="FA8"/>
      <sheetName val="FA10"/>
      <sheetName val="H1"/>
      <sheetName val="J4.1"/>
      <sheetName val="J4.2"/>
      <sheetName val="J4.3"/>
      <sheetName val="J4.4"/>
      <sheetName val="J8_sh"/>
      <sheetName val="K1_sh"/>
      <sheetName val="K5_sh"/>
      <sheetName val="K7"/>
      <sheetName val="L1_sh"/>
      <sheetName val="L2_sh"/>
      <sheetName val="L8.1_sh"/>
      <sheetName val="L8.2_sh"/>
      <sheetName val="L9_sh"/>
      <sheetName val="L9.1_sh"/>
      <sheetName val="L11_sh"/>
      <sheetName val="LX2.2"/>
      <sheetName val="LX2.3"/>
      <sheetName val="LX2.4"/>
      <sheetName val="LX4"/>
      <sheetName val="LX5"/>
      <sheetName val="LX6"/>
      <sheetName val="LY1"/>
      <sheetName val="LY2.1"/>
      <sheetName val="LY2.2"/>
      <sheetName val="LY3"/>
      <sheetName val="LY4"/>
      <sheetName val="LY5"/>
      <sheetName val="LY6"/>
      <sheetName val="LY7"/>
      <sheetName val="LY8"/>
      <sheetName val="LY9"/>
      <sheetName val="LY10"/>
      <sheetName val="N2"/>
      <sheetName val="QB2_sh"/>
      <sheetName val="QB6_sh"/>
      <sheetName val="QB21_sh"/>
      <sheetName val="R6.2_sh"/>
      <sheetName val="R7.2_sh"/>
      <sheetName val="FA3"/>
      <sheetName val="FB2"/>
      <sheetName val="K1vp"/>
      <sheetName val="K8vp"/>
      <sheetName val="L1vp"/>
      <sheetName val="L4 vp"/>
      <sheetName val="L5"/>
      <sheetName val="M1"/>
      <sheetName val="M2"/>
      <sheetName val="M3"/>
      <sheetName val="N4"/>
      <sheetName val="QB1vp"/>
      <sheetName val="QB3vp"/>
      <sheetName val="QB6 vp"/>
      <sheetName val="QB13"/>
      <sheetName val="QB16vp"/>
      <sheetName val="QB21vp"/>
      <sheetName val="R5"/>
      <sheetName val="R6.2vp"/>
      <sheetName val="IS"/>
      <sheetName val="CIE"/>
      <sheetName val="Tax Comp"/>
      <sheetName val="P &amp; L"/>
      <sheetName val="Sch 3"/>
      <sheetName val="Dep Allow"/>
      <sheetName val="CBA"/>
      <sheetName val="Sch 6"/>
      <sheetName val="Bad debts"/>
      <sheetName val="Adj"/>
      <sheetName val="B7"/>
      <sheetName val="L-X"/>
      <sheetName val="L4.2"/>
      <sheetName val="L9"/>
      <sheetName val="L9.1(L6.4)"/>
      <sheetName val="L9.2(L6.5)"/>
      <sheetName val="L9.3(L6.6)"/>
      <sheetName val="L9.4(L6.7)"/>
      <sheetName val="L9.5(L6.8)"/>
      <sheetName val="L9.4&amp;5(TYPE)"/>
      <sheetName val="L9.6(L6.9)"/>
      <sheetName val="L9.7(L6.10)"/>
      <sheetName val="L9.8(L6.11)"/>
      <sheetName val="L9.9(L6.12)"/>
      <sheetName val="L9.10(L6.13)"/>
      <sheetName val="L9.11(L6.14)"/>
      <sheetName val="L9.12 (L6.15)"/>
      <sheetName val="L9.13 (new)"/>
      <sheetName val="L9.14 (new)"/>
      <sheetName val="LX2a"/>
      <sheetName val="LX2b"/>
      <sheetName val="LX2c"/>
      <sheetName val="LX2d"/>
      <sheetName val="LY2a"/>
      <sheetName val="LY2b"/>
      <sheetName val="LY2c"/>
      <sheetName val="LY2d"/>
      <sheetName val="LY2e"/>
      <sheetName val="LY2f"/>
      <sheetName val="LY3(LX2.1)"/>
      <sheetName val="LY4(LX2.2)"/>
      <sheetName val="LY5(LX2.3)"/>
      <sheetName val="LY6(LX2.4)"/>
      <sheetName val="LY7(LX2.5)"/>
      <sheetName val="LY8(LX2.6)"/>
      <sheetName val="LY9(LX2.7)"/>
      <sheetName val="LY10(LX2.8)"/>
      <sheetName val="LY11(new)"/>
      <sheetName val="N5"/>
      <sheetName val="QA4"/>
      <sheetName val="QB1.6"/>
      <sheetName val="QB17.1"/>
      <sheetName val="Data for salary (ref. only)"/>
      <sheetName val="QB17.2"/>
      <sheetName val="QB17.3"/>
      <sheetName val="QB17.4"/>
      <sheetName val="QB17.5"/>
      <sheetName val="QB17.6"/>
      <sheetName val="QB18 (outdate)"/>
      <sheetName val="QB18.1"/>
      <sheetName val="QB18-2 not yet amend"/>
      <sheetName val="QB18.3"/>
      <sheetName val="QB18.4"/>
      <sheetName val="QB18.5"/>
      <sheetName val="QB18.6"/>
      <sheetName val="QB18.7"/>
      <sheetName val="QB18.8"/>
      <sheetName val="QB18.9"/>
      <sheetName val="QB18-10"/>
      <sheetName val="QB18-11"/>
      <sheetName val="QB18-12"/>
      <sheetName val="QB18-13"/>
      <sheetName val="QB22"/>
      <sheetName val="QB22-1"/>
      <sheetName val="QB22.3"/>
      <sheetName val="R7.5"/>
      <sheetName val="R7.6"/>
      <sheetName val="G4 (2)"/>
      <sheetName val="I18-X"/>
      <sheetName val="A9.3"/>
      <sheetName val="A9.4"/>
      <sheetName val="A9.5"/>
      <sheetName val="FA2.1"/>
      <sheetName val="FA2.2"/>
      <sheetName val="FA2.3"/>
      <sheetName val="FA2.4"/>
      <sheetName val="FA3.A"/>
      <sheetName val="G1x"/>
      <sheetName val="J9"/>
      <sheetName val="L8.2"/>
      <sheetName val="L8.4"/>
      <sheetName val="L8.5"/>
      <sheetName val="L8.6"/>
      <sheetName val="L8.7"/>
      <sheetName val="L9.1"/>
      <sheetName val="L9.2"/>
      <sheetName val="L9.3"/>
      <sheetName val="LY2.3"/>
      <sheetName val="LY2.4"/>
      <sheetName val="P3"/>
      <sheetName val="QA4 (cfl)"/>
      <sheetName val="QB3 (cfl)"/>
      <sheetName val="QB6 (cfl)"/>
      <sheetName val="QB14(cfl)"/>
      <sheetName val="QB16 (cfl)"/>
      <sheetName val="QB16.1 (cfl)"/>
      <sheetName val="QB16.2 (cfl)"/>
      <sheetName val="QB17(cfl)"/>
      <sheetName val="QB18 (cfl)"/>
      <sheetName val="QB21(cfl)"/>
      <sheetName val="QB22 (cfl)"/>
      <sheetName val="R7(cfl)"/>
      <sheetName val="出貨量"/>
      <sheetName val="R7.1(cfl)"/>
      <sheetName val="R7.2 (cfl)"/>
      <sheetName val="R7.3 (cfl)"/>
      <sheetName val="R7.4 (cfl)"/>
      <sheetName val="R10 (cfl)"/>
      <sheetName val="FA4-wyt (2)"/>
      <sheetName val="FA5-wyt"/>
      <sheetName val="IA9"/>
      <sheetName val="L8.3"/>
      <sheetName val="L11"/>
      <sheetName val="QA10"/>
      <sheetName val="unfinished"/>
      <sheetName val="K701"/>
      <sheetName val="TB2002"/>
      <sheetName val="Deprectiation"/>
      <sheetName val="Fixed Assets"/>
      <sheetName val=""/>
      <sheetName val="JPY_Rates"/>
      <sheetName val="HKD_Rates"/>
      <sheetName val="control"/>
      <sheetName val="_x0002__x0000_"/>
      <sheetName val="Financial Statement"/>
      <sheetName val="Code"/>
      <sheetName val="Due frm employ ageing (XM)"/>
      <sheetName val="Adm."/>
      <sheetName val="Inc. in share"/>
      <sheetName val="01 RM and PM"/>
      <sheetName val="Dep'n allowances"/>
      <sheetName val="TAXATION"/>
      <sheetName val="2売掛金残高比較"/>
      <sheetName val="1売上債権期間分析"/>
      <sheetName val="E仮受"/>
      <sheetName val="L1-Cap(wp)"/>
      <sheetName val="Debtors Aging List"/>
      <sheetName val="KM"/>
      <sheetName val="ADDITION"/>
      <sheetName val="dxnsjtempsheet"/>
      <sheetName val="报表层次重要性水平"/>
      <sheetName val="所有者权益(股东权益)变动表(未审)"/>
      <sheetName val="Notes to Accounts"/>
      <sheetName val="DFA"/>
      <sheetName val="FS (1207)"/>
      <sheetName val="Sample design"/>
      <sheetName val="UFPrn20090425103022"/>
      <sheetName val="I1 Lead"/>
      <sheetName val="2171010501"/>
      <sheetName val="2171010502"/>
      <sheetName val="217102"/>
      <sheetName val="P&amp;L"/>
      <sheetName val="FA lead"/>
      <sheetName val="M_Maincomp"/>
      <sheetName val="UFPrn20061113135115"/>
      <sheetName val="2004"/>
      <sheetName val="eqpmad2"/>
      <sheetName val="分录"/>
      <sheetName val="Breakdown"/>
      <sheetName val="ZI16-存货跌价准备"/>
      <sheetName val="Trial Balance"/>
      <sheetName val="売上重量日産"/>
      <sheetName val="対比ｸﾞﾗﾌ"/>
      <sheetName val="売上・利益"/>
      <sheetName val="先行計画"/>
      <sheetName val="素材事業"/>
      <sheetName val="形営Ｇ"/>
      <sheetName val="売り単価"/>
      <sheetName val="販売ﾌﾛｰ"/>
      <sheetName val="素材Ｇ"/>
      <sheetName val="販売ﾌﾛｰ累計"/>
      <sheetName val="BWL_P&amp;L_2007"/>
      <sheetName val="DEHL_P&amp;L_2007"/>
      <sheetName val="B"/>
      <sheetName val="FF-13"/>
      <sheetName val="D3"/>
      <sheetName val="JAN - DEC 2013"/>
      <sheetName val="预付帐款"/>
      <sheetName val="存货-国内原材料"/>
      <sheetName val="存货-国内包装物"/>
      <sheetName val="03.06 费用明细"/>
      <sheetName val="production cost"/>
      <sheetName val="Sheet9"/>
      <sheetName val="基本信息输入"/>
      <sheetName val="H2"/>
      <sheetName val="B100"/>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sheetData sheetId="593"/>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HFMA"/>
      <sheetName val="FMA2"/>
      <sheetName val="FMT"/>
      <sheetName val="CDFMA"/>
      <sheetName val="OTA"/>
      <sheetName val="NJFMA"/>
      <sheetName val="WHFMA"/>
      <sheetName val="KMFMA"/>
      <sheetName val="HZFMA"/>
      <sheetName val="DLFMA"/>
      <sheetName val="CSFMA"/>
      <sheetName val="QDFMA"/>
      <sheetName val="CQFMA"/>
      <sheetName val="完美"/>
      <sheetName val="Tickmarks"/>
    </sheetNames>
    <sheetDataSet>
      <sheetData sheetId="0"/>
      <sheetData sheetId="1"/>
      <sheetData sheetId="2" refreshError="1"/>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MT"/>
      <sheetName val="SHFMA"/>
      <sheetName val="FMA2"/>
      <sheetName val="FMT2"/>
      <sheetName val="OTA"/>
      <sheetName val="CDFMA"/>
      <sheetName val="NJFMA"/>
      <sheetName val="DLFMA"/>
      <sheetName val="QDFMA "/>
      <sheetName val="CSFMA "/>
      <sheetName val="CQFMA "/>
      <sheetName val="HZFMA"/>
      <sheetName val="WHFMA"/>
      <sheetName val="完美"/>
      <sheetName val="KMFMA"/>
      <sheetName val="BANK TV"/>
      <sheetName val="XREF"/>
      <sheetName val="Tickmarks"/>
    </sheetNames>
    <sheetDataSet>
      <sheetData sheetId="0" refreshError="1"/>
      <sheetData sheetId="1"/>
      <sheetData sheetId="2"/>
      <sheetData sheetId="3" refreshError="1"/>
      <sheetData sheetId="4" refreshError="1"/>
      <sheetData sheetId="5"/>
      <sheetData sheetId="6"/>
      <sheetData sheetId="7"/>
      <sheetData sheetId="8" refreshError="1"/>
      <sheetData sheetId="9" refreshError="1"/>
      <sheetData sheetId="10" refreshError="1"/>
      <sheetData sheetId="11" refreshError="1"/>
      <sheetData sheetId="12" refreshError="1"/>
      <sheetData sheetId="13"/>
      <sheetData sheetId="14" refreshError="1"/>
      <sheetData sheetId="15"/>
      <sheetData sheetId="16" refreshError="1"/>
      <sheetData sheetId="17"/>
      <sheetData sheetId="18"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oldman"/>
      <sheetName val="利润表"/>
      <sheetName val="三金汇总表"/>
      <sheetName val="科目余额表"/>
      <sheetName val="货币资金"/>
      <sheetName val="应收账款"/>
      <sheetName val="递延收款"/>
      <sheetName val="预付账款"/>
      <sheetName val="其他应收款"/>
      <sheetName val="待摊费用"/>
      <sheetName val="存货"/>
      <sheetName val="固定资产"/>
      <sheetName val="在建工程"/>
      <sheetName val="应付账款"/>
      <sheetName val="递延付款"/>
      <sheetName val="预收账款"/>
      <sheetName val="其他应付款"/>
      <sheetName val="应付工资"/>
      <sheetName val="应交税金"/>
      <sheetName val="应付福利费"/>
      <sheetName val="预提费用"/>
      <sheetName val="收入"/>
      <sheetName val="销售税金"/>
      <sheetName val="销售成本"/>
      <sheetName val="销售费用"/>
      <sheetName val="管理费用"/>
      <sheetName val="财务费用"/>
      <sheetName val="营业外收入"/>
      <sheetName val="营业外支出"/>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HK"/>
      <sheetName val="Profit and loss-HK"/>
      <sheetName val="TCCIH Reserve"/>
      <sheetName val="Balance Sheet-Chiefolk"/>
      <sheetName val="Profit and loss-Chiefolk"/>
      <sheetName val="CJE Summary"/>
      <sheetName val="Consol adj - details"/>
      <sheetName val="LZ"/>
      <sheetName val="JIL Consol"/>
      <sheetName val="JCC"/>
      <sheetName val="Balance Sheet-TCC (GX)"/>
      <sheetName val="Profit and loss-TCC (GX)"/>
      <sheetName val="GG"/>
      <sheetName val="CJE - GX"/>
      <sheetName val="Depr for revaluation - Audit"/>
      <sheetName val="FS TCC (GX 30.09.2009)"/>
      <sheetName val="GG (30.09.2009)"/>
      <sheetName val="Ex Rate"/>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MT"/>
      <sheetName val="SHFMA"/>
      <sheetName val="FMA (2)"/>
      <sheetName val="OTA"/>
      <sheetName val="CDFMA"/>
      <sheetName val="NJFMA"/>
      <sheetName val="WHFMA"/>
      <sheetName val="KMFMA"/>
      <sheetName val="HZFMA"/>
      <sheetName val="DLFMA"/>
      <sheetName val="QDFMA"/>
      <sheetName val="CSFMA"/>
      <sheetName val="CQFMA"/>
      <sheetName val="完美"/>
      <sheetName val="XREF"/>
      <sheetName val="Tickmarks"/>
    </sheetNames>
    <sheetDataSet>
      <sheetData sheetId="0"/>
      <sheetData sheetId="1"/>
      <sheetData sheetId="2"/>
      <sheetData sheetId="3" refreshError="1"/>
      <sheetData sheetId="4"/>
      <sheetData sheetId="5"/>
      <sheetData sheetId="6"/>
      <sheetData sheetId="7" refreshError="1"/>
      <sheetData sheetId="8"/>
      <sheetData sheetId="9"/>
      <sheetData sheetId="10" refreshError="1"/>
      <sheetData sheetId="11" refreshError="1"/>
      <sheetData sheetId="12" refreshError="1"/>
      <sheetData sheetId="13"/>
      <sheetData sheetId="14" refreshError="1"/>
      <sheetData sheetId="15"/>
      <sheetData sheetId="16"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MC"/>
      <sheetName val="FMH"/>
      <sheetName val="FMT"/>
      <sheetName val="SHFMA"/>
      <sheetName val="FMA2"/>
      <sheetName val="完美  "/>
      <sheetName val="FMT2"/>
      <sheetName val="OTA"/>
      <sheetName val="CD FMA"/>
      <sheetName val="NJ FMA"/>
      <sheetName val="WH FMA"/>
      <sheetName val="DLFMA"/>
      <sheetName val="QD FMA"/>
      <sheetName val="CS FMA"/>
      <sheetName val="CQFMA"/>
      <sheetName val="KM FMA"/>
      <sheetName val="HZ FMA"/>
      <sheetName val="Tickmarks"/>
    </sheetNames>
    <sheetDataSet>
      <sheetData sheetId="0" refreshError="1"/>
      <sheetData sheetId="1"/>
      <sheetData sheetId="2"/>
      <sheetData sheetId="3"/>
      <sheetData sheetId="4"/>
      <sheetData sheetId="5" refreshError="1"/>
      <sheetData sheetId="6" refreshError="1"/>
      <sheetData sheetId="7" refreshError="1"/>
      <sheetData sheetId="8"/>
      <sheetData sheetId="9"/>
      <sheetData sheetId="10"/>
      <sheetData sheetId="11"/>
      <sheetData sheetId="12" refreshError="1"/>
      <sheetData sheetId="13" refreshError="1"/>
      <sheetData sheetId="14" refreshError="1"/>
      <sheetData sheetId="15" refreshError="1"/>
      <sheetData sheetId="16"/>
      <sheetData sheetId="17" refreshError="1"/>
      <sheetData sheetId="18"/>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Report"/>
      <sheetName val="PRC Consol"/>
      <sheetName val="EJE summary"/>
      <sheetName val="AJE summary"/>
      <sheetName val="FMH"/>
      <sheetName val="FMC"/>
      <sheetName val="FMT"/>
      <sheetName val="SHFMA consol"/>
      <sheetName val="-SH"/>
      <sheetName val="-GZ"/>
      <sheetName val="-BJ"/>
      <sheetName val="-SZ"/>
      <sheetName val="-WZ"/>
      <sheetName val="OTA"/>
      <sheetName val="CDFMA"/>
      <sheetName val="NJFMA"/>
      <sheetName val="WHFMA"/>
      <sheetName val="KMFMA"/>
      <sheetName val="HZFMA"/>
      <sheetName val="Perfect Media"/>
      <sheetName val="CQFMA"/>
      <sheetName val="QDFMA"/>
      <sheetName val="CSFMA"/>
      <sheetName val="DLFMA"/>
      <sheetName val="Bank TV"/>
      <sheetName val="SHFMA2"/>
      <sheetName val="T2"/>
      <sheetName val="XAFMA"/>
      <sheetName val="Aiqi"/>
      <sheetName val="Balance Sheet"/>
      <sheetName val="Profit and Los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15-3 (Anning)"/>
      <sheetName val="S15-3-1 (Anning)"/>
      <sheetName val="Bal sheet (Anning)"/>
      <sheetName val="S15-3-1-1 (Anning)"/>
      <sheetName val="S15-3-3 (Anning)"/>
      <sheetName val="S15-4 (Baoshan)"/>
      <sheetName val="S15-4-1 (Baoshan)"/>
      <sheetName val="Bal sheet (Baoshan)"/>
      <sheetName val="S15-4-1-1 (Baoshan)"/>
      <sheetName val="S15-4-3 (Baoshan)"/>
      <sheetName val="S15-5 (GZNF)"/>
      <sheetName val="Balance Sheet (GZNF)"/>
      <sheetName val="S15-5-1 (GZNF)"/>
      <sheetName val="S15-5-1-1 (GZNF)"/>
      <sheetName val="S15-5-3 (GZNF)"/>
      <sheetName val="S15-5-3-1 (StarHome)"/>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 Summary"/>
      <sheetName val="FMH"/>
      <sheetName val="FMC"/>
      <sheetName val="FMT"/>
      <sheetName val="OTA"/>
      <sheetName val="Perfect Media"/>
      <sheetName val="Summary SHFMA"/>
      <sheetName val="SHFMA"/>
      <sheetName val="SHFMA2"/>
      <sheetName val="BJ"/>
      <sheetName val="GZ"/>
      <sheetName val="SZ"/>
      <sheetName val="WZ"/>
      <sheetName val="NJFMA"/>
      <sheetName val="CDFMA"/>
      <sheetName val="WHFMA"/>
      <sheetName val="KMFMA"/>
      <sheetName val="HZFMA"/>
      <sheetName val="DLFMA"/>
      <sheetName val="QDFMA"/>
      <sheetName val="CSFMA"/>
      <sheetName val="CQFMA"/>
    </sheetNames>
    <sheetDataSet>
      <sheetData sheetId="0"/>
      <sheetData sheetId="1" refreshError="1"/>
      <sheetData sheetId="2" refreshError="1"/>
      <sheetData sheetId="3"/>
      <sheetData sheetId="4"/>
      <sheetData sheetId="5" refreshError="1"/>
      <sheetData sheetId="6" refreshError="1"/>
      <sheetData sheetId="7"/>
      <sheetData sheetId="8" refreshError="1"/>
      <sheetData sheetId="9"/>
      <sheetData sheetId="10"/>
      <sheetData sheetId="11"/>
      <sheetData sheetId="12" refreshError="1"/>
      <sheetData sheetId="13"/>
      <sheetData sheetId="14"/>
      <sheetData sheetId="15"/>
      <sheetData sheetId="16"/>
      <sheetData sheetId="17"/>
      <sheetData sheetId="18" refreshError="1"/>
      <sheetData sheetId="19" refreshError="1"/>
      <sheetData sheetId="20" refreshError="1"/>
      <sheetData sheetId="2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Movement-BJ"/>
      <sheetName val="Movement-SH"/>
      <sheetName val="Movement-GZ"/>
      <sheetName val="Depreciation PIT-BJ"/>
      <sheetName val="Depreciation PIT-SH"/>
      <sheetName val="Depreciation PIT-GZ"/>
      <sheetName val="Disposal test"/>
      <sheetName val="Openning test"/>
      <sheetName val="tax adjustment"/>
      <sheetName val="Addition test"/>
      <sheetName val="Threshold-A"/>
      <sheetName val="Threshold-B"/>
      <sheetName val="Threshold-C"/>
      <sheetName val="XREF"/>
      <sheetName val="Tickmarks"/>
      <sheetName val="Non-Statistical Sampling Master"/>
      <sheetName val="Global Data"/>
    </sheetNames>
    <sheetDataSet>
      <sheetData sheetId="0" refreshError="1"/>
      <sheetData sheetId="1">
        <row r="18">
          <cell r="F18">
            <v>-157072.92000000001</v>
          </cell>
        </row>
      </sheetData>
      <sheetData sheetId="2" refreshError="1"/>
      <sheetData sheetId="3"/>
      <sheetData sheetId="4"/>
      <sheetData sheetId="5"/>
      <sheetData sheetId="6" refreshError="1"/>
      <sheetData sheetId="7" refreshError="1"/>
      <sheetData sheetId="8" refreshError="1"/>
      <sheetData sheetId="9" refreshError="1"/>
      <sheetData sheetId="10"/>
      <sheetData sheetId="11" refreshError="1"/>
      <sheetData sheetId="12" refreshError="1"/>
      <sheetData sheetId="13" refreshError="1"/>
      <sheetData sheetId="14"/>
      <sheetData sheetId="15" refreshError="1"/>
      <sheetData sheetId="16" refreshError="1"/>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sheetName val="Balance Sheet"/>
      <sheetName val="Provisions"/>
      <sheetName val="Day book"/>
      <sheetName val="Cashbook"/>
      <sheetName val="cov"/>
      <sheetName val="0506合并附注"/>
      <sheetName val="Notes Part-1 of 3"/>
      <sheetName val="J1-4002"/>
      <sheetName val="2002Intra Tran"/>
      <sheetName val="2002 Intra-group CA"/>
      <sheetName val="J1-1001"/>
      <sheetName val="E3-2001(SS)"/>
      <sheetName val="F-Lead"/>
      <sheetName val="TTech-Lead"/>
      <sheetName val="BL-Lead"/>
      <sheetName val="Fame"/>
      <sheetName val="I1-1001b"/>
      <sheetName val="pro forma tax comp"/>
      <sheetName val="Sample design"/>
      <sheetName val="F1-3004a"/>
      <sheetName val="F1-3004b"/>
      <sheetName val="增值税 F1-3005"/>
      <sheetName val="其他稅款 F1-3006"/>
      <sheetName val="OR TB "/>
      <sheetName val="Prepayment - all cut "/>
      <sheetName val="Detail BS 1.98"/>
      <sheetName val="01 RM and PM"/>
      <sheetName val="Balance_Sheet"/>
      <sheetName val="Day_book"/>
      <sheetName val="Notes_Part-1_of_3"/>
      <sheetName val="2002Intra_Tran"/>
      <sheetName val="2002_Intra-group_CA"/>
      <sheetName val="Balance_Sheet1"/>
      <sheetName val="Day_book1"/>
      <sheetName val="Notes_Part-1_of_31"/>
      <sheetName val="2002Intra_Tran1"/>
      <sheetName val="2002_Intra-group_CA1"/>
      <sheetName val="Inf"/>
      <sheetName val="10K4"/>
      <sheetName val="Consol BS"/>
      <sheetName val="K701"/>
      <sheetName val="B2-5001"/>
      <sheetName val="pro_forma_tax_comp"/>
      <sheetName val="#REF!"/>
      <sheetName val="Office Improve"/>
      <sheetName val="AR-BS"/>
      <sheetName val="2005-12"/>
      <sheetName val="（27）实收资本"/>
      <sheetName val="利润表"/>
      <sheetName val="永安"/>
      <sheetName val="Globe"/>
      <sheetName val="Sheet1"/>
      <sheetName val="I1 Lead"/>
      <sheetName val="Invoiced as at Nov-02"/>
      <sheetName val="Area"/>
      <sheetName val="Ben Cover"/>
      <sheetName val="PL-Central"/>
      <sheetName val="T6.1.2(Old eeri basket)"/>
      <sheetName val="K1 Tax computation"/>
      <sheetName val="Worksheet"/>
      <sheetName val="1"/>
      <sheetName val="tax comp"/>
      <sheetName val="TB98"/>
      <sheetName val="E2-2000"/>
      <sheetName val="PTC"/>
      <sheetName val="M2"/>
      <sheetName val="BR outstanding (modified)"/>
      <sheetName val="Reserves"/>
      <sheetName val="应收帐款预估2005"/>
      <sheetName val="应付帐款预估2005"/>
      <sheetName val="应收帐款预估2006"/>
      <sheetName val="应付帐款预估2006"/>
      <sheetName val="Note 1 - Recon Profit"/>
      <sheetName val="Cash Flow Statement"/>
      <sheetName val="原料库存帐"/>
      <sheetName val="产成品库存帐"/>
      <sheetName val="E2-1001 Lead"/>
      <sheetName val="F2-5003b"/>
      <sheetName val="Lead"/>
      <sheetName val="总分类账"/>
      <sheetName val="JHH TB"/>
      <sheetName val="F4-1001"/>
      <sheetName val="F1-1001"/>
      <sheetName val="F1-2001"/>
      <sheetName val="F1-3002"/>
      <sheetName val="F1-3002a"/>
      <sheetName val="F1-3003 - Other tax"/>
      <sheetName val="Global"/>
      <sheetName val="M1-1A-1"/>
      <sheetName val="E2-2001"/>
      <sheetName val="E2-2003"/>
      <sheetName val="_"/>
      <sheetName val="E1-2001"/>
      <sheetName val="E2-3001 (2)"/>
      <sheetName val="H1-1001"/>
      <sheetName val="Rental expenses"/>
      <sheetName val="chart_acc"/>
      <sheetName val="Adm."/>
      <sheetName val="BS"/>
      <sheetName val="NB"/>
      <sheetName val="内部往来"/>
      <sheetName val="B2-4000"/>
      <sheetName val="A4-2"/>
      <sheetName val="cover"/>
      <sheetName val="Balance_Sheet2"/>
      <sheetName val="Day_book2"/>
      <sheetName val="Notes_Part-1_of_32"/>
      <sheetName val="2002Intra_Tran2"/>
      <sheetName val="2002_Intra-group_CA2"/>
      <sheetName val="pro_forma_tax_comp1"/>
      <sheetName val="OR_TB_"/>
      <sheetName val="Prepayment_-_all_cut_"/>
      <sheetName val="Sample_design"/>
      <sheetName val="01_RM_and_PM"/>
      <sheetName val="增值税_F1-3005"/>
      <sheetName val="其他稅款_F1-3006"/>
      <sheetName val="I1_Lead"/>
      <sheetName val="Office_Improve"/>
      <sheetName val="Detail_BS_1_98"/>
      <sheetName val="BR_outstanding_(modified)"/>
      <sheetName val="Group"/>
      <sheetName val="Consol"/>
      <sheetName val="HK0203"/>
      <sheetName val="E1-5000"/>
      <sheetName val="E1-2002"/>
      <sheetName val="RT on Depreciation - SL"/>
      <sheetName val="A-a"/>
      <sheetName val="FS"/>
      <sheetName val="SA02-03"/>
      <sheetName val="F-B"/>
      <sheetName val="F-B-21"/>
      <sheetName val="F-B-3"/>
      <sheetName val="F-B-4"/>
      <sheetName val="Turnover"/>
      <sheetName val="L1"/>
      <sheetName val="K2-1000"/>
      <sheetName val=""/>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ovement"/>
    </sheetNames>
    <sheetDataSet>
      <sheetData sheetId="0" refreshError="1">
        <row r="6">
          <cell r="I6">
            <v>2910972.34</v>
          </cell>
        </row>
        <row r="8">
          <cell r="I8">
            <v>151157.54</v>
          </cell>
        </row>
        <row r="35">
          <cell r="I35">
            <v>285800.95000000019</v>
          </cell>
        </row>
        <row r="39">
          <cell r="I39">
            <v>376033.73</v>
          </cell>
        </row>
      </sheetData>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Income Statement"/>
      <sheetName val="OS"/>
    </sheetNames>
    <sheetDataSet>
      <sheetData sheetId="0" refreshError="1"/>
      <sheetData sheetId="1" refreshError="1"/>
      <sheetData sheetId="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HFMA"/>
      <sheetName val="SHFMA2"/>
      <sheetName val="SHFMA-BJ"/>
      <sheetName val="SHFMA-GZ"/>
      <sheetName val="SHFMA-SZ"/>
      <sheetName val="SHFMA-WZ"/>
      <sheetName val="Perfect Media"/>
      <sheetName val="CD FMA"/>
      <sheetName val="NJ FMA"/>
      <sheetName val="WH FMA"/>
      <sheetName val="FMT"/>
      <sheetName val="OTA"/>
      <sheetName val="FMC"/>
      <sheetName val="数码"/>
      <sheetName val="KMFMA"/>
      <sheetName val="HZFMA"/>
      <sheetName val="DLFMA"/>
      <sheetName val="QDFMA"/>
      <sheetName val="CSFMA"/>
      <sheetName val="CQFMA"/>
    </sheetNames>
    <sheetDataSet>
      <sheetData sheetId="0"/>
      <sheetData sheetId="1"/>
      <sheetData sheetId="2" refreshError="1"/>
      <sheetData sheetId="3" refreshError="1"/>
      <sheetData sheetId="4"/>
      <sheetData sheetId="5"/>
      <sheetData sheetId="6"/>
      <sheetData sheetId="7" refreshError="1"/>
      <sheetData sheetId="8"/>
      <sheetData sheetId="9"/>
      <sheetData sheetId="10"/>
      <sheetData sheetId="11"/>
      <sheetData sheetId="12"/>
      <sheetData sheetId="13"/>
      <sheetData sheetId="14" refreshError="1"/>
      <sheetData sheetId="15"/>
      <sheetData sheetId="16"/>
      <sheetData sheetId="17" refreshError="1"/>
      <sheetData sheetId="18" refreshError="1"/>
      <sheetData sheetId="19" refreshError="1"/>
      <sheetData sheetId="20"/>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Summary of Financial Covenants"/>
      <sheetName val="Bank Loan - TCCIH (TW Coop - sl"/>
      <sheetName val="Bank Loan - TCCIH (BOC)"/>
      <sheetName val="Bank Loan - TCCIH (Chinatrust)"/>
      <sheetName val="Bank Loan - TCCIH (Cathay Unite"/>
      <sheetName val="Bank Loan - TCCIH (BOT)"/>
      <sheetName val="Bank Loan - TCCIH (TW Coop)"/>
      <sheetName val="Bank Loan - TCCIH (Mega)"/>
      <sheetName val="Bank Loan -YD (HSBC)"/>
      <sheetName val="Bank Loan -YD Guarantor (HSBC)"/>
      <sheetName val="Bank Loan - YD Chinatrust)"/>
      <sheetName val="Bank Loan - JY Guar (TP Fubon)"/>
      <sheetName val="Bank Loan - JY(上海銀行)"/>
      <sheetName val="Bank Loan - JY(ICBC)"/>
      <sheetName val="Bank Loan - FZ (大華銀行)"/>
      <sheetName val="Bank Loan - FZ (HengSeng)"/>
      <sheetName val="Bank Loan - YD (中行)"/>
      <sheetName val="Bank Loan - GG(Chinatrust)"/>
      <sheetName val="Bank Loan - GG (廣西北部灣) "/>
      <sheetName val="Bank Loan -GG (BNP-Phase2)"/>
      <sheetName val="Bank Loan - CQ Guar (TP Fubon)"/>
      <sheetName val="Bank Loan - CQ (BNP)"/>
      <sheetName val="Bank Loan - CQ (BNP-phase2)"/>
      <sheetName val="Bank Loan - GZ (BNP)"/>
      <sheetName val="Bank Loan - GA (BNP)"/>
      <sheetName val="Average COS and SP"/>
      <sheetName val="By operations YTD - July"/>
      <sheetName val="By operations YTD - Jun"/>
      <sheetName val="By operations YTD - current mth"/>
      <sheetName val="Balance Sheet-TW"/>
      <sheetName val="Profit and loss-TW"/>
      <sheetName val="Profit and loss-HK"/>
      <sheetName val="Balance Sheet"/>
      <sheetName val="Profit and loss"/>
      <sheetName val="CJE Summary-GAAP"/>
      <sheetName val="CJE Summary-Permanent"/>
      <sheetName val="CJE Summary-Current"/>
      <sheetName val="CJE details"/>
      <sheetName val="HKCC"/>
      <sheetName val="QH"/>
      <sheetName val="Kenic"/>
      <sheetName val="PCC"/>
      <sheetName val="Anning"/>
      <sheetName val="Boshan"/>
      <sheetName val="Asso"/>
      <sheetName val="MI"/>
      <sheetName val="Current Ratio"/>
      <sheetName val="JIL consol"/>
      <sheetName val="AKB"/>
      <sheetName val="FZYP"/>
      <sheetName val="FZCC"/>
      <sheetName val="YD"/>
      <sheetName val="JS"/>
      <sheetName val="SG"/>
      <sheetName val="DG"/>
      <sheetName val="YX"/>
      <sheetName val="TCCP"/>
      <sheetName val="HKC"/>
      <sheetName val="Year end schedule"/>
      <sheetName val="Statment of changes in equity"/>
      <sheetName val="Tax recoverable or payable"/>
      <sheetName val="DT"/>
      <sheetName val="Cashflow"/>
      <sheetName val="Cashflow wking"/>
      <sheetName val="Cashflow wking (HK$'000)"/>
      <sheetName val="Loan receivables"/>
      <sheetName val="Prepaid lease payments"/>
      <sheetName val="Intangible"/>
      <sheetName val="Intangible-GG (Co)"/>
      <sheetName val="Inventory"/>
      <sheetName val="Pledged Deposit"/>
      <sheetName val="Debtors Aging"/>
      <sheetName val="Creditors Aging"/>
      <sheetName val="Bank loan movement"/>
      <sheetName val="DT movment"/>
      <sheetName val="P&amp;L Disclosure"/>
      <sheetName val="Segment breakdowns"/>
      <sheetName val="Segment Info-PL"/>
      <sheetName val="Segment Info-BS"/>
      <sheetName val="Segment Info-BS for Package"/>
      <sheetName val="Summary of acquisition of subs"/>
      <sheetName val="EPS"/>
      <sheetName val="Share Price in 2012"/>
      <sheetName val="Others -&gt;"/>
      <sheetName val="Ex Rate"/>
      <sheetName val="Share Price in 2011"/>
      <sheetName val="xx Acquisition of subsidiaries"/>
      <sheetName val="Upper Value 30.04.2010"/>
      <sheetName val="Chia Hsin-30.10.07"/>
      <sheetName val="Outdated-&gt;"/>
      <sheetName val="By operations YTD - Jan (2)"/>
      <sheetName val="Statment 0906"/>
      <sheetName val="BS Misstatement Summary"/>
      <sheetName val="FZCC&amp;YD Dep 08"/>
      <sheetName val="Share Price (RTS)  in 2010"/>
      <sheetName val="Share Price in 2010"/>
      <sheetName val="Share Price in 2009"/>
      <sheetName val="Share Price in 2008"/>
      <sheetName val="Bank Loan - TCCIH (BT)"/>
      <sheetName val="Bank Loan - TCCIH (Taipei Fubon"/>
      <sheetName val="Bank Loan - TCCIH (BNP)"/>
      <sheetName val="Bank Loan - LN (DBS)"/>
      <sheetName val="Bank Loan -YD (BNP)"/>
      <sheetName val="Bank Loan -GG (BNP-Phase1)"/>
      <sheetName val="By operations YTD - Jun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sheetData sheetId="37"/>
      <sheetData sheetId="38"/>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HFMA"/>
      <sheetName val="FMT"/>
      <sheetName val="OTA"/>
      <sheetName val="CDFMA"/>
      <sheetName val="NJFMA"/>
      <sheetName val="WHFMA"/>
      <sheetName val="KMFMA"/>
      <sheetName val="HZFMA"/>
      <sheetName val="CQFMA"/>
      <sheetName val="Perfect Media"/>
      <sheetName val="By location"/>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 FS"/>
      <sheetName val="Conso TB"/>
      <sheetName val="Cashflow"/>
      <sheetName val="EJE"/>
      <sheetName val="AJE"/>
      <sheetName val="Tax"/>
      <sheetName val="Investment"/>
      <sheetName val="MI"/>
      <sheetName val="Goodwill"/>
      <sheetName val="Reserve"/>
      <sheetName val="Intangible"/>
      <sheetName val="1FMH"/>
      <sheetName val="2FMC"/>
      <sheetName val="3FMT"/>
      <sheetName val="FMA consol"/>
      <sheetName val="4-SH"/>
      <sheetName val="5-BJ"/>
      <sheetName val="6-GZ"/>
      <sheetName val="7-SZ"/>
      <sheetName val="8-WZ"/>
      <sheetName val="9FMA2"/>
      <sheetName val="10CD"/>
      <sheetName val="11NJ"/>
      <sheetName val="12WH"/>
      <sheetName val="13KM"/>
      <sheetName val="14HZ"/>
      <sheetName val="15PM"/>
      <sheetName val="16OTA"/>
      <sheetName val="17CQ"/>
      <sheetName val="18QD"/>
      <sheetName val="19CS"/>
      <sheetName val="20DL"/>
      <sheetName val="21Bank TV"/>
      <sheetName val="22T2"/>
      <sheetName val="23XA"/>
      <sheetName val="24TJ"/>
      <sheetName val="25ZH"/>
      <sheetName val="26XM"/>
      <sheetName val="27SJZ"/>
      <sheetName val="28KJ"/>
      <sheetName val="AP aging analysis"/>
      <sheetName val="Summary"/>
      <sheetName val="财务费用、营业外收支"/>
      <sheetName val="CQFMA"/>
      <sheetName val="04.9.30"/>
      <sheetName val="SHFMA"/>
      <sheetName val="Consolidated TB"/>
      <sheetName val="OTA"/>
      <sheetName val="Group Summary"/>
      <sheetName val="CD FMA"/>
      <sheetName val="FMC"/>
      <sheetName val="FMT"/>
      <sheetName val="Setup"/>
      <sheetName val="BS Assets"/>
      <sheetName val="XREF"/>
      <sheetName val="Balance Sheet"/>
      <sheetName val="1-20应交税费"/>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sheetData sheetId="23"/>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Income Statement"/>
    </sheetNames>
    <sheetDataSet>
      <sheetData sheetId="0" refreshError="1"/>
      <sheetData sheetId="1"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7"/>
      <sheetName val="2006"/>
      <sheetName val="Diluted 2006"/>
      <sheetName val="2002"/>
      <sheetName val="Diluted 2002"/>
      <sheetName val="2001"/>
      <sheetName val="Diluted 2001"/>
      <sheetName val="XREF"/>
      <sheetName val="Tickmark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Tax Com"/>
      <sheetName val="p &amp; lx"/>
    </sheetNames>
    <sheetDataSet>
      <sheetData sheetId="0"/>
      <sheetData sheetId="1"/>
      <sheetData sheetId="2"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主菜单"/>
      <sheetName val="合并清单"/>
      <sheetName val="校对"/>
      <sheetName val="注释抵消"/>
      <sheetName val="注释"/>
      <sheetName val="合并抵消分录"/>
      <sheetName val="CF抵消分录"/>
      <sheetName val="试算平衡表"/>
      <sheetName val="参数"/>
      <sheetName val="合并BS"/>
      <sheetName val="合并IS"/>
      <sheetName val="合并CF"/>
      <sheetName val="合并SC"/>
    </sheetNames>
    <sheetDataSet>
      <sheetData sheetId="0"/>
      <sheetData sheetId="1"/>
      <sheetData sheetId="2"/>
      <sheetData sheetId="3"/>
      <sheetData sheetId="4"/>
      <sheetData sheetId="5"/>
      <sheetData sheetId="6"/>
      <sheetData sheetId="7"/>
      <sheetData sheetId="8" refreshError="1">
        <row r="69">
          <cell r="L69" t="str">
            <v>现金</v>
          </cell>
        </row>
        <row r="70">
          <cell r="L70" t="str">
            <v>银行存款</v>
          </cell>
        </row>
        <row r="71">
          <cell r="L71" t="str">
            <v>其他货币资金</v>
          </cell>
        </row>
        <row r="72">
          <cell r="L72" t="str">
            <v>结算备付金</v>
          </cell>
        </row>
        <row r="73">
          <cell r="L73" t="str">
            <v>拆出资金</v>
          </cell>
        </row>
        <row r="74">
          <cell r="L74" t="str">
            <v>交易性金融资产</v>
          </cell>
        </row>
        <row r="75">
          <cell r="L75" t="str">
            <v>应收票据</v>
          </cell>
        </row>
        <row r="76">
          <cell r="L76" t="str">
            <v>应收账款</v>
          </cell>
        </row>
        <row r="77">
          <cell r="L77" t="str">
            <v>坏账准备_应收账款</v>
          </cell>
        </row>
        <row r="78">
          <cell r="L78" t="str">
            <v>预付款项</v>
          </cell>
        </row>
        <row r="79">
          <cell r="L79" t="str">
            <v>应收保费</v>
          </cell>
        </row>
        <row r="80">
          <cell r="L80" t="str">
            <v>应收分保账款</v>
          </cell>
        </row>
        <row r="81">
          <cell r="L81" t="str">
            <v>应收分保合同准备金</v>
          </cell>
        </row>
        <row r="82">
          <cell r="L82" t="str">
            <v>应收利息</v>
          </cell>
        </row>
        <row r="83">
          <cell r="L83" t="str">
            <v>应收股利</v>
          </cell>
        </row>
        <row r="84">
          <cell r="L84" t="str">
            <v>其他应收款</v>
          </cell>
        </row>
        <row r="85">
          <cell r="L85" t="str">
            <v>坏账准备_其他应收款</v>
          </cell>
        </row>
        <row r="86">
          <cell r="L86" t="str">
            <v xml:space="preserve">买入返售金融资产 </v>
          </cell>
        </row>
        <row r="87">
          <cell r="L87" t="str">
            <v>存货</v>
          </cell>
        </row>
        <row r="88">
          <cell r="L88" t="str">
            <v>存货跌价准备</v>
          </cell>
        </row>
        <row r="89">
          <cell r="L89" t="str">
            <v>一年内到期的非流动资产</v>
          </cell>
        </row>
        <row r="90">
          <cell r="L90" t="str">
            <v>其他流动资产</v>
          </cell>
        </row>
        <row r="91">
          <cell r="L91" t="str">
            <v>发放贷款及垫款</v>
          </cell>
        </row>
        <row r="92">
          <cell r="L92" t="str">
            <v>可供出售金融资产</v>
          </cell>
        </row>
        <row r="93">
          <cell r="L93" t="str">
            <v>持有至到期投资</v>
          </cell>
        </row>
        <row r="94">
          <cell r="L94" t="str">
            <v>长期应收款</v>
          </cell>
        </row>
        <row r="95">
          <cell r="L95" t="str">
            <v>坏账准备_长期应收款</v>
          </cell>
        </row>
        <row r="96">
          <cell r="L96" t="str">
            <v>长期股权投资</v>
          </cell>
        </row>
        <row r="97">
          <cell r="L97" t="str">
            <v>长期股权投资减值准备</v>
          </cell>
        </row>
        <row r="98">
          <cell r="L98" t="str">
            <v>投资性房地产</v>
          </cell>
        </row>
        <row r="99">
          <cell r="L99" t="str">
            <v>固定资产</v>
          </cell>
        </row>
        <row r="100">
          <cell r="L100" t="str">
            <v>累计折旧</v>
          </cell>
        </row>
        <row r="101">
          <cell r="L101" t="str">
            <v>固定资产减值准备</v>
          </cell>
        </row>
        <row r="102">
          <cell r="L102" t="str">
            <v>在建工程</v>
          </cell>
        </row>
        <row r="103">
          <cell r="L103" t="str">
            <v>在建工程减值准备</v>
          </cell>
        </row>
        <row r="104">
          <cell r="L104" t="str">
            <v>工程物资</v>
          </cell>
        </row>
        <row r="105">
          <cell r="L105" t="str">
            <v>固定资产清理</v>
          </cell>
        </row>
        <row r="106">
          <cell r="L106" t="str">
            <v>生产性生物资产</v>
          </cell>
        </row>
        <row r="107">
          <cell r="L107" t="str">
            <v>生产性生物资产累计折旧</v>
          </cell>
        </row>
        <row r="108">
          <cell r="L108" t="str">
            <v>油气资产</v>
          </cell>
        </row>
        <row r="109">
          <cell r="L109" t="str">
            <v>累计折耗</v>
          </cell>
        </row>
        <row r="110">
          <cell r="L110" t="str">
            <v>无形资产</v>
          </cell>
        </row>
        <row r="111">
          <cell r="L111" t="str">
            <v>累计摊销</v>
          </cell>
        </row>
        <row r="112">
          <cell r="L112" t="str">
            <v>无形资产减值准备</v>
          </cell>
        </row>
        <row r="113">
          <cell r="L113" t="str">
            <v>开发支出</v>
          </cell>
        </row>
        <row r="114">
          <cell r="L114" t="str">
            <v>商誉</v>
          </cell>
        </row>
        <row r="115">
          <cell r="L115" t="str">
            <v>长期待摊费用</v>
          </cell>
        </row>
        <row r="116">
          <cell r="L116" t="str">
            <v>递延所得税资产</v>
          </cell>
        </row>
        <row r="117">
          <cell r="L117" t="str">
            <v>其他非流动资产</v>
          </cell>
        </row>
        <row r="118">
          <cell r="L118" t="str">
            <v>短期借款</v>
          </cell>
        </row>
        <row r="119">
          <cell r="L119" t="str">
            <v>向中央银行借款</v>
          </cell>
        </row>
        <row r="120">
          <cell r="L120" t="str">
            <v>吸收存款及同业存放</v>
          </cell>
        </row>
        <row r="121">
          <cell r="L121" t="str">
            <v>拆入资金</v>
          </cell>
        </row>
        <row r="122">
          <cell r="L122" t="str">
            <v>交易性金融负债</v>
          </cell>
        </row>
        <row r="123">
          <cell r="L123" t="str">
            <v>应付票据</v>
          </cell>
        </row>
        <row r="124">
          <cell r="L124" t="str">
            <v>应付账款</v>
          </cell>
        </row>
        <row r="125">
          <cell r="L125" t="str">
            <v>预收款项</v>
          </cell>
        </row>
        <row r="126">
          <cell r="L126" t="str">
            <v>应付职工薪酬</v>
          </cell>
        </row>
        <row r="127">
          <cell r="L127" t="str">
            <v>卖出回购金融资产款</v>
          </cell>
        </row>
        <row r="128">
          <cell r="L128" t="str">
            <v>应付手续费及佣金</v>
          </cell>
        </row>
        <row r="129">
          <cell r="L129" t="str">
            <v>应交税费</v>
          </cell>
        </row>
        <row r="130">
          <cell r="L130" t="str">
            <v>应付利息</v>
          </cell>
        </row>
        <row r="131">
          <cell r="L131" t="str">
            <v>应付股利</v>
          </cell>
        </row>
        <row r="132">
          <cell r="L132" t="str">
            <v>其他应付款</v>
          </cell>
        </row>
        <row r="133">
          <cell r="L133" t="str">
            <v>应付分保账款</v>
          </cell>
        </row>
        <row r="134">
          <cell r="L134" t="str">
            <v>保险合同准备金</v>
          </cell>
        </row>
        <row r="135">
          <cell r="L135" t="str">
            <v>代理买卖证券款</v>
          </cell>
        </row>
        <row r="136">
          <cell r="L136" t="str">
            <v>代理承销证券款</v>
          </cell>
        </row>
        <row r="137">
          <cell r="L137" t="str">
            <v>一年内到期的非流动负债</v>
          </cell>
        </row>
        <row r="138">
          <cell r="L138" t="str">
            <v>其他流动负债</v>
          </cell>
        </row>
        <row r="139">
          <cell r="L139" t="str">
            <v>长期借款</v>
          </cell>
        </row>
        <row r="140">
          <cell r="L140" t="str">
            <v>应付债券</v>
          </cell>
        </row>
        <row r="141">
          <cell r="L141" t="str">
            <v>长期应付款</v>
          </cell>
        </row>
        <row r="142">
          <cell r="L142" t="str">
            <v>专项应付款</v>
          </cell>
        </row>
        <row r="143">
          <cell r="L143" t="str">
            <v>预计负债</v>
          </cell>
        </row>
        <row r="144">
          <cell r="L144" t="str">
            <v>递延所得税负债</v>
          </cell>
        </row>
        <row r="145">
          <cell r="L145" t="str">
            <v>其他非流动负债</v>
          </cell>
        </row>
        <row r="146">
          <cell r="L146" t="str">
            <v>股本_上年年末余额*</v>
          </cell>
        </row>
        <row r="147">
          <cell r="L147" t="str">
            <v>股本_会计政策变更</v>
          </cell>
        </row>
        <row r="148">
          <cell r="L148" t="str">
            <v>股本_前期差错更正</v>
          </cell>
        </row>
        <row r="149">
          <cell r="L149" t="str">
            <v>股本_所有者投入资本</v>
          </cell>
        </row>
        <row r="150">
          <cell r="L150" t="str">
            <v>股本_股份支付计入所有者权益的金额</v>
          </cell>
        </row>
        <row r="151">
          <cell r="L151" t="str">
            <v>股本_资本公积转增资本</v>
          </cell>
        </row>
        <row r="152">
          <cell r="L152" t="str">
            <v>股本_盈余公积转增资本</v>
          </cell>
        </row>
        <row r="153">
          <cell r="L153" t="str">
            <v>股本_其他</v>
          </cell>
        </row>
        <row r="154">
          <cell r="L154" t="str">
            <v>资本公积_上年年末余额*</v>
          </cell>
        </row>
        <row r="155">
          <cell r="L155" t="str">
            <v>资本公积_会计政策变更</v>
          </cell>
        </row>
        <row r="156">
          <cell r="L156" t="str">
            <v>资本公积_前期差错更正</v>
          </cell>
        </row>
        <row r="157">
          <cell r="L157" t="str">
            <v>资本公积_可供出售金融资产公允价值变动净额</v>
          </cell>
        </row>
        <row r="158">
          <cell r="L158" t="str">
            <v>资本公积_权益法下被投资单位其他所有者权益变动的影响</v>
          </cell>
        </row>
        <row r="159">
          <cell r="L159" t="str">
            <v>资本公积_与计入所有者权益项目相关的所得税影响</v>
          </cell>
        </row>
        <row r="160">
          <cell r="L160" t="str">
            <v>资本公积_所有者投入资本</v>
          </cell>
        </row>
        <row r="161">
          <cell r="L161" t="str">
            <v>资本公积_资本公积转增资本</v>
          </cell>
        </row>
        <row r="162">
          <cell r="L162" t="str">
            <v>资本公积_其他</v>
          </cell>
        </row>
        <row r="163">
          <cell r="L163" t="str">
            <v>库存股_上年年末余额*</v>
          </cell>
        </row>
        <row r="164">
          <cell r="L164" t="str">
            <v>库存股_会计政策变更</v>
          </cell>
        </row>
        <row r="165">
          <cell r="L165" t="str">
            <v>库存股_前期差错更正</v>
          </cell>
        </row>
        <row r="166">
          <cell r="L166" t="str">
            <v>库存股_其他</v>
          </cell>
        </row>
        <row r="167">
          <cell r="L167" t="str">
            <v>盈余公积_上年年末余额*</v>
          </cell>
        </row>
        <row r="168">
          <cell r="L168" t="str">
            <v>盈余公积_会计政策变更</v>
          </cell>
        </row>
        <row r="169">
          <cell r="L169" t="str">
            <v>盈余公积_前期差错更正</v>
          </cell>
        </row>
        <row r="170">
          <cell r="L170" t="str">
            <v>盈余公积_提取盈余公积</v>
          </cell>
        </row>
        <row r="171">
          <cell r="L171" t="str">
            <v>盈余公积_盈余公积转增资本</v>
          </cell>
        </row>
        <row r="172">
          <cell r="L172" t="str">
            <v>盈余公积_盈余公积弥补亏损</v>
          </cell>
        </row>
        <row r="173">
          <cell r="L173" t="str">
            <v>盈余公积_提取任意盈余公积</v>
          </cell>
        </row>
        <row r="174">
          <cell r="L174" t="str">
            <v>一般风险准备_上年年末余额*</v>
          </cell>
        </row>
        <row r="175">
          <cell r="L175" t="str">
            <v>一般风险准备_其他</v>
          </cell>
        </row>
        <row r="176">
          <cell r="L176" t="str">
            <v>未分配利润_年初未分配利润</v>
          </cell>
        </row>
        <row r="177">
          <cell r="L177" t="str">
            <v>未分配利润_会计政策变更</v>
          </cell>
        </row>
        <row r="178">
          <cell r="L178" t="str">
            <v>未分配利润_前期差错更正</v>
          </cell>
        </row>
        <row r="179">
          <cell r="L179" t="str">
            <v>未分配利润__提取盈余公积</v>
          </cell>
        </row>
        <row r="180">
          <cell r="L180" t="str">
            <v>未分配利润__提取一般风险准备</v>
          </cell>
        </row>
        <row r="181">
          <cell r="L181" t="str">
            <v>未分配利润__对所有者（或股东）的分配</v>
          </cell>
        </row>
        <row r="182">
          <cell r="L182" t="str">
            <v>未分配利润__盈余公积弥补亏损</v>
          </cell>
        </row>
        <row r="183">
          <cell r="L183" t="str">
            <v>未分配利润_其他</v>
          </cell>
        </row>
        <row r="184">
          <cell r="L184" t="str">
            <v>外币报表折算差额</v>
          </cell>
        </row>
        <row r="185">
          <cell r="L185" t="str">
            <v>少数股东权益_上年年末余额*</v>
          </cell>
        </row>
        <row r="186">
          <cell r="L186" t="str">
            <v>少数股东权益_会计政策变更</v>
          </cell>
        </row>
        <row r="187">
          <cell r="L187" t="str">
            <v>少数股东权益_前期差错更正</v>
          </cell>
        </row>
        <row r="188">
          <cell r="L188" t="str">
            <v>少数股东权益_净利润</v>
          </cell>
        </row>
        <row r="189">
          <cell r="L189" t="str">
            <v>少数股东权益_所有者投入资本</v>
          </cell>
        </row>
        <row r="190">
          <cell r="L190" t="str">
            <v>少数股东权益_对所有者（或股东）的分配</v>
          </cell>
        </row>
        <row r="191">
          <cell r="L191" t="str">
            <v>少数股东权益_其他</v>
          </cell>
        </row>
        <row r="192">
          <cell r="L192" t="str">
            <v>营业收入</v>
          </cell>
        </row>
        <row r="193">
          <cell r="L193" t="str">
            <v>营业成本</v>
          </cell>
        </row>
        <row r="194">
          <cell r="L194" t="str">
            <v>营业税金及附加</v>
          </cell>
        </row>
        <row r="195">
          <cell r="L195" t="str">
            <v>销售费用</v>
          </cell>
        </row>
        <row r="196">
          <cell r="L196" t="str">
            <v>管理费用</v>
          </cell>
        </row>
        <row r="197">
          <cell r="L197" t="str">
            <v>财务费用</v>
          </cell>
        </row>
        <row r="198">
          <cell r="L198" t="str">
            <v>资产减值损失</v>
          </cell>
        </row>
        <row r="199">
          <cell r="L199" t="str">
            <v>公允价值变动收益</v>
          </cell>
        </row>
        <row r="200">
          <cell r="L200" t="str">
            <v>投资收益</v>
          </cell>
        </row>
        <row r="201">
          <cell r="L201" t="str">
            <v>投资收益_对联营企业和合营企业的投资收益</v>
          </cell>
        </row>
        <row r="202">
          <cell r="L202" t="str">
            <v>营业外收入</v>
          </cell>
        </row>
        <row r="203">
          <cell r="L203" t="str">
            <v>营业外支出</v>
          </cell>
        </row>
        <row r="204">
          <cell r="L204" t="str">
            <v>营业外支出_非流动资产处置损失</v>
          </cell>
        </row>
        <row r="205">
          <cell r="L205" t="str">
            <v>所得税费用</v>
          </cell>
        </row>
        <row r="206">
          <cell r="L206" t="str">
            <v>少数股东损益</v>
          </cell>
        </row>
        <row r="207">
          <cell r="L207" t="str">
            <v>被合并方在合并前实现的净利润</v>
          </cell>
        </row>
      </sheetData>
      <sheetData sheetId="9"/>
      <sheetData sheetId="10"/>
      <sheetData sheetId="11"/>
      <sheetData sheetId="1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Info"/>
      <sheetName val="Index"/>
      <sheetName val="Org chart"/>
      <sheetName val="联系人"/>
      <sheetName val="Summary"/>
      <sheetName val="子公司情况汇总"/>
      <sheetName val="事业部spreadsheet"/>
      <sheetName val="主要利润表科目"/>
      <sheetName val="主要资产负债表科目"/>
      <sheetName val="销售按客户"/>
      <sheetName val="分销公司资产负债表汇总"/>
      <sheetName val="资料需求"/>
      <sheetName val="工资费用"/>
      <sheetName val="分销公司利润表汇总"/>
      <sheetName val="盈利品质分析-分销板块"/>
      <sheetName val="QoA"/>
      <sheetName val="各分子公司销售（缺06年）"/>
      <sheetName val="产品清单"/>
      <sheetName val="销售按客户种类"/>
      <sheetName val="客户清单"/>
      <sheetName val="销售按地区（缺06年）"/>
      <sheetName val="XX事业部租赁汇总"/>
      <sheetName val="XX事业部Labor cost"/>
      <sheetName val="XX事业部应收账款"/>
      <sheetName val="XX事业部其他应收应付款"/>
      <sheetName val="XX事业部借款"/>
      <sheetName val="XX事业部长期应付款&amp;专项应付款"/>
      <sheetName val="XX事业部在建工程"/>
      <sheetName val="Depreciation&amp;amortisation"/>
    </sheetNames>
    <sheetDataSet>
      <sheetData sheetId="0">
        <row r="3">
          <cell r="D3" t="str">
            <v>Project Cure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B1" t="str">
            <v>Quality of assets</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主菜单"/>
      <sheetName val="合并清单"/>
      <sheetName val="校对"/>
      <sheetName val="注释抵消"/>
      <sheetName val="注释"/>
      <sheetName val="合并抵消分录"/>
      <sheetName val="CF抵消分录"/>
      <sheetName val="试算平衡表"/>
      <sheetName val="参数"/>
      <sheetName val="合并BS"/>
      <sheetName val="合并IS"/>
      <sheetName val="合并CF"/>
      <sheetName val="合并S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68">
          <cell r="E68" t="str">
            <v>垃圾指标</v>
          </cell>
        </row>
        <row r="69">
          <cell r="D69" t="str">
            <v>C01</v>
          </cell>
          <cell r="E69" t="str">
            <v xml:space="preserve">销售商品、提供劳务收到的现金 </v>
          </cell>
          <cell r="F69" t="str">
            <v>C01</v>
          </cell>
          <cell r="L69" t="str">
            <v>现金</v>
          </cell>
          <cell r="M69" t="str">
            <v>Z0101</v>
          </cell>
        </row>
        <row r="70">
          <cell r="D70" t="str">
            <v>C02</v>
          </cell>
          <cell r="E70" t="str">
            <v xml:space="preserve">客户存款和同业存放款项净增加额 </v>
          </cell>
          <cell r="F70" t="str">
            <v>C02</v>
          </cell>
          <cell r="L70" t="str">
            <v>银行存款</v>
          </cell>
          <cell r="M70" t="str">
            <v>Z0102</v>
          </cell>
        </row>
        <row r="71">
          <cell r="D71" t="str">
            <v>C03</v>
          </cell>
          <cell r="E71" t="str">
            <v xml:space="preserve">向中央银行借款净增加额 </v>
          </cell>
          <cell r="F71" t="str">
            <v>C03</v>
          </cell>
          <cell r="L71" t="str">
            <v>其他货币资金</v>
          </cell>
          <cell r="M71" t="str">
            <v>Z0103</v>
          </cell>
        </row>
        <row r="72">
          <cell r="D72" t="str">
            <v>C04</v>
          </cell>
          <cell r="E72" t="str">
            <v xml:space="preserve">向其他金融机构拆入资金净增加额 </v>
          </cell>
          <cell r="F72" t="str">
            <v>C04</v>
          </cell>
          <cell r="L72" t="str">
            <v>结算备付金</v>
          </cell>
          <cell r="M72" t="str">
            <v>Z5301</v>
          </cell>
        </row>
        <row r="73">
          <cell r="D73" t="str">
            <v>C05</v>
          </cell>
          <cell r="E73" t="str">
            <v xml:space="preserve">收到原保险合同保费取得的现金 </v>
          </cell>
          <cell r="F73" t="str">
            <v>C05</v>
          </cell>
          <cell r="L73" t="str">
            <v>拆出资金</v>
          </cell>
          <cell r="M73" t="str">
            <v>Z5401</v>
          </cell>
        </row>
        <row r="74">
          <cell r="D74" t="str">
            <v>C06</v>
          </cell>
          <cell r="E74" t="str">
            <v xml:space="preserve">收到再保险业务现金净额 </v>
          </cell>
          <cell r="F74" t="str">
            <v>C06</v>
          </cell>
          <cell r="L74" t="str">
            <v>交易性金融资产</v>
          </cell>
          <cell r="M74" t="str">
            <v>Z0201</v>
          </cell>
        </row>
        <row r="75">
          <cell r="D75" t="str">
            <v>C07</v>
          </cell>
          <cell r="E75" t="str">
            <v xml:space="preserve">保户储金及投资款净增加额 </v>
          </cell>
          <cell r="F75" t="str">
            <v>C07</v>
          </cell>
          <cell r="L75" t="str">
            <v>应收票据</v>
          </cell>
          <cell r="M75" t="str">
            <v>Z0301</v>
          </cell>
        </row>
        <row r="76">
          <cell r="D76" t="str">
            <v>C08</v>
          </cell>
          <cell r="E76" t="str">
            <v xml:space="preserve">处置交易性金融资产净增加额 </v>
          </cell>
          <cell r="F76" t="str">
            <v>C08</v>
          </cell>
          <cell r="L76" t="str">
            <v>应收账款</v>
          </cell>
          <cell r="M76" t="str">
            <v>Z0401</v>
          </cell>
        </row>
        <row r="77">
          <cell r="D77" t="str">
            <v>C09</v>
          </cell>
          <cell r="E77" t="str">
            <v xml:space="preserve">收取利息、手续费及佣金的现金 </v>
          </cell>
          <cell r="F77" t="str">
            <v>C09</v>
          </cell>
          <cell r="L77" t="str">
            <v>坏账准备_应收账款</v>
          </cell>
          <cell r="M77" t="str">
            <v>Z0402</v>
          </cell>
        </row>
        <row r="78">
          <cell r="D78" t="str">
            <v>C10</v>
          </cell>
          <cell r="E78" t="str">
            <v xml:space="preserve">拆入资金净增加额 </v>
          </cell>
          <cell r="F78" t="str">
            <v>C10</v>
          </cell>
          <cell r="L78" t="str">
            <v>预付款项</v>
          </cell>
          <cell r="M78" t="str">
            <v>Z0501</v>
          </cell>
        </row>
        <row r="79">
          <cell r="D79" t="str">
            <v>C11</v>
          </cell>
          <cell r="E79" t="str">
            <v xml:space="preserve">回购业务资金净增加额 </v>
          </cell>
          <cell r="F79" t="str">
            <v>C11</v>
          </cell>
          <cell r="L79" t="str">
            <v>应收保费</v>
          </cell>
          <cell r="M79" t="str">
            <v>Z5501</v>
          </cell>
        </row>
        <row r="80">
          <cell r="D80" t="str">
            <v>C12</v>
          </cell>
          <cell r="E80" t="str">
            <v xml:space="preserve">收到的税费返还 </v>
          </cell>
          <cell r="F80" t="str">
            <v>C12</v>
          </cell>
          <cell r="L80" t="str">
            <v>应收分保账款</v>
          </cell>
          <cell r="M80" t="str">
            <v>Z5601</v>
          </cell>
        </row>
        <row r="81">
          <cell r="D81" t="str">
            <v>C13</v>
          </cell>
          <cell r="E81" t="str">
            <v xml:space="preserve">收到其他与经营活动有关的现金 </v>
          </cell>
          <cell r="F81" t="str">
            <v>C13</v>
          </cell>
          <cell r="L81" t="str">
            <v>应收分保合同准备金</v>
          </cell>
          <cell r="M81" t="str">
            <v>Z5901</v>
          </cell>
        </row>
        <row r="82">
          <cell r="D82" t="str">
            <v>C14</v>
          </cell>
          <cell r="E82" t="str">
            <v xml:space="preserve">购买商品、接受劳务支付的现金 </v>
          </cell>
          <cell r="F82" t="str">
            <v>C14</v>
          </cell>
          <cell r="L82" t="str">
            <v>应收利息</v>
          </cell>
          <cell r="M82" t="str">
            <v>Z0601</v>
          </cell>
        </row>
        <row r="83">
          <cell r="D83" t="str">
            <v>C15</v>
          </cell>
          <cell r="E83" t="str">
            <v xml:space="preserve">客户贷款及垫款净增加额 </v>
          </cell>
          <cell r="F83" t="str">
            <v>C15</v>
          </cell>
          <cell r="L83" t="str">
            <v>应收股利</v>
          </cell>
          <cell r="M83" t="str">
            <v>Z0701</v>
          </cell>
        </row>
        <row r="84">
          <cell r="D84" t="str">
            <v>C16</v>
          </cell>
          <cell r="E84" t="str">
            <v xml:space="preserve">存放中央银行和同业款项净增加额 </v>
          </cell>
          <cell r="F84" t="str">
            <v>C16</v>
          </cell>
          <cell r="L84" t="str">
            <v>其他应收款</v>
          </cell>
          <cell r="M84" t="str">
            <v>Z0801</v>
          </cell>
        </row>
        <row r="85">
          <cell r="D85" t="str">
            <v>C17</v>
          </cell>
          <cell r="E85" t="str">
            <v xml:space="preserve">支付原保险合同赔付款项的现金 </v>
          </cell>
          <cell r="F85" t="str">
            <v>C17</v>
          </cell>
          <cell r="L85" t="str">
            <v>坏账准备_其他应收款</v>
          </cell>
          <cell r="M85" t="str">
            <v>Z0802</v>
          </cell>
        </row>
        <row r="86">
          <cell r="D86" t="str">
            <v>C18</v>
          </cell>
          <cell r="E86" t="str">
            <v xml:space="preserve">支付利息、手续费及佣金的现金 </v>
          </cell>
          <cell r="F86" t="str">
            <v>C18</v>
          </cell>
          <cell r="L86" t="str">
            <v xml:space="preserve">买入返售金融资产 </v>
          </cell>
          <cell r="M86" t="str">
            <v>Z5701</v>
          </cell>
        </row>
        <row r="87">
          <cell r="D87" t="str">
            <v>C19</v>
          </cell>
          <cell r="E87" t="str">
            <v xml:space="preserve">支付保单红利的现金 </v>
          </cell>
          <cell r="F87" t="str">
            <v>C19</v>
          </cell>
          <cell r="L87" t="str">
            <v>存货</v>
          </cell>
          <cell r="M87" t="str">
            <v>Z0901</v>
          </cell>
        </row>
        <row r="88">
          <cell r="D88" t="str">
            <v>C20</v>
          </cell>
          <cell r="E88" t="str">
            <v xml:space="preserve">支付给职工以及为职工支付的现金 </v>
          </cell>
          <cell r="F88" t="str">
            <v>C20</v>
          </cell>
          <cell r="L88" t="str">
            <v>存货跌价准备</v>
          </cell>
          <cell r="M88" t="str">
            <v>Z0902</v>
          </cell>
        </row>
        <row r="89">
          <cell r="D89" t="str">
            <v>C21</v>
          </cell>
          <cell r="E89" t="str">
            <v xml:space="preserve">支付的各项税费 </v>
          </cell>
          <cell r="F89" t="str">
            <v>C21</v>
          </cell>
          <cell r="L89" t="str">
            <v>一年内到期的非流动资产</v>
          </cell>
          <cell r="M89" t="str">
            <v>Z1001</v>
          </cell>
        </row>
        <row r="90">
          <cell r="D90" t="str">
            <v>C22</v>
          </cell>
          <cell r="E90" t="str">
            <v xml:space="preserve">支付其他与经营活动有关的现金 </v>
          </cell>
          <cell r="F90" t="str">
            <v>C22</v>
          </cell>
          <cell r="L90" t="str">
            <v>其他流动资产</v>
          </cell>
          <cell r="M90" t="str">
            <v>Z1101</v>
          </cell>
        </row>
        <row r="91">
          <cell r="D91" t="str">
            <v>C23</v>
          </cell>
          <cell r="E91" t="str">
            <v xml:space="preserve">收回投资收到的现金 </v>
          </cell>
          <cell r="F91" t="str">
            <v>C23</v>
          </cell>
          <cell r="L91" t="str">
            <v>发放贷款及垫款</v>
          </cell>
          <cell r="M91" t="str">
            <v>Z5801</v>
          </cell>
        </row>
        <row r="92">
          <cell r="D92" t="str">
            <v>C24</v>
          </cell>
          <cell r="E92" t="str">
            <v xml:space="preserve">取得投资收益收到的现金 </v>
          </cell>
          <cell r="F92" t="str">
            <v>C24</v>
          </cell>
          <cell r="L92" t="str">
            <v>可供出售金融资产</v>
          </cell>
          <cell r="M92" t="str">
            <v>Z1201</v>
          </cell>
        </row>
        <row r="93">
          <cell r="D93" t="str">
            <v>C25</v>
          </cell>
          <cell r="E93" t="str">
            <v xml:space="preserve">处置固定资产、无形资产和其他长期资产收回的现金净额 </v>
          </cell>
          <cell r="F93" t="str">
            <v>C25</v>
          </cell>
          <cell r="L93" t="str">
            <v>持有至到期投资</v>
          </cell>
          <cell r="M93" t="str">
            <v>Z1301</v>
          </cell>
        </row>
        <row r="94">
          <cell r="D94" t="str">
            <v>C26</v>
          </cell>
          <cell r="E94" t="str">
            <v xml:space="preserve">处置子公司及其他营业单位收到的现金净额 </v>
          </cell>
          <cell r="F94" t="str">
            <v>C26</v>
          </cell>
          <cell r="L94" t="str">
            <v>长期应收款</v>
          </cell>
          <cell r="M94" t="str">
            <v>Z1401</v>
          </cell>
        </row>
        <row r="95">
          <cell r="D95" t="str">
            <v>C27</v>
          </cell>
          <cell r="E95" t="str">
            <v xml:space="preserve">收到其他与投资活动有关的现金 </v>
          </cell>
          <cell r="F95" t="str">
            <v>C27</v>
          </cell>
          <cell r="L95" t="str">
            <v>坏账准备_长期应收款</v>
          </cell>
          <cell r="M95" t="str">
            <v>Z1402</v>
          </cell>
        </row>
        <row r="96">
          <cell r="D96" t="str">
            <v>C28</v>
          </cell>
          <cell r="E96" t="str">
            <v xml:space="preserve">购建固定资产、无形资产和其他长期资产支付的现金 </v>
          </cell>
          <cell r="F96" t="str">
            <v>C28</v>
          </cell>
          <cell r="L96" t="str">
            <v>长期股权投资</v>
          </cell>
          <cell r="M96" t="str">
            <v>Z1501</v>
          </cell>
        </row>
        <row r="97">
          <cell r="D97" t="str">
            <v>C29</v>
          </cell>
          <cell r="E97" t="str">
            <v xml:space="preserve">投资支付的现金 </v>
          </cell>
          <cell r="F97" t="str">
            <v>C29</v>
          </cell>
          <cell r="L97" t="str">
            <v>长期股权投资减值准备</v>
          </cell>
          <cell r="M97" t="str">
            <v>Z1502</v>
          </cell>
        </row>
        <row r="98">
          <cell r="D98" t="str">
            <v>C30</v>
          </cell>
          <cell r="E98" t="str">
            <v xml:space="preserve">质押贷款净增加额 </v>
          </cell>
          <cell r="F98" t="str">
            <v>C30</v>
          </cell>
          <cell r="L98" t="str">
            <v>投资性房地产</v>
          </cell>
          <cell r="M98" t="str">
            <v>Z1601</v>
          </cell>
        </row>
        <row r="99">
          <cell r="D99" t="str">
            <v>C31</v>
          </cell>
          <cell r="E99" t="str">
            <v xml:space="preserve">取得子公司及其他营业单位支付的现金净额 </v>
          </cell>
          <cell r="F99" t="str">
            <v>C31</v>
          </cell>
          <cell r="L99" t="str">
            <v>固定资产</v>
          </cell>
          <cell r="M99" t="str">
            <v>Z1701</v>
          </cell>
        </row>
        <row r="100">
          <cell r="D100" t="str">
            <v>C32</v>
          </cell>
          <cell r="E100" t="str">
            <v xml:space="preserve">支付其他与投资活动有关的现金 </v>
          </cell>
          <cell r="F100" t="str">
            <v>C32</v>
          </cell>
          <cell r="L100" t="str">
            <v>累计折旧</v>
          </cell>
          <cell r="M100" t="str">
            <v>Z1702</v>
          </cell>
        </row>
        <row r="101">
          <cell r="D101" t="str">
            <v>C33</v>
          </cell>
          <cell r="E101" t="str">
            <v xml:space="preserve">吸收投资收到的现金 </v>
          </cell>
          <cell r="F101" t="str">
            <v>C33</v>
          </cell>
          <cell r="L101" t="str">
            <v>固定资产减值准备</v>
          </cell>
          <cell r="M101" t="str">
            <v>Z1703</v>
          </cell>
        </row>
        <row r="102">
          <cell r="D102" t="str">
            <v>C34</v>
          </cell>
          <cell r="E102" t="str">
            <v xml:space="preserve">其中：子公司吸收少数股东投资收到的现金 </v>
          </cell>
          <cell r="F102" t="str">
            <v>C34</v>
          </cell>
          <cell r="L102" t="str">
            <v>在建工程</v>
          </cell>
          <cell r="M102" t="str">
            <v>Z1801</v>
          </cell>
        </row>
        <row r="103">
          <cell r="D103" t="str">
            <v>C35</v>
          </cell>
          <cell r="E103" t="str">
            <v xml:space="preserve">取得借款收到的现金 </v>
          </cell>
          <cell r="F103" t="str">
            <v>C35</v>
          </cell>
          <cell r="L103" t="str">
            <v>在建工程减值准备</v>
          </cell>
          <cell r="M103" t="str">
            <v>Z1802</v>
          </cell>
        </row>
        <row r="104">
          <cell r="D104" t="str">
            <v>C36</v>
          </cell>
          <cell r="E104" t="str">
            <v xml:space="preserve">发行债券收到的现金 </v>
          </cell>
          <cell r="F104" t="str">
            <v>C36</v>
          </cell>
          <cell r="L104" t="str">
            <v>工程物资</v>
          </cell>
          <cell r="M104" t="str">
            <v>Z1901</v>
          </cell>
        </row>
        <row r="105">
          <cell r="D105" t="str">
            <v>C37</v>
          </cell>
          <cell r="E105" t="str">
            <v xml:space="preserve">收到其他与筹资活动有关的现金 </v>
          </cell>
          <cell r="F105" t="str">
            <v>C37</v>
          </cell>
          <cell r="L105" t="str">
            <v>固定资产清理</v>
          </cell>
          <cell r="M105" t="str">
            <v>Z2001</v>
          </cell>
        </row>
        <row r="106">
          <cell r="D106" t="str">
            <v>C38</v>
          </cell>
          <cell r="E106" t="str">
            <v xml:space="preserve">筹资活动现金流入小计 </v>
          </cell>
          <cell r="F106" t="str">
            <v>C38</v>
          </cell>
          <cell r="L106" t="str">
            <v>生产性生物资产</v>
          </cell>
          <cell r="M106" t="str">
            <v>Z2101</v>
          </cell>
        </row>
        <row r="107">
          <cell r="D107" t="str">
            <v>C39</v>
          </cell>
          <cell r="E107" t="str">
            <v xml:space="preserve">偿还债务支付的现金 </v>
          </cell>
          <cell r="F107" t="str">
            <v>C39</v>
          </cell>
          <cell r="L107" t="str">
            <v>生产性生物资产累计折旧</v>
          </cell>
          <cell r="M107" t="str">
            <v>Z2102</v>
          </cell>
        </row>
        <row r="108">
          <cell r="D108" t="str">
            <v>C40</v>
          </cell>
          <cell r="E108" t="str">
            <v xml:space="preserve">分配股利、利润或偿付利息支付的现金 </v>
          </cell>
          <cell r="F108" t="str">
            <v>C40</v>
          </cell>
          <cell r="L108" t="str">
            <v>油气资产</v>
          </cell>
          <cell r="M108" t="str">
            <v>Z2201</v>
          </cell>
        </row>
        <row r="109">
          <cell r="D109" t="str">
            <v>C41</v>
          </cell>
          <cell r="E109" t="str">
            <v xml:space="preserve">其中：子公司支付给少数股东的股利、利润 </v>
          </cell>
          <cell r="F109" t="str">
            <v>C41</v>
          </cell>
          <cell r="L109" t="str">
            <v>累计折耗</v>
          </cell>
          <cell r="M109" t="str">
            <v>Z2202</v>
          </cell>
        </row>
        <row r="110">
          <cell r="D110" t="str">
            <v>C42</v>
          </cell>
          <cell r="E110" t="str">
            <v xml:space="preserve">支付其他与筹资活动有关的现金 </v>
          </cell>
          <cell r="F110" t="str">
            <v>C42</v>
          </cell>
          <cell r="L110" t="str">
            <v>无形资产</v>
          </cell>
          <cell r="M110" t="str">
            <v>Z2301</v>
          </cell>
        </row>
        <row r="111">
          <cell r="D111" t="str">
            <v>C43</v>
          </cell>
          <cell r="E111" t="str">
            <v xml:space="preserve">筹资活动现金流出小计 </v>
          </cell>
          <cell r="F111" t="str">
            <v>C43</v>
          </cell>
          <cell r="L111" t="str">
            <v>累计摊销</v>
          </cell>
          <cell r="M111" t="str">
            <v>Z2302</v>
          </cell>
        </row>
        <row r="112">
          <cell r="D112" t="str">
            <v>C44</v>
          </cell>
          <cell r="E112" t="str">
            <v xml:space="preserve">筹资活动产生的现金流量净额 </v>
          </cell>
          <cell r="F112" t="str">
            <v>C44</v>
          </cell>
          <cell r="L112" t="str">
            <v>无形资产减值准备</v>
          </cell>
          <cell r="M112" t="str">
            <v>Z2303</v>
          </cell>
        </row>
        <row r="113">
          <cell r="D113" t="str">
            <v>C45</v>
          </cell>
          <cell r="E113" t="str">
            <v>汇率变动对现金及现金等价物的影响</v>
          </cell>
          <cell r="F113" t="str">
            <v>C45</v>
          </cell>
          <cell r="L113" t="str">
            <v>开发支出</v>
          </cell>
          <cell r="M113" t="str">
            <v>Z2401</v>
          </cell>
        </row>
        <row r="114">
          <cell r="D114" t="str">
            <v>C46</v>
          </cell>
          <cell r="E114" t="str">
            <v xml:space="preserve">加：期初现金及现金等价物余额 </v>
          </cell>
          <cell r="F114" t="str">
            <v>C46</v>
          </cell>
          <cell r="L114" t="str">
            <v>商誉</v>
          </cell>
          <cell r="M114" t="str">
            <v>Z2501</v>
          </cell>
        </row>
        <row r="115">
          <cell r="D115" t="str">
            <v>C47</v>
          </cell>
          <cell r="E115" t="str">
            <v>六、期末现金及现金等价物余额</v>
          </cell>
          <cell r="F115" t="str">
            <v>C47</v>
          </cell>
          <cell r="L115" t="str">
            <v>长期待摊费用</v>
          </cell>
          <cell r="M115" t="str">
            <v>Z2601</v>
          </cell>
        </row>
        <row r="116">
          <cell r="D116" t="str">
            <v>C48</v>
          </cell>
          <cell r="E116" t="str">
            <v xml:space="preserve">净利润 </v>
          </cell>
          <cell r="F116" t="str">
            <v>C48</v>
          </cell>
          <cell r="L116" t="str">
            <v>递延所得税资产</v>
          </cell>
          <cell r="M116" t="str">
            <v>Z2701</v>
          </cell>
        </row>
        <row r="117">
          <cell r="D117" t="str">
            <v>C49</v>
          </cell>
          <cell r="E117" t="str">
            <v xml:space="preserve">资产减值准备 </v>
          </cell>
          <cell r="F117" t="str">
            <v>C49</v>
          </cell>
          <cell r="L117" t="str">
            <v>其他非流动资产</v>
          </cell>
          <cell r="M117" t="str">
            <v>Z2801</v>
          </cell>
        </row>
        <row r="118">
          <cell r="D118" t="str">
            <v>C50</v>
          </cell>
          <cell r="E118" t="str">
            <v xml:space="preserve">固定资产折旧、油气资产折耗、生产性生物资产折旧 </v>
          </cell>
          <cell r="F118" t="str">
            <v>C50</v>
          </cell>
          <cell r="L118" t="str">
            <v>短期借款</v>
          </cell>
          <cell r="M118" t="str">
            <v>F0101</v>
          </cell>
        </row>
        <row r="119">
          <cell r="D119" t="str">
            <v>C51</v>
          </cell>
          <cell r="E119" t="str">
            <v xml:space="preserve">无形资产摊销 </v>
          </cell>
          <cell r="F119" t="str">
            <v>C51</v>
          </cell>
          <cell r="L119" t="str">
            <v>向中央银行借款</v>
          </cell>
          <cell r="M119" t="str">
            <v>F5301</v>
          </cell>
        </row>
        <row r="120">
          <cell r="D120" t="str">
            <v>C52</v>
          </cell>
          <cell r="E120" t="str">
            <v xml:space="preserve">长期待摊费用摊销 </v>
          </cell>
          <cell r="F120" t="str">
            <v>C52</v>
          </cell>
          <cell r="L120" t="str">
            <v>吸收存款及同业存放</v>
          </cell>
          <cell r="M120" t="str">
            <v>F5401</v>
          </cell>
        </row>
        <row r="121">
          <cell r="D121" t="str">
            <v>C53</v>
          </cell>
          <cell r="E121" t="str">
            <v xml:space="preserve">处置固定资产、无形资产和其他长期资产的损失（收益以“－”号填列） </v>
          </cell>
          <cell r="F121" t="str">
            <v>C53</v>
          </cell>
          <cell r="L121" t="str">
            <v>拆入资金</v>
          </cell>
          <cell r="M121" t="str">
            <v>F5501</v>
          </cell>
        </row>
        <row r="122">
          <cell r="D122" t="str">
            <v>C54</v>
          </cell>
          <cell r="E122" t="str">
            <v xml:space="preserve">固定资产报废损失（收益以“－”号填﻿列） </v>
          </cell>
          <cell r="F122" t="str">
            <v>C54</v>
          </cell>
          <cell r="L122" t="str">
            <v>交易性金融负债</v>
          </cell>
          <cell r="M122" t="str">
            <v>F0201</v>
          </cell>
        </row>
        <row r="123">
          <cell r="D123" t="str">
            <v>C55</v>
          </cell>
          <cell r="E123" t="str">
            <v xml:space="preserve">公允价值变动损失（收益以“－”号填列） </v>
          </cell>
          <cell r="F123" t="str">
            <v>C55</v>
          </cell>
          <cell r="L123" t="str">
            <v>应付票据</v>
          </cell>
          <cell r="M123" t="str">
            <v>F0301</v>
          </cell>
        </row>
        <row r="124">
          <cell r="D124" t="str">
            <v>C56</v>
          </cell>
          <cell r="E124" t="str">
            <v xml:space="preserve">财务费用（收益以“－”号填列） </v>
          </cell>
          <cell r="F124" t="str">
            <v>C56</v>
          </cell>
          <cell r="L124" t="str">
            <v>应付账款</v>
          </cell>
          <cell r="M124" t="str">
            <v>F0401</v>
          </cell>
        </row>
        <row r="125">
          <cell r="D125" t="str">
            <v>C57</v>
          </cell>
          <cell r="E125" t="str">
            <v xml:space="preserve">投资损失（收益以“－”号填列） </v>
          </cell>
          <cell r="F125" t="str">
            <v>C57</v>
          </cell>
          <cell r="L125" t="str">
            <v>预收款项</v>
          </cell>
          <cell r="M125" t="str">
            <v>F0501</v>
          </cell>
        </row>
        <row r="126">
          <cell r="D126" t="str">
            <v>C58</v>
          </cell>
          <cell r="E126" t="str">
            <v xml:space="preserve">递延所得税资产减少（增加以“－”号填列） </v>
          </cell>
          <cell r="F126" t="str">
            <v>C58</v>
          </cell>
          <cell r="L126" t="str">
            <v>应付职工薪酬</v>
          </cell>
          <cell r="M126" t="str">
            <v>F0601</v>
          </cell>
        </row>
        <row r="127">
          <cell r="D127" t="str">
            <v>C59</v>
          </cell>
          <cell r="E127" t="str">
            <v xml:space="preserve">递延所得税负债增加（减少以“－”号填列） </v>
          </cell>
          <cell r="F127" t="str">
            <v>C59</v>
          </cell>
          <cell r="L127" t="str">
            <v>卖出回购金融资产款</v>
          </cell>
          <cell r="M127" t="str">
            <v>F5601</v>
          </cell>
        </row>
        <row r="128">
          <cell r="D128" t="str">
            <v>C60</v>
          </cell>
          <cell r="E128" t="str">
            <v xml:space="preserve">存货的减少（增加以“－”号填列） </v>
          </cell>
          <cell r="F128" t="str">
            <v>C60</v>
          </cell>
          <cell r="L128" t="str">
            <v>应付手续费及佣金</v>
          </cell>
          <cell r="M128" t="str">
            <v>F5701</v>
          </cell>
        </row>
        <row r="129">
          <cell r="D129" t="str">
            <v>C61</v>
          </cell>
          <cell r="E129" t="str">
            <v xml:space="preserve">经营性应收项目的减少（增加以“－”号填列） </v>
          </cell>
          <cell r="F129" t="str">
            <v>C61</v>
          </cell>
          <cell r="L129" t="str">
            <v>应交税费</v>
          </cell>
          <cell r="M129" t="str">
            <v>F0701</v>
          </cell>
        </row>
        <row r="130">
          <cell r="D130" t="str">
            <v>C62</v>
          </cell>
          <cell r="E130" t="str">
            <v xml:space="preserve">经营性应付项目的增加（减少以“－”号填列） </v>
          </cell>
          <cell r="F130" t="str">
            <v>C62</v>
          </cell>
          <cell r="L130" t="str">
            <v>应付利息</v>
          </cell>
          <cell r="M130" t="str">
            <v>F0801</v>
          </cell>
        </row>
        <row r="131">
          <cell r="D131" t="str">
            <v>C63</v>
          </cell>
          <cell r="E131" t="str">
            <v xml:space="preserve">其他 </v>
          </cell>
          <cell r="F131" t="str">
            <v>C63</v>
          </cell>
          <cell r="L131" t="str">
            <v>应付股利</v>
          </cell>
          <cell r="M131" t="str">
            <v>F0901</v>
          </cell>
        </row>
        <row r="132">
          <cell r="D132" t="str">
            <v>C64</v>
          </cell>
          <cell r="E132" t="str">
            <v xml:space="preserve">经营活动产生的现金流量净额 </v>
          </cell>
          <cell r="F132" t="str">
            <v>C64</v>
          </cell>
          <cell r="L132" t="str">
            <v>其他应付款</v>
          </cell>
          <cell r="M132" t="str">
            <v>F1001</v>
          </cell>
        </row>
        <row r="133">
          <cell r="D133" t="str">
            <v>C65</v>
          </cell>
          <cell r="E133" t="str">
            <v xml:space="preserve">债务转为资本 </v>
          </cell>
          <cell r="F133" t="str">
            <v>C65</v>
          </cell>
          <cell r="L133" t="str">
            <v>应付分保账款</v>
          </cell>
          <cell r="M133" t="str">
            <v>F5801</v>
          </cell>
        </row>
        <row r="134">
          <cell r="D134" t="str">
            <v>C66</v>
          </cell>
          <cell r="E134" t="str">
            <v xml:space="preserve">一年内到期的可转换公司债券 </v>
          </cell>
          <cell r="F134" t="str">
            <v>C66</v>
          </cell>
          <cell r="L134" t="str">
            <v>保险合同准备金</v>
          </cell>
          <cell r="M134" t="str">
            <v>F5901</v>
          </cell>
        </row>
        <row r="135">
          <cell r="D135" t="str">
            <v>C67</v>
          </cell>
          <cell r="E135" t="str">
            <v xml:space="preserve">融资租入固定资产 </v>
          </cell>
          <cell r="F135" t="str">
            <v>C67</v>
          </cell>
          <cell r="L135" t="str">
            <v>代理买卖证券款</v>
          </cell>
          <cell r="M135" t="str">
            <v>F6001</v>
          </cell>
        </row>
        <row r="136">
          <cell r="D136" t="str">
            <v>C68</v>
          </cell>
          <cell r="E136" t="str">
            <v xml:space="preserve">现金的期末余额 </v>
          </cell>
          <cell r="F136" t="str">
            <v>C68</v>
          </cell>
          <cell r="L136" t="str">
            <v>代理承销证券款</v>
          </cell>
          <cell r="M136" t="str">
            <v>F6101</v>
          </cell>
        </row>
        <row r="137">
          <cell r="D137" t="str">
            <v>C69</v>
          </cell>
          <cell r="E137" t="str">
            <v xml:space="preserve">现金的期初余额 </v>
          </cell>
          <cell r="F137" t="str">
            <v>C69</v>
          </cell>
          <cell r="L137" t="str">
            <v>一年内到期的非流动负债</v>
          </cell>
          <cell r="M137" t="str">
            <v>F1101</v>
          </cell>
        </row>
        <row r="138">
          <cell r="D138" t="str">
            <v>C70</v>
          </cell>
          <cell r="E138" t="str">
            <v xml:space="preserve">现金等价物的期末余额 </v>
          </cell>
          <cell r="F138" t="str">
            <v>C70</v>
          </cell>
          <cell r="L138" t="str">
            <v>其他流动负债</v>
          </cell>
          <cell r="M138" t="str">
            <v>F1201</v>
          </cell>
        </row>
        <row r="139">
          <cell r="D139" t="str">
            <v>C71</v>
          </cell>
          <cell r="E139" t="str">
            <v xml:space="preserve">现金等价物的期初余额 </v>
          </cell>
          <cell r="F139" t="str">
            <v>C71</v>
          </cell>
          <cell r="L139" t="str">
            <v>长期借款</v>
          </cell>
          <cell r="M139" t="str">
            <v>F1301</v>
          </cell>
        </row>
        <row r="140">
          <cell r="L140" t="str">
            <v>应付债券</v>
          </cell>
          <cell r="M140" t="str">
            <v>F1401</v>
          </cell>
        </row>
        <row r="141">
          <cell r="L141" t="str">
            <v>长期应付款</v>
          </cell>
          <cell r="M141" t="str">
            <v>F1501</v>
          </cell>
        </row>
        <row r="142">
          <cell r="L142" t="str">
            <v>专项应付款</v>
          </cell>
          <cell r="M142" t="str">
            <v>F1601</v>
          </cell>
        </row>
        <row r="143">
          <cell r="L143" t="str">
            <v>预计负债</v>
          </cell>
          <cell r="M143" t="str">
            <v>F1701</v>
          </cell>
        </row>
        <row r="144">
          <cell r="L144" t="str">
            <v>递延所得税负债</v>
          </cell>
          <cell r="M144" t="str">
            <v>F1801</v>
          </cell>
        </row>
        <row r="145">
          <cell r="L145" t="str">
            <v>其他非流动负债</v>
          </cell>
          <cell r="M145" t="str">
            <v>F1901</v>
          </cell>
        </row>
        <row r="146">
          <cell r="L146" t="str">
            <v>股本_上年年末余额*</v>
          </cell>
          <cell r="M146" t="str">
            <v>F2006</v>
          </cell>
        </row>
        <row r="147">
          <cell r="L147" t="str">
            <v>股本_会计政策变更</v>
          </cell>
          <cell r="M147" t="str">
            <v>F2007</v>
          </cell>
        </row>
        <row r="148">
          <cell r="L148" t="str">
            <v>股本_前期差错更正</v>
          </cell>
          <cell r="M148" t="str">
            <v>F2008</v>
          </cell>
        </row>
        <row r="149">
          <cell r="L149" t="str">
            <v>股本_所有者投入资本</v>
          </cell>
          <cell r="M149" t="str">
            <v>F2001</v>
          </cell>
        </row>
        <row r="150">
          <cell r="L150" t="str">
            <v>股本_股份支付计入所有者权益的金额</v>
          </cell>
          <cell r="M150" t="str">
            <v>F2002</v>
          </cell>
        </row>
        <row r="151">
          <cell r="L151" t="str">
            <v>股本_资本公积转增资本</v>
          </cell>
          <cell r="M151" t="str">
            <v>F2003</v>
          </cell>
        </row>
        <row r="152">
          <cell r="L152" t="str">
            <v>股本_盈余公积转增资本</v>
          </cell>
          <cell r="M152" t="str">
            <v>F2004</v>
          </cell>
        </row>
        <row r="153">
          <cell r="L153" t="str">
            <v>股本_其他</v>
          </cell>
          <cell r="M153" t="str">
            <v>F2005</v>
          </cell>
        </row>
        <row r="154">
          <cell r="L154" t="str">
            <v>资本公积_上年年末余额*</v>
          </cell>
          <cell r="M154" t="str">
            <v>F2107</v>
          </cell>
        </row>
        <row r="155">
          <cell r="L155" t="str">
            <v>资本公积_会计政策变更</v>
          </cell>
          <cell r="M155" t="str">
            <v>F2108</v>
          </cell>
        </row>
        <row r="156">
          <cell r="L156" t="str">
            <v>资本公积_前期差错更正</v>
          </cell>
          <cell r="M156" t="str">
            <v>F2109</v>
          </cell>
        </row>
        <row r="157">
          <cell r="L157" t="str">
            <v>资本公积_可供出售金融资产公允价值变动净额</v>
          </cell>
          <cell r="M157" t="str">
            <v>F2101</v>
          </cell>
        </row>
        <row r="158">
          <cell r="L158" t="str">
            <v>资本公积_权益法下被投资单位其他所有者权益变动的影响</v>
          </cell>
          <cell r="M158" t="str">
            <v>F2102</v>
          </cell>
        </row>
        <row r="159">
          <cell r="L159" t="str">
            <v>资本公积_与计入所有者权益项目相关的所得税影响</v>
          </cell>
          <cell r="M159" t="str">
            <v>F2103</v>
          </cell>
        </row>
        <row r="160">
          <cell r="L160" t="str">
            <v>资本公积_所有者投入资本</v>
          </cell>
          <cell r="M160" t="str">
            <v>F2104</v>
          </cell>
        </row>
        <row r="161">
          <cell r="L161" t="str">
            <v>资本公积_资本公积转增资本</v>
          </cell>
          <cell r="M161" t="str">
            <v>F2105</v>
          </cell>
        </row>
        <row r="162">
          <cell r="L162" t="str">
            <v>资本公积_其他</v>
          </cell>
          <cell r="M162" t="str">
            <v>F2106</v>
          </cell>
        </row>
        <row r="163">
          <cell r="L163" t="str">
            <v>库存股_上年年末余额*</v>
          </cell>
          <cell r="M163" t="str">
            <v>F2202</v>
          </cell>
        </row>
        <row r="164">
          <cell r="L164" t="str">
            <v>库存股_会计政策变更</v>
          </cell>
          <cell r="M164" t="str">
            <v>F2203</v>
          </cell>
        </row>
        <row r="165">
          <cell r="L165" t="str">
            <v>库存股_前期差错更正</v>
          </cell>
          <cell r="M165" t="str">
            <v>F2204</v>
          </cell>
        </row>
        <row r="166">
          <cell r="L166" t="str">
            <v>库存股_其他</v>
          </cell>
          <cell r="M166" t="str">
            <v>F2201</v>
          </cell>
        </row>
        <row r="167">
          <cell r="L167" t="str">
            <v>盈余公积_上年年末余额*</v>
          </cell>
          <cell r="M167" t="str">
            <v>F2305</v>
          </cell>
        </row>
        <row r="168">
          <cell r="L168" t="str">
            <v>盈余公积_会计政策变更</v>
          </cell>
          <cell r="M168" t="str">
            <v>F2306</v>
          </cell>
        </row>
        <row r="169">
          <cell r="L169" t="str">
            <v>盈余公积_前期差错更正</v>
          </cell>
          <cell r="M169" t="str">
            <v>F2307</v>
          </cell>
        </row>
        <row r="170">
          <cell r="L170" t="str">
            <v>盈余公积_提取盈余公积</v>
          </cell>
          <cell r="M170" t="str">
            <v>F2301</v>
          </cell>
        </row>
        <row r="171">
          <cell r="L171" t="str">
            <v>盈余公积_盈余公积转增资本</v>
          </cell>
          <cell r="M171" t="str">
            <v>F2302</v>
          </cell>
        </row>
        <row r="172">
          <cell r="L172" t="str">
            <v>盈余公积_盈余公积弥补亏损</v>
          </cell>
          <cell r="M172" t="str">
            <v>F2303</v>
          </cell>
        </row>
        <row r="173">
          <cell r="L173" t="str">
            <v>盈余公积_提取任意盈余公积</v>
          </cell>
          <cell r="M173" t="str">
            <v>F2304</v>
          </cell>
        </row>
        <row r="174">
          <cell r="L174" t="str">
            <v>一般风险准备_上年年末余额*</v>
          </cell>
          <cell r="M174" t="str">
            <v>F6202</v>
          </cell>
        </row>
        <row r="175">
          <cell r="L175" t="str">
            <v>一般风险准备_其他</v>
          </cell>
          <cell r="M175" t="str">
            <v>F6201</v>
          </cell>
        </row>
        <row r="176">
          <cell r="L176" t="str">
            <v>未分配利润_年初未分配利润</v>
          </cell>
          <cell r="M176" t="str">
            <v>F4501</v>
          </cell>
        </row>
        <row r="177">
          <cell r="L177" t="str">
            <v>未分配利润_会计政策变更</v>
          </cell>
          <cell r="M177" t="str">
            <v>F4502</v>
          </cell>
        </row>
        <row r="178">
          <cell r="L178" t="str">
            <v>未分配利润_前期差错更正</v>
          </cell>
          <cell r="M178" t="str">
            <v>F4503</v>
          </cell>
        </row>
        <row r="179">
          <cell r="L179" t="str">
            <v>未分配利润__提取盈余公积</v>
          </cell>
          <cell r="M179" t="str">
            <v>F4504</v>
          </cell>
        </row>
        <row r="180">
          <cell r="L180" t="str">
            <v>未分配利润__提取一般风险准备</v>
          </cell>
          <cell r="M180" t="str">
            <v>F4508</v>
          </cell>
        </row>
        <row r="181">
          <cell r="L181" t="str">
            <v>未分配利润__对所有者（或股东）的分配</v>
          </cell>
          <cell r="M181" t="str">
            <v>F4505</v>
          </cell>
        </row>
        <row r="182">
          <cell r="L182" t="str">
            <v>未分配利润__盈余公积弥补亏损</v>
          </cell>
          <cell r="M182" t="str">
            <v>F4506</v>
          </cell>
        </row>
        <row r="183">
          <cell r="L183" t="str">
            <v>未分配利润_其他</v>
          </cell>
          <cell r="M183" t="str">
            <v>F4507</v>
          </cell>
        </row>
        <row r="184">
          <cell r="L184" t="str">
            <v>外币报表折算差额</v>
          </cell>
          <cell r="M184" t="str">
            <v>F2501</v>
          </cell>
        </row>
        <row r="185">
          <cell r="L185" t="str">
            <v>少数股东权益_上年年末余额*</v>
          </cell>
          <cell r="M185" t="str">
            <v>F2602</v>
          </cell>
        </row>
        <row r="186">
          <cell r="L186" t="str">
            <v>少数股东权益_会计政策变更</v>
          </cell>
          <cell r="M186" t="str">
            <v>F2603</v>
          </cell>
        </row>
        <row r="187">
          <cell r="L187" t="str">
            <v>少数股东权益_前期差错更正</v>
          </cell>
          <cell r="M187" t="str">
            <v>F2604</v>
          </cell>
        </row>
        <row r="188">
          <cell r="L188" t="str">
            <v>少数股东权益_净利润</v>
          </cell>
          <cell r="M188" t="str">
            <v>F2601</v>
          </cell>
        </row>
        <row r="189">
          <cell r="L189" t="str">
            <v>少数股东权益_所有者投入资本</v>
          </cell>
          <cell r="M189" t="str">
            <v>F2606</v>
          </cell>
        </row>
        <row r="190">
          <cell r="L190" t="str">
            <v>少数股东权益_对所有者（或股东）的分配</v>
          </cell>
          <cell r="M190" t="str">
            <v>F2607</v>
          </cell>
        </row>
        <row r="191">
          <cell r="L191" t="str">
            <v>少数股东权益_其他</v>
          </cell>
          <cell r="M191" t="str">
            <v>F2605</v>
          </cell>
        </row>
        <row r="192">
          <cell r="L192" t="str">
            <v>营业收入</v>
          </cell>
          <cell r="M192" t="str">
            <v>F2801</v>
          </cell>
        </row>
        <row r="193">
          <cell r="L193" t="str">
            <v>营业成本</v>
          </cell>
          <cell r="M193" t="str">
            <v>Z3001</v>
          </cell>
        </row>
        <row r="194">
          <cell r="L194" t="str">
            <v>营业税金及附加</v>
          </cell>
          <cell r="M194" t="str">
            <v>Z3801</v>
          </cell>
        </row>
        <row r="195">
          <cell r="L195" t="str">
            <v>销售费用</v>
          </cell>
          <cell r="M195" t="str">
            <v>Z3901</v>
          </cell>
        </row>
        <row r="196">
          <cell r="L196" t="str">
            <v>管理费用</v>
          </cell>
          <cell r="M196" t="str">
            <v>Z4001</v>
          </cell>
        </row>
        <row r="197">
          <cell r="L197" t="str">
            <v>财务费用</v>
          </cell>
          <cell r="M197" t="str">
            <v>Z4101</v>
          </cell>
        </row>
        <row r="198">
          <cell r="L198" t="str">
            <v>资产减值损失</v>
          </cell>
          <cell r="M198" t="str">
            <v>Z4201</v>
          </cell>
        </row>
        <row r="199">
          <cell r="L199" t="str">
            <v>公允价值变动收益</v>
          </cell>
          <cell r="M199" t="str">
            <v>F3201</v>
          </cell>
        </row>
        <row r="200">
          <cell r="L200" t="str">
            <v>投资收益</v>
          </cell>
          <cell r="M200" t="str">
            <v>F3301</v>
          </cell>
        </row>
        <row r="201">
          <cell r="L201" t="str">
            <v>投资收益_对联营企业和合营企业的投资收益</v>
          </cell>
          <cell r="M201" t="str">
            <v>F3302</v>
          </cell>
        </row>
        <row r="202">
          <cell r="L202" t="str">
            <v>营业外收入</v>
          </cell>
          <cell r="M202" t="str">
            <v>F3701</v>
          </cell>
        </row>
        <row r="203">
          <cell r="L203" t="str">
            <v>营业外支出</v>
          </cell>
          <cell r="M203" t="str">
            <v>Z4301</v>
          </cell>
        </row>
        <row r="204">
          <cell r="L204" t="str">
            <v>营业外支出_非流动资产处置损失</v>
          </cell>
          <cell r="M204" t="str">
            <v>Z4302</v>
          </cell>
        </row>
        <row r="205">
          <cell r="L205" t="str">
            <v>所得税费用</v>
          </cell>
          <cell r="M205" t="str">
            <v>Z4501</v>
          </cell>
        </row>
        <row r="206">
          <cell r="L206" t="str">
            <v>少数股东损益</v>
          </cell>
          <cell r="M206" t="str">
            <v>Z4801</v>
          </cell>
        </row>
        <row r="207">
          <cell r="L207" t="str">
            <v>被合并方在合并前实现的净利润</v>
          </cell>
          <cell r="M207" t="str">
            <v>Z4901</v>
          </cell>
        </row>
      </sheetData>
      <sheetData sheetId="9" refreshError="1"/>
      <sheetData sheetId="10" refreshError="1"/>
      <sheetData sheetId="11" refreshError="1"/>
      <sheetData sheetId="12"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1)"/>
      <sheetName val="资产负债表"/>
      <sheetName val="E302"/>
      <sheetName val="JUly97"/>
      <sheetName val="XL4Poppy"/>
      <sheetName val="账龄分析表（定）"/>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300"/>
      <sheetName val="A232"/>
      <sheetName val="A251"/>
      <sheetName val="A501"/>
      <sheetName val="A801"/>
      <sheetName val="C"/>
      <sheetName val="C200"/>
      <sheetName val="E"/>
      <sheetName val="E100"/>
      <sheetName val="E101"/>
      <sheetName val="E200"/>
      <sheetName val="E210"/>
      <sheetName val="E700"/>
      <sheetName val="E701"/>
      <sheetName val="E710"/>
      <sheetName val="F"/>
      <sheetName val="F300 "/>
      <sheetName val="F400"/>
      <sheetName val="F500"/>
      <sheetName val="F510"/>
      <sheetName val="G"/>
      <sheetName val="G100"/>
      <sheetName val="G200"/>
      <sheetName val="G210"/>
      <sheetName val="H"/>
      <sheetName val="I"/>
      <sheetName val="K"/>
      <sheetName val="K100"/>
      <sheetName val="K200"/>
      <sheetName val="K210"/>
      <sheetName val="K300"/>
      <sheetName val="N"/>
      <sheetName val="N100"/>
      <sheetName val="N200"/>
      <sheetName val="N210"/>
      <sheetName val="O"/>
      <sheetName val="P"/>
      <sheetName val="P100"/>
      <sheetName val="P200"/>
      <sheetName val="P210"/>
      <sheetName val="P300"/>
      <sheetName val="P310"/>
      <sheetName val="P400"/>
      <sheetName val="P410"/>
      <sheetName val="P500"/>
      <sheetName val="P510"/>
      <sheetName val="P600"/>
      <sheetName val="P610"/>
      <sheetName val="Q"/>
      <sheetName val="Q100"/>
      <sheetName val="Q200"/>
      <sheetName val="S"/>
      <sheetName val="Ã«ÀûÂÊ·ÖÎö±í"/>
      <sheetName val="trib"/>
      <sheetName val="price"/>
      <sheetName val="#511BkRec"/>
      <sheetName val="#511-SEPT97"/>
      <sheetName val="#511-OCT97"/>
      <sheetName val="#511-NOV97"/>
      <sheetName val="K701"/>
      <sheetName val="PO&amp;Inv Summary"/>
      <sheetName val="EXCH97 (1101)"/>
      <sheetName val="PL"/>
      <sheetName val="B5 SUAD"/>
      <sheetName val="FIXASSET"/>
      <sheetName val="表3_1_2货币资金—银行存款"/>
      <sheetName val=""/>
      <sheetName val="GDH"/>
      <sheetName val="A3_100"/>
      <sheetName val="Office Improve"/>
      <sheetName val="A14_g280"/>
      <sheetName val="A14_g279"/>
      <sheetName val="A14_g132"/>
      <sheetName val="A14_g134"/>
      <sheetName val="科目余额表"/>
      <sheetName val="Sheet1"/>
      <sheetName val="Ringier Print Working Schedule"/>
      <sheetName val="XL4Poppy"/>
      <sheetName val="制费-分月"/>
      <sheetName val="#REF!"/>
      <sheetName val="Sheet4"/>
      <sheetName val="DATA"/>
      <sheetName val="K(GDH)"/>
      <sheetName val="TB2000"/>
      <sheetName val="TB2001"/>
      <sheetName val="0"/>
      <sheetName val="J411"/>
      <sheetName val="dklx"/>
      <sheetName val="note(1)"/>
      <sheetName val="B"/>
      <sheetName val="BALANCE SHEET"/>
      <sheetName val="数据"/>
      <sheetName val="Hollywood-Bud"/>
      <sheetName val="2000"/>
      <sheetName val="数据信息库"/>
      <sheetName val="生皮,盐"/>
      <sheetName val="附注表四 安全性选择及说明"/>
      <sheetName val="附注表一 期间及说明"/>
      <sheetName val="附注表五 客制化维度3及说明"/>
      <sheetName val="附注表三 管理组标签及说明"/>
      <sheetName val="A3"/>
      <sheetName val="C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row r="33">
          <cell r="D33" t="str">
            <v>MACHINERY :</v>
          </cell>
        </row>
        <row r="35">
          <cell r="D35" t="str">
            <v>1 SET AL. MOBILE SCAFFOLD (ALUPONT F/135)</v>
          </cell>
        </row>
        <row r="36">
          <cell r="D36" t="str">
            <v>1 USED ENGINE FOR TOYOTA FORKLIFT TRUCK</v>
          </cell>
        </row>
        <row r="37">
          <cell r="D37" t="str">
            <v>1 UCHIDA PAPER COUNTING MACHINE MODEL 2200</v>
          </cell>
        </row>
        <row r="38">
          <cell r="D38" t="str">
            <v>1 SET BATTERY FOR "DAEWOO" FORKLIFT TRUCK</v>
          </cell>
        </row>
        <row r="39">
          <cell r="D39" t="str">
            <v>"CASCADE" 25F-RCF-A04 PAPER ROLL CLAMP</v>
          </cell>
        </row>
        <row r="40">
          <cell r="D40" t="str">
            <v>"KAN-PACIFIC" KV-1006R ROLLER CLEANER</v>
          </cell>
        </row>
        <row r="41">
          <cell r="D41" t="str">
            <v>2 SETS PAPER STEEL TRACK FOR S/F</v>
          </cell>
        </row>
        <row r="42">
          <cell r="D42" t="str">
            <v>1 "YUASA" BATTERY FOR "SHINKO" CLAMP TRUCK</v>
          </cell>
        </row>
        <row r="43">
          <cell r="D43" t="str">
            <v>1 UNIT NEW AIR LINE SYSTEM FOR WEB</v>
          </cell>
        </row>
        <row r="44">
          <cell r="D44" t="str">
            <v>3 PCS VENTILATION FANS - COMPRESSOR RM</v>
          </cell>
        </row>
        <row r="45">
          <cell r="D45" t="str">
            <v>2 UNITS GS25S4 LIFTER HAND PALLET TRUCK</v>
          </cell>
        </row>
        <row r="47">
          <cell r="D47" t="str">
            <v>OTHER EQUIPMENT :</v>
          </cell>
        </row>
        <row r="50">
          <cell r="D50" t="str">
            <v>1 PC TREND MICRO ANTIVIRUS SUITE MEDIA-CTP</v>
          </cell>
        </row>
        <row r="51">
          <cell r="D51" t="str">
            <v>8 PCS TREND MICRO ANTIVIRUS LICENSE CTP</v>
          </cell>
        </row>
        <row r="52">
          <cell r="D52" t="str">
            <v>1 SET HP LASERJET 1200 - MGT</v>
          </cell>
        </row>
        <row r="53">
          <cell r="D53" t="str">
            <v>1 SET HP LASERJET 2200D - SALES &amp; MARKETING</v>
          </cell>
        </row>
        <row r="54">
          <cell r="D54" t="str">
            <v>1 PC HP LASERJET 1000 PRINTER (YAC) - STORE</v>
          </cell>
        </row>
        <row r="56">
          <cell r="D56" t="str">
            <v>COMPUTER EQUIPMENT :</v>
          </cell>
        </row>
        <row r="58">
          <cell r="D58" t="str">
            <v>2 PCS TREND MICRO ANTIVIRUS SUITE LICENSE</v>
          </cell>
        </row>
        <row r="59">
          <cell r="D59" t="str">
            <v>REMOVAL FEE FOR PC SYSTEM</v>
          </cell>
        </row>
        <row r="60">
          <cell r="D60" t="str">
            <v>RECONNECT NETWORK SYSTEM</v>
          </cell>
        </row>
        <row r="61">
          <cell r="D61" t="str">
            <v>CID FONTS &amp; GB ENCODING FONTS</v>
          </cell>
        </row>
        <row r="62">
          <cell r="D62" t="str">
            <v>MS WINDOW 2000 PRO (OEM ENG)</v>
          </cell>
        </row>
        <row r="63">
          <cell r="D63" t="str">
            <v>FOUNDER NT-RIP V2.1 &amp; TRUE TYPE FONTS</v>
          </cell>
        </row>
        <row r="65">
          <cell r="D65" t="str">
            <v>GRAPHIC COMPUTER EQUIPMENT :</v>
          </cell>
        </row>
        <row r="67">
          <cell r="D67" t="str">
            <v>REMOVAL &amp; REPLACEMENT OF CCTV SYSTEM</v>
          </cell>
        </row>
        <row r="68">
          <cell r="D68" t="str">
            <v xml:space="preserve">WATER DISPENSER WITH HOT &amp; COLD WATER </v>
          </cell>
        </row>
        <row r="70">
          <cell r="D70" t="str">
            <v>GRAPHIC MACHINERY &amp; OTHER EQUIPMENT :</v>
          </cell>
        </row>
        <row r="73">
          <cell r="D73" t="str">
            <v>TOTAL ADDITIONAL FIXED ASSETS :</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6BE80-A91E-4D88-B990-70B706DB3E16}">
  <dimension ref="B1:BJ200"/>
  <sheetViews>
    <sheetView showGridLines="0" zoomScaleNormal="100" workbookViewId="0">
      <pane xSplit="3" ySplit="12" topLeftCell="AV13" activePane="bottomRight" state="frozen"/>
      <selection sqref="A1:XFD1048576"/>
      <selection pane="topRight" sqref="A1:XFD1048576"/>
      <selection pane="bottomLeft" sqref="A1:XFD1048576"/>
      <selection pane="bottomRight" activeCell="V158" sqref="V158"/>
    </sheetView>
  </sheetViews>
  <sheetFormatPr defaultColWidth="9.109375" defaultRowHeight="14.4" outlineLevelCol="2"/>
  <cols>
    <col min="1" max="1" width="2.109375" style="1" customWidth="1"/>
    <col min="2" max="2" width="35.5546875" style="4" customWidth="1"/>
    <col min="3" max="3" width="2.5546875" style="1" customWidth="1"/>
    <col min="4" max="4" width="20.6640625" style="2" hidden="1" customWidth="1" outlineLevel="1"/>
    <col min="5" max="5" width="8" style="3" hidden="1" customWidth="1" outlineLevel="1"/>
    <col min="6" max="6" width="20.6640625" style="2" hidden="1" customWidth="1" outlineLevel="1"/>
    <col min="7" max="7" width="8" style="3" hidden="1" customWidth="1" outlineLevel="1"/>
    <col min="8" max="8" width="20.6640625" style="2" hidden="1" customWidth="1" outlineLevel="2"/>
    <col min="9" max="9" width="14.88671875" style="1" hidden="1" customWidth="1" outlineLevel="2"/>
    <col min="10" max="10" width="20.6640625" style="2" hidden="1" customWidth="1" outlineLevel="1" collapsed="1"/>
    <col min="11" max="11" width="12" style="1" hidden="1" customWidth="1" outlineLevel="1"/>
    <col min="12" max="13" width="20.6640625" style="2" hidden="1" customWidth="1" outlineLevel="1"/>
    <col min="14" max="14" width="12.5546875" style="1" hidden="1" customWidth="1" outlineLevel="1"/>
    <col min="15" max="15" width="20.6640625" style="2" hidden="1" customWidth="1" outlineLevel="1"/>
    <col min="16" max="17" width="8" style="1" hidden="1" customWidth="1" outlineLevel="1"/>
    <col min="18" max="18" width="25" style="1" hidden="1" customWidth="1" outlineLevel="2"/>
    <col min="19" max="19" width="8" style="1" hidden="1" customWidth="1" outlineLevel="2"/>
    <col min="20" max="20" width="15.6640625" style="1" hidden="1" customWidth="1" outlineLevel="1" collapsed="1"/>
    <col min="21" max="21" width="8" style="1" customWidth="1" collapsed="1"/>
    <col min="22" max="22" width="15.6640625" style="1" customWidth="1"/>
    <col min="23" max="23" width="10.33203125" style="1" customWidth="1"/>
    <col min="24" max="24" width="18.5546875" style="1" hidden="1" customWidth="1" outlineLevel="1"/>
    <col min="25" max="25" width="8" style="1" hidden="1" customWidth="1" outlineLevel="1"/>
    <col min="26" max="26" width="21.5546875" style="1" hidden="1" customWidth="1" outlineLevel="1"/>
    <col min="27" max="27" width="8.109375" style="1" hidden="1" customWidth="1" outlineLevel="1"/>
    <col min="28" max="28" width="21.6640625" style="1" customWidth="1" collapsed="1"/>
    <col min="29" max="29" width="8.109375" style="1" customWidth="1"/>
    <col min="30" max="30" width="21.6640625" style="1" customWidth="1"/>
    <col min="31" max="31" width="8.109375" style="1" customWidth="1"/>
    <col min="32" max="32" width="21.6640625" style="1" customWidth="1"/>
    <col min="33" max="33" width="8.109375" style="1" customWidth="1"/>
    <col min="34" max="34" width="21.6640625" style="1" customWidth="1"/>
    <col min="35" max="35" width="9.44140625" style="1" customWidth="1"/>
    <col min="36" max="36" width="19.109375" style="1" customWidth="1"/>
    <col min="37" max="37" width="8" style="1" customWidth="1"/>
    <col min="38" max="38" width="15.6640625" style="1" customWidth="1"/>
    <col min="39" max="40" width="11.44140625" style="1" bestFit="1" customWidth="1"/>
    <col min="41" max="41" width="15.6640625" style="1" customWidth="1"/>
    <col min="42" max="43" width="8" style="1" customWidth="1"/>
    <col min="44" max="44" width="15.6640625" style="1" customWidth="1"/>
    <col min="45" max="46" width="8" style="1" customWidth="1"/>
    <col min="47" max="47" width="15.6640625" style="1" customWidth="1"/>
    <col min="48" max="48" width="8" style="1" customWidth="1"/>
    <col min="49" max="49" width="15.6640625" style="1" customWidth="1"/>
    <col min="50" max="50" width="17.33203125" style="1" customWidth="1"/>
    <col min="51" max="52" width="8" style="1" customWidth="1"/>
    <col min="53" max="53" width="17.33203125" style="1" customWidth="1"/>
    <col min="54" max="54" width="8" style="1" customWidth="1"/>
    <col min="55" max="16384" width="9.109375" style="1"/>
  </cols>
  <sheetData>
    <row r="1" spans="2:62" s="157" customFormat="1" ht="5.0999999999999996" customHeight="1" thickBot="1">
      <c r="B1" s="173"/>
    </row>
    <row r="2" spans="2:62" s="157" customFormat="1">
      <c r="B2" s="172"/>
      <c r="C2" s="171"/>
      <c r="D2" s="170"/>
      <c r="E2" s="170"/>
      <c r="F2" s="170"/>
      <c r="G2" s="170"/>
      <c r="H2" s="169"/>
    </row>
    <row r="3" spans="2:62" s="157" customFormat="1">
      <c r="B3" s="168"/>
      <c r="C3" s="167"/>
      <c r="D3" s="166"/>
      <c r="E3" s="166"/>
      <c r="F3" s="166"/>
      <c r="G3" s="166"/>
      <c r="H3" s="165"/>
      <c r="BC3" s="148"/>
      <c r="BD3" s="148"/>
      <c r="BE3" s="148"/>
      <c r="BJ3" s="148"/>
    </row>
    <row r="4" spans="2:62" s="157" customFormat="1">
      <c r="B4" s="168"/>
      <c r="C4" s="167"/>
      <c r="D4" s="166"/>
      <c r="E4" s="166"/>
      <c r="F4" s="166"/>
      <c r="G4" s="166"/>
      <c r="H4" s="165"/>
      <c r="BC4" s="148"/>
      <c r="BD4" s="148"/>
      <c r="BE4" s="148"/>
    </row>
    <row r="5" spans="2:62" s="157" customFormat="1">
      <c r="B5" s="168" t="s">
        <v>151</v>
      </c>
      <c r="C5" s="167"/>
      <c r="D5" s="166"/>
      <c r="E5" s="166"/>
      <c r="F5" s="166"/>
      <c r="G5" s="166"/>
      <c r="H5" s="165"/>
      <c r="BC5" s="148"/>
      <c r="BD5" s="148"/>
      <c r="BE5" s="148"/>
    </row>
    <row r="6" spans="2:62" s="157" customFormat="1" ht="15" thickBot="1">
      <c r="B6" s="164"/>
      <c r="C6" s="163"/>
      <c r="D6" s="162"/>
      <c r="E6" s="161"/>
      <c r="F6" s="161"/>
      <c r="G6" s="161"/>
      <c r="H6" s="160"/>
      <c r="V6" s="159"/>
      <c r="AH6" s="158"/>
      <c r="AI6" s="158"/>
      <c r="AJ6" s="158"/>
      <c r="AK6" s="158"/>
      <c r="AL6" s="158"/>
      <c r="AM6" s="158"/>
      <c r="AN6" s="158"/>
      <c r="AO6" s="158"/>
      <c r="AP6" s="158"/>
      <c r="AQ6" s="158"/>
      <c r="AR6" s="158"/>
      <c r="AS6" s="158"/>
      <c r="AT6" s="158"/>
      <c r="AU6" s="158"/>
      <c r="AV6" s="158"/>
      <c r="AW6" s="158"/>
      <c r="AX6" s="158"/>
      <c r="AY6" s="158"/>
      <c r="AZ6" s="158"/>
      <c r="BA6" s="158"/>
      <c r="BB6" s="158"/>
      <c r="BC6" s="148"/>
      <c r="BD6" s="148"/>
      <c r="BE6" s="148"/>
    </row>
    <row r="7" spans="2:62" ht="18">
      <c r="B7" s="156"/>
      <c r="AH7" s="148"/>
      <c r="AI7" s="148"/>
      <c r="AJ7" s="148"/>
      <c r="AK7" s="148"/>
      <c r="AL7" s="148"/>
      <c r="AM7" s="148"/>
      <c r="AN7" s="148"/>
      <c r="AO7" s="692" t="s">
        <v>150</v>
      </c>
      <c r="AP7" s="692"/>
      <c r="AQ7" s="692"/>
      <c r="AR7" s="692"/>
      <c r="AS7" s="692"/>
      <c r="AT7" s="692"/>
      <c r="AU7" s="692"/>
      <c r="AV7" s="692"/>
      <c r="AW7" s="692"/>
      <c r="AX7" s="692"/>
      <c r="AY7" s="692"/>
      <c r="AZ7" s="692"/>
      <c r="BA7" s="692"/>
      <c r="BB7" s="148"/>
      <c r="BC7" s="148"/>
      <c r="BD7" s="148"/>
      <c r="BE7" s="148"/>
    </row>
    <row r="8" spans="2:62">
      <c r="B8" s="8" t="s">
        <v>149</v>
      </c>
      <c r="BE8" s="148"/>
    </row>
    <row r="9" spans="2:62">
      <c r="B9" s="8" t="s">
        <v>148</v>
      </c>
      <c r="D9" s="29"/>
      <c r="F9" s="29"/>
      <c r="H9" s="29"/>
      <c r="J9" s="29"/>
      <c r="L9" s="29" t="s">
        <v>77</v>
      </c>
      <c r="M9" s="29" t="s">
        <v>79</v>
      </c>
      <c r="O9" s="12" t="s">
        <v>78</v>
      </c>
      <c r="R9" s="1" t="s">
        <v>147</v>
      </c>
      <c r="T9" s="1" t="s">
        <v>147</v>
      </c>
      <c r="V9" s="1" t="s">
        <v>147</v>
      </c>
      <c r="X9" s="129" t="s">
        <v>147</v>
      </c>
      <c r="Z9" s="129" t="s">
        <v>147</v>
      </c>
      <c r="AB9" s="129" t="s">
        <v>146</v>
      </c>
      <c r="AD9" s="151" t="s">
        <v>146</v>
      </c>
      <c r="AF9" s="151" t="s">
        <v>146</v>
      </c>
      <c r="AH9" s="150" t="s">
        <v>145</v>
      </c>
      <c r="AJ9" s="150" t="s">
        <v>145</v>
      </c>
      <c r="AL9" s="150" t="s">
        <v>145</v>
      </c>
      <c r="AO9" s="150" t="s">
        <v>144</v>
      </c>
      <c r="AR9" s="150" t="s">
        <v>144</v>
      </c>
      <c r="AU9" s="150" t="s">
        <v>144</v>
      </c>
      <c r="AX9" s="150" t="s">
        <v>144</v>
      </c>
      <c r="BA9" s="150" t="s">
        <v>144</v>
      </c>
      <c r="BE9" s="155"/>
    </row>
    <row r="10" spans="2:62">
      <c r="B10" s="154"/>
      <c r="D10" s="13" t="s">
        <v>143</v>
      </c>
      <c r="F10" s="13" t="s">
        <v>143</v>
      </c>
      <c r="H10" s="13" t="s">
        <v>143</v>
      </c>
      <c r="J10" s="13" t="s">
        <v>143</v>
      </c>
      <c r="L10" s="13" t="s">
        <v>143</v>
      </c>
      <c r="M10" s="12" t="s">
        <v>74</v>
      </c>
      <c r="O10" s="12" t="s">
        <v>74</v>
      </c>
      <c r="R10" s="135" t="s">
        <v>142</v>
      </c>
      <c r="T10" s="135" t="s">
        <v>74</v>
      </c>
      <c r="V10" s="135" t="s">
        <v>74</v>
      </c>
      <c r="X10" s="129" t="s">
        <v>141</v>
      </c>
      <c r="Z10" s="129" t="s">
        <v>75</v>
      </c>
      <c r="AB10" s="129" t="s">
        <v>74</v>
      </c>
      <c r="AD10" s="151" t="s">
        <v>140</v>
      </c>
      <c r="AF10" s="151" t="s">
        <v>139</v>
      </c>
      <c r="AH10" s="153" t="s">
        <v>73</v>
      </c>
      <c r="AI10" s="135"/>
      <c r="AJ10" s="153" t="s">
        <v>73</v>
      </c>
      <c r="AK10" s="135"/>
      <c r="AL10" s="153" t="str">
        <f>AL86</f>
        <v>12 months</v>
      </c>
      <c r="AM10" s="135"/>
      <c r="AN10" s="135"/>
      <c r="AO10" s="153" t="str">
        <f>AO86</f>
        <v>12 months</v>
      </c>
      <c r="AP10" s="135"/>
      <c r="AQ10" s="135"/>
      <c r="AR10" s="153" t="str">
        <f>AR86</f>
        <v>12 months</v>
      </c>
      <c r="AS10" s="135"/>
      <c r="AT10" s="135"/>
      <c r="AU10" s="153" t="str">
        <f>AU86</f>
        <v>12 months</v>
      </c>
      <c r="AV10" s="135"/>
      <c r="AX10" s="153" t="str">
        <f>AX86</f>
        <v>12 months</v>
      </c>
      <c r="AY10" s="135"/>
      <c r="AZ10" s="135"/>
      <c r="BA10" s="153" t="str">
        <f>BA86</f>
        <v>12 months</v>
      </c>
      <c r="BB10" s="135"/>
    </row>
    <row r="11" spans="2:62">
      <c r="D11" s="11">
        <v>41729</v>
      </c>
      <c r="E11" s="133"/>
      <c r="F11" s="11">
        <v>42094</v>
      </c>
      <c r="G11" s="133"/>
      <c r="H11" s="11">
        <v>42460</v>
      </c>
      <c r="I11" s="1" t="s">
        <v>71</v>
      </c>
      <c r="J11" s="11">
        <v>42460</v>
      </c>
      <c r="L11" s="11">
        <v>42674</v>
      </c>
      <c r="M11" s="11">
        <v>42735</v>
      </c>
      <c r="O11" s="11">
        <v>43100</v>
      </c>
      <c r="R11" s="131">
        <v>43281</v>
      </c>
      <c r="T11" s="132">
        <v>43465</v>
      </c>
      <c r="V11" s="132">
        <v>43830</v>
      </c>
      <c r="X11" s="132">
        <v>43921</v>
      </c>
      <c r="Z11" s="132">
        <v>44104</v>
      </c>
      <c r="AB11" s="132">
        <v>44196</v>
      </c>
      <c r="AD11" s="152">
        <v>44286</v>
      </c>
      <c r="AF11" s="152">
        <v>44316</v>
      </c>
      <c r="AH11" s="149" t="s">
        <v>70</v>
      </c>
      <c r="AI11" s="132"/>
      <c r="AJ11" s="149" t="s">
        <v>69</v>
      </c>
      <c r="AK11" s="132"/>
      <c r="AL11" s="149">
        <f>AL87</f>
        <v>44561</v>
      </c>
      <c r="AM11" s="132"/>
      <c r="AN11" s="132"/>
      <c r="AO11" s="149">
        <f>AO87</f>
        <v>44926</v>
      </c>
      <c r="AP11" s="132"/>
      <c r="AQ11" s="132"/>
      <c r="AR11" s="149">
        <f>AR87</f>
        <v>45291</v>
      </c>
      <c r="AS11" s="132"/>
      <c r="AT11" s="132"/>
      <c r="AU11" s="149">
        <f>AU87</f>
        <v>45657</v>
      </c>
      <c r="AV11" s="132"/>
      <c r="AX11" s="149">
        <f>AX87</f>
        <v>46022</v>
      </c>
      <c r="AY11" s="132"/>
      <c r="AZ11" s="132"/>
      <c r="BA11" s="149">
        <f>BA87</f>
        <v>46387</v>
      </c>
      <c r="BB11" s="132"/>
      <c r="BE11" s="148"/>
      <c r="BF11" s="148"/>
    </row>
    <row r="12" spans="2:62">
      <c r="D12" s="12" t="s">
        <v>67</v>
      </c>
      <c r="F12" s="12" t="s">
        <v>67</v>
      </c>
      <c r="H12" s="12" t="s">
        <v>67</v>
      </c>
      <c r="J12" s="12" t="s">
        <v>67</v>
      </c>
      <c r="L12" s="12" t="s">
        <v>67</v>
      </c>
      <c r="M12" s="12" t="s">
        <v>67</v>
      </c>
      <c r="O12" s="12" t="s">
        <v>67</v>
      </c>
      <c r="R12" s="129" t="s">
        <v>67</v>
      </c>
      <c r="T12" s="132" t="s">
        <v>67</v>
      </c>
      <c r="V12" s="132" t="s">
        <v>67</v>
      </c>
      <c r="X12" s="129" t="s">
        <v>68</v>
      </c>
      <c r="Z12" s="129" t="s">
        <v>68</v>
      </c>
      <c r="AB12" s="129" t="s">
        <v>67</v>
      </c>
      <c r="AD12" s="151" t="s">
        <v>67</v>
      </c>
      <c r="AF12" s="151" t="s">
        <v>67</v>
      </c>
      <c r="AH12" s="150" t="s">
        <v>67</v>
      </c>
      <c r="AI12" s="132"/>
      <c r="AJ12" s="150" t="s">
        <v>67</v>
      </c>
      <c r="AK12" s="132"/>
      <c r="AL12" s="149" t="str">
        <f>AL88</f>
        <v>HKD</v>
      </c>
      <c r="AM12" s="132"/>
      <c r="AN12" s="132"/>
      <c r="AO12" s="149" t="str">
        <f>AO88</f>
        <v>HKD</v>
      </c>
      <c r="AP12" s="132"/>
      <c r="AQ12" s="132"/>
      <c r="AR12" s="149" t="str">
        <f>AR88</f>
        <v>HKD</v>
      </c>
      <c r="AS12" s="132"/>
      <c r="AT12" s="132"/>
      <c r="AU12" s="149" t="str">
        <f>AU88</f>
        <v>HKD</v>
      </c>
      <c r="AV12" s="132"/>
      <c r="AX12" s="149" t="str">
        <f>AX88</f>
        <v>HKD</v>
      </c>
      <c r="AY12" s="132"/>
      <c r="AZ12" s="132"/>
      <c r="BA12" s="149" t="str">
        <f>BA88</f>
        <v>HKD</v>
      </c>
      <c r="BB12" s="132"/>
      <c r="BF12" s="148"/>
    </row>
    <row r="13" spans="2:62" ht="16.2">
      <c r="B13" s="7" t="s">
        <v>138</v>
      </c>
      <c r="D13" s="147"/>
      <c r="F13" s="147"/>
      <c r="H13" s="147"/>
      <c r="J13" s="147"/>
      <c r="L13" s="147"/>
      <c r="M13" s="147"/>
      <c r="O13" s="147"/>
    </row>
    <row r="14" spans="2:62">
      <c r="B14" s="4" t="s">
        <v>137</v>
      </c>
      <c r="D14" s="29">
        <v>21622161</v>
      </c>
      <c r="F14" s="29">
        <v>20458263</v>
      </c>
      <c r="H14" s="29">
        <v>141249.5</v>
      </c>
      <c r="J14" s="29">
        <f>H14+I14</f>
        <v>141249.5</v>
      </c>
      <c r="L14" s="29">
        <v>1740901.71</v>
      </c>
      <c r="M14" s="29"/>
      <c r="O14" s="29">
        <v>1939224.52</v>
      </c>
      <c r="R14" s="14">
        <v>1723469.32</v>
      </c>
      <c r="T14" s="14">
        <v>1618390.96</v>
      </c>
      <c r="V14" s="14">
        <v>1950589.54</v>
      </c>
      <c r="X14" s="14">
        <v>1758455.7</v>
      </c>
      <c r="Z14" s="14">
        <v>1418279.1</v>
      </c>
      <c r="AB14" s="14">
        <v>1292118.19</v>
      </c>
      <c r="AD14" s="14">
        <v>1118498.57</v>
      </c>
      <c r="AF14" s="14">
        <v>1062148.29</v>
      </c>
    </row>
    <row r="15" spans="2:62">
      <c r="B15" s="4" t="s">
        <v>136</v>
      </c>
      <c r="D15" s="29">
        <v>0</v>
      </c>
      <c r="F15" s="29">
        <v>0</v>
      </c>
      <c r="H15" s="29">
        <v>15325</v>
      </c>
      <c r="J15" s="29">
        <f>H15+I15</f>
        <v>15325</v>
      </c>
      <c r="L15" s="29">
        <v>0</v>
      </c>
      <c r="M15" s="29"/>
      <c r="O15" s="29">
        <v>0</v>
      </c>
      <c r="R15" s="137">
        <v>0</v>
      </c>
      <c r="T15" s="137">
        <v>0</v>
      </c>
      <c r="V15" s="137">
        <v>0</v>
      </c>
      <c r="X15" s="137"/>
      <c r="Z15" s="137"/>
      <c r="AB15" s="14"/>
      <c r="AD15" s="14"/>
      <c r="AF15" s="14"/>
    </row>
    <row r="16" spans="2:62">
      <c r="B16" s="4" t="s">
        <v>135</v>
      </c>
      <c r="D16" s="29">
        <v>0</v>
      </c>
      <c r="F16" s="29">
        <v>0</v>
      </c>
      <c r="H16" s="29">
        <v>0</v>
      </c>
      <c r="I16" s="29">
        <v>484864575.61999995</v>
      </c>
      <c r="J16" s="29">
        <f>H16+I16</f>
        <v>484864575.61999995</v>
      </c>
      <c r="L16" s="29">
        <v>485277002.61999995</v>
      </c>
      <c r="M16" s="29"/>
      <c r="O16" s="29">
        <v>105974690.47985001</v>
      </c>
      <c r="R16" s="14">
        <v>105974690.47985001</v>
      </c>
      <c r="T16" s="14">
        <v>105974690.47985001</v>
      </c>
      <c r="V16" s="14">
        <v>105974690.47985001</v>
      </c>
      <c r="X16" s="14">
        <v>105974690.47985001</v>
      </c>
      <c r="Z16" s="14">
        <v>105974690.47985001</v>
      </c>
      <c r="AB16" s="14">
        <v>105974690.47985001</v>
      </c>
      <c r="AD16" s="14">
        <v>105974690.47985001</v>
      </c>
      <c r="AF16" s="14">
        <v>105974690.47985001</v>
      </c>
    </row>
    <row r="17" spans="2:32">
      <c r="B17" s="4" t="s">
        <v>134</v>
      </c>
      <c r="D17" s="29">
        <v>0</v>
      </c>
      <c r="F17" s="29">
        <v>0</v>
      </c>
      <c r="H17" s="29">
        <v>0</v>
      </c>
      <c r="J17" s="29">
        <f>H17+I17</f>
        <v>0</v>
      </c>
      <c r="L17" s="29">
        <f>J17+K17</f>
        <v>0</v>
      </c>
      <c r="M17" s="29"/>
      <c r="O17" s="29">
        <f>M17+N17</f>
        <v>0</v>
      </c>
      <c r="R17" s="137">
        <v>0</v>
      </c>
      <c r="T17" s="137">
        <v>0</v>
      </c>
      <c r="V17" s="137">
        <v>0</v>
      </c>
      <c r="X17" s="137"/>
      <c r="Z17" s="137"/>
      <c r="AB17" s="14"/>
      <c r="AD17" s="14"/>
      <c r="AF17" s="14"/>
    </row>
    <row r="18" spans="2:32">
      <c r="B18" s="4" t="s">
        <v>133</v>
      </c>
      <c r="D18" s="29">
        <v>447867</v>
      </c>
      <c r="F18" s="29">
        <v>479983</v>
      </c>
      <c r="H18" s="29">
        <v>576743.95499999996</v>
      </c>
      <c r="J18" s="29">
        <f>H18+I18</f>
        <v>576743.95499999996</v>
      </c>
      <c r="L18" s="29">
        <v>813809.67</v>
      </c>
      <c r="M18" s="29"/>
      <c r="O18" s="29">
        <v>228393.5</v>
      </c>
      <c r="R18" s="14">
        <v>560019.2649999999</v>
      </c>
      <c r="T18" s="14">
        <v>807238.30999999982</v>
      </c>
      <c r="V18" s="14">
        <v>825580.68500000064</v>
      </c>
      <c r="X18" s="14">
        <v>488166.68999999983</v>
      </c>
      <c r="Z18" s="14">
        <v>719461.41999999981</v>
      </c>
      <c r="AB18" s="14">
        <v>373191.29999999981</v>
      </c>
      <c r="AD18" s="14">
        <v>494536.81499999994</v>
      </c>
      <c r="AF18" s="14">
        <v>536385.86499999999</v>
      </c>
    </row>
    <row r="19" spans="2:32">
      <c r="B19" s="4" t="s">
        <v>132</v>
      </c>
      <c r="D19" s="29"/>
      <c r="F19" s="29"/>
      <c r="H19" s="29"/>
      <c r="J19" s="29"/>
      <c r="L19" s="29"/>
      <c r="M19" s="29"/>
      <c r="O19" s="29"/>
      <c r="R19" s="14"/>
      <c r="T19" s="14"/>
      <c r="V19" s="14"/>
      <c r="X19" s="14"/>
      <c r="Z19" s="14"/>
      <c r="AB19" s="14">
        <v>357681.67</v>
      </c>
      <c r="AD19" s="14">
        <v>357681.67</v>
      </c>
      <c r="AF19" s="14">
        <v>357681.67</v>
      </c>
    </row>
    <row r="20" spans="2:32">
      <c r="D20" s="29"/>
      <c r="F20" s="29"/>
      <c r="H20" s="29"/>
      <c r="J20" s="29"/>
      <c r="L20" s="29"/>
      <c r="M20" s="29"/>
      <c r="O20" s="29"/>
      <c r="AB20" s="14"/>
      <c r="AD20" s="14"/>
      <c r="AF20" s="14"/>
    </row>
    <row r="21" spans="2:32">
      <c r="B21" s="8" t="s">
        <v>131</v>
      </c>
      <c r="D21" s="143">
        <v>22070028</v>
      </c>
      <c r="F21" s="143">
        <v>20938246</v>
      </c>
      <c r="H21" s="143">
        <v>733318.45499999996</v>
      </c>
      <c r="J21" s="143">
        <f>SUM(J14:J18)</f>
        <v>485597894.07499993</v>
      </c>
      <c r="L21" s="143">
        <f>SUM(L14:L18)</f>
        <v>487831713.99999994</v>
      </c>
      <c r="M21" s="71"/>
      <c r="O21" s="143">
        <f>SUM(O14:O18)</f>
        <v>108142308.49985</v>
      </c>
      <c r="R21" s="146">
        <v>108258179.06485</v>
      </c>
      <c r="T21" s="146">
        <v>108400319.74985</v>
      </c>
      <c r="V21" s="146">
        <f>SUM(V14:V18)</f>
        <v>108750860.70485002</v>
      </c>
      <c r="X21" s="146">
        <f>SUM(X14:X18)</f>
        <v>108221312.86985001</v>
      </c>
      <c r="Z21" s="146">
        <f>SUM(Z14:Z18)</f>
        <v>108112430.99985</v>
      </c>
      <c r="AB21" s="145">
        <f>SUM(AB14:AB20)</f>
        <v>107997681.63985001</v>
      </c>
      <c r="AD21" s="145">
        <f>SUM(AD14:AD20)</f>
        <v>107945407.53485</v>
      </c>
      <c r="AF21" s="145">
        <f>SUM(AF14:AF20)</f>
        <v>107930906.30485001</v>
      </c>
    </row>
    <row r="22" spans="2:32">
      <c r="D22" s="29"/>
      <c r="F22" s="29"/>
      <c r="H22" s="29"/>
      <c r="J22" s="29"/>
      <c r="L22" s="29"/>
      <c r="M22" s="29"/>
      <c r="O22" s="29"/>
      <c r="AB22" s="14"/>
      <c r="AD22" s="14"/>
      <c r="AF22" s="14"/>
    </row>
    <row r="23" spans="2:32" ht="16.2">
      <c r="B23" s="7" t="s">
        <v>130</v>
      </c>
      <c r="D23" s="29"/>
      <c r="F23" s="29"/>
      <c r="H23" s="29"/>
      <c r="J23" s="29"/>
      <c r="L23" s="29"/>
      <c r="M23" s="29"/>
      <c r="O23" s="29"/>
      <c r="AB23" s="14"/>
      <c r="AD23" s="14"/>
      <c r="AF23" s="14"/>
    </row>
    <row r="24" spans="2:32">
      <c r="B24" s="4" t="s">
        <v>129</v>
      </c>
      <c r="D24" s="29">
        <v>4654375</v>
      </c>
      <c r="F24" s="29">
        <v>48131076</v>
      </c>
      <c r="H24" s="29">
        <v>4434</v>
      </c>
      <c r="J24" s="29">
        <f t="shared" ref="J24:J33" si="0">H24+I24</f>
        <v>4434</v>
      </c>
      <c r="L24" s="29">
        <v>39822</v>
      </c>
      <c r="M24" s="29"/>
      <c r="O24" s="29">
        <v>4861032.3499999996</v>
      </c>
      <c r="R24" s="14">
        <v>4965784.3499999996</v>
      </c>
      <c r="T24" s="14">
        <v>5050239.3499999996</v>
      </c>
      <c r="V24" s="14">
        <v>5227966.3499999996</v>
      </c>
      <c r="X24" s="14">
        <v>5357704.5</v>
      </c>
      <c r="Z24" s="14">
        <v>5361727.3499999996</v>
      </c>
      <c r="AB24" s="14">
        <v>5433802.3499999996</v>
      </c>
      <c r="AD24" s="14">
        <v>5458406.3499999996</v>
      </c>
      <c r="AF24" s="14">
        <v>5448956.3499999996</v>
      </c>
    </row>
    <row r="25" spans="2:32">
      <c r="B25" s="4" t="s">
        <v>128</v>
      </c>
      <c r="D25" s="29">
        <v>0</v>
      </c>
      <c r="F25" s="29">
        <v>0</v>
      </c>
      <c r="H25" s="29">
        <v>0</v>
      </c>
      <c r="J25" s="29">
        <f t="shared" si="0"/>
        <v>0</v>
      </c>
      <c r="L25" s="29">
        <v>0</v>
      </c>
      <c r="M25" s="29"/>
      <c r="O25" s="29">
        <v>0</v>
      </c>
      <c r="R25" s="14"/>
      <c r="T25" s="14"/>
      <c r="V25" s="14"/>
      <c r="AB25" s="14"/>
      <c r="AD25" s="14"/>
      <c r="AF25" s="14"/>
    </row>
    <row r="26" spans="2:32">
      <c r="B26" s="4" t="s">
        <v>127</v>
      </c>
      <c r="D26" s="29">
        <v>0</v>
      </c>
      <c r="F26" s="29">
        <v>0</v>
      </c>
      <c r="H26" s="29">
        <v>0</v>
      </c>
      <c r="J26" s="29">
        <f t="shared" si="0"/>
        <v>0</v>
      </c>
      <c r="L26" s="29">
        <v>0</v>
      </c>
      <c r="M26" s="29"/>
      <c r="O26" s="29">
        <v>0</v>
      </c>
      <c r="R26" s="14"/>
      <c r="T26" s="14"/>
      <c r="V26" s="14"/>
      <c r="AB26" s="14"/>
      <c r="AD26" s="14"/>
      <c r="AF26" s="14"/>
    </row>
    <row r="27" spans="2:32">
      <c r="B27" s="4" t="s">
        <v>126</v>
      </c>
      <c r="D27" s="29">
        <v>0</v>
      </c>
      <c r="F27" s="29">
        <v>0</v>
      </c>
      <c r="H27" s="29">
        <v>0</v>
      </c>
      <c r="J27" s="29">
        <f t="shared" si="0"/>
        <v>0</v>
      </c>
      <c r="L27" s="29">
        <v>400000</v>
      </c>
      <c r="M27" s="29"/>
      <c r="O27" s="29">
        <v>60538.609999999404</v>
      </c>
      <c r="R27" s="14">
        <v>100946.02</v>
      </c>
      <c r="T27" s="14">
        <v>100946.02</v>
      </c>
      <c r="V27" s="14">
        <v>100946.02</v>
      </c>
      <c r="X27" s="14">
        <v>69453.850000000006</v>
      </c>
      <c r="Z27" s="14">
        <v>69453.850000000006</v>
      </c>
      <c r="AB27" s="14"/>
      <c r="AD27" s="14"/>
      <c r="AF27" s="14"/>
    </row>
    <row r="28" spans="2:32">
      <c r="B28" s="4" t="s">
        <v>125</v>
      </c>
      <c r="D28" s="29">
        <v>216638</v>
      </c>
      <c r="F28" s="29">
        <v>229436</v>
      </c>
      <c r="H28" s="29">
        <v>1316321.4500000002</v>
      </c>
      <c r="J28" s="29">
        <f t="shared" si="0"/>
        <v>1316321.4500000002</v>
      </c>
      <c r="L28" s="29">
        <v>1708943.55</v>
      </c>
      <c r="M28" s="29"/>
      <c r="O28" s="29">
        <v>584561.08000000007</v>
      </c>
      <c r="R28" s="14">
        <v>709711.03</v>
      </c>
      <c r="T28" s="14">
        <v>798849.15999999992</v>
      </c>
      <c r="V28" s="14">
        <v>1270330.54</v>
      </c>
      <c r="X28" s="14">
        <v>762809.18</v>
      </c>
      <c r="Z28" s="14">
        <v>671142.45</v>
      </c>
      <c r="AB28" s="14">
        <v>493579.78</v>
      </c>
      <c r="AD28" s="14">
        <v>740920.83000000007</v>
      </c>
      <c r="AF28" s="14">
        <v>794077.70000000007</v>
      </c>
    </row>
    <row r="29" spans="2:32">
      <c r="B29" s="4" t="s">
        <v>124</v>
      </c>
      <c r="D29" s="29">
        <v>1018846</v>
      </c>
      <c r="F29" s="29">
        <v>5673302</v>
      </c>
      <c r="H29" s="29">
        <v>11730040.930000002</v>
      </c>
      <c r="J29" s="29">
        <f t="shared" si="0"/>
        <v>11730040.930000002</v>
      </c>
      <c r="L29" s="29">
        <v>32577640.420000002</v>
      </c>
      <c r="M29" s="29"/>
      <c r="O29" s="29">
        <v>33214956.939999994</v>
      </c>
      <c r="R29" s="14">
        <v>27370001.400000006</v>
      </c>
      <c r="T29" s="14">
        <v>45391283.894436367</v>
      </c>
      <c r="V29" s="14">
        <v>51951338.031599998</v>
      </c>
      <c r="X29" s="14">
        <v>47424933.356623769</v>
      </c>
      <c r="Z29" s="14">
        <v>46703879.442453265</v>
      </c>
      <c r="AB29" s="14">
        <v>49137298.19180318</v>
      </c>
      <c r="AD29" s="14">
        <v>55480666.101954184</v>
      </c>
      <c r="AF29" s="14">
        <v>38036228.572279893</v>
      </c>
    </row>
    <row r="30" spans="2:32">
      <c r="B30" s="4" t="s">
        <v>123</v>
      </c>
      <c r="D30" s="29">
        <v>45647643</v>
      </c>
      <c r="F30" s="29">
        <v>45886862</v>
      </c>
      <c r="H30" s="29">
        <v>47031386.07</v>
      </c>
      <c r="J30" s="29">
        <f t="shared" si="0"/>
        <v>47031386.07</v>
      </c>
      <c r="L30" s="29">
        <v>42611024.830000006</v>
      </c>
      <c r="M30" s="29"/>
      <c r="O30" s="29">
        <v>50937281.769999996</v>
      </c>
      <c r="R30" s="14">
        <v>51435561.169999994</v>
      </c>
      <c r="T30" s="14">
        <v>47648524.040684409</v>
      </c>
      <c r="V30" s="14">
        <v>49460170.580000006</v>
      </c>
      <c r="X30" s="14">
        <v>43356814.55066324</v>
      </c>
      <c r="Z30" s="14">
        <v>32446255.778953742</v>
      </c>
      <c r="AB30" s="14">
        <v>39633647.983906053</v>
      </c>
      <c r="AD30" s="14">
        <v>30804277.16704065</v>
      </c>
      <c r="AF30" s="14">
        <v>33422404.670843393</v>
      </c>
    </row>
    <row r="31" spans="2:32">
      <c r="B31" s="4" t="s">
        <v>122</v>
      </c>
      <c r="D31" s="29">
        <v>0</v>
      </c>
      <c r="F31" s="29">
        <v>160893</v>
      </c>
      <c r="H31" s="29">
        <v>429622</v>
      </c>
      <c r="J31" s="29">
        <f t="shared" si="0"/>
        <v>429622</v>
      </c>
      <c r="L31" s="29">
        <v>0</v>
      </c>
      <c r="M31" s="29"/>
      <c r="O31" s="29">
        <v>3932623.1677999948</v>
      </c>
      <c r="R31" s="14">
        <v>4742004.5999999996</v>
      </c>
      <c r="T31" s="14">
        <v>2526054.2619934003</v>
      </c>
      <c r="V31" s="14">
        <v>2454587.85</v>
      </c>
      <c r="X31" s="14">
        <f>953045.77-940110.45</f>
        <v>12935.320000000065</v>
      </c>
      <c r="Z31" s="14">
        <v>386661.40000000037</v>
      </c>
      <c r="AB31" s="14">
        <v>388071</v>
      </c>
      <c r="AD31" s="14">
        <v>1688305.06</v>
      </c>
      <c r="AF31" s="14">
        <v>1507631.2799999998</v>
      </c>
    </row>
    <row r="32" spans="2:32">
      <c r="B32" s="4" t="s">
        <v>121</v>
      </c>
      <c r="D32" s="29">
        <v>0</v>
      </c>
      <c r="F32" s="29">
        <v>0</v>
      </c>
      <c r="H32" s="29">
        <v>228000</v>
      </c>
      <c r="J32" s="29">
        <f t="shared" si="0"/>
        <v>228000</v>
      </c>
      <c r="L32" s="29">
        <v>179000</v>
      </c>
      <c r="M32" s="29"/>
      <c r="O32" s="29">
        <v>372000</v>
      </c>
      <c r="R32" s="14">
        <v>324000</v>
      </c>
      <c r="T32" s="14">
        <v>276000</v>
      </c>
      <c r="V32" s="14">
        <v>180000</v>
      </c>
      <c r="X32" s="14">
        <v>156000</v>
      </c>
      <c r="Z32" s="14">
        <v>108000</v>
      </c>
      <c r="AB32" s="14">
        <v>84000</v>
      </c>
      <c r="AD32" s="14">
        <v>60000</v>
      </c>
      <c r="AF32" s="14">
        <v>52000</v>
      </c>
    </row>
    <row r="33" spans="2:32">
      <c r="B33" s="4" t="s">
        <v>120</v>
      </c>
      <c r="D33" s="29">
        <v>3225575</v>
      </c>
      <c r="F33" s="29">
        <v>2324943</v>
      </c>
      <c r="H33" s="29">
        <v>1406431.56</v>
      </c>
      <c r="J33" s="29">
        <f t="shared" si="0"/>
        <v>1406431.56</v>
      </c>
      <c r="L33" s="29">
        <v>823678.6399999999</v>
      </c>
      <c r="M33" s="29"/>
      <c r="O33" s="29">
        <v>3228658</v>
      </c>
      <c r="R33" s="14">
        <v>3153327.4000000004</v>
      </c>
      <c r="T33" s="14">
        <v>3114440.62</v>
      </c>
      <c r="V33" s="14">
        <f>1825402.5+652971.11+595580.01+545524.06+27004.4</f>
        <v>3646482.08</v>
      </c>
      <c r="X33" s="14">
        <f>292571.18+1825402.5+211379.12</f>
        <v>2329352.8000000003</v>
      </c>
      <c r="Z33" s="14">
        <f>932562.52+230758.34+1709038.5</f>
        <v>2872359.3600000003</v>
      </c>
      <c r="AB33" s="14">
        <f>1665508.5+346896.82+211008.24</f>
        <v>2223413.56</v>
      </c>
      <c r="AD33" s="14">
        <f>1665568.5+647912.18+341645.73</f>
        <v>2655126.41</v>
      </c>
      <c r="AF33" s="14">
        <f>1665568.5+601751.96+393580.23</f>
        <v>2660900.69</v>
      </c>
    </row>
    <row r="34" spans="2:32">
      <c r="B34" s="4" t="s">
        <v>119</v>
      </c>
      <c r="D34" s="29"/>
      <c r="F34" s="29"/>
      <c r="H34" s="29"/>
      <c r="J34" s="29"/>
      <c r="L34" s="29"/>
      <c r="M34" s="29"/>
      <c r="O34" s="29">
        <v>680000</v>
      </c>
      <c r="R34" s="14">
        <v>680000</v>
      </c>
      <c r="T34" s="14">
        <v>680000</v>
      </c>
      <c r="V34" s="14">
        <v>665795.27</v>
      </c>
      <c r="X34" s="14">
        <v>682723.92999999993</v>
      </c>
      <c r="Z34" s="14">
        <v>655000</v>
      </c>
      <c r="AB34" s="14">
        <v>577290.97</v>
      </c>
      <c r="AD34" s="14">
        <v>538714.80000000005</v>
      </c>
      <c r="AF34" s="14">
        <v>538714.80000000005</v>
      </c>
    </row>
    <row r="35" spans="2:32">
      <c r="B35" s="4" t="s">
        <v>118</v>
      </c>
      <c r="D35" s="29">
        <v>96675799</v>
      </c>
      <c r="F35" s="29">
        <v>62780823</v>
      </c>
      <c r="H35" s="29">
        <v>9844751.4199999981</v>
      </c>
      <c r="J35" s="29">
        <f>H35+I35</f>
        <v>9844751.4199999981</v>
      </c>
      <c r="L35" s="29">
        <v>0</v>
      </c>
      <c r="M35" s="29"/>
      <c r="O35" s="29">
        <v>4782346.59</v>
      </c>
      <c r="R35" s="14">
        <v>4792646.59</v>
      </c>
      <c r="T35" s="14">
        <v>0</v>
      </c>
      <c r="V35" s="14"/>
      <c r="AB35" s="14"/>
      <c r="AD35" s="14"/>
      <c r="AF35" s="14"/>
    </row>
    <row r="36" spans="2:32">
      <c r="D36" s="29"/>
      <c r="F36" s="29"/>
      <c r="H36" s="29"/>
      <c r="J36" s="29"/>
      <c r="L36" s="29"/>
      <c r="M36" s="29"/>
      <c r="O36" s="29"/>
      <c r="R36" s="14"/>
      <c r="T36" s="14"/>
      <c r="V36" s="14"/>
      <c r="AB36" s="14"/>
      <c r="AD36" s="14"/>
      <c r="AF36" s="14"/>
    </row>
    <row r="37" spans="2:32">
      <c r="D37" s="29"/>
      <c r="F37" s="29"/>
      <c r="H37" s="29"/>
      <c r="J37" s="29"/>
      <c r="L37" s="29"/>
      <c r="M37" s="29"/>
      <c r="O37" s="29"/>
      <c r="R37" s="144"/>
      <c r="T37" s="144"/>
      <c r="V37" s="144"/>
      <c r="X37" s="144"/>
      <c r="Z37" s="144"/>
      <c r="AB37" s="14"/>
      <c r="AD37" s="14"/>
      <c r="AF37" s="14"/>
    </row>
    <row r="38" spans="2:32">
      <c r="B38" s="8" t="s">
        <v>117</v>
      </c>
      <c r="D38" s="143">
        <v>151438876</v>
      </c>
      <c r="F38" s="143">
        <v>165187335</v>
      </c>
      <c r="H38" s="143">
        <v>71990987.430000007</v>
      </c>
      <c r="J38" s="143">
        <f>SUM(J24:J35)</f>
        <v>71990987.430000007</v>
      </c>
      <c r="L38" s="143">
        <f>SUM(L24:L35)</f>
        <v>78340109.440000013</v>
      </c>
      <c r="M38" s="71"/>
      <c r="O38" s="143">
        <f>SUM(O24:O35)</f>
        <v>102653998.50779998</v>
      </c>
      <c r="R38" s="141">
        <v>98273982.560000002</v>
      </c>
      <c r="T38" s="141">
        <v>105586337.34711418</v>
      </c>
      <c r="V38" s="141">
        <f>SUM(V24:V35)</f>
        <v>114957616.7216</v>
      </c>
      <c r="X38" s="141">
        <f>SUM(X24:X35)</f>
        <v>100152727.487287</v>
      </c>
      <c r="Z38" s="141">
        <f>SUM(Z24:Z35)</f>
        <v>89274479.631407008</v>
      </c>
      <c r="AB38" s="142">
        <f>SUM(AB24:AB36)</f>
        <v>97971103.835709244</v>
      </c>
      <c r="AD38" s="142">
        <f>SUM(AD24:AD35)</f>
        <v>97426416.718994826</v>
      </c>
      <c r="AF38" s="142">
        <f>SUM(AF24:AF35)</f>
        <v>82460914.063123271</v>
      </c>
    </row>
    <row r="39" spans="2:32">
      <c r="D39" s="29"/>
      <c r="F39" s="29"/>
      <c r="H39" s="29"/>
      <c r="J39" s="29"/>
      <c r="L39" s="29"/>
      <c r="M39" s="29"/>
      <c r="O39" s="29"/>
      <c r="AB39" s="14"/>
      <c r="AD39" s="14"/>
      <c r="AF39" s="14"/>
    </row>
    <row r="40" spans="2:32" ht="16.2">
      <c r="B40" s="7" t="s">
        <v>116</v>
      </c>
      <c r="D40" s="29"/>
      <c r="F40" s="29"/>
      <c r="H40" s="29"/>
      <c r="J40" s="29"/>
      <c r="L40" s="29"/>
      <c r="M40" s="29"/>
      <c r="O40" s="29"/>
      <c r="AB40" s="14"/>
      <c r="AD40" s="14"/>
      <c r="AF40" s="14"/>
    </row>
    <row r="41" spans="2:32">
      <c r="B41" s="4" t="s">
        <v>115</v>
      </c>
      <c r="D41" s="29">
        <v>54615044</v>
      </c>
      <c r="F41" s="29">
        <v>57535802</v>
      </c>
      <c r="H41" s="29">
        <v>55386331.989999995</v>
      </c>
      <c r="J41" s="29">
        <f t="shared" ref="J41:J53" si="1">H41+I41</f>
        <v>55386331.989999995</v>
      </c>
      <c r="L41" s="29">
        <v>49061536.469999999</v>
      </c>
      <c r="M41" s="29"/>
      <c r="O41" s="29">
        <v>47568221.670000002</v>
      </c>
      <c r="R41" s="14">
        <v>46745666.140000001</v>
      </c>
      <c r="T41" s="14">
        <v>47262513.817363799</v>
      </c>
      <c r="V41" s="14">
        <v>48536575.619999997</v>
      </c>
      <c r="X41" s="14">
        <v>35484729.786952898</v>
      </c>
      <c r="Z41" s="14">
        <v>31858656.143020201</v>
      </c>
      <c r="AB41" s="14">
        <v>36495564.954483598</v>
      </c>
      <c r="AD41" s="14">
        <v>33520735.845415398</v>
      </c>
      <c r="AF41" s="14">
        <v>34617879.302585803</v>
      </c>
    </row>
    <row r="42" spans="2:32">
      <c r="B42" s="4" t="s">
        <v>114</v>
      </c>
      <c r="D42" s="29">
        <v>421288</v>
      </c>
      <c r="F42" s="29">
        <v>0</v>
      </c>
      <c r="H42" s="29">
        <v>0</v>
      </c>
      <c r="J42" s="29">
        <f t="shared" si="1"/>
        <v>0</v>
      </c>
      <c r="L42" s="29">
        <v>0</v>
      </c>
      <c r="M42" s="29"/>
      <c r="O42" s="29">
        <v>0</v>
      </c>
      <c r="R42" s="14">
        <v>0</v>
      </c>
      <c r="T42" s="14"/>
      <c r="V42" s="14"/>
      <c r="AB42" s="14"/>
      <c r="AD42" s="14"/>
      <c r="AF42" s="14"/>
    </row>
    <row r="43" spans="2:32">
      <c r="B43" s="4" t="s">
        <v>113</v>
      </c>
      <c r="D43" s="29">
        <v>76000</v>
      </c>
      <c r="F43" s="29">
        <v>86000</v>
      </c>
      <c r="H43" s="29">
        <v>0</v>
      </c>
      <c r="J43" s="29">
        <f t="shared" si="1"/>
        <v>0</v>
      </c>
      <c r="L43" s="29">
        <v>0</v>
      </c>
      <c r="M43" s="29"/>
      <c r="O43" s="29">
        <v>0</v>
      </c>
      <c r="R43" s="137">
        <v>0</v>
      </c>
      <c r="T43" s="137"/>
      <c r="V43" s="137"/>
      <c r="AB43" s="14"/>
      <c r="AD43" s="14"/>
      <c r="AF43" s="14"/>
    </row>
    <row r="44" spans="2:32">
      <c r="B44" s="4" t="s">
        <v>112</v>
      </c>
      <c r="D44" s="29">
        <v>82268</v>
      </c>
      <c r="F44" s="29">
        <v>381220</v>
      </c>
      <c r="H44" s="29">
        <v>1566262.06</v>
      </c>
      <c r="J44" s="29">
        <f t="shared" si="1"/>
        <v>1566262.06</v>
      </c>
      <c r="L44" s="29">
        <v>820312.91</v>
      </c>
      <c r="M44" s="29"/>
      <c r="O44" s="29">
        <v>261793.33999999997</v>
      </c>
      <c r="R44" s="14">
        <v>1512390.79</v>
      </c>
      <c r="T44" s="14">
        <v>222249.37</v>
      </c>
      <c r="V44" s="14">
        <v>187085.51</v>
      </c>
      <c r="X44" s="14">
        <v>1178896.46</v>
      </c>
      <c r="Z44" s="14">
        <v>1784271.34</v>
      </c>
      <c r="AB44" s="14">
        <v>161446.89000000001</v>
      </c>
      <c r="AD44" s="14">
        <v>1265127.54</v>
      </c>
      <c r="AF44" s="14">
        <v>1474695.13</v>
      </c>
    </row>
    <row r="45" spans="2:32">
      <c r="B45" s="4" t="s">
        <v>111</v>
      </c>
      <c r="D45" s="29">
        <v>2301951</v>
      </c>
      <c r="F45" s="29">
        <v>2438714</v>
      </c>
      <c r="H45" s="29">
        <v>1233231.6699999997</v>
      </c>
      <c r="I45" s="29">
        <v>334892</v>
      </c>
      <c r="J45" s="29">
        <f t="shared" si="1"/>
        <v>1568123.6699999997</v>
      </c>
      <c r="L45" s="29">
        <v>758137.65999999992</v>
      </c>
      <c r="M45" s="29"/>
      <c r="O45" s="29">
        <v>1655750.4499999997</v>
      </c>
      <c r="R45" s="14">
        <v>1236524.48</v>
      </c>
      <c r="T45" s="14">
        <v>1083935.54</v>
      </c>
      <c r="V45" s="14">
        <f>81542.06+1877790.8</f>
        <v>1959332.86</v>
      </c>
      <c r="X45" s="14">
        <f>1242926.5596002+24687.45+145276.8+125251.63</f>
        <v>1538142.4396001999</v>
      </c>
      <c r="Z45" s="14">
        <f>709033.86+21894.44</f>
        <v>730928.29999999993</v>
      </c>
      <c r="AB45" s="14">
        <f>24217.02+623712.193643259</f>
        <v>647929.21364325902</v>
      </c>
      <c r="AD45" s="14">
        <f>36841.37+749841.857054073</f>
        <v>786683.22705407301</v>
      </c>
      <c r="AF45" s="14">
        <f>32058.55+809484.478191011</f>
        <v>841543.02819101105</v>
      </c>
    </row>
    <row r="46" spans="2:32">
      <c r="B46" s="4" t="s">
        <v>110</v>
      </c>
      <c r="D46" s="29">
        <v>1496329</v>
      </c>
      <c r="F46" s="29">
        <v>1031385</v>
      </c>
      <c r="H46" s="29">
        <v>0</v>
      </c>
      <c r="J46" s="29">
        <f t="shared" si="1"/>
        <v>0</v>
      </c>
      <c r="L46" s="29">
        <v>0</v>
      </c>
      <c r="M46" s="29"/>
      <c r="O46" s="29">
        <v>0</v>
      </c>
      <c r="Z46" s="14">
        <v>74552.960000000006</v>
      </c>
      <c r="AB46" s="14"/>
      <c r="AD46" s="14"/>
      <c r="AF46" s="14"/>
    </row>
    <row r="47" spans="2:32">
      <c r="B47" s="4" t="s">
        <v>109</v>
      </c>
      <c r="D47" s="29">
        <v>544302</v>
      </c>
      <c r="F47" s="29">
        <v>640022</v>
      </c>
      <c r="H47" s="29">
        <v>125576.4</v>
      </c>
      <c r="J47" s="29">
        <f t="shared" si="1"/>
        <v>125576.4</v>
      </c>
      <c r="L47" s="29">
        <v>89061</v>
      </c>
      <c r="M47" s="29"/>
      <c r="O47" s="29">
        <f>11156+2345604</f>
        <v>2356760</v>
      </c>
      <c r="R47" s="14">
        <v>1673392.83</v>
      </c>
      <c r="T47" s="14">
        <v>982978.98</v>
      </c>
      <c r="V47" s="14">
        <v>1014562.8</v>
      </c>
      <c r="X47" s="14">
        <v>2113820.02</v>
      </c>
      <c r="Z47" s="14">
        <v>1766912.47</v>
      </c>
      <c r="AB47" s="14">
        <v>2591213.17</v>
      </c>
      <c r="AD47" s="14">
        <v>2475803.89</v>
      </c>
      <c r="AF47" s="14">
        <v>2395877.02</v>
      </c>
    </row>
    <row r="48" spans="2:32">
      <c r="B48" s="4" t="s">
        <v>108</v>
      </c>
      <c r="D48" s="29">
        <v>0</v>
      </c>
      <c r="F48" s="29">
        <v>0</v>
      </c>
      <c r="H48" s="29">
        <v>0</v>
      </c>
      <c r="J48" s="29">
        <f t="shared" si="1"/>
        <v>0</v>
      </c>
      <c r="L48" s="29">
        <v>0</v>
      </c>
      <c r="M48" s="29"/>
      <c r="O48" s="29">
        <v>0</v>
      </c>
      <c r="Z48" s="14"/>
      <c r="AB48" s="14"/>
      <c r="AD48" s="14"/>
      <c r="AF48" s="14"/>
    </row>
    <row r="49" spans="2:32">
      <c r="B49" s="4" t="s">
        <v>107</v>
      </c>
      <c r="D49" s="29">
        <v>0</v>
      </c>
      <c r="F49" s="29">
        <v>0</v>
      </c>
      <c r="H49" s="29">
        <v>0</v>
      </c>
      <c r="J49" s="29">
        <f t="shared" si="1"/>
        <v>0</v>
      </c>
      <c r="L49" s="29">
        <v>0</v>
      </c>
      <c r="M49" s="29"/>
      <c r="O49" s="29">
        <v>0</v>
      </c>
      <c r="T49" s="6"/>
      <c r="V49" s="6"/>
      <c r="Z49" s="14"/>
      <c r="AB49" s="14"/>
      <c r="AD49" s="14"/>
      <c r="AF49" s="14"/>
    </row>
    <row r="50" spans="2:32">
      <c r="B50" s="4" t="s">
        <v>106</v>
      </c>
      <c r="D50" s="29">
        <v>0</v>
      </c>
      <c r="F50" s="29">
        <v>0</v>
      </c>
      <c r="H50" s="29">
        <v>0</v>
      </c>
      <c r="J50" s="29">
        <f t="shared" si="1"/>
        <v>0</v>
      </c>
      <c r="L50" s="29">
        <v>1076504</v>
      </c>
      <c r="M50" s="29"/>
      <c r="O50" s="29">
        <v>1058145.3999999999</v>
      </c>
      <c r="R50" s="14">
        <v>847641.35</v>
      </c>
      <c r="T50" s="14">
        <v>847641.35</v>
      </c>
      <c r="V50" s="14">
        <v>847641.35</v>
      </c>
      <c r="X50" s="14">
        <v>862430.15</v>
      </c>
      <c r="Z50" s="14">
        <v>862430.15</v>
      </c>
      <c r="AB50" s="14">
        <v>961820.56</v>
      </c>
      <c r="AD50" s="14">
        <v>885249.16</v>
      </c>
      <c r="AF50" s="14">
        <v>826164.93</v>
      </c>
    </row>
    <row r="51" spans="2:32">
      <c r="B51" s="4" t="s">
        <v>105</v>
      </c>
      <c r="D51" s="29">
        <v>334290</v>
      </c>
      <c r="F51" s="29">
        <v>400000</v>
      </c>
      <c r="H51" s="29">
        <v>805249.52</v>
      </c>
      <c r="J51" s="29">
        <f t="shared" si="1"/>
        <v>805249.52</v>
      </c>
      <c r="L51" s="29">
        <v>300000</v>
      </c>
      <c r="M51" s="29"/>
      <c r="O51" s="29">
        <v>0</v>
      </c>
      <c r="R51" s="137">
        <v>0</v>
      </c>
      <c r="T51" s="6">
        <v>0</v>
      </c>
      <c r="V51" s="6"/>
      <c r="AB51" s="14"/>
      <c r="AD51" s="14"/>
      <c r="AF51" s="14"/>
    </row>
    <row r="52" spans="2:32">
      <c r="B52" s="4" t="s">
        <v>104</v>
      </c>
      <c r="D52" s="29">
        <v>86342180</v>
      </c>
      <c r="F52" s="29">
        <v>96056885</v>
      </c>
      <c r="H52" s="29">
        <v>1545484.19</v>
      </c>
      <c r="J52" s="29">
        <f t="shared" si="1"/>
        <v>1545484.19</v>
      </c>
      <c r="L52" s="29">
        <v>144363.32</v>
      </c>
      <c r="M52" s="29"/>
      <c r="O52" s="29">
        <v>89498180.599999994</v>
      </c>
      <c r="Q52" s="6"/>
      <c r="R52" s="6">
        <v>72039373.290000007</v>
      </c>
      <c r="S52" s="6"/>
      <c r="T52" s="6">
        <v>71681759.670000002</v>
      </c>
      <c r="V52" s="6">
        <v>56167548.700000003</v>
      </c>
      <c r="X52" s="14">
        <v>69235046.280000001</v>
      </c>
      <c r="Z52" s="14">
        <v>51756047</v>
      </c>
      <c r="AB52" s="14">
        <v>51680683.18</v>
      </c>
      <c r="AD52" s="14">
        <v>54120086.409999996</v>
      </c>
      <c r="AF52" s="14">
        <v>36658723.219999999</v>
      </c>
    </row>
    <row r="53" spans="2:32">
      <c r="B53" s="4" t="s">
        <v>103</v>
      </c>
      <c r="D53" s="47">
        <v>233583</v>
      </c>
      <c r="F53" s="47">
        <v>254165</v>
      </c>
      <c r="H53" s="47">
        <v>543942</v>
      </c>
      <c r="J53" s="47">
        <f t="shared" si="1"/>
        <v>543942</v>
      </c>
      <c r="L53" s="47">
        <v>114320</v>
      </c>
      <c r="M53" s="29"/>
      <c r="O53" s="47">
        <v>1650796.6198500001</v>
      </c>
      <c r="R53" s="6">
        <v>340357.81</v>
      </c>
      <c r="T53" s="6">
        <v>0</v>
      </c>
      <c r="V53" s="6"/>
      <c r="X53" s="14"/>
      <c r="Z53" s="14">
        <v>2134861.13</v>
      </c>
      <c r="AB53" s="14">
        <v>2819684.44</v>
      </c>
      <c r="AD53" s="14">
        <v>0</v>
      </c>
      <c r="AF53" s="14"/>
    </row>
    <row r="54" spans="2:32">
      <c r="B54" s="4" t="s">
        <v>102</v>
      </c>
      <c r="D54" s="29"/>
      <c r="F54" s="29"/>
      <c r="H54" s="29"/>
      <c r="J54" s="29"/>
      <c r="L54" s="29"/>
      <c r="M54" s="29"/>
      <c r="O54" s="29"/>
      <c r="AB54" s="14">
        <v>368593.35</v>
      </c>
      <c r="AD54" s="14">
        <v>484040.97</v>
      </c>
      <c r="AF54" s="14">
        <v>471427.87</v>
      </c>
    </row>
    <row r="55" spans="2:32">
      <c r="D55" s="29"/>
      <c r="F55" s="29"/>
      <c r="H55" s="29"/>
      <c r="J55" s="29"/>
      <c r="L55" s="29"/>
      <c r="M55" s="29"/>
      <c r="O55" s="29"/>
      <c r="AB55" s="14"/>
      <c r="AD55" s="14"/>
      <c r="AF55" s="14"/>
    </row>
    <row r="56" spans="2:32">
      <c r="B56" s="4" t="s">
        <v>101</v>
      </c>
      <c r="D56" s="47">
        <v>146447235</v>
      </c>
      <c r="F56" s="47">
        <v>158824193</v>
      </c>
      <c r="H56" s="47">
        <v>61206077.829999998</v>
      </c>
      <c r="J56" s="47">
        <f>SUM(J41:J53)</f>
        <v>61540969.829999998</v>
      </c>
      <c r="L56" s="47">
        <f>SUM(L41:L53)</f>
        <v>52364235.359999992</v>
      </c>
      <c r="M56" s="29"/>
      <c r="O56" s="47">
        <f>SUM(O41:O53)</f>
        <v>144049648.07985002</v>
      </c>
      <c r="R56" s="48">
        <v>124395346.69</v>
      </c>
      <c r="T56" s="48">
        <v>122081078.7273638</v>
      </c>
      <c r="V56" s="48">
        <f>SUM(V41:V53)</f>
        <v>108712746.84</v>
      </c>
      <c r="X56" s="48">
        <f>SUM(X41:X53)</f>
        <v>110413065.13655311</v>
      </c>
      <c r="Z56" s="48">
        <f>SUM(Z41:Z53)</f>
        <v>90968659.493020192</v>
      </c>
      <c r="AB56" s="49">
        <f>SUM(AB41:AB54)</f>
        <v>95726935.758126855</v>
      </c>
      <c r="AD56" s="49">
        <f>SUM(AD41:AD54)</f>
        <v>93537727.042469472</v>
      </c>
      <c r="AF56" s="49">
        <f>SUM(AF41:AF54)</f>
        <v>77286310.500776827</v>
      </c>
    </row>
    <row r="57" spans="2:32">
      <c r="D57" s="29"/>
      <c r="F57" s="29"/>
      <c r="H57" s="29"/>
      <c r="J57" s="29"/>
      <c r="L57" s="29"/>
      <c r="M57" s="29"/>
      <c r="O57" s="29"/>
      <c r="AB57" s="14"/>
      <c r="AD57" s="14"/>
      <c r="AF57" s="14"/>
    </row>
    <row r="58" spans="2:32">
      <c r="B58" s="4" t="s">
        <v>100</v>
      </c>
      <c r="D58" s="29">
        <v>4991641</v>
      </c>
      <c r="F58" s="29">
        <v>6363142</v>
      </c>
      <c r="H58" s="29">
        <v>10784909.600000009</v>
      </c>
      <c r="J58" s="29">
        <f>J38-J56</f>
        <v>10450017.600000009</v>
      </c>
      <c r="L58" s="29">
        <f>L38-L56</f>
        <v>25975874.080000021</v>
      </c>
      <c r="M58" s="29"/>
      <c r="O58" s="29">
        <f>O38-O56</f>
        <v>-41395649.572050035</v>
      </c>
      <c r="R58" s="69">
        <v>-26121364.129999995</v>
      </c>
      <c r="T58" s="69">
        <v>-16494741.380249619</v>
      </c>
      <c r="V58" s="69">
        <f>V38-V56</f>
        <v>6244869.8815999925</v>
      </c>
      <c r="X58" s="69">
        <f>X38-X56</f>
        <v>-10260337.649266109</v>
      </c>
      <c r="Z58" s="69">
        <f>Z38-Z56</f>
        <v>-1694179.8616131842</v>
      </c>
      <c r="AB58" s="14">
        <f>AB38-AB56</f>
        <v>2244168.0775823891</v>
      </c>
      <c r="AD58" s="14">
        <f>AD38-AD56</f>
        <v>3888689.6765253544</v>
      </c>
      <c r="AF58" s="14">
        <f>AF38-AF56</f>
        <v>5174603.5623464435</v>
      </c>
    </row>
    <row r="59" spans="2:32">
      <c r="D59" s="29"/>
      <c r="F59" s="29"/>
      <c r="H59" s="29"/>
      <c r="J59" s="29"/>
      <c r="L59" s="29"/>
      <c r="M59" s="29"/>
      <c r="O59" s="29"/>
      <c r="AB59" s="14"/>
      <c r="AD59" s="14"/>
      <c r="AF59" s="14"/>
    </row>
    <row r="60" spans="2:32">
      <c r="B60" s="4" t="s">
        <v>99</v>
      </c>
      <c r="D60" s="29">
        <v>27061669</v>
      </c>
      <c r="F60" s="29">
        <v>27301388</v>
      </c>
      <c r="H60" s="29">
        <v>11518228.055000009</v>
      </c>
      <c r="J60" s="29">
        <f>J58+J21</f>
        <v>496047911.67499995</v>
      </c>
      <c r="L60" s="29">
        <f>L58+L21</f>
        <v>513807588.07999998</v>
      </c>
      <c r="M60" s="29"/>
      <c r="O60" s="29">
        <f>O58+O21</f>
        <v>66746658.92779997</v>
      </c>
      <c r="R60" s="69">
        <v>82136814.934850007</v>
      </c>
      <c r="T60" s="69">
        <v>91905578.369600385</v>
      </c>
      <c r="V60" s="69">
        <f>V58+V21</f>
        <v>114995730.58645001</v>
      </c>
      <c r="X60" s="69">
        <f>X58+X21</f>
        <v>97960975.220583901</v>
      </c>
      <c r="Z60" s="69">
        <f>Z58+Z21</f>
        <v>106418251.13823682</v>
      </c>
      <c r="AB60" s="14">
        <f>AB58+AB21</f>
        <v>110241849.71743239</v>
      </c>
      <c r="AD60" s="14">
        <f>AD58+AD21</f>
        <v>111834097.21137536</v>
      </c>
      <c r="AF60" s="14">
        <f>AF58+AF21</f>
        <v>113105509.86719646</v>
      </c>
    </row>
    <row r="61" spans="2:32">
      <c r="D61" s="29"/>
      <c r="F61" s="29"/>
      <c r="H61" s="29"/>
      <c r="J61" s="29"/>
      <c r="L61" s="29"/>
      <c r="M61" s="29"/>
      <c r="O61" s="29"/>
      <c r="AB61" s="14"/>
      <c r="AD61" s="14"/>
      <c r="AF61" s="14"/>
    </row>
    <row r="62" spans="2:32" ht="16.2">
      <c r="B62" s="7" t="s">
        <v>94</v>
      </c>
      <c r="D62" s="29"/>
      <c r="F62" s="29"/>
      <c r="H62" s="29"/>
      <c r="J62" s="29"/>
      <c r="L62" s="29"/>
      <c r="M62" s="29"/>
      <c r="O62" s="29"/>
      <c r="AB62" s="14"/>
      <c r="AD62" s="14"/>
      <c r="AF62" s="14"/>
    </row>
    <row r="63" spans="2:32">
      <c r="B63" s="4" t="s">
        <v>98</v>
      </c>
      <c r="D63" s="29">
        <v>0</v>
      </c>
      <c r="F63" s="29">
        <v>0</v>
      </c>
      <c r="H63" s="29">
        <v>0</v>
      </c>
      <c r="J63" s="29">
        <v>0</v>
      </c>
      <c r="L63" s="29">
        <v>0</v>
      </c>
      <c r="M63" s="29"/>
      <c r="O63" s="29">
        <v>0</v>
      </c>
      <c r="R63" s="137">
        <v>0</v>
      </c>
      <c r="AB63" s="14"/>
      <c r="AD63" s="14"/>
      <c r="AF63" s="14"/>
    </row>
    <row r="64" spans="2:32">
      <c r="B64" s="4" t="s">
        <v>97</v>
      </c>
      <c r="D64" s="29"/>
      <c r="F64" s="29"/>
      <c r="H64" s="29"/>
      <c r="J64" s="29"/>
      <c r="L64" s="29"/>
      <c r="M64" s="29"/>
      <c r="O64" s="29"/>
      <c r="R64" s="137"/>
      <c r="X64" s="6">
        <v>664156.55000000005</v>
      </c>
      <c r="Z64" s="6">
        <v>516980.33</v>
      </c>
      <c r="AB64" s="14">
        <v>554498.02</v>
      </c>
      <c r="AD64" s="14"/>
      <c r="AF64" s="14"/>
    </row>
    <row r="65" spans="2:33">
      <c r="B65" s="4" t="s">
        <v>96</v>
      </c>
      <c r="D65" s="29"/>
      <c r="F65" s="29"/>
      <c r="H65" s="29"/>
      <c r="J65" s="29"/>
      <c r="L65" s="29"/>
      <c r="M65" s="29"/>
      <c r="O65" s="29"/>
      <c r="R65" s="137"/>
      <c r="X65" s="6"/>
      <c r="Z65" s="6"/>
      <c r="AB65" s="14"/>
      <c r="AD65" s="14">
        <v>401532.71</v>
      </c>
      <c r="AF65" s="14">
        <v>401532.71</v>
      </c>
    </row>
    <row r="66" spans="2:33">
      <c r="B66" s="4" t="s">
        <v>95</v>
      </c>
      <c r="D66" s="47">
        <v>0</v>
      </c>
      <c r="F66" s="47">
        <v>0</v>
      </c>
      <c r="H66" s="47">
        <v>0</v>
      </c>
      <c r="J66" s="47">
        <v>0</v>
      </c>
      <c r="L66" s="47">
        <v>0</v>
      </c>
      <c r="M66" s="29"/>
      <c r="O66" s="47">
        <v>301012</v>
      </c>
      <c r="R66" s="6">
        <v>301012</v>
      </c>
      <c r="T66" s="6">
        <v>255063</v>
      </c>
      <c r="V66" s="6">
        <v>186063</v>
      </c>
      <c r="X66" s="6">
        <v>186063</v>
      </c>
      <c r="Z66" s="6">
        <v>186063</v>
      </c>
      <c r="AB66" s="14">
        <v>135727</v>
      </c>
      <c r="AD66" s="14">
        <v>135727</v>
      </c>
      <c r="AF66" s="14">
        <v>135727</v>
      </c>
    </row>
    <row r="67" spans="2:33">
      <c r="D67" s="29"/>
      <c r="F67" s="29"/>
      <c r="H67" s="29"/>
      <c r="J67" s="29"/>
      <c r="L67" s="29"/>
      <c r="M67" s="29"/>
      <c r="O67" s="29"/>
      <c r="AB67" s="14"/>
      <c r="AD67" s="14"/>
      <c r="AF67" s="14"/>
    </row>
    <row r="68" spans="2:33">
      <c r="B68" s="4" t="s">
        <v>94</v>
      </c>
      <c r="D68" s="47">
        <v>0</v>
      </c>
      <c r="F68" s="47">
        <v>0</v>
      </c>
      <c r="H68" s="47">
        <v>0</v>
      </c>
      <c r="J68" s="47">
        <v>0</v>
      </c>
      <c r="L68" s="47">
        <v>0</v>
      </c>
      <c r="M68" s="29"/>
      <c r="O68" s="47">
        <f>O66</f>
        <v>301012</v>
      </c>
      <c r="R68" s="48">
        <v>301012</v>
      </c>
      <c r="T68" s="48">
        <v>255063</v>
      </c>
      <c r="V68" s="48">
        <f>SUM(V63:V67)</f>
        <v>186063</v>
      </c>
      <c r="X68" s="48">
        <f>SUM(X63:X67)</f>
        <v>850219.55</v>
      </c>
      <c r="Z68" s="48">
        <f>SUM(Z63:Z67)</f>
        <v>703043.33000000007</v>
      </c>
      <c r="AB68" s="49">
        <f>SUM(AB63:AB67)</f>
        <v>690225.02</v>
      </c>
      <c r="AD68" s="49">
        <f>SUM(AD63:AD67)</f>
        <v>537259.71</v>
      </c>
      <c r="AF68" s="49">
        <f>SUM(AF63:AF67)</f>
        <v>537259.71</v>
      </c>
    </row>
    <row r="69" spans="2:33">
      <c r="D69" s="29"/>
      <c r="F69" s="29"/>
      <c r="H69" s="29"/>
      <c r="J69" s="29"/>
      <c r="L69" s="29"/>
      <c r="M69" s="29"/>
      <c r="O69" s="29"/>
      <c r="AB69" s="14"/>
      <c r="AD69" s="14"/>
      <c r="AF69" s="14"/>
    </row>
    <row r="70" spans="2:33" ht="15" thickBot="1">
      <c r="B70" s="4" t="s">
        <v>93</v>
      </c>
      <c r="D70" s="140">
        <v>27061669</v>
      </c>
      <c r="F70" s="140">
        <v>27301388</v>
      </c>
      <c r="H70" s="140">
        <v>11518228.055000009</v>
      </c>
      <c r="J70" s="140">
        <f>J60-J68</f>
        <v>496047911.67499995</v>
      </c>
      <c r="L70" s="140">
        <f>L60-L68</f>
        <v>513807588.07999998</v>
      </c>
      <c r="M70" s="29"/>
      <c r="O70" s="140">
        <f>O60-O68</f>
        <v>66445646.92779997</v>
      </c>
      <c r="R70" s="139">
        <v>81835802.934850007</v>
      </c>
      <c r="T70" s="139">
        <v>91650515.369600385</v>
      </c>
      <c r="V70" s="139">
        <f>V60-V68</f>
        <v>114809667.58645001</v>
      </c>
      <c r="X70" s="139">
        <f>X60-X68</f>
        <v>97110755.670583904</v>
      </c>
      <c r="Z70" s="139">
        <f>Z60-Z68</f>
        <v>105715207.80823682</v>
      </c>
      <c r="AB70" s="138">
        <f>AB60-AB68</f>
        <v>109551624.6974324</v>
      </c>
      <c r="AD70" s="138">
        <f>AD60-AD68</f>
        <v>111296837.50137536</v>
      </c>
      <c r="AF70" s="138">
        <f>AF60-AF68</f>
        <v>112568250.15719646</v>
      </c>
    </row>
    <row r="71" spans="2:33" ht="15" thickTop="1">
      <c r="D71" s="29"/>
      <c r="F71" s="29"/>
      <c r="H71" s="29"/>
      <c r="J71" s="29"/>
      <c r="L71" s="29"/>
      <c r="M71" s="29"/>
      <c r="O71" s="29"/>
      <c r="AB71" s="14"/>
      <c r="AD71" s="14"/>
      <c r="AF71" s="14"/>
    </row>
    <row r="72" spans="2:33" ht="16.2">
      <c r="B72" s="7" t="s">
        <v>92</v>
      </c>
      <c r="D72" s="29"/>
      <c r="F72" s="29"/>
      <c r="H72" s="29"/>
      <c r="J72" s="29"/>
      <c r="L72" s="29"/>
      <c r="M72" s="29"/>
      <c r="O72" s="29"/>
      <c r="AB72" s="14"/>
      <c r="AD72" s="14"/>
      <c r="AF72" s="14"/>
    </row>
    <row r="73" spans="2:33">
      <c r="B73" s="4" t="s">
        <v>91</v>
      </c>
      <c r="D73" s="29">
        <v>6004</v>
      </c>
      <c r="F73" s="29">
        <v>6004</v>
      </c>
      <c r="H73" s="29">
        <v>890316.58</v>
      </c>
      <c r="I73" s="29">
        <v>-890316</v>
      </c>
      <c r="J73" s="29">
        <f>H73+I73</f>
        <v>0.57999999995809048</v>
      </c>
      <c r="L73" s="29">
        <v>100</v>
      </c>
      <c r="M73" s="29"/>
      <c r="O73" s="29">
        <v>900316.58</v>
      </c>
      <c r="R73" s="69">
        <v>900316.58</v>
      </c>
      <c r="T73" s="69">
        <v>900316.58</v>
      </c>
      <c r="V73" s="69">
        <v>900316.58</v>
      </c>
      <c r="X73" s="69">
        <v>900316.58</v>
      </c>
      <c r="Z73" s="69">
        <v>900316.58</v>
      </c>
      <c r="AB73" s="14">
        <v>900316.58</v>
      </c>
      <c r="AD73" s="14">
        <v>900316.58</v>
      </c>
      <c r="AF73" s="14">
        <v>900316.58</v>
      </c>
    </row>
    <row r="74" spans="2:33">
      <c r="B74" s="4" t="s">
        <v>90</v>
      </c>
      <c r="D74" s="29">
        <v>884313</v>
      </c>
      <c r="F74" s="29">
        <v>884313</v>
      </c>
      <c r="H74" s="29">
        <v>0</v>
      </c>
      <c r="I74" s="29"/>
      <c r="J74" s="29">
        <f>H74+I74</f>
        <v>0</v>
      </c>
      <c r="L74" s="29">
        <f>J74+K74</f>
        <v>0</v>
      </c>
      <c r="M74" s="29"/>
      <c r="O74" s="29">
        <f>M74+N74</f>
        <v>0</v>
      </c>
      <c r="R74" s="137">
        <v>0</v>
      </c>
      <c r="AB74" s="14"/>
      <c r="AD74" s="14"/>
      <c r="AF74" s="14"/>
    </row>
    <row r="75" spans="2:33">
      <c r="B75" s="4" t="s">
        <v>89</v>
      </c>
      <c r="D75" s="29">
        <v>0</v>
      </c>
      <c r="F75" s="29">
        <v>0</v>
      </c>
      <c r="H75" s="29">
        <v>0</v>
      </c>
      <c r="I75" s="29">
        <v>485420000</v>
      </c>
      <c r="J75" s="29">
        <f>H75+I75</f>
        <v>485420000</v>
      </c>
      <c r="L75" s="29">
        <f>J75+K75</f>
        <v>485420000</v>
      </c>
      <c r="M75" s="29"/>
      <c r="O75" s="29">
        <f>M75+N75</f>
        <v>0</v>
      </c>
      <c r="R75" s="137">
        <v>0</v>
      </c>
      <c r="AB75" s="14"/>
      <c r="AD75" s="14"/>
      <c r="AF75" s="14"/>
    </row>
    <row r="76" spans="2:33">
      <c r="B76" s="4" t="s">
        <v>88</v>
      </c>
      <c r="D76" s="29">
        <v>0</v>
      </c>
      <c r="F76" s="29">
        <v>0</v>
      </c>
      <c r="H76" s="29">
        <v>0</v>
      </c>
      <c r="I76" s="29"/>
      <c r="J76" s="29">
        <f>H76+I76</f>
        <v>0</v>
      </c>
      <c r="L76" s="29">
        <f>J76+K76</f>
        <v>0</v>
      </c>
      <c r="M76" s="29"/>
      <c r="O76" s="29">
        <v>-9866568.5201499965</v>
      </c>
      <c r="R76" s="137">
        <v>0</v>
      </c>
      <c r="AB76" s="14"/>
      <c r="AD76" s="14"/>
      <c r="AF76" s="14"/>
    </row>
    <row r="77" spans="2:33">
      <c r="B77" s="4" t="s">
        <v>87</v>
      </c>
      <c r="D77" s="29"/>
      <c r="F77" s="29"/>
      <c r="H77" s="29"/>
      <c r="I77" s="29"/>
      <c r="J77" s="29"/>
      <c r="L77" s="29"/>
      <c r="M77" s="29"/>
      <c r="O77" s="29"/>
      <c r="R77" s="69">
        <v>65449.98</v>
      </c>
      <c r="T77" s="69">
        <v>1711.24</v>
      </c>
      <c r="V77" s="69">
        <v>-1777.31</v>
      </c>
      <c r="X77" s="69">
        <v>-1693.38</v>
      </c>
      <c r="Z77" s="69">
        <v>-1693.38</v>
      </c>
      <c r="AB77" s="14">
        <v>-1693.38</v>
      </c>
      <c r="AD77" s="14">
        <v>-1693.38</v>
      </c>
      <c r="AF77" s="14">
        <v>-1693.38</v>
      </c>
    </row>
    <row r="78" spans="2:33">
      <c r="B78" s="4" t="s">
        <v>86</v>
      </c>
      <c r="D78" s="29"/>
      <c r="F78" s="29"/>
      <c r="H78" s="29"/>
      <c r="I78" s="29"/>
      <c r="J78" s="29"/>
      <c r="L78" s="29"/>
      <c r="M78" s="29"/>
      <c r="O78" s="29"/>
      <c r="R78" s="69">
        <v>3422069.6601760001</v>
      </c>
      <c r="T78" s="69">
        <v>4692286.8893759996</v>
      </c>
      <c r="V78" s="69">
        <v>1932135.14</v>
      </c>
      <c r="X78" s="14">
        <v>1631927.2979759988</v>
      </c>
      <c r="Z78" s="14">
        <v>2148281.0515999999</v>
      </c>
      <c r="AB78" s="14">
        <v>974377.30500000098</v>
      </c>
      <c r="AD78" s="14">
        <v>1293991.4409</v>
      </c>
      <c r="AF78" s="14">
        <v>1433306.7224000001</v>
      </c>
    </row>
    <row r="79" spans="2:33">
      <c r="B79" s="4" t="s">
        <v>85</v>
      </c>
      <c r="D79" s="29">
        <v>-868067</v>
      </c>
      <c r="F79" s="29">
        <v>-865417</v>
      </c>
      <c r="H79" s="29">
        <v>26411068.91</v>
      </c>
      <c r="J79" s="29">
        <f>H79+I79</f>
        <v>26411068.91</v>
      </c>
      <c r="L79" s="29">
        <v>10627911</v>
      </c>
      <c r="M79" s="29"/>
      <c r="O79" s="29">
        <v>44308537.515000001</v>
      </c>
      <c r="R79" s="69">
        <v>62298591.149850003</v>
      </c>
      <c r="T79" s="69">
        <v>62298591.159850001</v>
      </c>
      <c r="V79" s="69">
        <v>86056199.834359199</v>
      </c>
      <c r="X79" s="14">
        <f>111978993.171659-16811442.2319934</f>
        <v>95167550.939665586</v>
      </c>
      <c r="Z79" s="14">
        <v>111978993.17165899</v>
      </c>
      <c r="AA79" s="141"/>
      <c r="AB79" s="14">
        <v>111978993.17165899</v>
      </c>
      <c r="AC79" s="141"/>
      <c r="AD79" s="14">
        <v>107678624.187334</v>
      </c>
      <c r="AE79" s="141">
        <f>AD79-SUM(AB79:AB81)</f>
        <v>4.1723251342773438E-7</v>
      </c>
      <c r="AF79" s="14">
        <v>107678624.187334</v>
      </c>
      <c r="AG79" s="141"/>
    </row>
    <row r="80" spans="2:33">
      <c r="B80" s="4" t="s">
        <v>84</v>
      </c>
      <c r="D80" s="29"/>
      <c r="F80" s="29"/>
      <c r="H80" s="29"/>
      <c r="J80" s="29"/>
      <c r="L80" s="29"/>
      <c r="M80" s="29"/>
      <c r="O80" s="29"/>
      <c r="R80" s="69"/>
      <c r="T80" s="69"/>
      <c r="V80" s="69"/>
      <c r="X80" s="14"/>
      <c r="Z80" s="14"/>
      <c r="AA80" s="141"/>
      <c r="AB80" s="14">
        <v>-16811442.2319934</v>
      </c>
      <c r="AC80" s="141"/>
      <c r="AD80" s="14">
        <v>-1505417.17</v>
      </c>
      <c r="AE80" s="141"/>
      <c r="AF80" s="14">
        <v>-1505417.17</v>
      </c>
      <c r="AG80" s="141"/>
    </row>
    <row r="81" spans="2:54">
      <c r="B81" s="4" t="s">
        <v>83</v>
      </c>
      <c r="D81" s="47">
        <v>27039419</v>
      </c>
      <c r="F81" s="47">
        <v>27276488</v>
      </c>
      <c r="H81" s="47">
        <v>27388422.82500001</v>
      </c>
      <c r="J81" s="47">
        <f>H81+I81</f>
        <v>27388422.82500001</v>
      </c>
      <c r="L81" s="47">
        <v>17759577.404999986</v>
      </c>
      <c r="M81" s="29"/>
      <c r="O81" s="47">
        <f>27856622.16295+2566739</f>
        <v>30423361.162950002</v>
      </c>
      <c r="R81" s="48">
        <v>15149375.557923999</v>
      </c>
      <c r="T81" s="48">
        <v>23757609.035983101</v>
      </c>
      <c r="V81" s="48">
        <v>25922793.337299999</v>
      </c>
      <c r="X81" s="48">
        <v>-587345.77155290404</v>
      </c>
      <c r="Z81" s="48">
        <v>-9310690.1859307494</v>
      </c>
      <c r="AB81" s="49">
        <v>12511073.247668</v>
      </c>
      <c r="AD81" s="49">
        <v>2931015.75690128</v>
      </c>
      <c r="AF81" s="49">
        <v>4063113.1331988098</v>
      </c>
    </row>
    <row r="82" spans="2:54">
      <c r="B82" s="4" t="s">
        <v>82</v>
      </c>
      <c r="D82" s="29">
        <v>0</v>
      </c>
      <c r="F82" s="29">
        <v>0</v>
      </c>
      <c r="H82" s="29">
        <v>-43171580.25999999</v>
      </c>
      <c r="J82" s="29">
        <v>-43171580.25999999</v>
      </c>
      <c r="L82" s="29"/>
      <c r="M82" s="29"/>
      <c r="O82" s="29"/>
      <c r="R82" s="137">
        <v>0</v>
      </c>
      <c r="T82" s="137"/>
      <c r="V82" s="137"/>
      <c r="AB82" s="14"/>
      <c r="AD82" s="14"/>
      <c r="AF82" s="14"/>
    </row>
    <row r="83" spans="2:54" ht="15" thickBot="1">
      <c r="B83" s="4" t="s">
        <v>81</v>
      </c>
      <c r="D83" s="140">
        <f>SUM(D73:D82)</f>
        <v>27061669</v>
      </c>
      <c r="F83" s="140">
        <f>SUM(F73:F82)</f>
        <v>27301388</v>
      </c>
      <c r="H83" s="140">
        <f>SUM(H73:H82)</f>
        <v>11518228.055000022</v>
      </c>
      <c r="J83" s="140">
        <f>SUM(J73:J82)</f>
        <v>496047912.05500007</v>
      </c>
      <c r="L83" s="140">
        <f>SUM(L73:L82)</f>
        <v>513807588.40499997</v>
      </c>
      <c r="M83" s="29"/>
      <c r="O83" s="140">
        <f>SUM(O73:O82)</f>
        <v>65765646.73780001</v>
      </c>
      <c r="R83" s="139">
        <v>81835802.92795001</v>
      </c>
      <c r="T83" s="139">
        <v>91650514.905209109</v>
      </c>
      <c r="V83" s="139">
        <f>SUM(V73:V81)</f>
        <v>114809667.5816592</v>
      </c>
      <c r="X83" s="139">
        <f>SUM(X73:X81)</f>
        <v>97110755.666088685</v>
      </c>
      <c r="Z83" s="139">
        <f>SUM(Z73:Z81)</f>
        <v>105715207.23732825</v>
      </c>
      <c r="AB83" s="138">
        <f>SUM(AB73:AB81)</f>
        <v>109551624.69233358</v>
      </c>
      <c r="AD83" s="138">
        <f>SUM(AD73:AD81)</f>
        <v>111296837.41513528</v>
      </c>
      <c r="AF83" s="138">
        <f>SUM(AF73:AF81)</f>
        <v>112568250.07293281</v>
      </c>
    </row>
    <row r="84" spans="2:54" ht="15" thickTop="1">
      <c r="D84" s="29"/>
      <c r="F84" s="29"/>
      <c r="H84" s="29"/>
      <c r="J84" s="29"/>
      <c r="L84" s="29"/>
      <c r="M84" s="29"/>
      <c r="O84" s="29"/>
      <c r="R84" s="137">
        <v>0</v>
      </c>
      <c r="T84" s="137">
        <v>0</v>
      </c>
      <c r="V84" s="137">
        <f>V70-V83</f>
        <v>4.7908127307891846E-3</v>
      </c>
      <c r="X84" s="137">
        <f>X70-X83</f>
        <v>4.4952183961868286E-3</v>
      </c>
      <c r="Z84" s="137">
        <f>Z70-Z83</f>
        <v>0.57090857625007629</v>
      </c>
      <c r="AB84" s="14">
        <f>AB70-AB83</f>
        <v>5.0988197326660156E-3</v>
      </c>
      <c r="AD84" s="14">
        <f>AD70-AD83</f>
        <v>8.6240082979202271E-2</v>
      </c>
      <c r="AF84" s="14">
        <f>AF70-AF83</f>
        <v>8.4263652563095093E-2</v>
      </c>
    </row>
    <row r="85" spans="2:54" ht="16.2">
      <c r="B85" s="7" t="s">
        <v>80</v>
      </c>
      <c r="D85" s="29"/>
      <c r="F85" s="29"/>
      <c r="H85" s="29"/>
      <c r="J85" s="29"/>
      <c r="L85" s="29"/>
      <c r="M85" s="29" t="s">
        <v>79</v>
      </c>
      <c r="O85" s="12" t="s">
        <v>78</v>
      </c>
      <c r="AB85" s="14"/>
      <c r="AD85" s="14"/>
    </row>
    <row r="86" spans="2:54">
      <c r="D86" s="12" t="s">
        <v>72</v>
      </c>
      <c r="E86" s="136"/>
      <c r="F86" s="12" t="s">
        <v>72</v>
      </c>
      <c r="G86" s="136"/>
      <c r="H86" s="12"/>
      <c r="I86" s="129"/>
      <c r="J86" s="12" t="s">
        <v>72</v>
      </c>
      <c r="L86" s="29" t="s">
        <v>77</v>
      </c>
      <c r="M86" s="12" t="s">
        <v>74</v>
      </c>
      <c r="O86" s="12" t="s">
        <v>74</v>
      </c>
      <c r="T86" s="134" t="s">
        <v>74</v>
      </c>
      <c r="V86" s="134" t="s">
        <v>74</v>
      </c>
      <c r="X86" s="129" t="s">
        <v>76</v>
      </c>
      <c r="Z86" s="129" t="s">
        <v>75</v>
      </c>
      <c r="AB86" s="130" t="s">
        <v>74</v>
      </c>
      <c r="AD86" s="130" t="s">
        <v>74</v>
      </c>
      <c r="AF86" s="129" t="s">
        <v>74</v>
      </c>
      <c r="AH86" s="135" t="s">
        <v>73</v>
      </c>
      <c r="AI86" s="135"/>
      <c r="AJ86" s="135" t="s">
        <v>73</v>
      </c>
      <c r="AL86" s="134" t="s">
        <v>72</v>
      </c>
      <c r="AO86" s="12" t="s">
        <v>72</v>
      </c>
      <c r="AR86" s="12" t="s">
        <v>72</v>
      </c>
      <c r="AU86" s="12" t="s">
        <v>72</v>
      </c>
      <c r="AX86" s="12" t="s">
        <v>72</v>
      </c>
      <c r="BA86" s="12" t="s">
        <v>72</v>
      </c>
    </row>
    <row r="87" spans="2:54">
      <c r="D87" s="11">
        <v>41729</v>
      </c>
      <c r="E87" s="133"/>
      <c r="F87" s="11">
        <v>42094</v>
      </c>
      <c r="G87" s="133"/>
      <c r="H87" s="11">
        <v>42460</v>
      </c>
      <c r="I87" s="1" t="s">
        <v>71</v>
      </c>
      <c r="J87" s="11">
        <v>42460</v>
      </c>
      <c r="L87" s="11">
        <v>42674</v>
      </c>
      <c r="M87" s="11">
        <v>42735</v>
      </c>
      <c r="O87" s="11">
        <v>43100</v>
      </c>
      <c r="P87" s="11"/>
      <c r="Q87" s="11"/>
      <c r="R87" s="131"/>
      <c r="S87" s="131"/>
      <c r="T87" s="131">
        <v>43465</v>
      </c>
      <c r="U87" s="11"/>
      <c r="V87" s="131">
        <v>43830</v>
      </c>
      <c r="W87" s="11"/>
      <c r="X87" s="131">
        <v>43921</v>
      </c>
      <c r="Y87" s="11"/>
      <c r="Z87" s="132">
        <v>44104</v>
      </c>
      <c r="AA87" s="11"/>
      <c r="AB87" s="132">
        <v>44196</v>
      </c>
      <c r="AC87" s="11"/>
      <c r="AD87" s="132">
        <v>44286</v>
      </c>
      <c r="AE87" s="11"/>
      <c r="AF87" s="132">
        <v>44561</v>
      </c>
      <c r="AG87" s="11"/>
      <c r="AH87" s="132" t="s">
        <v>70</v>
      </c>
      <c r="AI87" s="132"/>
      <c r="AJ87" s="132" t="s">
        <v>69</v>
      </c>
      <c r="AL87" s="131">
        <v>44561</v>
      </c>
      <c r="AO87" s="11">
        <v>44926</v>
      </c>
      <c r="AR87" s="11">
        <v>45291</v>
      </c>
      <c r="AU87" s="11">
        <v>45657</v>
      </c>
      <c r="AX87" s="11">
        <v>46022</v>
      </c>
      <c r="BA87" s="11">
        <v>46387</v>
      </c>
    </row>
    <row r="88" spans="2:54">
      <c r="B88" s="1"/>
      <c r="D88" s="12" t="s">
        <v>67</v>
      </c>
      <c r="F88" s="12" t="s">
        <v>67</v>
      </c>
      <c r="H88" s="12" t="s">
        <v>67</v>
      </c>
      <c r="J88" s="12" t="s">
        <v>67</v>
      </c>
      <c r="L88" s="12" t="s">
        <v>67</v>
      </c>
      <c r="M88" s="12" t="s">
        <v>67</v>
      </c>
      <c r="O88" s="12" t="s">
        <v>67</v>
      </c>
      <c r="T88" s="129" t="s">
        <v>67</v>
      </c>
      <c r="V88" s="129" t="s">
        <v>68</v>
      </c>
      <c r="X88" s="129" t="s">
        <v>68</v>
      </c>
      <c r="Z88" s="129" t="s">
        <v>68</v>
      </c>
      <c r="AB88" s="130" t="s">
        <v>67</v>
      </c>
      <c r="AD88" s="130" t="s">
        <v>67</v>
      </c>
      <c r="AF88" s="129" t="s">
        <v>67</v>
      </c>
      <c r="AH88" s="129" t="s">
        <v>67</v>
      </c>
      <c r="AJ88" s="129" t="s">
        <v>67</v>
      </c>
      <c r="AL88" s="129" t="s">
        <v>67</v>
      </c>
      <c r="AO88" s="129" t="s">
        <v>67</v>
      </c>
      <c r="AR88" s="129" t="s">
        <v>67</v>
      </c>
      <c r="AU88" s="129" t="s">
        <v>67</v>
      </c>
      <c r="AX88" s="129" t="s">
        <v>67</v>
      </c>
      <c r="BA88" s="129" t="s">
        <v>67</v>
      </c>
    </row>
    <row r="89" spans="2:54" s="72" customFormat="1">
      <c r="B89" s="8" t="s">
        <v>66</v>
      </c>
      <c r="D89" s="128"/>
      <c r="E89" s="95"/>
      <c r="F89" s="128"/>
      <c r="G89" s="95"/>
      <c r="H89" s="128"/>
      <c r="J89" s="128"/>
      <c r="L89" s="128"/>
      <c r="M89" s="128"/>
      <c r="O89" s="128"/>
      <c r="AB89" s="70"/>
      <c r="AD89" s="70"/>
    </row>
    <row r="90" spans="2:54" ht="16.2">
      <c r="B90" s="7" t="s">
        <v>53</v>
      </c>
      <c r="D90" s="29"/>
      <c r="F90" s="29"/>
      <c r="H90" s="29"/>
      <c r="J90" s="29"/>
      <c r="L90" s="29"/>
      <c r="M90" s="29"/>
      <c r="O90" s="29"/>
      <c r="P90" s="74"/>
      <c r="U90" s="74"/>
      <c r="W90" s="74"/>
      <c r="X90" s="74"/>
      <c r="Y90" s="74"/>
      <c r="Z90" s="74"/>
      <c r="AA90" s="74"/>
      <c r="AB90" s="123"/>
      <c r="AC90" s="74"/>
      <c r="AD90" s="123"/>
      <c r="AE90" s="74"/>
      <c r="AF90" s="127"/>
      <c r="AG90" s="74"/>
      <c r="AH90" s="126"/>
      <c r="AM90" s="74" t="s">
        <v>26</v>
      </c>
      <c r="AN90" s="74"/>
      <c r="AP90" s="74" t="s">
        <v>26</v>
      </c>
      <c r="AS90" s="74" t="s">
        <v>26</v>
      </c>
      <c r="AV90" s="74" t="s">
        <v>26</v>
      </c>
      <c r="AY90" s="74" t="s">
        <v>26</v>
      </c>
      <c r="AZ90" s="74"/>
      <c r="BB90" s="74" t="s">
        <v>26</v>
      </c>
    </row>
    <row r="91" spans="2:54">
      <c r="B91" s="4" t="s">
        <v>62</v>
      </c>
      <c r="D91" s="29"/>
      <c r="F91" s="29"/>
      <c r="H91" s="29"/>
      <c r="J91" s="29"/>
      <c r="L91" s="29"/>
      <c r="M91" s="29"/>
      <c r="O91" s="29">
        <v>14169159</v>
      </c>
      <c r="P91" s="74"/>
      <c r="R91" s="14">
        <v>9651931</v>
      </c>
      <c r="T91" s="69">
        <v>18576775</v>
      </c>
      <c r="U91" s="74"/>
      <c r="V91" s="69">
        <v>18265447.800000001</v>
      </c>
      <c r="W91" s="74"/>
      <c r="X91" s="69">
        <v>3780698.12</v>
      </c>
      <c r="Y91" s="74"/>
      <c r="Z91" s="69">
        <v>7558531.7999999998</v>
      </c>
      <c r="AA91" s="74"/>
      <c r="AB91" s="14">
        <v>10166048.800000001</v>
      </c>
      <c r="AC91" s="74"/>
      <c r="AD91" s="14">
        <v>2282368</v>
      </c>
      <c r="AE91" s="74"/>
      <c r="AF91" s="14">
        <v>3170715</v>
      </c>
      <c r="AG91" s="74"/>
      <c r="AH91" s="69">
        <f>AF91/2*3</f>
        <v>4756072.5</v>
      </c>
      <c r="AJ91" s="69">
        <f>AB91/2</f>
        <v>5083024.4000000004</v>
      </c>
      <c r="AL91" s="69">
        <f>AH91+AJ91</f>
        <v>9839096.9000000004</v>
      </c>
      <c r="AM91" s="51">
        <f>(AL91-AB91)/AB91</f>
        <v>-3.2161157833513483E-2</v>
      </c>
      <c r="AN91" s="51"/>
      <c r="AO91" s="122">
        <f>(V91+AB91+AL91)/3</f>
        <v>12756864.5</v>
      </c>
      <c r="AP91" s="66">
        <f>(AO91-AL91)/AL91</f>
        <v>0.29654831430717993</v>
      </c>
      <c r="AQ91" s="51"/>
      <c r="AR91" s="29">
        <f>ROUND(AO91*(1+AS91),0)</f>
        <v>13012002</v>
      </c>
      <c r="AS91" s="66">
        <v>0.02</v>
      </c>
      <c r="AU91" s="29">
        <f>ROUND(AR91*(1+AV91),0)</f>
        <v>13272242</v>
      </c>
      <c r="AV91" s="66">
        <v>0.02</v>
      </c>
      <c r="AX91" s="29">
        <f>ROUND(AU91*(1+AY91),0)</f>
        <v>13537687</v>
      </c>
      <c r="AY91" s="66">
        <v>0.02</v>
      </c>
      <c r="AZ91" s="51"/>
      <c r="BA91" s="29">
        <f>ROUND(AX91*(1+BB91),0)</f>
        <v>13808441</v>
      </c>
      <c r="BB91" s="66">
        <v>0.02</v>
      </c>
    </row>
    <row r="92" spans="2:54">
      <c r="B92" s="4" t="s">
        <v>65</v>
      </c>
      <c r="D92" s="29"/>
      <c r="F92" s="29"/>
      <c r="H92" s="29"/>
      <c r="J92" s="29"/>
      <c r="L92" s="29"/>
      <c r="M92" s="29"/>
      <c r="O92" s="29">
        <v>10092252</v>
      </c>
      <c r="P92" s="74"/>
      <c r="R92" s="14">
        <v>6660108.0999999996</v>
      </c>
      <c r="T92" s="69">
        <v>12986087.18</v>
      </c>
      <c r="U92" s="74"/>
      <c r="V92" s="69">
        <v>9869309.8100000005</v>
      </c>
      <c r="W92" s="74"/>
      <c r="X92" s="69">
        <v>1367842.6</v>
      </c>
      <c r="Y92" s="74"/>
      <c r="Z92" s="69">
        <v>6346167.6399999997</v>
      </c>
      <c r="AA92" s="74"/>
      <c r="AB92" s="14">
        <v>8813442.3200000003</v>
      </c>
      <c r="AC92" s="74"/>
      <c r="AD92" s="14">
        <v>2159474.59</v>
      </c>
      <c r="AE92" s="74"/>
      <c r="AF92" s="14">
        <v>2944198.08</v>
      </c>
      <c r="AG92" s="74"/>
      <c r="AH92" s="69">
        <f>AF92/2*3</f>
        <v>4416297.12</v>
      </c>
      <c r="AJ92" s="69">
        <f>AB92/2</f>
        <v>4406721.16</v>
      </c>
      <c r="AL92" s="69">
        <f>AH92+AJ92</f>
        <v>8823018.2800000012</v>
      </c>
      <c r="AM92" s="51">
        <f>(AL92-AB92)/AB92</f>
        <v>1.0865175776178329E-3</v>
      </c>
      <c r="AN92" s="51"/>
      <c r="AO92" s="122">
        <f>(V92+AB92+AL92)/3</f>
        <v>9168590.1366666686</v>
      </c>
      <c r="AP92" s="66">
        <f>(AO92-AL92)/AL92</f>
        <v>3.9167079303236728E-2</v>
      </c>
      <c r="AQ92" s="51"/>
      <c r="AR92" s="29">
        <f>ROUND(AO92*(1+AS92),0)</f>
        <v>9351962</v>
      </c>
      <c r="AS92" s="66">
        <v>0.02</v>
      </c>
      <c r="AU92" s="29">
        <f>ROUND(AR92*(1+AV92),0)</f>
        <v>9539001</v>
      </c>
      <c r="AV92" s="66">
        <v>0.02</v>
      </c>
      <c r="AX92" s="29">
        <f>ROUND(AU92*(1+AY92),0)</f>
        <v>9729781</v>
      </c>
      <c r="AY92" s="66">
        <v>0.02</v>
      </c>
      <c r="AZ92" s="51"/>
      <c r="BA92" s="29">
        <f>ROUND(AX92*(1+BB92),0)</f>
        <v>9924377</v>
      </c>
      <c r="BB92" s="66">
        <v>0.02</v>
      </c>
    </row>
    <row r="93" spans="2:54">
      <c r="B93" s="4" t="s">
        <v>51</v>
      </c>
      <c r="D93" s="29"/>
      <c r="F93" s="29"/>
      <c r="H93" s="29"/>
      <c r="J93" s="29"/>
      <c r="L93" s="29"/>
      <c r="M93" s="29"/>
      <c r="O93" s="119">
        <f>SUM(O91:O92)</f>
        <v>24261411</v>
      </c>
      <c r="P93" s="74"/>
      <c r="R93" s="120">
        <v>16312039.1</v>
      </c>
      <c r="T93" s="120">
        <v>31562862.18</v>
      </c>
      <c r="U93" s="74"/>
      <c r="V93" s="120">
        <f>SUM(V91:V92)</f>
        <v>28134757.609999999</v>
      </c>
      <c r="W93" s="74"/>
      <c r="X93" s="120">
        <f>SUM(X91:X92)</f>
        <v>5148540.7200000007</v>
      </c>
      <c r="Y93" s="74"/>
      <c r="Z93" s="120">
        <f>SUM(Z91:Z92)</f>
        <v>13904699.439999999</v>
      </c>
      <c r="AA93" s="74"/>
      <c r="AB93" s="121">
        <f>SUM(AB91:AB92)</f>
        <v>18979491.120000001</v>
      </c>
      <c r="AC93" s="74"/>
      <c r="AD93" s="121">
        <f>SUM(AD91:AD92)</f>
        <v>4441842.59</v>
      </c>
      <c r="AE93" s="74"/>
      <c r="AF93" s="120">
        <f>SUM(AF91:AF92)</f>
        <v>6114913.0800000001</v>
      </c>
      <c r="AG93" s="74"/>
      <c r="AH93" s="120">
        <f>SUM(AH91:AH92)</f>
        <v>9172369.620000001</v>
      </c>
      <c r="AJ93" s="120">
        <f>SUM(AJ91:AJ92)</f>
        <v>9489745.5600000005</v>
      </c>
      <c r="AL93" s="120">
        <f>SUM(AL91:AL92)</f>
        <v>18662115.18</v>
      </c>
      <c r="AM93" s="74"/>
      <c r="AN93" s="74"/>
      <c r="AO93" s="119">
        <f>SUM(AO91:AO92)</f>
        <v>21925454.63666667</v>
      </c>
      <c r="AP93" s="74"/>
      <c r="AR93" s="119">
        <f>SUM(AR91:AR92)</f>
        <v>22363964</v>
      </c>
      <c r="AS93" s="74"/>
      <c r="AU93" s="119">
        <f>SUM(AU91:AU92)</f>
        <v>22811243</v>
      </c>
      <c r="AV93" s="74"/>
      <c r="AX93" s="119">
        <f>SUM(AX91:AX92)</f>
        <v>23267468</v>
      </c>
      <c r="AY93" s="74"/>
      <c r="AZ93" s="74"/>
      <c r="BA93" s="119">
        <f>SUM(BA91:BA92)</f>
        <v>23732818</v>
      </c>
      <c r="BB93" s="74"/>
    </row>
    <row r="94" spans="2:54">
      <c r="D94" s="29"/>
      <c r="F94" s="29"/>
      <c r="H94" s="29"/>
      <c r="J94" s="29"/>
      <c r="L94" s="29"/>
      <c r="M94" s="29"/>
      <c r="O94" s="29"/>
      <c r="P94" s="74"/>
      <c r="U94" s="74"/>
      <c r="W94" s="74"/>
      <c r="X94" s="74"/>
      <c r="Y94" s="74"/>
      <c r="Z94" s="74"/>
      <c r="AA94" s="74"/>
      <c r="AB94" s="123"/>
      <c r="AC94" s="74"/>
      <c r="AD94" s="123"/>
      <c r="AE94" s="74"/>
      <c r="AF94" s="74"/>
      <c r="AG94" s="74"/>
      <c r="AM94" s="74"/>
      <c r="AN94" s="74"/>
      <c r="AP94" s="74"/>
      <c r="AS94" s="74"/>
      <c r="AV94" s="74"/>
      <c r="AY94" s="74"/>
      <c r="AZ94" s="74"/>
      <c r="BB94" s="74"/>
    </row>
    <row r="95" spans="2:54" s="72" customFormat="1" ht="15.6">
      <c r="B95" s="20" t="s">
        <v>58</v>
      </c>
      <c r="D95" s="26"/>
      <c r="E95" s="74"/>
      <c r="F95" s="26"/>
      <c r="G95" s="74"/>
      <c r="H95" s="26"/>
      <c r="J95" s="26"/>
      <c r="K95" s="74"/>
      <c r="L95" s="26"/>
      <c r="M95" s="74"/>
      <c r="O95" s="26"/>
      <c r="T95" s="39"/>
      <c r="V95" s="39"/>
      <c r="AB95" s="70"/>
      <c r="AD95" s="70"/>
      <c r="AH95" s="39"/>
      <c r="AJ95" s="39"/>
      <c r="AL95" s="39"/>
      <c r="AM95" s="74"/>
      <c r="AN95" s="74"/>
      <c r="AO95" s="26"/>
      <c r="AP95" s="74"/>
      <c r="AR95" s="26"/>
      <c r="AS95" s="74"/>
      <c r="AU95" s="26"/>
      <c r="AV95" s="74"/>
      <c r="AX95" s="26"/>
      <c r="AY95" s="74"/>
      <c r="AZ95" s="74"/>
      <c r="BA95" s="26"/>
      <c r="BB95" s="74"/>
    </row>
    <row r="96" spans="2:54" s="72" customFormat="1">
      <c r="B96" s="61" t="s">
        <v>57</v>
      </c>
      <c r="D96" s="26"/>
      <c r="E96" s="74"/>
      <c r="F96" s="26"/>
      <c r="G96" s="74"/>
      <c r="H96" s="26"/>
      <c r="J96" s="26"/>
      <c r="K96" s="74"/>
      <c r="L96" s="26"/>
      <c r="M96" s="74"/>
      <c r="O96" s="26"/>
      <c r="T96" s="39"/>
      <c r="V96" s="39"/>
      <c r="AB96" s="70"/>
      <c r="AD96" s="70"/>
      <c r="AH96" s="39"/>
      <c r="AJ96" s="39"/>
      <c r="AL96" s="39"/>
      <c r="AM96" s="74"/>
      <c r="AN96" s="74"/>
      <c r="AO96" s="26"/>
      <c r="AP96" s="74"/>
      <c r="AR96" s="26"/>
      <c r="AS96" s="74"/>
      <c r="AU96" s="26"/>
      <c r="AV96" s="74"/>
      <c r="AX96" s="26"/>
      <c r="AY96" s="74"/>
      <c r="AZ96" s="74"/>
      <c r="BA96" s="26"/>
      <c r="BB96" s="74"/>
    </row>
    <row r="97" spans="2:54" s="72" customFormat="1">
      <c r="B97" s="61" t="s">
        <v>56</v>
      </c>
      <c r="D97" s="26"/>
      <c r="E97" s="74"/>
      <c r="F97" s="26"/>
      <c r="G97" s="74"/>
      <c r="H97" s="26"/>
      <c r="J97" s="26"/>
      <c r="K97" s="74"/>
      <c r="L97" s="26"/>
      <c r="M97" s="74"/>
      <c r="O97" s="26"/>
      <c r="T97" s="39"/>
      <c r="V97" s="39"/>
      <c r="AB97" s="70"/>
      <c r="AD97" s="70"/>
      <c r="AH97" s="39"/>
      <c r="AJ97" s="39"/>
      <c r="AL97" s="39"/>
      <c r="AM97" s="74"/>
      <c r="AN97" s="74"/>
      <c r="AO97" s="26"/>
      <c r="AP97" s="74"/>
      <c r="AR97" s="26"/>
      <c r="AS97" s="74"/>
      <c r="AU97" s="26"/>
      <c r="AV97" s="74"/>
      <c r="AX97" s="26"/>
      <c r="AY97" s="74"/>
      <c r="AZ97" s="74"/>
      <c r="BA97" s="26"/>
      <c r="BB97" s="74"/>
    </row>
    <row r="98" spans="2:54" s="72" customFormat="1">
      <c r="B98" s="61"/>
      <c r="D98" s="26"/>
      <c r="E98" s="74"/>
      <c r="F98" s="26"/>
      <c r="G98" s="74"/>
      <c r="H98" s="26"/>
      <c r="J98" s="26"/>
      <c r="K98" s="74"/>
      <c r="L98" s="26"/>
      <c r="M98" s="74"/>
      <c r="O98" s="26"/>
      <c r="T98" s="39"/>
      <c r="V98" s="39"/>
      <c r="AB98" s="70"/>
      <c r="AD98" s="70"/>
      <c r="AH98" s="39"/>
      <c r="AJ98" s="39"/>
      <c r="AL98" s="39"/>
      <c r="AM98" s="74"/>
      <c r="AN98" s="74"/>
      <c r="AO98" s="26"/>
      <c r="AP98" s="74"/>
      <c r="AR98" s="26"/>
      <c r="AS98" s="74"/>
      <c r="AU98" s="26"/>
      <c r="AV98" s="74"/>
      <c r="AX98" s="26"/>
      <c r="AY98" s="74"/>
      <c r="AZ98" s="74"/>
      <c r="BA98" s="26"/>
      <c r="BB98" s="74"/>
    </row>
    <row r="99" spans="2:54" s="72" customFormat="1">
      <c r="B99" s="61"/>
      <c r="D99" s="26"/>
      <c r="E99" s="74"/>
      <c r="F99" s="26"/>
      <c r="G99" s="74"/>
      <c r="H99" s="26"/>
      <c r="J99" s="26"/>
      <c r="K99" s="74"/>
      <c r="L99" s="26"/>
      <c r="M99" s="74"/>
      <c r="O99" s="26"/>
      <c r="R99" s="69"/>
      <c r="T99" s="39"/>
      <c r="V99" s="39"/>
      <c r="AB99" s="70"/>
      <c r="AD99" s="70"/>
      <c r="AF99" s="125"/>
      <c r="AH99" s="39"/>
      <c r="AJ99" s="39"/>
      <c r="AL99" s="39"/>
      <c r="AM99" s="74"/>
      <c r="AN99" s="74"/>
      <c r="AO99" s="26"/>
      <c r="AP99" s="74"/>
      <c r="AR99" s="26"/>
      <c r="AS99" s="74"/>
      <c r="AU99" s="26"/>
      <c r="AV99" s="74"/>
      <c r="AX99" s="26"/>
      <c r="AY99" s="74"/>
      <c r="AZ99" s="74"/>
      <c r="BA99" s="26"/>
      <c r="BB99" s="74"/>
    </row>
    <row r="100" spans="2:54" ht="16.2">
      <c r="B100" s="124" t="s">
        <v>48</v>
      </c>
      <c r="D100" s="29"/>
      <c r="F100" s="29"/>
      <c r="H100" s="29"/>
      <c r="J100" s="29"/>
      <c r="L100" s="29"/>
      <c r="M100" s="29"/>
      <c r="O100" s="29"/>
      <c r="P100" s="74"/>
      <c r="R100" s="69"/>
      <c r="U100" s="74"/>
      <c r="W100" s="74"/>
      <c r="X100" s="74"/>
      <c r="Y100" s="74"/>
      <c r="Z100" s="74"/>
      <c r="AA100" s="74"/>
      <c r="AB100" s="70"/>
      <c r="AC100" s="74"/>
      <c r="AD100" s="123"/>
      <c r="AE100" s="74"/>
      <c r="AF100" s="74"/>
      <c r="AG100" s="74"/>
      <c r="AM100" s="74"/>
      <c r="AN100" s="74"/>
      <c r="AP100" s="74"/>
      <c r="AS100" s="74"/>
      <c r="AV100" s="74"/>
      <c r="AY100" s="74"/>
      <c r="AZ100" s="74"/>
      <c r="BB100" s="74"/>
    </row>
    <row r="101" spans="2:54">
      <c r="B101" s="111" t="s">
        <v>64</v>
      </c>
      <c r="D101" s="29">
        <v>185514084</v>
      </c>
      <c r="F101" s="29">
        <v>188153186</v>
      </c>
      <c r="H101" s="29">
        <v>189285415.73999998</v>
      </c>
      <c r="J101" s="29">
        <v>189285415.73999998</v>
      </c>
      <c r="L101" s="29">
        <v>116344453.80000001</v>
      </c>
      <c r="M101" s="29" t="e">
        <f>ROUND(L101/7*(1+#REF!)*5,0)+L101</f>
        <v>#REF!</v>
      </c>
      <c r="O101" s="29">
        <v>185244614.33000001</v>
      </c>
      <c r="P101" s="51"/>
      <c r="Q101" s="117"/>
      <c r="R101" s="69">
        <v>91797136.030000001</v>
      </c>
      <c r="S101" s="117"/>
      <c r="T101" s="111">
        <v>180045310.43597999</v>
      </c>
      <c r="U101" s="51"/>
      <c r="V101" s="111">
        <f>180828921.07+241316.15</f>
        <v>181070237.22</v>
      </c>
      <c r="W101" s="51"/>
      <c r="X101" s="111">
        <f>31040821.5833941+369838.15</f>
        <v>31410659.733394098</v>
      </c>
      <c r="Y101" s="51"/>
      <c r="Z101" s="111">
        <f>94202739.8974401+1161079.4</f>
        <v>95363819.297440112</v>
      </c>
      <c r="AA101" s="51"/>
      <c r="AB101" s="14">
        <f>129889536.024572+1588113.95</f>
        <v>131477649.974572</v>
      </c>
      <c r="AC101" s="51"/>
      <c r="AD101" s="14">
        <f>32706314.0794904+369578.3</f>
        <v>33075892.379490402</v>
      </c>
      <c r="AE101" s="51"/>
      <c r="AF101" s="14">
        <f>45401859.1820535+513601.87</f>
        <v>45915461.052053496</v>
      </c>
      <c r="AG101" s="51"/>
      <c r="AH101" s="69">
        <f>AF101/2*3</f>
        <v>68873191.578080237</v>
      </c>
      <c r="AJ101" s="69">
        <f>AB101/2</f>
        <v>65738824.987286001</v>
      </c>
      <c r="AL101" s="69">
        <f>AH101+AJ101</f>
        <v>134612016.56536624</v>
      </c>
      <c r="AM101" s="51">
        <f>(AL101-AB101)/AB101</f>
        <v>2.3839539202293526E-2</v>
      </c>
      <c r="AN101" s="51"/>
      <c r="AO101" s="122">
        <f>(V101+AB101+AL101)/3</f>
        <v>149053301.25331274</v>
      </c>
      <c r="AP101" s="66">
        <f>(AO101-AL101)/AL101</f>
        <v>0.1072807989688941</v>
      </c>
      <c r="AR101" s="29">
        <f>AO101*(1+AS101)</f>
        <v>152034367.27837899</v>
      </c>
      <c r="AS101" s="66">
        <f>$AS$91</f>
        <v>0.02</v>
      </c>
      <c r="AU101" s="29">
        <f>AR101*(1+AV101)</f>
        <v>155075054.62394658</v>
      </c>
      <c r="AV101" s="66">
        <f>$AV$91</f>
        <v>0.02</v>
      </c>
      <c r="AX101" s="29">
        <f>AU101*(1+AY101)</f>
        <v>158176555.71642551</v>
      </c>
      <c r="AY101" s="66">
        <f>$AY$91</f>
        <v>0.02</v>
      </c>
      <c r="AZ101" s="51"/>
      <c r="BA101" s="29">
        <f>AX101*(1+BB101)</f>
        <v>161340086.83075401</v>
      </c>
      <c r="BB101" s="66">
        <f>$AY$91</f>
        <v>0.02</v>
      </c>
    </row>
    <row r="102" spans="2:54">
      <c r="B102" s="111" t="s">
        <v>63</v>
      </c>
      <c r="D102" s="29">
        <v>7646201</v>
      </c>
      <c r="F102" s="29">
        <v>6927162</v>
      </c>
      <c r="H102" s="29">
        <v>7359265.8300000001</v>
      </c>
      <c r="J102" s="29">
        <v>7359265.8300000001</v>
      </c>
      <c r="L102" s="29">
        <v>4152773.8499999996</v>
      </c>
      <c r="M102" s="29" t="e">
        <f>ROUND(L102/7*(1+#REF!)*5,0)+L102</f>
        <v>#REF!</v>
      </c>
      <c r="O102" s="29">
        <v>6667498.4300000016</v>
      </c>
      <c r="P102" s="51"/>
      <c r="Q102" s="117"/>
      <c r="R102" s="69">
        <v>3218207.66</v>
      </c>
      <c r="S102" s="117"/>
      <c r="T102" s="111">
        <v>6625046.3499999996</v>
      </c>
      <c r="U102" s="51"/>
      <c r="V102" s="111">
        <v>6019067.2699999996</v>
      </c>
      <c r="W102" s="51"/>
      <c r="X102" s="111">
        <v>1494355.77</v>
      </c>
      <c r="Y102" s="51"/>
      <c r="Z102" s="111">
        <v>4430339.37</v>
      </c>
      <c r="AA102" s="51"/>
      <c r="AB102" s="14">
        <v>5921303.0199999996</v>
      </c>
      <c r="AC102" s="51"/>
      <c r="AD102" s="14">
        <v>1305204.24</v>
      </c>
      <c r="AE102" s="51"/>
      <c r="AF102" s="14">
        <v>1736699.46</v>
      </c>
      <c r="AG102" s="51"/>
      <c r="AH102" s="69">
        <f>AF102/2*3</f>
        <v>2605049.19</v>
      </c>
      <c r="AJ102" s="69">
        <f>AB102/2</f>
        <v>2960651.51</v>
      </c>
      <c r="AL102" s="69">
        <f>AH102+AJ102</f>
        <v>5565700.6999999993</v>
      </c>
      <c r="AM102" s="51">
        <f>(AL102-AB102)/AB102</f>
        <v>-6.0054741126894788E-2</v>
      </c>
      <c r="AN102" s="51"/>
      <c r="AO102" s="122">
        <f>(V102+AB102+AL102)/3</f>
        <v>5835356.9966666661</v>
      </c>
      <c r="AP102" s="66">
        <f>(AO102-AL102)/AL102</f>
        <v>4.8449658219434422E-2</v>
      </c>
      <c r="AR102" s="29">
        <f>AO102*(1+AS102)</f>
        <v>5952064.1365999999</v>
      </c>
      <c r="AS102" s="66">
        <f>$AS$91</f>
        <v>0.02</v>
      </c>
      <c r="AU102" s="29">
        <f>AR102*(1+AV102)</f>
        <v>6071105.4193319995</v>
      </c>
      <c r="AV102" s="66">
        <f>$AV$91</f>
        <v>0.02</v>
      </c>
      <c r="AX102" s="29">
        <f>AU102*(1+AY102)</f>
        <v>6192527.5277186399</v>
      </c>
      <c r="AY102" s="66">
        <f>$AY$91</f>
        <v>0.02</v>
      </c>
      <c r="AZ102" s="51"/>
      <c r="BA102" s="29">
        <f>AX102*(1+BB102)</f>
        <v>6316378.0782730132</v>
      </c>
      <c r="BB102" s="66">
        <f>$AY$91</f>
        <v>0.02</v>
      </c>
    </row>
    <row r="103" spans="2:54">
      <c r="B103" s="111" t="s">
        <v>62</v>
      </c>
      <c r="D103" s="29">
        <v>0</v>
      </c>
      <c r="F103" s="29">
        <v>0</v>
      </c>
      <c r="H103" s="29">
        <v>296653.84999999998</v>
      </c>
      <c r="J103" s="29">
        <v>296653.84999999998</v>
      </c>
      <c r="L103" s="29">
        <v>429905.51999999996</v>
      </c>
      <c r="M103" s="29" t="e">
        <f>ROUND(L103/7*(1+#REF!)*5,0)+L103</f>
        <v>#REF!</v>
      </c>
      <c r="O103" s="29">
        <v>745713</v>
      </c>
      <c r="P103" s="51"/>
      <c r="Q103" s="117"/>
      <c r="R103" s="69">
        <v>468368.66000000003</v>
      </c>
      <c r="S103" s="117"/>
      <c r="T103" s="111">
        <v>947414.71</v>
      </c>
      <c r="U103" s="51"/>
      <c r="V103" s="111">
        <v>754589.46</v>
      </c>
      <c r="W103" s="51"/>
      <c r="X103" s="111">
        <v>197298.56</v>
      </c>
      <c r="Y103" s="51"/>
      <c r="Z103" s="111">
        <v>601814.27</v>
      </c>
      <c r="AA103" s="51"/>
      <c r="AB103" s="14">
        <v>760084.94</v>
      </c>
      <c r="AC103" s="51"/>
      <c r="AD103" s="14">
        <v>203466.27</v>
      </c>
      <c r="AE103" s="51"/>
      <c r="AF103" s="14">
        <v>274366.07</v>
      </c>
      <c r="AG103" s="51"/>
      <c r="AH103" s="69">
        <f>AF103/2*3</f>
        <v>411549.10499999998</v>
      </c>
      <c r="AJ103" s="69">
        <f>AB103/2</f>
        <v>380042.47</v>
      </c>
      <c r="AL103" s="69">
        <f>AH103+AJ103</f>
        <v>791591.57499999995</v>
      </c>
      <c r="AM103" s="51">
        <f>(AL103-AB103)/AB103</f>
        <v>4.1451465937478005E-2</v>
      </c>
      <c r="AN103" s="51"/>
      <c r="AO103" s="122">
        <f>(V103+AB103+AL103)/3</f>
        <v>768755.32499999984</v>
      </c>
      <c r="AP103" s="66">
        <f>(AO103-AL103)/AL103</f>
        <v>-2.8848525832276723E-2</v>
      </c>
      <c r="AR103" s="29">
        <f>AO103*(1+AS103)</f>
        <v>784130.43149999983</v>
      </c>
      <c r="AS103" s="66">
        <f>$AS$91</f>
        <v>0.02</v>
      </c>
      <c r="AU103" s="29">
        <f>AR103*(1+AV103)</f>
        <v>799813.04012999986</v>
      </c>
      <c r="AV103" s="66">
        <f>$AV$91</f>
        <v>0.02</v>
      </c>
      <c r="AX103" s="29">
        <f>AU103*(1+AY103)</f>
        <v>815809.30093259993</v>
      </c>
      <c r="AY103" s="66">
        <f>$AY$91</f>
        <v>0.02</v>
      </c>
      <c r="AZ103" s="51"/>
      <c r="BA103" s="29">
        <f>AX103*(1+BB103)</f>
        <v>832125.48695125198</v>
      </c>
      <c r="BB103" s="66">
        <f>$AY$91</f>
        <v>0.02</v>
      </c>
    </row>
    <row r="104" spans="2:54">
      <c r="B104" s="111" t="s">
        <v>61</v>
      </c>
      <c r="D104" s="29">
        <v>2245607</v>
      </c>
      <c r="F104" s="29">
        <v>2865940</v>
      </c>
      <c r="H104" s="29">
        <v>3218021.4599999972</v>
      </c>
      <c r="I104" s="3"/>
      <c r="J104" s="29">
        <v>3218021.4599999972</v>
      </c>
      <c r="L104" s="29">
        <v>2074274</v>
      </c>
      <c r="M104" s="29" t="e">
        <f>ROUND(L104/7*(1+#REF!)*5,0)+L104</f>
        <v>#REF!</v>
      </c>
      <c r="O104" s="29">
        <v>0</v>
      </c>
      <c r="P104" s="51"/>
      <c r="Q104" s="117"/>
      <c r="R104" s="69">
        <v>841494.49000000197</v>
      </c>
      <c r="S104" s="117"/>
      <c r="T104" s="111">
        <v>214490.330000002</v>
      </c>
      <c r="U104" s="51"/>
      <c r="V104" s="111">
        <v>231284.478</v>
      </c>
      <c r="W104" s="51"/>
      <c r="X104" s="111">
        <v>55122.805561809299</v>
      </c>
      <c r="Y104" s="51"/>
      <c r="Z104" s="111">
        <v>166188.728919366</v>
      </c>
      <c r="AA104" s="51"/>
      <c r="AB104" s="14">
        <v>509520.34530132299</v>
      </c>
      <c r="AC104" s="51"/>
      <c r="AD104" s="14">
        <v>59020.6701969895</v>
      </c>
      <c r="AE104" s="51"/>
      <c r="AF104" s="14">
        <v>79116.268243287705</v>
      </c>
      <c r="AG104" s="51"/>
      <c r="AH104" s="69">
        <f>AF104/2*3</f>
        <v>118674.40236493156</v>
      </c>
      <c r="AJ104" s="69">
        <f>AB104/2</f>
        <v>254760.17265066149</v>
      </c>
      <c r="AL104" s="69">
        <f>AH104+AJ104</f>
        <v>373434.57501559309</v>
      </c>
      <c r="AM104" s="51">
        <f>(AL104-AB104)/AB104</f>
        <v>-0.26708603795840719</v>
      </c>
      <c r="AN104" s="51"/>
      <c r="AO104" s="122">
        <f>(V104+AB104+AL104)/3</f>
        <v>371413.13277230534</v>
      </c>
      <c r="AP104" s="66">
        <f>(AO104-AL104)/AL104</f>
        <v>-5.4131094936866525E-3</v>
      </c>
      <c r="AR104" s="29">
        <f>AO104*(1+AS104)</f>
        <v>378841.39542775147</v>
      </c>
      <c r="AS104" s="66">
        <f>$AS$91</f>
        <v>0.02</v>
      </c>
      <c r="AU104" s="29">
        <f>AR104*(1+AV104)</f>
        <v>386418.22333630652</v>
      </c>
      <c r="AV104" s="66">
        <f>$AV$91</f>
        <v>0.02</v>
      </c>
      <c r="AX104" s="29">
        <f>AU104*(1+AY104)</f>
        <v>394146.58780303266</v>
      </c>
      <c r="AY104" s="66">
        <f>$AY$91</f>
        <v>0.02</v>
      </c>
      <c r="AZ104" s="51"/>
      <c r="BA104" s="29">
        <f>AX104*(1+BB104)</f>
        <v>402029.51955909334</v>
      </c>
      <c r="BB104" s="66">
        <f>$AY$91</f>
        <v>0.02</v>
      </c>
    </row>
    <row r="105" spans="2:54">
      <c r="B105" s="111" t="s">
        <v>60</v>
      </c>
      <c r="D105" s="29">
        <v>1075252</v>
      </c>
      <c r="F105" s="29">
        <v>1766578</v>
      </c>
      <c r="H105" s="29">
        <v>1843174</v>
      </c>
      <c r="J105" s="29">
        <v>1843174</v>
      </c>
      <c r="L105" s="29">
        <v>345989</v>
      </c>
      <c r="M105" s="29" t="e">
        <f>ROUND(L105/7*(1+#REF!)*5,0)+L105</f>
        <v>#REF!</v>
      </c>
      <c r="O105" s="29">
        <v>1437047.5</v>
      </c>
      <c r="P105" s="51"/>
      <c r="Q105" s="117"/>
      <c r="R105" s="69">
        <v>561170</v>
      </c>
      <c r="S105" s="117"/>
      <c r="T105" s="111">
        <v>1127663</v>
      </c>
      <c r="U105" s="51"/>
      <c r="V105" s="111">
        <v>1313109</v>
      </c>
      <c r="W105" s="51"/>
      <c r="X105" s="111">
        <v>82762</v>
      </c>
      <c r="Y105" s="51"/>
      <c r="Z105" s="111">
        <v>408338</v>
      </c>
      <c r="AA105" s="51"/>
      <c r="AB105" s="14">
        <v>490138</v>
      </c>
      <c r="AC105" s="51"/>
      <c r="AD105" s="14">
        <v>54514</v>
      </c>
      <c r="AE105" s="51"/>
      <c r="AF105" s="14">
        <v>111386</v>
      </c>
      <c r="AG105" s="51"/>
      <c r="AH105" s="69">
        <f>AF105/2*3</f>
        <v>167079</v>
      </c>
      <c r="AJ105" s="69">
        <f>AB105/2</f>
        <v>245069</v>
      </c>
      <c r="AL105" s="69">
        <f>AH105+AJ105</f>
        <v>412148</v>
      </c>
      <c r="AM105" s="51">
        <f>(AL105-AB105)/AB105</f>
        <v>-0.15911845235423494</v>
      </c>
      <c r="AN105" s="51"/>
      <c r="AO105" s="122">
        <f>(V105+AB105+AL105)/3</f>
        <v>738465</v>
      </c>
      <c r="AP105" s="66">
        <f>(AO105-AL105)/AL105</f>
        <v>0.79174713937711694</v>
      </c>
      <c r="AR105" s="29">
        <f>AO105*(1+AS105)</f>
        <v>753234.3</v>
      </c>
      <c r="AS105" s="66">
        <f>$AS$91</f>
        <v>0.02</v>
      </c>
      <c r="AU105" s="29">
        <f>AR105*(1+AV105)</f>
        <v>768298.98600000003</v>
      </c>
      <c r="AV105" s="66">
        <f>$AV$91</f>
        <v>0.02</v>
      </c>
      <c r="AX105" s="29">
        <f>AU105*(1+AY105)</f>
        <v>783664.96572000009</v>
      </c>
      <c r="AY105" s="66">
        <f>$AY$91</f>
        <v>0.02</v>
      </c>
      <c r="AZ105" s="51"/>
      <c r="BA105" s="29">
        <f>AX105*(1+BB105)</f>
        <v>799338.26503440016</v>
      </c>
      <c r="BB105" s="66">
        <f>$AY$91</f>
        <v>0.02</v>
      </c>
    </row>
    <row r="106" spans="2:54">
      <c r="B106" s="111" t="s">
        <v>51</v>
      </c>
      <c r="D106" s="29"/>
      <c r="F106" s="29"/>
      <c r="H106" s="29"/>
      <c r="J106" s="29"/>
      <c r="L106" s="29"/>
      <c r="M106" s="29"/>
      <c r="O106" s="119">
        <f>SUM(O101:O105)</f>
        <v>194094873.26000002</v>
      </c>
      <c r="P106" s="51"/>
      <c r="Q106" s="117"/>
      <c r="R106" s="120">
        <v>96886376.839999989</v>
      </c>
      <c r="S106" s="117"/>
      <c r="T106" s="120">
        <v>188959924.82598001</v>
      </c>
      <c r="U106" s="51"/>
      <c r="V106" s="120">
        <f>SUM(V101:V105)</f>
        <v>189388287.428</v>
      </c>
      <c r="W106" s="51"/>
      <c r="X106" s="120">
        <f>SUM(X101:X105)</f>
        <v>33240198.868955906</v>
      </c>
      <c r="Y106" s="51"/>
      <c r="Z106" s="120">
        <f>SUM(Z101:Z105)</f>
        <v>100970499.66635948</v>
      </c>
      <c r="AA106" s="51"/>
      <c r="AB106" s="121">
        <f>SUM(AB101:AB105)</f>
        <v>139158696.27987334</v>
      </c>
      <c r="AC106" s="51"/>
      <c r="AD106" s="121">
        <f>SUM(AD101:AD105)</f>
        <v>34698097.559687391</v>
      </c>
      <c r="AE106" s="51"/>
      <c r="AF106" s="120">
        <f>SUM(AF101:AF105)</f>
        <v>48117028.850296788</v>
      </c>
      <c r="AG106" s="51"/>
      <c r="AH106" s="120">
        <f>SUM(AH101:AH105)</f>
        <v>72175543.275445163</v>
      </c>
      <c r="AJ106" s="120">
        <f>SUM(AJ101:AJ105)</f>
        <v>69579348.139936671</v>
      </c>
      <c r="AL106" s="120">
        <f>SUM(AL101:AL105)</f>
        <v>141754891.41538182</v>
      </c>
      <c r="AM106" s="51"/>
      <c r="AN106" s="117"/>
      <c r="AO106" s="119">
        <f>SUM(AO101:AO105)</f>
        <v>156767291.70775169</v>
      </c>
      <c r="AP106" s="51"/>
      <c r="AR106" s="119">
        <f>SUM(AR101:AR105)</f>
        <v>159902637.54190674</v>
      </c>
      <c r="AS106" s="51"/>
      <c r="AU106" s="119">
        <f>SUM(AU101:AU105)</f>
        <v>163100690.29274487</v>
      </c>
      <c r="AV106" s="51"/>
      <c r="AX106" s="119">
        <f>SUM(AX101:AX105)</f>
        <v>166362704.09859976</v>
      </c>
      <c r="AY106" s="51"/>
      <c r="AZ106" s="51"/>
      <c r="BA106" s="119">
        <f>SUM(BA101:BA105)</f>
        <v>169689958.18057179</v>
      </c>
      <c r="BB106" s="51"/>
    </row>
    <row r="107" spans="2:54">
      <c r="B107" s="111"/>
      <c r="D107" s="29"/>
      <c r="F107" s="29"/>
      <c r="H107" s="29"/>
      <c r="J107" s="29"/>
      <c r="L107" s="29"/>
      <c r="M107" s="29"/>
      <c r="O107" s="29"/>
      <c r="P107" s="51"/>
      <c r="Q107" s="117"/>
      <c r="R107" s="69"/>
      <c r="S107" s="117"/>
      <c r="T107" s="69"/>
      <c r="U107" s="51"/>
      <c r="V107" s="69"/>
      <c r="W107" s="51"/>
      <c r="X107" s="69"/>
      <c r="Y107" s="51"/>
      <c r="Z107" s="69"/>
      <c r="AA107" s="51"/>
      <c r="AB107" s="118"/>
      <c r="AC107" s="51"/>
      <c r="AD107" s="118"/>
      <c r="AE107" s="51"/>
      <c r="AF107" s="69"/>
      <c r="AG107" s="51"/>
      <c r="AH107" s="69"/>
      <c r="AJ107" s="69"/>
      <c r="AL107" s="69"/>
      <c r="AM107" s="51"/>
      <c r="AN107" s="117"/>
      <c r="AO107" s="29"/>
      <c r="AP107" s="51"/>
      <c r="AR107" s="29"/>
      <c r="AS107" s="51"/>
      <c r="AU107" s="29"/>
      <c r="AV107" s="51"/>
      <c r="AX107" s="29"/>
      <c r="AY107" s="51"/>
      <c r="AZ107" s="51"/>
      <c r="BA107" s="29"/>
      <c r="BB107" s="51"/>
    </row>
    <row r="108" spans="2:54" s="72" customFormat="1">
      <c r="B108" s="111" t="s">
        <v>59</v>
      </c>
      <c r="D108" s="94">
        <f>SUM(D101:D105)</f>
        <v>196481144</v>
      </c>
      <c r="E108" s="95"/>
      <c r="F108" s="94">
        <f>SUM(F101:F105)</f>
        <v>199712866</v>
      </c>
      <c r="G108" s="95"/>
      <c r="H108" s="94">
        <f>SUM(H101:H105)</f>
        <v>202002530.88</v>
      </c>
      <c r="I108" s="116"/>
      <c r="J108" s="94">
        <f>SUM(J101:J105)</f>
        <v>202002530.88</v>
      </c>
      <c r="L108" s="94">
        <f>SUM(L101:L105)</f>
        <v>123347396.17</v>
      </c>
      <c r="M108" s="94" t="e">
        <f>SUM(M101:M105)</f>
        <v>#REF!</v>
      </c>
      <c r="O108" s="94">
        <f>O93+O106</f>
        <v>218356284.26000002</v>
      </c>
      <c r="R108" s="93">
        <v>113198415.93999998</v>
      </c>
      <c r="T108" s="93">
        <v>220522787.00598001</v>
      </c>
      <c r="V108" s="93">
        <f>V106+V93</f>
        <v>217523045.03799999</v>
      </c>
      <c r="X108" s="93">
        <f>X106+X93</f>
        <v>38388739.588955909</v>
      </c>
      <c r="Z108" s="93">
        <f>Z106+Z93</f>
        <v>114875199.10635948</v>
      </c>
      <c r="AB108" s="92">
        <f>AB106+AB93</f>
        <v>158138187.39987335</v>
      </c>
      <c r="AD108" s="92">
        <f>AD106+AD93</f>
        <v>39139940.149687394</v>
      </c>
      <c r="AF108" s="93">
        <f>AF106+AF93</f>
        <v>54231941.930296786</v>
      </c>
      <c r="AH108" s="93">
        <f>AH93+AH106</f>
        <v>81347912.895445168</v>
      </c>
      <c r="AJ108" s="93">
        <f>AJ93+AJ106</f>
        <v>79069093.699936673</v>
      </c>
      <c r="AL108" s="93">
        <f>AL93+AL106</f>
        <v>160417006.59538183</v>
      </c>
      <c r="AO108" s="94">
        <f>AO93+AO106</f>
        <v>178692746.34441835</v>
      </c>
      <c r="AR108" s="94">
        <f>AR93+AR106</f>
        <v>182266601.54190674</v>
      </c>
      <c r="AU108" s="94">
        <f>AU93+AU106</f>
        <v>185911933.29274487</v>
      </c>
      <c r="AW108" s="115"/>
      <c r="AX108" s="94">
        <f>AX93+AX106</f>
        <v>189630172.09859976</v>
      </c>
      <c r="BA108" s="94">
        <f>BA93+BA106</f>
        <v>193422776.18057179</v>
      </c>
    </row>
    <row r="109" spans="2:54">
      <c r="B109" s="111"/>
      <c r="D109" s="28"/>
      <c r="F109" s="28"/>
      <c r="H109" s="28"/>
      <c r="J109" s="28"/>
      <c r="L109" s="28"/>
      <c r="M109" s="28"/>
      <c r="O109" s="28"/>
      <c r="R109" s="69"/>
      <c r="T109" s="42"/>
      <c r="V109" s="42"/>
      <c r="AB109" s="14"/>
      <c r="AD109" s="14"/>
      <c r="AH109" s="42"/>
      <c r="AJ109" s="42"/>
      <c r="AL109" s="42"/>
      <c r="AO109" s="28"/>
      <c r="AR109" s="28"/>
      <c r="AU109" s="28"/>
      <c r="AX109" s="28"/>
      <c r="BA109" s="28"/>
    </row>
    <row r="110" spans="2:54" ht="15.6">
      <c r="B110" s="62" t="s">
        <v>58</v>
      </c>
      <c r="D110" s="28"/>
      <c r="F110" s="28"/>
      <c r="H110" s="28"/>
      <c r="J110" s="28"/>
      <c r="L110" s="28"/>
      <c r="M110" s="28"/>
      <c r="O110" s="114">
        <f>O108+O93</f>
        <v>242617695.26000002</v>
      </c>
      <c r="T110" s="42">
        <v>252085649.18597999</v>
      </c>
      <c r="V110" s="42"/>
      <c r="AB110" s="14"/>
      <c r="AD110" s="14"/>
      <c r="AH110" s="42"/>
      <c r="AJ110" s="42"/>
      <c r="AL110" s="42"/>
      <c r="AO110" s="28"/>
      <c r="AR110" s="28"/>
      <c r="AU110" s="28"/>
      <c r="AX110" s="28"/>
      <c r="BA110" s="28"/>
    </row>
    <row r="111" spans="2:54">
      <c r="B111" s="61" t="s">
        <v>57</v>
      </c>
      <c r="D111" s="28"/>
      <c r="F111" s="28"/>
      <c r="H111" s="28"/>
      <c r="J111" s="28"/>
      <c r="L111" s="28"/>
      <c r="M111" s="28"/>
      <c r="O111" s="28"/>
      <c r="T111" s="42"/>
      <c r="V111" s="42"/>
      <c r="AB111" s="14"/>
      <c r="AD111" s="14"/>
      <c r="AH111" s="42"/>
      <c r="AJ111" s="42"/>
      <c r="AL111" s="42"/>
      <c r="AO111" s="28"/>
      <c r="AR111" s="28"/>
      <c r="AU111" s="28"/>
      <c r="AX111" s="28"/>
      <c r="BA111" s="28"/>
    </row>
    <row r="112" spans="2:54">
      <c r="B112" s="61" t="s">
        <v>56</v>
      </c>
      <c r="D112" s="28"/>
      <c r="F112" s="28"/>
      <c r="H112" s="28"/>
      <c r="J112" s="28"/>
      <c r="L112" s="28"/>
      <c r="M112" s="28"/>
      <c r="O112" s="28"/>
      <c r="T112" s="42"/>
      <c r="V112" s="42"/>
      <c r="AB112" s="14"/>
      <c r="AD112" s="14"/>
      <c r="AH112" s="42"/>
      <c r="AJ112" s="42"/>
      <c r="AL112" s="42"/>
      <c r="AO112" s="28"/>
      <c r="AR112" s="28"/>
      <c r="AU112" s="28"/>
      <c r="AX112" s="28"/>
      <c r="BA112" s="28"/>
    </row>
    <row r="113" spans="2:54">
      <c r="B113" s="1"/>
      <c r="D113" s="28"/>
      <c r="F113" s="28"/>
      <c r="H113" s="28"/>
      <c r="J113" s="28"/>
      <c r="L113" s="28"/>
      <c r="M113" s="28"/>
      <c r="O113" s="28"/>
      <c r="T113" s="42"/>
      <c r="V113" s="42"/>
      <c r="AB113" s="14"/>
      <c r="AD113" s="14"/>
      <c r="AH113" s="42"/>
      <c r="AJ113" s="42"/>
      <c r="AL113" s="42"/>
      <c r="AO113" s="28"/>
      <c r="AR113" s="28"/>
      <c r="AU113" s="28"/>
      <c r="AX113" s="28"/>
      <c r="BA113" s="28"/>
    </row>
    <row r="114" spans="2:54" s="72" customFormat="1">
      <c r="B114" s="8" t="s">
        <v>55</v>
      </c>
      <c r="D114" s="26"/>
      <c r="E114" s="74" t="s">
        <v>54</v>
      </c>
      <c r="F114" s="26"/>
      <c r="G114" s="74" t="s">
        <v>54</v>
      </c>
      <c r="H114" s="26"/>
      <c r="J114" s="26"/>
      <c r="K114" s="74" t="s">
        <v>54</v>
      </c>
      <c r="L114" s="26"/>
      <c r="M114" s="74" t="s">
        <v>54</v>
      </c>
      <c r="O114" s="26"/>
      <c r="T114" s="39"/>
      <c r="V114" s="39"/>
      <c r="AB114" s="70"/>
      <c r="AD114" s="70"/>
      <c r="AH114" s="39"/>
      <c r="AJ114" s="39"/>
      <c r="AL114" s="39"/>
      <c r="AM114" s="74" t="s">
        <v>54</v>
      </c>
      <c r="AO114" s="26"/>
      <c r="AP114" s="74" t="s">
        <v>54</v>
      </c>
      <c r="AR114" s="26"/>
      <c r="AS114" s="74" t="s">
        <v>54</v>
      </c>
      <c r="AU114" s="26"/>
      <c r="AV114" s="74" t="s">
        <v>54</v>
      </c>
      <c r="AX114" s="26"/>
      <c r="AY114" s="74" t="s">
        <v>54</v>
      </c>
      <c r="AZ114" s="74"/>
      <c r="BA114" s="26"/>
      <c r="BB114" s="74" t="s">
        <v>54</v>
      </c>
    </row>
    <row r="115" spans="2:54" s="72" customFormat="1" ht="16.2">
      <c r="B115" s="7" t="s">
        <v>53</v>
      </c>
      <c r="D115" s="26"/>
      <c r="E115" s="74"/>
      <c r="F115" s="26"/>
      <c r="G115" s="74"/>
      <c r="H115" s="26"/>
      <c r="J115" s="26"/>
      <c r="K115" s="74"/>
      <c r="L115" s="26"/>
      <c r="M115" s="74"/>
      <c r="O115" s="26"/>
      <c r="T115" s="39"/>
      <c r="V115" s="39"/>
      <c r="AB115" s="14"/>
      <c r="AD115" s="70"/>
      <c r="AH115" s="39"/>
      <c r="AJ115" s="39"/>
      <c r="AL115" s="39"/>
      <c r="AM115" s="74"/>
      <c r="AO115" s="26"/>
      <c r="AP115" s="74"/>
      <c r="AR115" s="26"/>
      <c r="AS115" s="74"/>
      <c r="AU115" s="26"/>
      <c r="AV115" s="74"/>
      <c r="AX115" s="26"/>
      <c r="AY115" s="74"/>
      <c r="AZ115" s="74"/>
      <c r="BA115" s="26"/>
      <c r="BB115" s="74"/>
    </row>
    <row r="116" spans="2:54" s="72" customFormat="1">
      <c r="B116" s="4" t="s">
        <v>52</v>
      </c>
      <c r="D116" s="26"/>
      <c r="E116" s="74"/>
      <c r="F116" s="26"/>
      <c r="G116" s="74"/>
      <c r="H116" s="26"/>
      <c r="J116" s="26"/>
      <c r="K116" s="74"/>
      <c r="L116" s="26"/>
      <c r="M116" s="74"/>
      <c r="O116" s="26">
        <v>4475432.97</v>
      </c>
      <c r="P116" s="107">
        <f>O116/$O$93</f>
        <v>0.18446713466088183</v>
      </c>
      <c r="R116" s="70">
        <v>2393909.7999999998</v>
      </c>
      <c r="S116" s="100">
        <v>0.14675723772633673</v>
      </c>
      <c r="T116" s="113">
        <v>4765981.07</v>
      </c>
      <c r="U116" s="107">
        <f>T116/$T$93</f>
        <v>0.15099964771319102</v>
      </c>
      <c r="V116" s="113">
        <v>3602140.13</v>
      </c>
      <c r="W116" s="107">
        <f>V116/$V$93</f>
        <v>0.12803167455473949</v>
      </c>
      <c r="X116" s="113">
        <v>874572.15999999992</v>
      </c>
      <c r="Y116" s="107">
        <f>X116/$X$93</f>
        <v>0.16986796988953401</v>
      </c>
      <c r="Z116" s="113">
        <v>2414938.4699999997</v>
      </c>
      <c r="AA116" s="107"/>
      <c r="AB116" s="14">
        <v>3244731.25</v>
      </c>
      <c r="AC116" s="107">
        <f>AB116/$AB$93</f>
        <v>0.17095986554564693</v>
      </c>
      <c r="AD116" s="14">
        <v>560543.30999999994</v>
      </c>
      <c r="AE116" s="107">
        <f>AD116/$AD$93</f>
        <v>0.12619612213678197</v>
      </c>
      <c r="AF116" s="14">
        <v>827889</v>
      </c>
      <c r="AG116" s="107">
        <f>AF116/$AF$93</f>
        <v>0.13538851479471889</v>
      </c>
      <c r="AH116" s="39">
        <f>$AH$93*AI116</f>
        <v>1241833.5000000002</v>
      </c>
      <c r="AI116" s="107">
        <f>AG116</f>
        <v>0.13538851479471889</v>
      </c>
      <c r="AJ116" s="39">
        <f>$AJ$93*AK116</f>
        <v>1622365.625</v>
      </c>
      <c r="AK116" s="107">
        <f>AC116</f>
        <v>0.17095986554564693</v>
      </c>
      <c r="AL116" s="39">
        <f>AH116+AJ116</f>
        <v>2864199.125</v>
      </c>
      <c r="AM116" s="107">
        <f>AL116/$AL$93</f>
        <v>0.15347666099872395</v>
      </c>
      <c r="AO116" s="26">
        <f>$AO$93*AP116</f>
        <v>3365045.5685145906</v>
      </c>
      <c r="AP116" s="51">
        <f>AM116</f>
        <v>0.15347666099872395</v>
      </c>
      <c r="AR116" s="26">
        <f>$AR$93*AS116</f>
        <v>3432346.5214156667</v>
      </c>
      <c r="AS116" s="51">
        <f>AP116</f>
        <v>0.15347666099872395</v>
      </c>
      <c r="AU116" s="26">
        <f>$AU$93*AV116</f>
        <v>3500993.4088705149</v>
      </c>
      <c r="AV116" s="51">
        <f>AS116</f>
        <v>0.15347666099872395</v>
      </c>
      <c r="AX116" s="26">
        <f>$AX$93*AY116</f>
        <v>3571013.2985346578</v>
      </c>
      <c r="AY116" s="51">
        <f>AV116</f>
        <v>0.15347666099872395</v>
      </c>
      <c r="AZ116" s="51"/>
      <c r="BA116" s="26">
        <f>$BA$93*BB116</f>
        <v>3642433.662730414</v>
      </c>
      <c r="BB116" s="51">
        <f>AY116</f>
        <v>0.15347666099872395</v>
      </c>
    </row>
    <row r="117" spans="2:54" s="72" customFormat="1">
      <c r="B117" s="4" t="s">
        <v>45</v>
      </c>
      <c r="D117" s="26"/>
      <c r="E117" s="74"/>
      <c r="F117" s="26"/>
      <c r="G117" s="74"/>
      <c r="H117" s="26"/>
      <c r="J117" s="26"/>
      <c r="K117" s="74"/>
      <c r="L117" s="26"/>
      <c r="M117" s="74"/>
      <c r="O117" s="26">
        <v>4688413</v>
      </c>
      <c r="P117" s="107">
        <f>O117/$O$93</f>
        <v>0.1932456855044416</v>
      </c>
      <c r="R117" s="70">
        <v>2919684.81</v>
      </c>
      <c r="S117" s="100">
        <v>0.1789895666691971</v>
      </c>
      <c r="T117" s="112">
        <v>5992382.5600000005</v>
      </c>
      <c r="U117" s="107">
        <f>T117/$T$93</f>
        <v>0.18985548667373742</v>
      </c>
      <c r="V117" s="112">
        <v>4769523.2300000004</v>
      </c>
      <c r="W117" s="107">
        <f>V117/$V$93</f>
        <v>0.16952423390719948</v>
      </c>
      <c r="X117" s="112">
        <v>869539.19000000006</v>
      </c>
      <c r="Y117" s="107">
        <f>X117/$X$93</f>
        <v>0.16889041716659473</v>
      </c>
      <c r="Z117" s="112">
        <v>2831347.92</v>
      </c>
      <c r="AA117" s="107"/>
      <c r="AB117" s="14">
        <v>3954464.75</v>
      </c>
      <c r="AC117" s="107">
        <f>AB117/$AB$93</f>
        <v>0.20835462473664046</v>
      </c>
      <c r="AD117" s="14">
        <v>1073814.27</v>
      </c>
      <c r="AE117" s="107">
        <f>AD117/$AD$93</f>
        <v>0.2417497352151779</v>
      </c>
      <c r="AF117" s="14">
        <v>1436278.57</v>
      </c>
      <c r="AG117" s="107">
        <f>AF117/$AF$93</f>
        <v>0.23488127324288965</v>
      </c>
      <c r="AH117" s="39">
        <f>$AH93*AI117</f>
        <v>2154417.855</v>
      </c>
      <c r="AI117" s="107">
        <f>AG117</f>
        <v>0.23488127324288965</v>
      </c>
      <c r="AJ117" s="39">
        <f>$AJ93*AK117</f>
        <v>1977232.375</v>
      </c>
      <c r="AK117" s="107">
        <f>AC117</f>
        <v>0.20835462473664046</v>
      </c>
      <c r="AL117" s="39">
        <f>AH117+AJ117</f>
        <v>4131650.23</v>
      </c>
      <c r="AM117" s="107">
        <f>AL117/$AL$93</f>
        <v>0.22139238720527499</v>
      </c>
      <c r="AO117" s="26">
        <f>$AO$93*AP117</f>
        <v>4854128.7425725991</v>
      </c>
      <c r="AP117" s="51">
        <f>AM117</f>
        <v>0.22139238720527499</v>
      </c>
      <c r="AR117" s="26">
        <f>$AR$93*AS117</f>
        <v>4951211.3773328308</v>
      </c>
      <c r="AS117" s="51">
        <f>AP117</f>
        <v>0.22139238720527499</v>
      </c>
      <c r="AU117" s="26">
        <f>$AU$93*AV117</f>
        <v>5050235.5428896183</v>
      </c>
      <c r="AV117" s="51">
        <f>AS117</f>
        <v>0.22139238720527499</v>
      </c>
      <c r="AX117" s="26">
        <f>$AX$93*AY117</f>
        <v>5151240.2847423451</v>
      </c>
      <c r="AY117" s="51">
        <f>AV117</f>
        <v>0.22139238720527499</v>
      </c>
      <c r="AZ117" s="51"/>
      <c r="BA117" s="26">
        <f>$BA$93*BB117</f>
        <v>5254265.2321283203</v>
      </c>
      <c r="BB117" s="51">
        <f>AY117</f>
        <v>0.22139238720527499</v>
      </c>
    </row>
    <row r="118" spans="2:54" s="72" customFormat="1">
      <c r="B118" s="4" t="s">
        <v>51</v>
      </c>
      <c r="D118" s="26"/>
      <c r="E118" s="74"/>
      <c r="F118" s="26"/>
      <c r="G118" s="74"/>
      <c r="H118" s="26"/>
      <c r="J118" s="26"/>
      <c r="K118" s="74"/>
      <c r="L118" s="26"/>
      <c r="M118" s="74"/>
      <c r="O118" s="94">
        <f>SUM(O116:O117)</f>
        <v>9163845.9699999988</v>
      </c>
      <c r="R118" s="93">
        <v>5313594.6099999994</v>
      </c>
      <c r="T118" s="93">
        <v>10758363.630000001</v>
      </c>
      <c r="V118" s="93">
        <f>SUM(V116:V117)</f>
        <v>8371663.3600000003</v>
      </c>
      <c r="X118" s="93">
        <f>SUM(X116:X117)</f>
        <v>1744111.35</v>
      </c>
      <c r="Z118" s="93">
        <f>SUM(Z116:Z117)</f>
        <v>5246286.3899999997</v>
      </c>
      <c r="AB118" s="92">
        <f>SUM(AB116:AB117)</f>
        <v>7199196</v>
      </c>
      <c r="AD118" s="92">
        <f>SUM(AD116:AD117)</f>
        <v>1634357.58</v>
      </c>
      <c r="AF118" s="93">
        <f>SUM(AF116:AF117)</f>
        <v>2264167.5700000003</v>
      </c>
      <c r="AH118" s="93">
        <f>SUM(AH116:AH117)</f>
        <v>3396251.3550000004</v>
      </c>
      <c r="AJ118" s="93">
        <f>SUM(AJ116:AJ117)</f>
        <v>3599598</v>
      </c>
      <c r="AL118" s="93">
        <f>SUM(AL116:AL117)</f>
        <v>6995849.3550000004</v>
      </c>
      <c r="AM118" s="74"/>
      <c r="AO118" s="94">
        <f>SUM(AO116:AO117)</f>
        <v>8219174.3110871892</v>
      </c>
      <c r="AP118" s="74"/>
      <c r="AR118" s="94">
        <f>SUM(AR116:AR117)</f>
        <v>8383557.8987484975</v>
      </c>
      <c r="AS118" s="74"/>
      <c r="AU118" s="94">
        <f>SUM(AU116:AU117)</f>
        <v>8551228.9517601337</v>
      </c>
      <c r="AV118" s="74"/>
      <c r="AX118" s="94">
        <f>SUM(AX116:AX117)</f>
        <v>8722253.583277002</v>
      </c>
      <c r="AY118" s="74"/>
      <c r="AZ118" s="74"/>
      <c r="BA118" s="94">
        <f>SUM(BA116:BA117)</f>
        <v>8896698.8948587347</v>
      </c>
      <c r="BB118" s="74"/>
    </row>
    <row r="119" spans="2:54" s="72" customFormat="1">
      <c r="B119" s="4"/>
      <c r="D119" s="26"/>
      <c r="E119" s="74"/>
      <c r="F119" s="26"/>
      <c r="G119" s="74"/>
      <c r="H119" s="26"/>
      <c r="J119" s="26"/>
      <c r="K119" s="74"/>
      <c r="L119" s="26"/>
      <c r="M119" s="74"/>
      <c r="O119" s="26"/>
      <c r="T119" s="39"/>
      <c r="V119" s="39"/>
      <c r="X119" s="39"/>
      <c r="Z119" s="39"/>
      <c r="AB119" s="38"/>
      <c r="AD119" s="38"/>
      <c r="AF119" s="39"/>
      <c r="AH119" s="39"/>
      <c r="AJ119" s="39"/>
      <c r="AL119" s="39"/>
      <c r="AM119" s="74"/>
      <c r="AO119" s="26"/>
      <c r="AP119" s="74"/>
      <c r="AR119" s="26"/>
      <c r="AS119" s="74"/>
      <c r="AU119" s="26"/>
      <c r="AV119" s="74"/>
      <c r="AX119" s="26"/>
      <c r="AY119" s="74"/>
      <c r="AZ119" s="74"/>
      <c r="BA119" s="26"/>
      <c r="BB119" s="74"/>
    </row>
    <row r="120" spans="2:54" s="72" customFormat="1">
      <c r="B120" s="8" t="s">
        <v>50</v>
      </c>
      <c r="D120" s="26"/>
      <c r="E120" s="74"/>
      <c r="F120" s="26"/>
      <c r="G120" s="74"/>
      <c r="H120" s="26"/>
      <c r="J120" s="26"/>
      <c r="K120" s="74"/>
      <c r="L120" s="26"/>
      <c r="M120" s="74"/>
      <c r="O120" s="94">
        <f>O93-O118</f>
        <v>15097565.030000001</v>
      </c>
      <c r="R120" s="93">
        <v>10998444.49</v>
      </c>
      <c r="T120" s="93">
        <v>20804498.549999997</v>
      </c>
      <c r="V120" s="93">
        <f>V93-V118</f>
        <v>19763094.25</v>
      </c>
      <c r="X120" s="93">
        <f>X93-X118</f>
        <v>3404429.3700000006</v>
      </c>
      <c r="Z120" s="93">
        <f>Z93-Z118</f>
        <v>8658413.0500000007</v>
      </c>
      <c r="AB120" s="92">
        <f>AB93-AB118</f>
        <v>11780295.120000001</v>
      </c>
      <c r="AD120" s="92">
        <f>AD93-AD118</f>
        <v>2807485.01</v>
      </c>
      <c r="AF120" s="93">
        <f>AF93-AF118</f>
        <v>3850745.51</v>
      </c>
      <c r="AH120" s="93">
        <f>AH93-AH118</f>
        <v>5776118.2650000006</v>
      </c>
      <c r="AJ120" s="93">
        <f>AJ93-AJ118</f>
        <v>5890147.5600000005</v>
      </c>
      <c r="AL120" s="93">
        <f>AL93-AL118</f>
        <v>11666265.824999999</v>
      </c>
      <c r="AM120" s="74"/>
      <c r="AO120" s="94">
        <f>AO93-AO118</f>
        <v>13706280.325579481</v>
      </c>
      <c r="AP120" s="74"/>
      <c r="AR120" s="94">
        <f>AR93-AR118</f>
        <v>13980406.101251502</v>
      </c>
      <c r="AS120" s="74"/>
      <c r="AU120" s="94">
        <f>AU93-AU118</f>
        <v>14260014.048239866</v>
      </c>
      <c r="AV120" s="74"/>
      <c r="AX120" s="94">
        <f>AX93-AX118</f>
        <v>14545214.416722998</v>
      </c>
      <c r="AY120" s="74"/>
      <c r="AZ120" s="74"/>
      <c r="BA120" s="94">
        <f>BA93-BA118</f>
        <v>14836119.105141265</v>
      </c>
      <c r="BB120" s="74"/>
    </row>
    <row r="121" spans="2:54" s="72" customFormat="1">
      <c r="B121" s="8"/>
      <c r="D121" s="26"/>
      <c r="E121" s="74"/>
      <c r="F121" s="26"/>
      <c r="G121" s="74"/>
      <c r="H121" s="26"/>
      <c r="J121" s="26"/>
      <c r="K121" s="74"/>
      <c r="L121" s="26"/>
      <c r="M121" s="74"/>
      <c r="O121" s="26"/>
      <c r="T121" s="39"/>
      <c r="V121" s="39"/>
      <c r="AB121" s="70"/>
      <c r="AD121" s="70"/>
      <c r="AH121" s="39"/>
      <c r="AJ121" s="39"/>
      <c r="AL121" s="39"/>
      <c r="AM121" s="74"/>
      <c r="AO121" s="26"/>
      <c r="AP121" s="74"/>
      <c r="AR121" s="26"/>
      <c r="AS121" s="74"/>
      <c r="AU121" s="26"/>
      <c r="AV121" s="74"/>
      <c r="AX121" s="26"/>
      <c r="AY121" s="74"/>
      <c r="AZ121" s="74"/>
      <c r="BA121" s="26"/>
      <c r="BB121" s="74"/>
    </row>
    <row r="122" spans="2:54" s="72" customFormat="1" ht="15.6">
      <c r="B122" s="20" t="s">
        <v>43</v>
      </c>
      <c r="D122" s="26"/>
      <c r="E122" s="74"/>
      <c r="F122" s="26"/>
      <c r="G122" s="74"/>
      <c r="H122" s="26"/>
      <c r="J122" s="26"/>
      <c r="K122" s="74"/>
      <c r="L122" s="26"/>
      <c r="M122" s="74"/>
      <c r="O122" s="26"/>
      <c r="T122" s="39"/>
      <c r="V122" s="39"/>
      <c r="AB122" s="70"/>
      <c r="AD122" s="70"/>
      <c r="AH122" s="39"/>
      <c r="AJ122" s="39"/>
      <c r="AL122" s="39"/>
      <c r="AM122" s="74"/>
      <c r="AO122" s="26"/>
      <c r="AP122" s="74"/>
      <c r="AR122" s="26"/>
      <c r="AS122" s="74"/>
      <c r="AU122" s="26"/>
      <c r="AV122" s="74"/>
      <c r="AX122" s="26"/>
      <c r="AY122" s="74"/>
      <c r="AZ122" s="74"/>
      <c r="BA122" s="26"/>
      <c r="BB122" s="74"/>
    </row>
    <row r="123" spans="2:54">
      <c r="B123" s="19" t="s">
        <v>42</v>
      </c>
      <c r="D123" s="28"/>
      <c r="F123" s="28"/>
      <c r="H123" s="28"/>
      <c r="J123" s="28"/>
      <c r="L123" s="28"/>
      <c r="M123" s="28"/>
      <c r="O123" s="28"/>
      <c r="T123" s="42"/>
      <c r="V123" s="42"/>
      <c r="AB123" s="14"/>
      <c r="AD123" s="14"/>
      <c r="AH123" s="42"/>
      <c r="AJ123" s="42"/>
      <c r="AL123" s="42"/>
      <c r="AO123" s="28"/>
      <c r="AR123" s="28"/>
      <c r="AU123" s="28"/>
      <c r="AX123" s="28"/>
      <c r="BA123" s="28"/>
    </row>
    <row r="124" spans="2:54" s="72" customFormat="1">
      <c r="B124" s="19" t="s">
        <v>49</v>
      </c>
      <c r="D124" s="26"/>
      <c r="E124" s="74"/>
      <c r="F124" s="26"/>
      <c r="G124" s="74"/>
      <c r="H124" s="26"/>
      <c r="J124" s="26"/>
      <c r="K124" s="74"/>
      <c r="L124" s="26"/>
      <c r="M124" s="74"/>
      <c r="O124" s="26"/>
      <c r="T124" s="39"/>
      <c r="V124" s="39"/>
      <c r="AB124" s="70"/>
      <c r="AD124" s="70"/>
      <c r="AH124" s="39"/>
      <c r="AJ124" s="39"/>
      <c r="AL124" s="39"/>
      <c r="AM124" s="74"/>
      <c r="AO124" s="26"/>
      <c r="AP124" s="74"/>
      <c r="AR124" s="26"/>
      <c r="AS124" s="74"/>
      <c r="AU124" s="26"/>
      <c r="AV124" s="74"/>
      <c r="AX124" s="26"/>
      <c r="AY124" s="74"/>
      <c r="AZ124" s="74"/>
      <c r="BA124" s="26"/>
      <c r="BB124" s="74"/>
    </row>
    <row r="125" spans="2:54" s="72" customFormat="1">
      <c r="B125" s="19"/>
      <c r="D125" s="26"/>
      <c r="E125" s="74"/>
      <c r="F125" s="26"/>
      <c r="G125" s="74"/>
      <c r="H125" s="26"/>
      <c r="J125" s="26"/>
      <c r="K125" s="74"/>
      <c r="L125" s="26"/>
      <c r="M125" s="74"/>
      <c r="O125" s="26"/>
      <c r="T125" s="39"/>
      <c r="V125" s="39"/>
      <c r="AB125" s="70"/>
      <c r="AD125" s="70"/>
      <c r="AH125" s="39"/>
      <c r="AJ125" s="39"/>
      <c r="AL125" s="39"/>
      <c r="AM125" s="74"/>
      <c r="AO125" s="26"/>
      <c r="AP125" s="74"/>
      <c r="AR125" s="26"/>
      <c r="AS125" s="74"/>
      <c r="AU125" s="26"/>
      <c r="AV125" s="74"/>
      <c r="AX125" s="26"/>
      <c r="AY125" s="74"/>
      <c r="AZ125" s="74"/>
      <c r="BA125" s="26"/>
      <c r="BB125" s="74"/>
    </row>
    <row r="126" spans="2:54" s="72" customFormat="1" ht="16.2">
      <c r="B126" s="7" t="s">
        <v>48</v>
      </c>
      <c r="D126" s="26"/>
      <c r="E126" s="74"/>
      <c r="F126" s="26"/>
      <c r="G126" s="74"/>
      <c r="H126" s="26"/>
      <c r="J126" s="26"/>
      <c r="K126" s="74"/>
      <c r="L126" s="26"/>
      <c r="M126" s="74"/>
      <c r="O126" s="26"/>
      <c r="T126" s="39"/>
      <c r="V126" s="39"/>
      <c r="AB126" s="70"/>
      <c r="AD126" s="70"/>
      <c r="AH126" s="39"/>
      <c r="AJ126" s="39"/>
      <c r="AL126" s="39"/>
      <c r="AM126" s="74"/>
      <c r="AO126" s="26"/>
      <c r="AP126" s="74"/>
      <c r="AR126" s="26"/>
      <c r="AS126" s="74"/>
      <c r="AU126" s="26"/>
      <c r="AV126" s="74"/>
      <c r="AX126" s="26"/>
      <c r="AY126" s="74"/>
      <c r="AZ126" s="74"/>
      <c r="BA126" s="26"/>
      <c r="BB126" s="74"/>
    </row>
    <row r="127" spans="2:54">
      <c r="B127" s="4" t="s">
        <v>47</v>
      </c>
      <c r="D127" s="29">
        <v>125851595</v>
      </c>
      <c r="E127" s="107">
        <f>D127/D$108</f>
        <v>0.64052759688736338</v>
      </c>
      <c r="F127" s="29">
        <v>130054545</v>
      </c>
      <c r="G127" s="107">
        <f>F127/F$108</f>
        <v>0.65120764427866151</v>
      </c>
      <c r="H127" s="29"/>
      <c r="J127" s="29">
        <v>133788643.03</v>
      </c>
      <c r="K127" s="107">
        <f>J127/J$108</f>
        <v>0.66231171682436696</v>
      </c>
      <c r="L127" s="29">
        <v>84167850</v>
      </c>
      <c r="M127" s="107">
        <f>L127/L$108</f>
        <v>0.68236422181136347</v>
      </c>
      <c r="N127"/>
      <c r="O127" s="108">
        <v>133753696</v>
      </c>
      <c r="P127" s="99">
        <f>O127/O$108</f>
        <v>0.61254795781713123</v>
      </c>
      <c r="Q127" s="84"/>
      <c r="R127" s="108">
        <v>66841856.350000001</v>
      </c>
      <c r="S127" s="84"/>
      <c r="T127" s="110">
        <v>131080870.6810049</v>
      </c>
      <c r="U127" s="99">
        <f>T127/T$106</f>
        <v>0.69369667034807503</v>
      </c>
      <c r="V127" s="111">
        <v>130794172.91999999</v>
      </c>
      <c r="W127" s="99">
        <f>V127/V$106</f>
        <v>0.69061384257843395</v>
      </c>
      <c r="X127" s="110">
        <v>23162301.364342958</v>
      </c>
      <c r="Y127" s="99">
        <f>X127/X$106</f>
        <v>0.6968159683898576</v>
      </c>
      <c r="Z127" s="110">
        <v>68001429.358262837</v>
      </c>
      <c r="AA127" s="99">
        <f>Z127/Z$106</f>
        <v>0.67347818999571607</v>
      </c>
      <c r="AB127" s="14">
        <v>93310865.16328001</v>
      </c>
      <c r="AC127" s="99">
        <f>AB127/AB$106</f>
        <v>0.67053563778446845</v>
      </c>
      <c r="AD127" s="98">
        <v>22684017.286272787</v>
      </c>
      <c r="AE127" s="99">
        <f>AD127/AD$106</f>
        <v>0.65375391971424146</v>
      </c>
      <c r="AF127" s="98">
        <v>31354383.468951281</v>
      </c>
      <c r="AG127" s="99">
        <f>AF127/AF$106</f>
        <v>0.65162758836382073</v>
      </c>
      <c r="AH127" s="108">
        <f>AH$106*AI127</f>
        <v>47031575.203426912</v>
      </c>
      <c r="AI127" s="99">
        <f>AG127</f>
        <v>0.65162758836382073</v>
      </c>
      <c r="AJ127" s="108">
        <f>AJ$106*AK127</f>
        <v>46655432.581640005</v>
      </c>
      <c r="AK127" s="107">
        <f>AC127</f>
        <v>0.67053563778446845</v>
      </c>
      <c r="AL127" s="108">
        <f>AH127+AJ127</f>
        <v>93687007.785066918</v>
      </c>
      <c r="AM127" s="99">
        <f>AL127/AL$106</f>
        <v>0.66090846565948513</v>
      </c>
      <c r="AN127" s="109"/>
      <c r="AO127" s="108">
        <f>AO$106*AP127</f>
        <v>103608830.22816309</v>
      </c>
      <c r="AP127" s="106">
        <f>AM127</f>
        <v>0.66090846565948513</v>
      </c>
      <c r="AQ127" s="109"/>
      <c r="AR127" s="108">
        <f>AR$106*AS127</f>
        <v>105681006.83272637</v>
      </c>
      <c r="AS127" s="106">
        <f>AP127</f>
        <v>0.66090846565948513</v>
      </c>
      <c r="AT127" s="109"/>
      <c r="AU127" s="108">
        <f>AU$106*AV127</f>
        <v>107794626.9693809</v>
      </c>
      <c r="AV127" s="106">
        <f>AS127</f>
        <v>0.66090846565948513</v>
      </c>
      <c r="AW127" s="96"/>
      <c r="AX127" s="108">
        <f>AX$106*AY127</f>
        <v>109950519.50876851</v>
      </c>
      <c r="AY127" s="106">
        <f>AV127</f>
        <v>0.66090846565948513</v>
      </c>
      <c r="AZ127" s="51"/>
      <c r="BA127" s="108">
        <f>BA$106*BB127</f>
        <v>112149529.8989439</v>
      </c>
      <c r="BB127" s="106">
        <f>AY127</f>
        <v>0.66090846565948513</v>
      </c>
    </row>
    <row r="128" spans="2:54">
      <c r="B128" s="4" t="s">
        <v>46</v>
      </c>
      <c r="D128" s="29">
        <v>24978602</v>
      </c>
      <c r="E128" s="107">
        <f>D128/D$108</f>
        <v>0.12712976671186321</v>
      </c>
      <c r="F128" s="29">
        <v>23848522</v>
      </c>
      <c r="G128" s="107">
        <f>F128/F$108</f>
        <v>0.11941404916796898</v>
      </c>
      <c r="H128" s="29"/>
      <c r="J128" s="29">
        <v>24599154.699999999</v>
      </c>
      <c r="K128" s="107">
        <f>J128/J$108</f>
        <v>0.12177646781372842</v>
      </c>
      <c r="L128" s="29">
        <v>13695441.200000001</v>
      </c>
      <c r="M128" s="107">
        <f>L128/L$108</f>
        <v>0.11103145769793675</v>
      </c>
      <c r="N128"/>
      <c r="O128" s="108">
        <v>21257124</v>
      </c>
      <c r="P128" s="99">
        <f>O128/O$108</f>
        <v>9.735063990505001E-2</v>
      </c>
      <c r="Q128" s="84"/>
      <c r="R128" s="108">
        <v>9520258</v>
      </c>
      <c r="S128" s="84"/>
      <c r="T128" s="110">
        <v>19890405.200000003</v>
      </c>
      <c r="U128" s="99">
        <f>T128/T$106</f>
        <v>0.10526255881144</v>
      </c>
      <c r="V128" s="111">
        <v>20872716.400000002</v>
      </c>
      <c r="W128" s="99">
        <f>V128/V$106</f>
        <v>0.11021123155747005</v>
      </c>
      <c r="X128" s="110">
        <v>2601893.7000000002</v>
      </c>
      <c r="Y128" s="99">
        <f>X128/X$106</f>
        <v>7.827551544614833E-2</v>
      </c>
      <c r="Z128" s="110">
        <v>10561826.5</v>
      </c>
      <c r="AA128" s="99">
        <f>Z128/Z$106</f>
        <v>0.10460309233785937</v>
      </c>
      <c r="AB128" s="14">
        <v>14969985.5</v>
      </c>
      <c r="AC128" s="99">
        <f>AB128/AB$106</f>
        <v>0.1075749191404657</v>
      </c>
      <c r="AD128" s="98">
        <v>4651927.3</v>
      </c>
      <c r="AE128" s="99">
        <f>AD128/AD$106</f>
        <v>0.13406865583906413</v>
      </c>
      <c r="AF128" s="98">
        <v>6642424.2999999998</v>
      </c>
      <c r="AG128" s="99">
        <f>AF128/AF$106</f>
        <v>0.13804726639847442</v>
      </c>
      <c r="AH128" s="108">
        <f>AH$106*AI128</f>
        <v>9963636.4499999974</v>
      </c>
      <c r="AI128" s="99">
        <f>AG128</f>
        <v>0.13804726639847442</v>
      </c>
      <c r="AJ128" s="108">
        <f>AJ$106*AK128</f>
        <v>7484992.75</v>
      </c>
      <c r="AK128" s="107">
        <f>AC128</f>
        <v>0.1075749191404657</v>
      </c>
      <c r="AL128" s="108">
        <f>AH128+AJ128</f>
        <v>17448629.199999996</v>
      </c>
      <c r="AM128" s="99">
        <f>AL128/AL$106</f>
        <v>0.12309013837745175</v>
      </c>
      <c r="AN128" s="109"/>
      <c r="AO128" s="108">
        <f>AO$106*AP128</f>
        <v>19296507.6293655</v>
      </c>
      <c r="AP128" s="106">
        <f>AM128</f>
        <v>0.12309013837745175</v>
      </c>
      <c r="AQ128" s="109"/>
      <c r="AR128" s="108">
        <f>AR$106*AS128</f>
        <v>19682437.781952813</v>
      </c>
      <c r="AS128" s="106">
        <f>AP128</f>
        <v>0.12309013837745175</v>
      </c>
      <c r="AT128" s="109"/>
      <c r="AU128" s="108">
        <f>AU$106*AV128</f>
        <v>20076086.537591867</v>
      </c>
      <c r="AV128" s="106">
        <f>AS128</f>
        <v>0.12309013837745175</v>
      </c>
      <c r="AW128" s="96"/>
      <c r="AX128" s="108">
        <f>AX$106*AY128</f>
        <v>20477608.268343706</v>
      </c>
      <c r="AY128" s="106">
        <f>AV128</f>
        <v>0.12309013837745175</v>
      </c>
      <c r="AZ128" s="51"/>
      <c r="BA128" s="108">
        <f>BA$106*BB128</f>
        <v>20887160.433710583</v>
      </c>
      <c r="BB128" s="106">
        <f>AY128</f>
        <v>0.12309013837745175</v>
      </c>
    </row>
    <row r="129" spans="2:54">
      <c r="B129" s="4" t="s">
        <v>45</v>
      </c>
      <c r="D129" s="29">
        <v>3848923</v>
      </c>
      <c r="E129" s="107">
        <f>D129/D$108</f>
        <v>1.9589274174828704E-2</v>
      </c>
      <c r="F129" s="29">
        <v>3586904</v>
      </c>
      <c r="G129" s="107">
        <f>F129/F$108</f>
        <v>1.7960305071181543E-2</v>
      </c>
      <c r="H129" s="1"/>
      <c r="I129" s="29"/>
      <c r="J129" s="29">
        <v>3683660.3299999996</v>
      </c>
      <c r="K129" s="107">
        <f>J129/J$108</f>
        <v>1.8235713750479124E-2</v>
      </c>
      <c r="L129" s="29">
        <v>2686512</v>
      </c>
      <c r="M129" s="107">
        <f>L129/L$108</f>
        <v>2.1780046303510065E-2</v>
      </c>
      <c r="N129"/>
      <c r="O129" s="108">
        <v>4607694</v>
      </c>
      <c r="P129" s="99">
        <f>O129/O$108</f>
        <v>2.1101723797944609E-2</v>
      </c>
      <c r="Q129" s="84"/>
      <c r="R129" s="108">
        <v>1845720.3900000001</v>
      </c>
      <c r="S129" s="84"/>
      <c r="T129" s="110">
        <v>3839640.0480347206</v>
      </c>
      <c r="U129" s="99">
        <f>T129/T$106</f>
        <v>2.0319864392255572E-2</v>
      </c>
      <c r="V129" s="111">
        <v>3754569.6799999997</v>
      </c>
      <c r="W129" s="99">
        <f>V129/V$106</f>
        <v>1.9824719527216695E-2</v>
      </c>
      <c r="X129" s="110">
        <v>675065.16</v>
      </c>
      <c r="Y129" s="99">
        <f>X129/X$106</f>
        <v>2.0308697991288649E-2</v>
      </c>
      <c r="Z129" s="110">
        <v>2252407.66054712</v>
      </c>
      <c r="AA129" s="99">
        <f>Z129/Z$106</f>
        <v>2.2307581600465809E-2</v>
      </c>
      <c r="AB129" s="14">
        <v>3070790.2005471201</v>
      </c>
      <c r="AC129" s="99">
        <f>AB129/AB$106</f>
        <v>2.2066822143628054E-2</v>
      </c>
      <c r="AD129" s="98">
        <v>596764.85527356004</v>
      </c>
      <c r="AE129" s="99">
        <f>AD129/AD$106</f>
        <v>1.7198777375243987E-2</v>
      </c>
      <c r="AF129" s="98">
        <v>818993.55527355999</v>
      </c>
      <c r="AG129" s="99">
        <f>AF129/AF$106</f>
        <v>1.7020867140854403E-2</v>
      </c>
      <c r="AH129" s="108">
        <f>AH$106*AI129</f>
        <v>1228490.3329103396</v>
      </c>
      <c r="AI129" s="99">
        <f>AG129</f>
        <v>1.7020867140854403E-2</v>
      </c>
      <c r="AJ129" s="108">
        <f>AJ$106*AK129</f>
        <v>1535395.10027356</v>
      </c>
      <c r="AK129" s="107">
        <f>AC129</f>
        <v>2.2066822143628054E-2</v>
      </c>
      <c r="AL129" s="108">
        <f>AH129+AJ129</f>
        <v>2763885.4331838996</v>
      </c>
      <c r="AM129" s="99">
        <f>AL129/AL$106</f>
        <v>1.9497637122693253E-2</v>
      </c>
      <c r="AN129" s="109"/>
      <c r="AO129" s="108">
        <f>AO$106*AP129</f>
        <v>3056591.7664251416</v>
      </c>
      <c r="AP129" s="106">
        <f>AM129</f>
        <v>1.9497637122693253E-2</v>
      </c>
      <c r="AQ129" s="109"/>
      <c r="AR129" s="108">
        <f>AR$106*AS129</f>
        <v>3117723.6017536446</v>
      </c>
      <c r="AS129" s="106">
        <f>AP129</f>
        <v>1.9497637122693253E-2</v>
      </c>
      <c r="AT129" s="109"/>
      <c r="AU129" s="108">
        <f>AU$106*AV129</f>
        <v>3180078.0737887174</v>
      </c>
      <c r="AV129" s="106">
        <f>AS129</f>
        <v>1.9497637122693253E-2</v>
      </c>
      <c r="AW129" s="96"/>
      <c r="AX129" s="108">
        <f>AX$106*AY129</f>
        <v>3243679.6352644917</v>
      </c>
      <c r="AY129" s="106">
        <f>AV129</f>
        <v>1.9497637122693253E-2</v>
      </c>
      <c r="AZ129" s="51"/>
      <c r="BA129" s="108">
        <f>BA$106*BB129</f>
        <v>3308553.2279697824</v>
      </c>
      <c r="BB129" s="106">
        <f>AY129</f>
        <v>1.9497637122693253E-2</v>
      </c>
    </row>
    <row r="130" spans="2:54" s="72" customFormat="1">
      <c r="B130" s="8"/>
      <c r="D130" s="94">
        <f>SUM(D127:D129)</f>
        <v>154679120</v>
      </c>
      <c r="E130" s="103">
        <f>D130/D$108</f>
        <v>0.78724663777405535</v>
      </c>
      <c r="F130" s="94">
        <f>SUM(F127:F129)</f>
        <v>157489971</v>
      </c>
      <c r="G130" s="103">
        <f>F130/F$108</f>
        <v>0.78858199851781208</v>
      </c>
      <c r="H130" s="26"/>
      <c r="J130" s="94">
        <f>SUM(J127:J129)</f>
        <v>162071458.06</v>
      </c>
      <c r="K130" s="103">
        <f>J130/J$108</f>
        <v>0.80232389838857454</v>
      </c>
      <c r="L130" s="94">
        <f>SUM(L127:L129)</f>
        <v>100549803.2</v>
      </c>
      <c r="M130" s="103">
        <f>L130/L$108</f>
        <v>0.81517572581281028</v>
      </c>
      <c r="N130" s="90"/>
      <c r="O130" s="89">
        <f>SUM(O127:O129)</f>
        <v>159618514</v>
      </c>
      <c r="P130" s="99">
        <f>O130/O$108</f>
        <v>0.73100032152012584</v>
      </c>
      <c r="Q130" s="88"/>
      <c r="R130" s="89">
        <v>78207834.739999995</v>
      </c>
      <c r="S130" s="88"/>
      <c r="T130" s="89">
        <v>154810915.92903963</v>
      </c>
      <c r="U130" s="99">
        <f>T130/T108</f>
        <v>0.70201777345051219</v>
      </c>
      <c r="V130" s="93">
        <f>SUM(V127:V129)</f>
        <v>155421459</v>
      </c>
      <c r="W130" s="99">
        <f>V130/V108</f>
        <v>0.71450571580978373</v>
      </c>
      <c r="X130" s="89">
        <f>SUM(X127:X129)</f>
        <v>26439260.224342957</v>
      </c>
      <c r="Y130" s="99"/>
      <c r="Z130" s="89">
        <f>SUM(Z127:Z129)</f>
        <v>80815663.518809959</v>
      </c>
      <c r="AA130" s="99"/>
      <c r="AB130" s="92">
        <f>SUM(AB127:AB129)</f>
        <v>111351640.86382712</v>
      </c>
      <c r="AC130" s="99">
        <f>AB130/AB$106</f>
        <v>0.80017737906856223</v>
      </c>
      <c r="AD130" s="91">
        <f>SUM(AD127:AD129)</f>
        <v>27932709.441546347</v>
      </c>
      <c r="AE130" s="99">
        <f>AD130/AD108</f>
        <v>0.71366254865797085</v>
      </c>
      <c r="AF130" s="89">
        <f>SUM(AF127:AF129)</f>
        <v>38815801.324224845</v>
      </c>
      <c r="AG130" s="99">
        <f>AF130/AF108</f>
        <v>0.71573688757289944</v>
      </c>
      <c r="AH130" s="89">
        <f>SUM(AH127:AH129)</f>
        <v>58223701.986337245</v>
      </c>
      <c r="AI130" s="99">
        <f>AG130</f>
        <v>0.71573688757289944</v>
      </c>
      <c r="AJ130" s="89">
        <f>SUM(AJ127:AJ129)</f>
        <v>55675820.431913562</v>
      </c>
      <c r="AK130" s="107">
        <f>AC130</f>
        <v>0.80017737906856223</v>
      </c>
      <c r="AL130" s="89">
        <f>SUM(AL127:AL129)</f>
        <v>113899522.41825081</v>
      </c>
      <c r="AM130" s="99">
        <f>AL130/AL$106</f>
        <v>0.80349624115963014</v>
      </c>
      <c r="AN130" s="102"/>
      <c r="AO130" s="89">
        <f>SUM(AO127:AO129)</f>
        <v>125961929.62395374</v>
      </c>
      <c r="AP130" s="106">
        <f>AM130</f>
        <v>0.80349624115963014</v>
      </c>
      <c r="AQ130" s="102"/>
      <c r="AR130" s="89">
        <f>SUM(AR127:AR129)</f>
        <v>128481168.21643284</v>
      </c>
      <c r="AS130" s="106">
        <f>AP130</f>
        <v>0.80349624115963014</v>
      </c>
      <c r="AT130" s="102"/>
      <c r="AU130" s="89">
        <f>SUM(AU127:AU129)</f>
        <v>131050791.58076148</v>
      </c>
      <c r="AV130" s="106">
        <f>AS130</f>
        <v>0.80349624115963014</v>
      </c>
      <c r="AW130" s="101"/>
      <c r="AX130" s="89">
        <f>SUM(AX127:AX129)</f>
        <v>133671807.4123767</v>
      </c>
      <c r="AY130" s="106">
        <f>AV130</f>
        <v>0.80349624115963014</v>
      </c>
      <c r="AZ130" s="51"/>
      <c r="BA130" s="89">
        <f>SUM(BA127:BA129)</f>
        <v>136345243.56062427</v>
      </c>
      <c r="BB130" s="106">
        <f>AY130</f>
        <v>0.80349624115963014</v>
      </c>
    </row>
    <row r="131" spans="2:54" s="72" customFormat="1">
      <c r="B131" s="8"/>
      <c r="D131" s="26"/>
      <c r="E131" s="103"/>
      <c r="F131" s="26"/>
      <c r="G131" s="103"/>
      <c r="H131" s="26"/>
      <c r="J131" s="26"/>
      <c r="K131" s="103"/>
      <c r="L131" s="26"/>
      <c r="M131" s="103"/>
      <c r="N131" s="90"/>
      <c r="O131" s="104"/>
      <c r="P131" s="99"/>
      <c r="Q131" s="88"/>
      <c r="R131" s="88"/>
      <c r="S131" s="88"/>
      <c r="T131" s="104"/>
      <c r="U131" s="99"/>
      <c r="V131" s="39"/>
      <c r="W131" s="99"/>
      <c r="X131" s="104"/>
      <c r="Y131" s="99"/>
      <c r="Z131" s="104"/>
      <c r="AA131" s="99"/>
      <c r="AB131" s="38"/>
      <c r="AC131" s="99"/>
      <c r="AD131" s="105"/>
      <c r="AE131" s="99"/>
      <c r="AF131" s="104"/>
      <c r="AG131" s="99"/>
      <c r="AH131" s="104"/>
      <c r="AI131" s="102"/>
      <c r="AJ131" s="104"/>
      <c r="AK131" s="102"/>
      <c r="AL131" s="104"/>
      <c r="AM131" s="99"/>
      <c r="AN131" s="102"/>
      <c r="AO131" s="104"/>
      <c r="AP131" s="99"/>
      <c r="AQ131" s="102"/>
      <c r="AR131" s="104"/>
      <c r="AS131" s="99"/>
      <c r="AT131" s="102"/>
      <c r="AU131" s="104"/>
      <c r="AV131" s="99"/>
      <c r="AW131" s="101"/>
      <c r="AX131" s="104"/>
      <c r="AY131" s="99"/>
      <c r="AZ131" s="100"/>
      <c r="BA131" s="104"/>
      <c r="BB131" s="99"/>
    </row>
    <row r="132" spans="2:54" s="72" customFormat="1">
      <c r="B132" s="8" t="s">
        <v>44</v>
      </c>
      <c r="D132" s="26"/>
      <c r="E132" s="103"/>
      <c r="F132" s="26"/>
      <c r="G132" s="103"/>
      <c r="H132" s="26"/>
      <c r="J132" s="26"/>
      <c r="K132" s="103"/>
      <c r="L132" s="26"/>
      <c r="M132" s="103"/>
      <c r="N132" s="90"/>
      <c r="O132" s="89">
        <f>O106-O130</f>
        <v>34476359.26000002</v>
      </c>
      <c r="P132" s="99"/>
      <c r="Q132" s="88"/>
      <c r="R132" s="89">
        <v>18678542.099999994</v>
      </c>
      <c r="S132" s="88"/>
      <c r="T132" s="89">
        <v>34149008.89694038</v>
      </c>
      <c r="U132" s="99"/>
      <c r="V132" s="93">
        <f>V106-V130</f>
        <v>33966828.428000003</v>
      </c>
      <c r="W132" s="99"/>
      <c r="X132" s="89">
        <f>X106-X130</f>
        <v>6800938.6446129493</v>
      </c>
      <c r="Y132" s="99"/>
      <c r="Z132" s="89">
        <f>Z106-Z130</f>
        <v>20154836.147549525</v>
      </c>
      <c r="AA132" s="99"/>
      <c r="AB132" s="92">
        <f>AB106-AB130</f>
        <v>27807055.416046217</v>
      </c>
      <c r="AC132" s="99"/>
      <c r="AD132" s="91">
        <f>AD106-AD130</f>
        <v>6765388.1181410439</v>
      </c>
      <c r="AE132" s="99"/>
      <c r="AF132" s="89">
        <f>AF106-AF130</f>
        <v>9301227.5260719433</v>
      </c>
      <c r="AG132" s="99"/>
      <c r="AH132" s="89">
        <f>AH106-AH130</f>
        <v>13951841.289107919</v>
      </c>
      <c r="AI132" s="102"/>
      <c r="AJ132" s="89">
        <f>AJ106-AJ130</f>
        <v>13903527.708023109</v>
      </c>
      <c r="AK132" s="102"/>
      <c r="AL132" s="89">
        <f>AL106-AL130</f>
        <v>27855368.997131005</v>
      </c>
      <c r="AM132" s="99"/>
      <c r="AN132" s="102"/>
      <c r="AO132" s="89">
        <f>AO106-AO130</f>
        <v>30805362.083797947</v>
      </c>
      <c r="AP132" s="99"/>
      <c r="AQ132" s="102"/>
      <c r="AR132" s="89">
        <f>AR106-AR130</f>
        <v>31421469.325473905</v>
      </c>
      <c r="AS132" s="99"/>
      <c r="AT132" s="102"/>
      <c r="AU132" s="89">
        <f>AU106-AU130</f>
        <v>32049898.711983398</v>
      </c>
      <c r="AV132" s="99"/>
      <c r="AW132" s="101"/>
      <c r="AX132" s="89">
        <f>AX106-AX130</f>
        <v>32690896.68622306</v>
      </c>
      <c r="AY132" s="99"/>
      <c r="AZ132" s="100"/>
      <c r="BA132" s="89">
        <f>BA106-BA130</f>
        <v>33344714.619947523</v>
      </c>
      <c r="BB132" s="99"/>
    </row>
    <row r="133" spans="2:54">
      <c r="D133" s="28"/>
      <c r="F133" s="28"/>
      <c r="H133" s="28"/>
      <c r="J133" s="28"/>
      <c r="L133" s="28"/>
      <c r="M133" s="28"/>
      <c r="O133" s="97"/>
      <c r="P133" s="96"/>
      <c r="Q133" s="96"/>
      <c r="R133" s="96"/>
      <c r="S133" s="96"/>
      <c r="T133" s="97"/>
      <c r="U133" s="96"/>
      <c r="V133" s="42"/>
      <c r="W133" s="96"/>
      <c r="X133" s="96"/>
      <c r="Y133" s="96"/>
      <c r="Z133" s="96"/>
      <c r="AA133" s="96"/>
      <c r="AB133" s="14"/>
      <c r="AC133" s="96"/>
      <c r="AD133" s="98"/>
      <c r="AE133" s="96"/>
      <c r="AF133" s="96"/>
      <c r="AG133" s="96"/>
      <c r="AH133" s="97"/>
      <c r="AI133" s="96"/>
      <c r="AJ133" s="97"/>
      <c r="AK133" s="96"/>
      <c r="AL133" s="97"/>
      <c r="AM133" s="96"/>
      <c r="AN133" s="96"/>
      <c r="AO133" s="97"/>
      <c r="AP133" s="96"/>
      <c r="AQ133" s="96"/>
      <c r="AR133" s="97"/>
      <c r="AS133" s="96"/>
      <c r="AT133" s="96"/>
      <c r="AU133" s="97"/>
      <c r="AV133" s="96"/>
      <c r="AW133" s="96"/>
      <c r="AX133" s="97"/>
      <c r="AY133" s="96"/>
      <c r="BA133" s="97"/>
      <c r="BB133" s="96"/>
    </row>
    <row r="134" spans="2:54" ht="15.6">
      <c r="B134" s="20" t="s">
        <v>43</v>
      </c>
      <c r="D134" s="28"/>
      <c r="F134" s="28"/>
      <c r="H134" s="28"/>
      <c r="J134" s="28"/>
      <c r="L134" s="28"/>
      <c r="M134" s="28"/>
      <c r="O134" s="97"/>
      <c r="P134" s="96"/>
      <c r="Q134" s="96"/>
      <c r="R134" s="96"/>
      <c r="S134" s="96"/>
      <c r="T134" s="97"/>
      <c r="U134" s="96"/>
      <c r="V134" s="42"/>
      <c r="W134" s="96"/>
      <c r="X134" s="96"/>
      <c r="Y134" s="96"/>
      <c r="Z134" s="96"/>
      <c r="AA134" s="96"/>
      <c r="AB134" s="14"/>
      <c r="AC134" s="96"/>
      <c r="AD134" s="98"/>
      <c r="AE134" s="96"/>
      <c r="AF134" s="96"/>
      <c r="AG134" s="96"/>
      <c r="AH134" s="97"/>
      <c r="AI134" s="96"/>
      <c r="AJ134" s="97"/>
      <c r="AK134" s="96"/>
      <c r="AL134" s="97"/>
      <c r="AM134" s="96"/>
      <c r="AN134" s="96"/>
      <c r="AO134" s="97"/>
      <c r="AP134" s="96"/>
      <c r="AQ134" s="96"/>
      <c r="AR134" s="97"/>
      <c r="AS134" s="96"/>
      <c r="AT134" s="96"/>
      <c r="AU134" s="97"/>
      <c r="AV134" s="96"/>
      <c r="AW134" s="96"/>
      <c r="AX134" s="97"/>
      <c r="AY134" s="96"/>
      <c r="BA134" s="97"/>
      <c r="BB134" s="96"/>
    </row>
    <row r="135" spans="2:54">
      <c r="B135" s="61" t="s">
        <v>42</v>
      </c>
      <c r="D135" s="28"/>
      <c r="F135" s="28"/>
      <c r="H135" s="28"/>
      <c r="J135" s="28"/>
      <c r="L135" s="28"/>
      <c r="M135" s="28"/>
      <c r="O135" s="97"/>
      <c r="P135" s="96"/>
      <c r="Q135" s="96"/>
      <c r="R135" s="96"/>
      <c r="S135" s="96"/>
      <c r="T135" s="97"/>
      <c r="U135" s="96"/>
      <c r="V135" s="42"/>
      <c r="W135" s="96"/>
      <c r="X135" s="96"/>
      <c r="Y135" s="96"/>
      <c r="Z135" s="96"/>
      <c r="AA135" s="96"/>
      <c r="AB135" s="14"/>
      <c r="AC135" s="96"/>
      <c r="AD135" s="98"/>
      <c r="AE135" s="96"/>
      <c r="AF135" s="96"/>
      <c r="AG135" s="96"/>
      <c r="AH135" s="97"/>
      <c r="AI135" s="96"/>
      <c r="AJ135" s="97"/>
      <c r="AK135" s="96"/>
      <c r="AL135" s="97"/>
      <c r="AM135" s="96"/>
      <c r="AN135" s="96"/>
      <c r="AO135" s="97"/>
      <c r="AP135" s="96"/>
      <c r="AQ135" s="96"/>
      <c r="AR135" s="97"/>
      <c r="AS135" s="96"/>
      <c r="AT135" s="96"/>
      <c r="AU135" s="97"/>
      <c r="AV135" s="96"/>
      <c r="AW135" s="96"/>
      <c r="AX135" s="97"/>
      <c r="AY135" s="96"/>
      <c r="BA135" s="97"/>
      <c r="BB135" s="96"/>
    </row>
    <row r="136" spans="2:54">
      <c r="B136" s="61" t="s">
        <v>41</v>
      </c>
      <c r="D136" s="28"/>
      <c r="F136" s="28"/>
      <c r="H136" s="28"/>
      <c r="J136" s="28"/>
      <c r="L136" s="28"/>
      <c r="M136" s="28"/>
      <c r="O136" s="97"/>
      <c r="P136" s="96"/>
      <c r="Q136" s="96"/>
      <c r="R136" s="96"/>
      <c r="S136" s="96"/>
      <c r="T136" s="97"/>
      <c r="U136" s="96"/>
      <c r="V136" s="42"/>
      <c r="W136" s="96"/>
      <c r="X136" s="96"/>
      <c r="Y136" s="96"/>
      <c r="Z136" s="96"/>
      <c r="AA136" s="96"/>
      <c r="AB136" s="14"/>
      <c r="AC136" s="96"/>
      <c r="AD136" s="98"/>
      <c r="AE136" s="96"/>
      <c r="AF136" s="96"/>
      <c r="AG136" s="96"/>
      <c r="AH136" s="97"/>
      <c r="AI136" s="96"/>
      <c r="AJ136" s="97"/>
      <c r="AK136" s="96"/>
      <c r="AL136" s="97"/>
      <c r="AM136" s="96"/>
      <c r="AN136" s="96"/>
      <c r="AO136" s="97"/>
      <c r="AP136" s="96"/>
      <c r="AQ136" s="96"/>
      <c r="AR136" s="97"/>
      <c r="AS136" s="96"/>
      <c r="AT136" s="96"/>
      <c r="AU136" s="97"/>
      <c r="AV136" s="96"/>
      <c r="AW136" s="96"/>
      <c r="AX136" s="97"/>
      <c r="AY136" s="96"/>
      <c r="BA136" s="97"/>
      <c r="BB136" s="96"/>
    </row>
    <row r="137" spans="2:54">
      <c r="D137" s="28"/>
      <c r="F137" s="28"/>
      <c r="H137" s="28"/>
      <c r="J137" s="28"/>
      <c r="L137" s="28"/>
      <c r="M137" s="28"/>
      <c r="O137" s="97"/>
      <c r="P137" s="96"/>
      <c r="Q137" s="96"/>
      <c r="R137" s="96"/>
      <c r="S137" s="96"/>
      <c r="T137" s="97"/>
      <c r="U137" s="96"/>
      <c r="V137" s="42"/>
      <c r="W137" s="96"/>
      <c r="X137" s="96"/>
      <c r="Y137" s="96"/>
      <c r="Z137" s="96"/>
      <c r="AA137" s="96"/>
      <c r="AB137" s="14"/>
      <c r="AC137" s="96"/>
      <c r="AD137" s="98"/>
      <c r="AE137" s="96"/>
      <c r="AF137" s="96"/>
      <c r="AG137" s="96"/>
      <c r="AH137" s="97"/>
      <c r="AI137" s="96"/>
      <c r="AJ137" s="97"/>
      <c r="AK137" s="96"/>
      <c r="AL137" s="97"/>
      <c r="AM137" s="96"/>
      <c r="AN137" s="96"/>
      <c r="AO137" s="97"/>
      <c r="AP137" s="96"/>
      <c r="AQ137" s="96"/>
      <c r="AR137" s="97"/>
      <c r="AS137" s="96"/>
      <c r="AT137" s="96"/>
      <c r="AU137" s="97"/>
      <c r="AV137" s="96"/>
      <c r="AW137" s="96"/>
      <c r="AX137" s="97"/>
      <c r="AY137" s="96"/>
      <c r="BA137" s="97"/>
      <c r="BB137" s="96"/>
    </row>
    <row r="138" spans="2:54" s="72" customFormat="1">
      <c r="B138" s="8" t="s">
        <v>40</v>
      </c>
      <c r="D138" s="94">
        <f>D108-D130</f>
        <v>41802024</v>
      </c>
      <c r="E138" s="95"/>
      <c r="F138" s="94">
        <f>F108-F130</f>
        <v>42222895</v>
      </c>
      <c r="G138" s="95"/>
      <c r="H138" s="26"/>
      <c r="J138" s="94">
        <f>J108-J130</f>
        <v>39931072.819999993</v>
      </c>
      <c r="L138" s="94">
        <f>L108-L130</f>
        <v>22797592.969999999</v>
      </c>
      <c r="M138" s="90"/>
      <c r="N138" s="90"/>
      <c r="O138" s="89">
        <f>O120+O132</f>
        <v>49573924.290000021</v>
      </c>
      <c r="P138" s="88"/>
      <c r="Q138" s="88"/>
      <c r="R138" s="89">
        <v>29676986.589999996</v>
      </c>
      <c r="S138" s="88"/>
      <c r="T138" s="89">
        <v>54953507.446940377</v>
      </c>
      <c r="U138" s="88"/>
      <c r="V138" s="93">
        <f>V132+V120</f>
        <v>53729922.678000003</v>
      </c>
      <c r="W138" s="88"/>
      <c r="X138" s="89">
        <f>X132+X120</f>
        <v>10205368.01461295</v>
      </c>
      <c r="Y138" s="88"/>
      <c r="Z138" s="89">
        <f>Z132+Z120</f>
        <v>28813249.197549526</v>
      </c>
      <c r="AA138" s="88"/>
      <c r="AB138" s="92">
        <f>AB132+AB120</f>
        <v>39587350.536046222</v>
      </c>
      <c r="AC138" s="88"/>
      <c r="AD138" s="91">
        <f>AD132+AD120</f>
        <v>9572873.1281410437</v>
      </c>
      <c r="AE138" s="88"/>
      <c r="AF138" s="89">
        <f>AF132+AF120</f>
        <v>13151973.036071943</v>
      </c>
      <c r="AG138" s="88"/>
      <c r="AH138" s="89">
        <f>AH120+AH132</f>
        <v>19727959.554107919</v>
      </c>
      <c r="AI138" s="88"/>
      <c r="AJ138" s="89">
        <f>AJ120+AJ132</f>
        <v>19793675.268023111</v>
      </c>
      <c r="AK138" s="88"/>
      <c r="AL138" s="89">
        <f>AL120+AL132</f>
        <v>39521634.822131008</v>
      </c>
      <c r="AM138" s="88"/>
      <c r="AN138" s="88"/>
      <c r="AO138" s="89">
        <f>AO120+AO132</f>
        <v>44511642.409377426</v>
      </c>
      <c r="AP138" s="88"/>
      <c r="AQ138" s="88"/>
      <c r="AR138" s="89">
        <f>AR120+AR132</f>
        <v>45401875.426725402</v>
      </c>
      <c r="AS138" s="88"/>
      <c r="AT138" s="88"/>
      <c r="AU138" s="89">
        <f>AU120+AU132</f>
        <v>46309912.760223262</v>
      </c>
      <c r="AV138" s="88"/>
      <c r="AW138" s="88"/>
      <c r="AX138" s="89">
        <f>AX120+AX132</f>
        <v>47236111.102946058</v>
      </c>
      <c r="AY138" s="88"/>
      <c r="AZ138" s="90"/>
      <c r="BA138" s="89">
        <f>BA120+BA132</f>
        <v>48180833.72508879</v>
      </c>
      <c r="BB138" s="88"/>
    </row>
    <row r="139" spans="2:54" s="82" customFormat="1">
      <c r="B139" s="87" t="s">
        <v>39</v>
      </c>
      <c r="D139" s="43">
        <f>D138/D108</f>
        <v>0.21275336222594468</v>
      </c>
      <c r="E139" s="52"/>
      <c r="F139" s="43">
        <f>F138/F108</f>
        <v>0.21141800148218792</v>
      </c>
      <c r="G139" s="52"/>
      <c r="H139" s="43"/>
      <c r="I139" s="51"/>
      <c r="J139" s="43">
        <f>J138/J108</f>
        <v>0.19767610161142549</v>
      </c>
      <c r="L139" s="43">
        <f>L138/L108</f>
        <v>0.18482427418718975</v>
      </c>
      <c r="M139"/>
      <c r="N139"/>
      <c r="O139" s="85">
        <f>O138/O108</f>
        <v>0.22703227643758411</v>
      </c>
      <c r="P139" s="84"/>
      <c r="Q139" s="84"/>
      <c r="R139" s="85">
        <v>0.2621678611274037</v>
      </c>
      <c r="S139" s="84"/>
      <c r="T139" s="85">
        <v>0.24919650342279676</v>
      </c>
      <c r="U139" s="84"/>
      <c r="V139" s="44"/>
      <c r="W139" s="84"/>
      <c r="X139" s="85">
        <f>X138/X108</f>
        <v>0.26584274774024991</v>
      </c>
      <c r="Y139" s="84"/>
      <c r="Z139" s="85"/>
      <c r="AA139" s="84"/>
      <c r="AB139" s="77"/>
      <c r="AC139" s="84"/>
      <c r="AD139" s="86"/>
      <c r="AE139" s="84"/>
      <c r="AF139" s="84"/>
      <c r="AG139" s="84"/>
      <c r="AH139" s="85">
        <f>AH138/AH108</f>
        <v>0.2425134075592556</v>
      </c>
      <c r="AI139" s="84"/>
      <c r="AJ139" s="85">
        <f>AJ138/AJ108</f>
        <v>0.25033390850714865</v>
      </c>
      <c r="AK139" s="84"/>
      <c r="AL139" s="85">
        <f>AL138/AL108</f>
        <v>0.24636811059450836</v>
      </c>
      <c r="AM139" s="84"/>
      <c r="AN139" s="84"/>
      <c r="AO139" s="85">
        <f>AO138/AO108</f>
        <v>0.24909596679198273</v>
      </c>
      <c r="AP139" s="84"/>
      <c r="AQ139" s="84"/>
      <c r="AR139" s="85">
        <f>AR138/AR108</f>
        <v>0.24909596735025863</v>
      </c>
      <c r="AS139" s="84"/>
      <c r="AT139" s="84"/>
      <c r="AU139" s="85">
        <f>AU138/AU108</f>
        <v>0.24909596678391641</v>
      </c>
      <c r="AV139" s="84"/>
      <c r="AW139" s="84"/>
      <c r="AX139" s="85">
        <f>AX138/AX108</f>
        <v>0.2490959670615352</v>
      </c>
      <c r="AY139" s="84"/>
      <c r="AZ139"/>
      <c r="BA139" s="85">
        <f>BA138/BA108</f>
        <v>0.249095968305765</v>
      </c>
      <c r="BB139" s="84"/>
    </row>
    <row r="140" spans="2:54" s="82" customFormat="1">
      <c r="B140" s="83"/>
      <c r="D140" s="43"/>
      <c r="E140" s="52"/>
      <c r="F140" s="43"/>
      <c r="G140" s="52"/>
      <c r="H140" s="43"/>
      <c r="I140" s="51"/>
      <c r="J140" s="43"/>
      <c r="L140" s="43"/>
      <c r="M140"/>
      <c r="N140"/>
      <c r="O140"/>
      <c r="P140"/>
      <c r="Q140"/>
      <c r="R140"/>
      <c r="S140"/>
      <c r="T140" s="44"/>
      <c r="U140"/>
      <c r="V140" s="44"/>
      <c r="W140"/>
      <c r="X140"/>
      <c r="Y140"/>
      <c r="Z140"/>
      <c r="AA140"/>
      <c r="AB140" s="14"/>
      <c r="AC140"/>
      <c r="AD140" s="77"/>
      <c r="AE140"/>
      <c r="AF140"/>
      <c r="AG140"/>
      <c r="AH140" s="44"/>
      <c r="AI140"/>
      <c r="AJ140" s="44"/>
      <c r="AK140"/>
      <c r="AL140" s="44"/>
      <c r="AM140"/>
      <c r="AN140"/>
      <c r="AO140" s="43"/>
      <c r="AP140"/>
      <c r="AQ140"/>
      <c r="AR140" s="43"/>
      <c r="AS140"/>
      <c r="AT140"/>
      <c r="AU140" s="43"/>
      <c r="AV140"/>
      <c r="AW140"/>
      <c r="AX140" s="43"/>
      <c r="AY140"/>
      <c r="AZ140"/>
      <c r="BA140" s="43"/>
      <c r="BB140"/>
    </row>
    <row r="141" spans="2:54">
      <c r="B141" s="4" t="s">
        <v>38</v>
      </c>
      <c r="D141" s="28"/>
      <c r="F141" s="28"/>
      <c r="H141" s="28"/>
      <c r="J141" s="28"/>
      <c r="L141" s="28"/>
      <c r="M141"/>
      <c r="N141"/>
      <c r="O141" s="29">
        <v>4715996</v>
      </c>
      <c r="P141"/>
      <c r="Q141"/>
      <c r="R141" s="69">
        <v>128703.66</v>
      </c>
      <c r="S141"/>
      <c r="T141" s="69">
        <v>1852674.70358636</v>
      </c>
      <c r="U141"/>
      <c r="V141" s="69">
        <v>2051179.28</v>
      </c>
      <c r="W141"/>
      <c r="X141" s="69">
        <v>124348.84044559801</v>
      </c>
      <c r="Y141"/>
      <c r="Z141" s="69">
        <v>848951.77044559806</v>
      </c>
      <c r="AA141"/>
      <c r="AB141" s="14">
        <v>1617340.3473014999</v>
      </c>
      <c r="AC141"/>
      <c r="AD141" s="14">
        <v>56033.890445597601</v>
      </c>
      <c r="AE141"/>
      <c r="AF141" s="14">
        <v>93032.350445597607</v>
      </c>
      <c r="AG141"/>
      <c r="AH141" s="69">
        <f>AF141/2*3</f>
        <v>139548.52566839641</v>
      </c>
      <c r="AI141"/>
      <c r="AJ141" s="69">
        <f>AB141/2</f>
        <v>808670.17365074996</v>
      </c>
      <c r="AK141"/>
      <c r="AL141" s="69">
        <f>AH141+AJ141</f>
        <v>948218.69931914634</v>
      </c>
      <c r="AM141"/>
      <c r="AN141"/>
      <c r="AO141" s="76">
        <f>AL141</f>
        <v>948218.69931914634</v>
      </c>
      <c r="AP141"/>
      <c r="AQ141"/>
      <c r="AR141" s="76">
        <f>AO141</f>
        <v>948218.69931914634</v>
      </c>
      <c r="AS141"/>
      <c r="AT141"/>
      <c r="AU141" s="76">
        <f>AR141</f>
        <v>948218.69931914634</v>
      </c>
      <c r="AV141"/>
      <c r="AW141"/>
      <c r="AX141" s="76">
        <f>AU141</f>
        <v>948218.69931914634</v>
      </c>
      <c r="AY141"/>
      <c r="AZ141"/>
      <c r="BA141" s="76">
        <f>AX141</f>
        <v>948218.69931914634</v>
      </c>
      <c r="BB141"/>
    </row>
    <row r="142" spans="2:54">
      <c r="B142" s="4" t="s">
        <v>37</v>
      </c>
      <c r="D142" s="29">
        <v>15161</v>
      </c>
      <c r="F142" s="29">
        <v>22857</v>
      </c>
      <c r="H142" s="29"/>
      <c r="J142" s="29">
        <v>39911</v>
      </c>
      <c r="L142" s="29">
        <v>21263</v>
      </c>
      <c r="M142"/>
      <c r="N142"/>
      <c r="O142" s="29">
        <v>14849</v>
      </c>
      <c r="P142"/>
      <c r="Q142"/>
      <c r="R142" s="69">
        <v>9542.82</v>
      </c>
      <c r="S142"/>
      <c r="T142" s="69">
        <v>40064.43</v>
      </c>
      <c r="U142"/>
      <c r="V142" s="69">
        <v>100551.93</v>
      </c>
      <c r="W142"/>
      <c r="X142" s="69">
        <v>6633.25</v>
      </c>
      <c r="Y142"/>
      <c r="Z142" s="69">
        <v>17374.900000000001</v>
      </c>
      <c r="AA142"/>
      <c r="AB142" s="14">
        <v>23456.61</v>
      </c>
      <c r="AC142"/>
      <c r="AD142" s="14">
        <v>4995.7</v>
      </c>
      <c r="AE142"/>
      <c r="AF142" s="14">
        <v>6617.74</v>
      </c>
      <c r="AG142"/>
      <c r="AH142" s="69">
        <f>AF142/2*3</f>
        <v>9926.61</v>
      </c>
      <c r="AI142"/>
      <c r="AJ142" s="69">
        <f>AB142/2</f>
        <v>11728.305</v>
      </c>
      <c r="AK142"/>
      <c r="AL142" s="69">
        <f>AH142+AJ142</f>
        <v>21654.915000000001</v>
      </c>
      <c r="AM142"/>
      <c r="AN142"/>
      <c r="AO142" s="76">
        <f>AL142</f>
        <v>21654.915000000001</v>
      </c>
      <c r="AP142"/>
      <c r="AQ142"/>
      <c r="AR142" s="76">
        <f>AO142</f>
        <v>21654.915000000001</v>
      </c>
      <c r="AS142"/>
      <c r="AT142"/>
      <c r="AU142" s="76">
        <f>AR142</f>
        <v>21654.915000000001</v>
      </c>
      <c r="AV142"/>
      <c r="AW142"/>
      <c r="AX142" s="76">
        <f>AU142</f>
        <v>21654.915000000001</v>
      </c>
      <c r="AY142"/>
      <c r="AZ142"/>
      <c r="BA142" s="76">
        <f>AX142</f>
        <v>21654.915000000001</v>
      </c>
      <c r="BB142"/>
    </row>
    <row r="143" spans="2:54">
      <c r="B143" s="4" t="s">
        <v>36</v>
      </c>
      <c r="D143" s="29">
        <v>418000</v>
      </c>
      <c r="F143" s="29">
        <v>456000</v>
      </c>
      <c r="H143" s="29"/>
      <c r="J143" s="29">
        <v>276580.65000000002</v>
      </c>
      <c r="L143" s="29"/>
      <c r="M143"/>
      <c r="N143"/>
      <c r="O143" s="29">
        <v>441900</v>
      </c>
      <c r="P143"/>
      <c r="Q143"/>
      <c r="R143" s="69">
        <v>294600</v>
      </c>
      <c r="S143"/>
      <c r="T143" s="69">
        <v>589200</v>
      </c>
      <c r="U143"/>
      <c r="V143" s="69">
        <v>589200</v>
      </c>
      <c r="W143"/>
      <c r="X143" s="69">
        <v>147300</v>
      </c>
      <c r="Y143"/>
      <c r="Z143" s="69">
        <v>441900</v>
      </c>
      <c r="AA143"/>
      <c r="AB143" s="14">
        <v>589200</v>
      </c>
      <c r="AC143"/>
      <c r="AD143" s="14">
        <v>147300</v>
      </c>
      <c r="AE143"/>
      <c r="AF143" s="14">
        <v>196400</v>
      </c>
      <c r="AG143"/>
      <c r="AH143" s="69">
        <f>AF143/2*3</f>
        <v>294600</v>
      </c>
      <c r="AI143"/>
      <c r="AJ143" s="69">
        <f>AB143/2</f>
        <v>294600</v>
      </c>
      <c r="AK143"/>
      <c r="AL143" s="69">
        <f>AH143+AJ143</f>
        <v>589200</v>
      </c>
      <c r="AM143"/>
      <c r="AN143"/>
      <c r="AO143" s="76">
        <f>AL143</f>
        <v>589200</v>
      </c>
      <c r="AP143"/>
      <c r="AQ143"/>
      <c r="AR143" s="76">
        <f>AO143</f>
        <v>589200</v>
      </c>
      <c r="AS143"/>
      <c r="AT143"/>
      <c r="AU143" s="76">
        <f>AR143</f>
        <v>589200</v>
      </c>
      <c r="AV143"/>
      <c r="AW143"/>
      <c r="AX143" s="76">
        <f>AU143</f>
        <v>589200</v>
      </c>
      <c r="AY143"/>
      <c r="AZ143"/>
      <c r="BA143" s="76">
        <f>AX143</f>
        <v>589200</v>
      </c>
      <c r="BB143"/>
    </row>
    <row r="144" spans="2:54">
      <c r="B144" s="4" t="s">
        <v>35</v>
      </c>
      <c r="D144" s="29"/>
      <c r="F144" s="29"/>
      <c r="H144" s="29"/>
      <c r="J144" s="29"/>
      <c r="L144" s="29"/>
      <c r="M144"/>
      <c r="N144"/>
      <c r="O144" s="29"/>
      <c r="P144"/>
      <c r="Q144"/>
      <c r="R144" s="69"/>
      <c r="S144"/>
      <c r="T144" s="69"/>
      <c r="U144"/>
      <c r="V144" s="69"/>
      <c r="W144"/>
      <c r="X144" s="69"/>
      <c r="Y144"/>
      <c r="Z144" s="69">
        <v>936000</v>
      </c>
      <c r="AA144"/>
      <c r="AB144" s="14">
        <v>1404000</v>
      </c>
      <c r="AC144"/>
      <c r="AD144" s="14">
        <v>0</v>
      </c>
      <c r="AE144"/>
      <c r="AF144" s="14"/>
      <c r="AG144"/>
      <c r="AH144" s="69">
        <f>AF144/2*3</f>
        <v>0</v>
      </c>
      <c r="AI144"/>
      <c r="AJ144" s="69">
        <f>AB144/2</f>
        <v>702000</v>
      </c>
      <c r="AK144"/>
      <c r="AL144" s="69">
        <v>0</v>
      </c>
      <c r="AM144"/>
      <c r="AN144"/>
      <c r="AO144" s="69"/>
      <c r="AP144"/>
      <c r="AQ144"/>
      <c r="AR144" s="69"/>
      <c r="AS144"/>
      <c r="AT144"/>
      <c r="AU144" s="69"/>
      <c r="AV144"/>
      <c r="AW144"/>
      <c r="AX144" s="69"/>
      <c r="AY144"/>
      <c r="AZ144"/>
      <c r="BA144" s="69"/>
      <c r="BB144"/>
    </row>
    <row r="145" spans="2:54">
      <c r="B145" s="4" t="s">
        <v>34</v>
      </c>
      <c r="D145" s="29">
        <v>228000</v>
      </c>
      <c r="F145" s="29"/>
      <c r="H145" s="29"/>
      <c r="J145" s="29">
        <v>2055172.35</v>
      </c>
      <c r="L145" s="29"/>
      <c r="M145"/>
      <c r="N145"/>
      <c r="O145" s="29">
        <v>0</v>
      </c>
      <c r="P145"/>
      <c r="Q145"/>
      <c r="R145"/>
      <c r="S145"/>
      <c r="T145"/>
      <c r="U145"/>
      <c r="V145"/>
      <c r="W145"/>
      <c r="X145"/>
      <c r="Y145"/>
      <c r="Z145"/>
      <c r="AA145"/>
      <c r="AB145" s="77"/>
      <c r="AC145"/>
      <c r="AD145" s="14"/>
      <c r="AE145"/>
      <c r="AF145"/>
      <c r="AG145"/>
      <c r="AH145" s="69">
        <f>AF145/2*3</f>
        <v>0</v>
      </c>
      <c r="AI145"/>
      <c r="AJ145"/>
      <c r="AK145"/>
      <c r="AL145"/>
      <c r="AM145"/>
      <c r="AN145"/>
      <c r="AO145"/>
      <c r="AP145"/>
      <c r="AQ145"/>
      <c r="AR145"/>
      <c r="AS145"/>
      <c r="AT145"/>
      <c r="AU145"/>
      <c r="AV145"/>
      <c r="AW145"/>
      <c r="AX145"/>
      <c r="AY145"/>
      <c r="AZ145"/>
      <c r="BA145"/>
      <c r="BB145"/>
    </row>
    <row r="146" spans="2:54">
      <c r="D146" s="81">
        <f>SUM(D142:D145)</f>
        <v>661161</v>
      </c>
      <c r="F146" s="81">
        <f>SUM(F142:F145)</f>
        <v>478857</v>
      </c>
      <c r="H146" s="28"/>
      <c r="J146" s="81">
        <f>SUM(J142:J145)</f>
        <v>2371664</v>
      </c>
      <c r="L146" s="81">
        <f>SUM(L142:L145)</f>
        <v>21263</v>
      </c>
      <c r="M146"/>
      <c r="N146"/>
      <c r="O146" s="80">
        <f>SUM(O141:O145)</f>
        <v>5172745</v>
      </c>
      <c r="P146"/>
      <c r="Q146"/>
      <c r="R146" s="78">
        <v>432846.48</v>
      </c>
      <c r="S146"/>
      <c r="T146" s="78">
        <v>2481939.1335863601</v>
      </c>
      <c r="U146"/>
      <c r="V146" s="78">
        <f>SUM(V141:V145)</f>
        <v>2740931.21</v>
      </c>
      <c r="W146"/>
      <c r="X146" s="78">
        <f>SUM(X141:X145)</f>
        <v>278282.09044559801</v>
      </c>
      <c r="Y146"/>
      <c r="Z146" s="78">
        <f>SUM(Z141:Z145)</f>
        <v>2244226.6704455982</v>
      </c>
      <c r="AA146"/>
      <c r="AB146" s="79">
        <f>SUM(AB141:AB145)</f>
        <v>3633996.9573015003</v>
      </c>
      <c r="AC146"/>
      <c r="AD146" s="79">
        <f>SUM(AD141:AD145)</f>
        <v>208329.5904455976</v>
      </c>
      <c r="AE146"/>
      <c r="AF146" s="78">
        <f>SUM(AF141:AF145)</f>
        <v>296050.0904455976</v>
      </c>
      <c r="AG146"/>
      <c r="AH146" s="78">
        <f>SUM(AH141:AH145)</f>
        <v>444075.13566839643</v>
      </c>
      <c r="AI146"/>
      <c r="AJ146" s="78">
        <f>SUM(AJ141:AJ145)</f>
        <v>1816998.4786507501</v>
      </c>
      <c r="AK146"/>
      <c r="AL146" s="78">
        <f>SUM(AL141:AL145)</f>
        <v>1559073.6143191464</v>
      </c>
      <c r="AM146"/>
      <c r="AN146"/>
      <c r="AO146" s="78">
        <f>SUM(AO141:AO145)</f>
        <v>1559073.6143191464</v>
      </c>
      <c r="AP146"/>
      <c r="AQ146"/>
      <c r="AR146" s="78">
        <f>SUM(AR141:AR145)</f>
        <v>1559073.6143191464</v>
      </c>
      <c r="AS146"/>
      <c r="AT146"/>
      <c r="AU146" s="78">
        <f>SUM(AU141:AU145)</f>
        <v>1559073.6143191464</v>
      </c>
      <c r="AV146"/>
      <c r="AW146"/>
      <c r="AX146" s="78">
        <f>SUM(AX141:AX145)</f>
        <v>1559073.6143191464</v>
      </c>
      <c r="AY146"/>
      <c r="AZ146"/>
      <c r="BA146" s="78">
        <f>SUM(BA141:BA145)</f>
        <v>1559073.6143191464</v>
      </c>
      <c r="BB146"/>
    </row>
    <row r="147" spans="2:54">
      <c r="D147" s="28"/>
      <c r="F147" s="28"/>
      <c r="H147" s="28"/>
      <c r="J147" s="28"/>
      <c r="L147" s="28"/>
      <c r="M147"/>
      <c r="N147"/>
      <c r="O147"/>
      <c r="P147"/>
      <c r="Q147"/>
      <c r="R147"/>
      <c r="S147"/>
      <c r="T147"/>
      <c r="U147"/>
      <c r="V147"/>
      <c r="W147"/>
      <c r="X147"/>
      <c r="Y147"/>
      <c r="Z147"/>
      <c r="AA147"/>
      <c r="AB147" s="77"/>
      <c r="AC147"/>
      <c r="AD147" s="77"/>
      <c r="AE147"/>
      <c r="AF147"/>
      <c r="AG147"/>
      <c r="AH147"/>
      <c r="AI147"/>
      <c r="AJ147"/>
      <c r="AK147"/>
      <c r="AL147"/>
      <c r="AM147"/>
      <c r="AN147"/>
      <c r="AO147"/>
      <c r="AP147"/>
      <c r="AQ147"/>
      <c r="AR147"/>
      <c r="AS147"/>
      <c r="AT147"/>
      <c r="AU147"/>
      <c r="AV147"/>
      <c r="AW147"/>
      <c r="AX147"/>
      <c r="AY147"/>
      <c r="AZ147"/>
      <c r="BA147"/>
      <c r="BB147"/>
    </row>
    <row r="148" spans="2:54">
      <c r="B148" s="4" t="s">
        <v>33</v>
      </c>
      <c r="D148" s="28"/>
      <c r="F148" s="28"/>
      <c r="H148" s="28"/>
      <c r="J148" s="28"/>
      <c r="L148" s="28"/>
      <c r="M148" s="28"/>
      <c r="O148" s="28"/>
      <c r="T148" s="42"/>
      <c r="V148" s="42"/>
      <c r="AB148" s="14"/>
      <c r="AD148" s="14"/>
      <c r="AH148" s="42"/>
      <c r="AJ148" s="42"/>
      <c r="AL148" s="42"/>
      <c r="AO148" s="28"/>
      <c r="AR148" s="28"/>
      <c r="AU148" s="28"/>
      <c r="AX148" s="28"/>
      <c r="BA148" s="28"/>
    </row>
    <row r="149" spans="2:54">
      <c r="B149" s="4" t="s">
        <v>32</v>
      </c>
      <c r="D149" s="28"/>
      <c r="F149" s="28"/>
      <c r="H149" s="28"/>
      <c r="J149" s="28"/>
      <c r="L149" s="28"/>
      <c r="M149" s="28"/>
      <c r="O149" s="28"/>
      <c r="T149" s="42"/>
      <c r="V149" s="42"/>
      <c r="AB149" s="14"/>
      <c r="AD149" s="14"/>
      <c r="AF149" s="14"/>
      <c r="AH149" s="42"/>
      <c r="AJ149" s="42"/>
      <c r="AL149" s="42"/>
      <c r="AO149" s="28"/>
      <c r="AR149" s="28"/>
      <c r="AU149" s="28"/>
      <c r="AX149" s="28"/>
      <c r="BA149" s="28"/>
    </row>
    <row r="150" spans="2:54">
      <c r="D150" s="28"/>
      <c r="F150" s="28"/>
      <c r="H150" s="28"/>
      <c r="J150" s="28"/>
      <c r="L150" s="28"/>
      <c r="M150" s="28"/>
      <c r="O150" s="28"/>
      <c r="T150" s="42"/>
      <c r="V150" s="42"/>
      <c r="AB150" s="14"/>
      <c r="AD150" s="14"/>
      <c r="AF150" s="14"/>
      <c r="AH150" s="42"/>
      <c r="AJ150" s="42"/>
      <c r="AL150" s="42"/>
      <c r="AO150" s="28"/>
      <c r="AR150" s="28"/>
      <c r="AU150" s="28"/>
      <c r="AX150" s="28"/>
      <c r="BA150" s="28"/>
    </row>
    <row r="151" spans="2:54">
      <c r="B151" s="4" t="s">
        <v>31</v>
      </c>
      <c r="D151" s="29">
        <v>447867</v>
      </c>
      <c r="F151" s="29">
        <v>479983</v>
      </c>
      <c r="H151" s="29"/>
      <c r="J151" s="29">
        <v>576742.95500000007</v>
      </c>
      <c r="L151" s="29">
        <v>309802.71500000003</v>
      </c>
      <c r="M151" s="29"/>
      <c r="O151" s="29">
        <v>228393.49500000002</v>
      </c>
      <c r="R151" s="69">
        <v>331625.76500000001</v>
      </c>
      <c r="T151" s="69">
        <v>578844.81000000006</v>
      </c>
      <c r="V151" s="69">
        <v>488227.03499999997</v>
      </c>
      <c r="X151" s="69">
        <v>-124793.21499999994</v>
      </c>
      <c r="Z151" s="69">
        <v>356087.94500000001</v>
      </c>
      <c r="AB151" s="14">
        <v>498326.34499999997</v>
      </c>
      <c r="AD151" s="14">
        <v>121345.51</v>
      </c>
      <c r="AF151" s="14">
        <v>163194.56</v>
      </c>
      <c r="AH151" s="69">
        <f>AF151/2*3</f>
        <v>244791.84</v>
      </c>
      <c r="AJ151" s="69">
        <f>AB151/2</f>
        <v>249163.17249999999</v>
      </c>
      <c r="AL151" s="69">
        <f>AH151+AJ151</f>
        <v>493955.01249999995</v>
      </c>
      <c r="AO151" s="76">
        <f>AL151</f>
        <v>493955.01249999995</v>
      </c>
      <c r="AR151" s="76">
        <f>AO151</f>
        <v>493955.01249999995</v>
      </c>
      <c r="AS151" s="29"/>
      <c r="AT151" s="29"/>
      <c r="AU151" s="76">
        <f>AR151</f>
        <v>493955.01249999995</v>
      </c>
      <c r="AV151" s="29"/>
      <c r="AW151" s="29"/>
      <c r="AX151" s="76">
        <f>AU151</f>
        <v>493955.01249999995</v>
      </c>
      <c r="BA151" s="76">
        <f>AX151</f>
        <v>493955.01249999995</v>
      </c>
    </row>
    <row r="152" spans="2:54">
      <c r="D152" s="29"/>
      <c r="F152" s="29"/>
      <c r="H152" s="29"/>
      <c r="J152" s="29"/>
      <c r="L152" s="29"/>
      <c r="M152" s="29"/>
      <c r="O152" s="29"/>
      <c r="T152" s="69"/>
      <c r="V152" s="69"/>
      <c r="AB152" s="14"/>
      <c r="AD152" s="14"/>
      <c r="AF152" s="14"/>
      <c r="AH152" s="69"/>
      <c r="AJ152" s="69"/>
      <c r="AL152" s="69"/>
      <c r="AO152" s="29"/>
      <c r="AR152" s="29"/>
      <c r="AU152" s="29"/>
      <c r="AX152" s="29"/>
      <c r="BA152" s="29"/>
    </row>
    <row r="153" spans="2:54">
      <c r="B153" s="4" t="s">
        <v>30</v>
      </c>
      <c r="D153" s="29"/>
      <c r="F153" s="29"/>
      <c r="H153" s="29"/>
      <c r="J153" s="29"/>
      <c r="L153" s="29"/>
      <c r="M153" s="29"/>
      <c r="O153" s="29"/>
      <c r="T153" s="69"/>
      <c r="V153" s="69"/>
      <c r="AB153" s="14"/>
      <c r="AD153" s="14"/>
      <c r="AF153" s="14"/>
      <c r="AH153" s="69"/>
      <c r="AJ153" s="69"/>
      <c r="AL153" s="69"/>
      <c r="AO153" s="29"/>
      <c r="AR153" s="29"/>
      <c r="AU153" s="29"/>
      <c r="AX153" s="29"/>
      <c r="BA153" s="29"/>
    </row>
    <row r="154" spans="2:54">
      <c r="B154" s="4" t="s">
        <v>29</v>
      </c>
      <c r="D154" s="28"/>
      <c r="E154" s="75"/>
      <c r="F154" s="28"/>
      <c r="H154" s="28"/>
      <c r="J154" s="28"/>
      <c r="L154" s="28"/>
      <c r="M154" s="28"/>
      <c r="O154" s="28"/>
      <c r="T154" s="42"/>
      <c r="V154" s="42"/>
      <c r="AB154" s="14"/>
      <c r="AD154" s="14"/>
      <c r="AF154" s="14"/>
      <c r="AH154" s="42"/>
      <c r="AJ154" s="42"/>
      <c r="AL154" s="42"/>
      <c r="AO154" s="28"/>
      <c r="AR154" s="28"/>
      <c r="AU154" s="28"/>
      <c r="AX154" s="28"/>
      <c r="BA154" s="28"/>
    </row>
    <row r="155" spans="2:54">
      <c r="D155" s="28"/>
      <c r="F155" s="28"/>
      <c r="H155" s="28"/>
      <c r="J155" s="28"/>
      <c r="L155" s="28"/>
      <c r="M155" s="28"/>
      <c r="O155" s="28"/>
      <c r="T155" s="42"/>
      <c r="V155" s="42"/>
      <c r="AB155" s="14"/>
      <c r="AD155" s="14"/>
      <c r="AF155" s="14"/>
      <c r="AH155" s="42"/>
      <c r="AJ155" s="42"/>
      <c r="AL155" s="42"/>
      <c r="AO155" s="28"/>
      <c r="AR155" s="28"/>
      <c r="AU155" s="28"/>
      <c r="AX155" s="28"/>
      <c r="BA155" s="28"/>
    </row>
    <row r="156" spans="2:54">
      <c r="B156" s="8" t="s">
        <v>28</v>
      </c>
      <c r="D156" s="28"/>
      <c r="F156" s="28"/>
      <c r="H156" s="28"/>
      <c r="J156" s="28"/>
      <c r="L156" s="28"/>
      <c r="M156" s="28"/>
      <c r="O156" s="71">
        <f>18964547.15</f>
        <v>18964547.149999999</v>
      </c>
      <c r="R156" s="68">
        <v>11266212.67</v>
      </c>
      <c r="T156" s="42">
        <v>27130881</v>
      </c>
      <c r="V156" s="42">
        <v>25635109.925699994</v>
      </c>
      <c r="X156" s="69">
        <v>8454475.9773114305</v>
      </c>
      <c r="Z156" s="69">
        <v>18894009.845332477</v>
      </c>
      <c r="AB156" s="14">
        <v>25098151.375679187</v>
      </c>
      <c r="AD156" s="14">
        <v>5972152.6007853691</v>
      </c>
      <c r="AF156" s="14">
        <v>8113513.620918748</v>
      </c>
      <c r="AH156" s="69">
        <f>AF156/2*3</f>
        <v>12170270.431378122</v>
      </c>
      <c r="AJ156" s="69">
        <f>AB156/2</f>
        <v>12549075.687839594</v>
      </c>
      <c r="AL156" s="69">
        <f>AH156+AJ156</f>
        <v>24719346.119217716</v>
      </c>
      <c r="AO156" s="28"/>
      <c r="AR156" s="28"/>
      <c r="AU156" s="28"/>
      <c r="AX156" s="28"/>
      <c r="BA156" s="28"/>
    </row>
    <row r="157" spans="2:54">
      <c r="B157" s="4" t="s">
        <v>27</v>
      </c>
      <c r="D157" s="28"/>
      <c r="F157" s="28"/>
      <c r="H157" s="28"/>
      <c r="J157" s="28"/>
      <c r="L157" s="28"/>
      <c r="M157" s="28"/>
      <c r="O157" s="28">
        <v>1313642.3999999999</v>
      </c>
      <c r="R157" s="14"/>
      <c r="T157" s="42"/>
      <c r="V157" s="42"/>
      <c r="AB157" s="14"/>
      <c r="AD157" s="14"/>
      <c r="AF157" s="14"/>
      <c r="AH157" s="42"/>
      <c r="AJ157" s="42"/>
      <c r="AL157" s="42"/>
      <c r="AN157" s="72"/>
      <c r="AO157" s="26"/>
      <c r="AP157" s="74" t="s">
        <v>26</v>
      </c>
      <c r="AQ157" s="72"/>
      <c r="AR157" s="26"/>
      <c r="AS157" s="74" t="s">
        <v>26</v>
      </c>
      <c r="AT157" s="72"/>
      <c r="AU157" s="26"/>
      <c r="AV157" s="74" t="s">
        <v>26</v>
      </c>
      <c r="AX157" s="26"/>
      <c r="AY157" s="74" t="s">
        <v>26</v>
      </c>
      <c r="AZ157" s="74"/>
      <c r="BA157" s="26"/>
      <c r="BB157" s="74" t="s">
        <v>26</v>
      </c>
    </row>
    <row r="158" spans="2:54" ht="15" thickBot="1">
      <c r="B158" s="8" t="s">
        <v>25</v>
      </c>
      <c r="C158" s="72"/>
      <c r="D158" s="71">
        <v>10704490</v>
      </c>
      <c r="E158" s="73"/>
      <c r="F158" s="71">
        <v>10624832</v>
      </c>
      <c r="G158" s="73"/>
      <c r="H158" s="71"/>
      <c r="I158" s="72"/>
      <c r="J158" s="71">
        <v>10071646.979999999</v>
      </c>
      <c r="K158"/>
      <c r="L158" s="71">
        <v>5369082</v>
      </c>
      <c r="M158"/>
      <c r="N158"/>
      <c r="O158" s="71">
        <f>18964547.15-O157</f>
        <v>17650904.75</v>
      </c>
      <c r="P158"/>
      <c r="Q158"/>
      <c r="R158" s="68">
        <v>11266212.67</v>
      </c>
      <c r="S158"/>
      <c r="T158" s="68">
        <v>27130881</v>
      </c>
      <c r="U158"/>
      <c r="V158" s="68">
        <f>SUM(V156:V157)</f>
        <v>25635109.925699994</v>
      </c>
      <c r="W158"/>
      <c r="X158" s="68">
        <f>SUM(X156:X157)</f>
        <v>8454475.9773114305</v>
      </c>
      <c r="Y158"/>
      <c r="Z158" s="68">
        <f>SUM(Z156:Z157)</f>
        <v>18894009.845332477</v>
      </c>
      <c r="AA158"/>
      <c r="AB158" s="70">
        <f>SUM(AB156:AB157)</f>
        <v>25098151.375679187</v>
      </c>
      <c r="AC158"/>
      <c r="AD158" s="70">
        <f>SUM(AD156:AD157)</f>
        <v>5972152.6007853691</v>
      </c>
      <c r="AE158"/>
      <c r="AF158" s="70">
        <f>SUM(AF156:AF157)</f>
        <v>8113513.620918748</v>
      </c>
      <c r="AG158"/>
      <c r="AH158" s="69">
        <f>AF158/2*3</f>
        <v>12170270.431378122</v>
      </c>
      <c r="AI158"/>
      <c r="AJ158" s="69">
        <f>AB158/2</f>
        <v>12549075.687839594</v>
      </c>
      <c r="AK158"/>
      <c r="AL158" s="68">
        <f>AH158+AJ158</f>
        <v>24719346.119217716</v>
      </c>
      <c r="AN158"/>
      <c r="AO158" s="67">
        <f>AL158*(1+AP158)</f>
        <v>25213733.041602071</v>
      </c>
      <c r="AP158" s="66">
        <v>0.02</v>
      </c>
      <c r="AQ158"/>
      <c r="AR158" s="67">
        <f>AO158*(1+AS158)</f>
        <v>25718007.702434115</v>
      </c>
      <c r="AS158" s="66">
        <f>AP158</f>
        <v>0.02</v>
      </c>
      <c r="AT158"/>
      <c r="AU158" s="67">
        <f>AR158*(1+AV158)</f>
        <v>26232367.856482796</v>
      </c>
      <c r="AV158" s="66">
        <f>AS158</f>
        <v>0.02</v>
      </c>
      <c r="AW158"/>
      <c r="AX158" s="67">
        <f>AU158*(1+AY158)</f>
        <v>26757015.213612452</v>
      </c>
      <c r="AY158" s="66">
        <f>AV158</f>
        <v>0.02</v>
      </c>
      <c r="AZ158" s="51"/>
      <c r="BA158" s="67">
        <f>AX158*(1+BB158)</f>
        <v>27292155.517884701</v>
      </c>
      <c r="BB158" s="66">
        <f>AY158</f>
        <v>0.02</v>
      </c>
    </row>
    <row r="159" spans="2:54" ht="15" thickBot="1">
      <c r="B159" s="34" t="s">
        <v>24</v>
      </c>
      <c r="D159" s="43">
        <f>D158/D108</f>
        <v>5.4481004039756607E-2</v>
      </c>
      <c r="E159" s="52"/>
      <c r="F159" s="43">
        <f>F158/F108</f>
        <v>5.3200538416989115E-2</v>
      </c>
      <c r="G159" s="52"/>
      <c r="H159" s="43"/>
      <c r="I159" s="51"/>
      <c r="J159" s="43">
        <f>J158/J108</f>
        <v>4.9859013825837066E-2</v>
      </c>
      <c r="L159" s="43">
        <f>L158/L108</f>
        <v>4.3528134088864079E-2</v>
      </c>
      <c r="M159" s="29"/>
      <c r="O159" s="43">
        <f>O158/O108</f>
        <v>8.0835341239745631E-2</v>
      </c>
      <c r="R159" s="44">
        <v>9.9526239624868743E-2</v>
      </c>
      <c r="T159" s="44">
        <f>T158/T108</f>
        <v>0.12302983001599867</v>
      </c>
      <c r="V159" s="44">
        <f>V158/V108</f>
        <v>0.11785008765954748</v>
      </c>
      <c r="X159" s="65">
        <f>X158/X108</f>
        <v>0.22023322640537296</v>
      </c>
      <c r="Z159" s="65">
        <f>Z158/Z108</f>
        <v>0.16447422935771439</v>
      </c>
      <c r="AB159" s="65">
        <f>AB158/AB108</f>
        <v>0.15871025075186418</v>
      </c>
      <c r="AD159" s="65">
        <f>AD158/AD108</f>
        <v>0.15258461249417796</v>
      </c>
      <c r="AF159" s="65">
        <f>AF158/AF108</f>
        <v>0.14960765431093878</v>
      </c>
      <c r="AH159" s="63">
        <f>AH158/AH108</f>
        <v>0.14960765431093881</v>
      </c>
      <c r="AJ159" s="63">
        <f>AJ158/AJ108</f>
        <v>0.15871025075186418</v>
      </c>
      <c r="AL159" s="63">
        <f>AL158/AL108</f>
        <v>0.15409429862737103</v>
      </c>
      <c r="AO159" s="63">
        <f>AO158/AO108</f>
        <v>0.14110104387228053</v>
      </c>
      <c r="AR159" s="63">
        <f>AR158/AR108</f>
        <v>0.14110104366279649</v>
      </c>
      <c r="AU159" s="63">
        <f>AU158/AU108</f>
        <v>0.14110104387530728</v>
      </c>
      <c r="AX159" s="63">
        <f>AX158/AX108</f>
        <v>0.14110104377113533</v>
      </c>
      <c r="BA159" s="63">
        <f>BA158/BA108</f>
        <v>0.14110104330425818</v>
      </c>
    </row>
    <row r="160" spans="2:54">
      <c r="D160" s="43"/>
      <c r="E160" s="52"/>
      <c r="F160" s="43"/>
      <c r="G160" s="52"/>
      <c r="H160" s="43"/>
      <c r="I160" s="51"/>
      <c r="J160" s="43"/>
      <c r="L160" s="43"/>
      <c r="M160" s="29"/>
      <c r="O160" s="29"/>
      <c r="T160" s="64"/>
      <c r="V160" s="64"/>
      <c r="AB160" s="14"/>
      <c r="AD160" s="14"/>
      <c r="AH160" s="63"/>
      <c r="AJ160" s="63"/>
      <c r="AL160" s="63"/>
      <c r="AO160" s="63"/>
      <c r="AR160" s="63"/>
      <c r="AU160" s="63"/>
      <c r="AX160" s="63"/>
      <c r="BA160" s="63"/>
    </row>
    <row r="161" spans="2:53" ht="15.6">
      <c r="B161" s="62" t="s">
        <v>23</v>
      </c>
      <c r="D161" s="28"/>
      <c r="F161" s="28"/>
      <c r="H161" s="28"/>
      <c r="J161" s="28"/>
      <c r="L161" s="28"/>
      <c r="M161" s="28"/>
      <c r="O161" s="28"/>
      <c r="T161" s="42"/>
      <c r="V161" s="42"/>
      <c r="AB161" s="14"/>
      <c r="AD161" s="14"/>
      <c r="AH161" s="42"/>
      <c r="AJ161" s="42"/>
      <c r="AL161" s="42"/>
      <c r="AO161" s="28"/>
      <c r="AR161" s="28"/>
      <c r="AU161" s="28"/>
      <c r="AX161" s="28"/>
      <c r="BA161" s="28"/>
    </row>
    <row r="162" spans="2:53">
      <c r="B162" s="61" t="s">
        <v>22</v>
      </c>
      <c r="D162" s="28"/>
      <c r="F162" s="28"/>
      <c r="H162" s="28"/>
      <c r="J162" s="28"/>
      <c r="L162" s="28"/>
      <c r="M162" s="28"/>
      <c r="O162" s="28"/>
      <c r="T162" s="42"/>
      <c r="V162" s="42"/>
      <c r="AB162" s="14"/>
      <c r="AD162" s="14"/>
      <c r="AH162" s="42"/>
      <c r="AJ162" s="42"/>
      <c r="AL162" s="42"/>
      <c r="AO162" s="28"/>
      <c r="AR162" s="28"/>
      <c r="AU162" s="28"/>
      <c r="AX162" s="28"/>
      <c r="BA162" s="28"/>
    </row>
    <row r="163" spans="2:53">
      <c r="B163" s="61" t="s">
        <v>21</v>
      </c>
      <c r="D163" s="28"/>
      <c r="F163" s="28"/>
      <c r="H163" s="28"/>
      <c r="J163" s="28"/>
      <c r="L163" s="28"/>
      <c r="M163" s="28"/>
      <c r="O163" s="28"/>
      <c r="T163" s="42"/>
      <c r="V163" s="42"/>
      <c r="AB163" s="14"/>
      <c r="AD163" s="14"/>
      <c r="AH163" s="42"/>
      <c r="AJ163" s="42"/>
      <c r="AL163" s="42"/>
      <c r="AO163" s="28"/>
      <c r="AR163" s="28"/>
      <c r="AU163" s="28"/>
      <c r="AX163" s="28"/>
      <c r="BA163" s="28"/>
    </row>
    <row r="164" spans="2:53">
      <c r="D164" s="28"/>
      <c r="F164" s="28"/>
      <c r="H164" s="28"/>
      <c r="J164" s="28"/>
      <c r="L164" s="28"/>
      <c r="M164" s="28"/>
      <c r="O164" s="28"/>
      <c r="T164" s="42"/>
      <c r="V164" s="42"/>
      <c r="AB164" s="14"/>
      <c r="AD164" s="14"/>
      <c r="AH164" s="42"/>
      <c r="AJ164" s="42"/>
      <c r="AL164" s="42"/>
      <c r="AO164" s="28"/>
      <c r="AR164" s="28"/>
      <c r="AU164" s="28"/>
      <c r="AX164" s="28"/>
      <c r="BA164" s="28"/>
    </row>
    <row r="165" spans="2:53" s="53" customFormat="1">
      <c r="B165" s="60" t="s">
        <v>20</v>
      </c>
      <c r="D165" s="54">
        <f>D138+D146+D151-D158</f>
        <v>32206562</v>
      </c>
      <c r="E165" s="59"/>
      <c r="F165" s="54">
        <f>F138+F146+F151-F158</f>
        <v>32556903</v>
      </c>
      <c r="G165" s="59"/>
      <c r="H165" s="58"/>
      <c r="J165" s="54">
        <f>J138+J146+J151-J158</f>
        <v>32807832.794999994</v>
      </c>
      <c r="L165" s="54">
        <f>L138+L146+L151-L158</f>
        <v>17759576.684999999</v>
      </c>
      <c r="M165" s="57"/>
      <c r="N165" s="57"/>
      <c r="O165" s="54">
        <f>O138+O146+O151-O158</f>
        <v>37324158.035000019</v>
      </c>
      <c r="R165" s="55">
        <v>19175246.164999999</v>
      </c>
      <c r="T165" s="55">
        <v>30883410.390526738</v>
      </c>
      <c r="V165" s="55">
        <f>V138+V146-V158+V151</f>
        <v>31323970.99730001</v>
      </c>
      <c r="X165" s="55">
        <f>X138+X146-X158+X151</f>
        <v>1904380.9127471186</v>
      </c>
      <c r="Z165" s="55">
        <f>Z138+Z146-Z158+Z151</f>
        <v>12519553.967662647</v>
      </c>
      <c r="AB165" s="56">
        <f>AB138+AB146-AB158+AB151</f>
        <v>18621522.462668531</v>
      </c>
      <c r="AD165" s="56">
        <f>AD138+AD146-AD158+AD151</f>
        <v>3930395.6278012712</v>
      </c>
      <c r="AF165" s="55">
        <f>AF138+AF146-AF158+AF151</f>
        <v>5497704.0655987915</v>
      </c>
      <c r="AH165" s="55">
        <f>AH138-AH158+AH146+AH151</f>
        <v>8246556.0983981928</v>
      </c>
      <c r="AJ165" s="55">
        <f>AJ138-AJ158+AJ146+AJ151</f>
        <v>9310761.2313342672</v>
      </c>
      <c r="AL165" s="55">
        <f>AL138-AL158+AL146+AL151</f>
        <v>16855317.329732437</v>
      </c>
      <c r="AO165" s="54">
        <f>AO138-AO158+AO146+AO151</f>
        <v>21350937.994594499</v>
      </c>
      <c r="AR165" s="54">
        <f>AR138-AR158+AR146+AR151</f>
        <v>21736896.351110432</v>
      </c>
      <c r="AU165" s="54">
        <f>AU138-AU158+AU146+AU151</f>
        <v>22130573.530559611</v>
      </c>
      <c r="AX165" s="54">
        <f>AX138-AX158+AX146+AX151</f>
        <v>22532124.516152751</v>
      </c>
      <c r="BA165" s="54">
        <f>BA138-BA158+BA146+BA151</f>
        <v>22941706.834023234</v>
      </c>
    </row>
    <row r="166" spans="2:53">
      <c r="B166" s="34" t="s">
        <v>19</v>
      </c>
      <c r="D166" s="43">
        <f>(D165-D142-D143-D145-D151)/D108</f>
        <v>0.15827235818618809</v>
      </c>
      <c r="E166" s="52"/>
      <c r="F166" s="43">
        <f>(F165-F142-F143-F145-F151)/F108</f>
        <v>0.15821746306519882</v>
      </c>
      <c r="G166" s="52"/>
      <c r="H166" s="43"/>
      <c r="I166" s="51"/>
      <c r="J166" s="43">
        <f>(J165-J142-J143-J145-J151)/J108</f>
        <v>0.14781708778558841</v>
      </c>
      <c r="L166" s="43">
        <f>(L165-L142-L143-L145-L151)/L108</f>
        <v>0.14129614009832567</v>
      </c>
      <c r="M166"/>
      <c r="N166"/>
      <c r="O166" s="43">
        <f>(O165-O142-O143-O145-O151)/O108</f>
        <v>0.16779464655284851</v>
      </c>
      <c r="R166" s="45">
        <v>0.16939500438914007</v>
      </c>
      <c r="T166" s="45">
        <v>0.14004634536787919</v>
      </c>
      <c r="V166" s="45">
        <f>V165/V108</f>
        <v>0.14400299973654698</v>
      </c>
      <c r="X166" s="45">
        <f>X165/X108</f>
        <v>4.9607799920969316E-2</v>
      </c>
      <c r="Z166" s="45">
        <f>Z165/Z108</f>
        <v>0.10898395880969199</v>
      </c>
      <c r="AB166" s="46">
        <f>AB165/AB108</f>
        <v>0.11775474835550977</v>
      </c>
      <c r="AD166" s="45">
        <f>AD165/AD108</f>
        <v>0.10041905053430857</v>
      </c>
      <c r="AF166" s="45">
        <f>AF165/AF108</f>
        <v>0.10137391120282727</v>
      </c>
      <c r="AH166" s="45"/>
      <c r="AJ166" s="45"/>
      <c r="AL166" s="45">
        <f>AL165/AL108</f>
        <v>0.10507188537837781</v>
      </c>
      <c r="AO166" s="50">
        <f>AO165/AO108</f>
        <v>0.11948407773330648</v>
      </c>
      <c r="AR166" s="50">
        <f>AR165/AR108</f>
        <v>0.11925880093897885</v>
      </c>
      <c r="AU166" s="50">
        <f>AU165/AU108</f>
        <v>0.11903793983849258</v>
      </c>
      <c r="AX166" s="50">
        <f>AX165/AX108</f>
        <v>0.11882141046856715</v>
      </c>
      <c r="BA166" s="50">
        <f>BA165/BA108</f>
        <v>0.11860912808223666</v>
      </c>
    </row>
    <row r="167" spans="2:53">
      <c r="D167" s="43"/>
      <c r="E167" s="52"/>
      <c r="F167" s="43"/>
      <c r="G167" s="52"/>
      <c r="H167" s="43"/>
      <c r="I167" s="51"/>
      <c r="J167" s="43"/>
      <c r="L167" s="43"/>
      <c r="M167"/>
      <c r="N167"/>
      <c r="O167"/>
      <c r="T167" s="45"/>
      <c r="V167" s="45"/>
      <c r="AB167" s="14"/>
      <c r="AD167" s="14"/>
      <c r="AH167" s="45"/>
      <c r="AJ167" s="45"/>
      <c r="AL167" s="45"/>
      <c r="AO167" s="50"/>
      <c r="AR167" s="50"/>
      <c r="AU167" s="50"/>
      <c r="AX167" s="50"/>
      <c r="BA167" s="50"/>
    </row>
    <row r="168" spans="2:53">
      <c r="B168" s="4" t="s">
        <v>18</v>
      </c>
      <c r="D168" s="47">
        <v>-5167143</v>
      </c>
      <c r="F168" s="47">
        <v>-5280415</v>
      </c>
      <c r="H168" s="29"/>
      <c r="J168" s="47">
        <v>-5419410</v>
      </c>
      <c r="L168" s="47">
        <f>-ROUND(L165*0.165,0)</f>
        <v>-2930330</v>
      </c>
      <c r="M168"/>
      <c r="N168"/>
      <c r="O168" s="47">
        <v>-5587247.4520500004</v>
      </c>
      <c r="R168" s="48">
        <v>3170539.9469000003</v>
      </c>
      <c r="T168" s="48">
        <v>5095762.714436912</v>
      </c>
      <c r="V168" s="48">
        <v>5401177.6600000001</v>
      </c>
      <c r="X168" s="48">
        <f>X165*X169</f>
        <v>314222.85060327459</v>
      </c>
      <c r="Z168" s="48">
        <f>Z165*Z169</f>
        <v>2065726.4046643369</v>
      </c>
      <c r="AB168" s="49">
        <f>AB165*AB169</f>
        <v>3072551.2063403078</v>
      </c>
      <c r="AD168" s="49">
        <f>AD165*AD169</f>
        <v>648515.27858720976</v>
      </c>
      <c r="AF168" s="48">
        <f>AF165*AF169</f>
        <v>907121.17082380061</v>
      </c>
      <c r="AH168" s="48">
        <f>AH165*AH169</f>
        <v>1360681.756235702</v>
      </c>
      <c r="AJ168" s="48">
        <f>AJ165*AJ169</f>
        <v>1536275.6031701542</v>
      </c>
      <c r="AL168" s="48">
        <f>AL165*AL169</f>
        <v>2781127.3594058524</v>
      </c>
      <c r="AO168" s="47">
        <f>AO165*AO169</f>
        <v>3522904.7691080924</v>
      </c>
      <c r="AR168" s="47">
        <f>AR165*AR169</f>
        <v>3586587.8979332214</v>
      </c>
      <c r="AU168" s="47">
        <f>AU165*AU169</f>
        <v>3651544.6325423359</v>
      </c>
      <c r="AX168" s="47">
        <f>AX165*AX169</f>
        <v>3717800.545165204</v>
      </c>
      <c r="BA168" s="47">
        <f>BA165*BA169</f>
        <v>3785381.6276138336</v>
      </c>
    </row>
    <row r="169" spans="2:53">
      <c r="B169" s="34" t="s">
        <v>17</v>
      </c>
      <c r="D169" s="28"/>
      <c r="F169" s="28"/>
      <c r="H169" s="28"/>
      <c r="J169" s="28"/>
      <c r="L169" s="28"/>
      <c r="M169"/>
      <c r="N169"/>
      <c r="O169"/>
      <c r="R169" s="44">
        <v>0.16534546256240984</v>
      </c>
      <c r="T169" s="44">
        <v>0.16500000000000001</v>
      </c>
      <c r="V169" s="44">
        <v>0.16500000000000001</v>
      </c>
      <c r="X169" s="44">
        <v>0.16500000000000001</v>
      </c>
      <c r="Z169" s="44">
        <v>0.16500000000000001</v>
      </c>
      <c r="AB169" s="46">
        <v>0.16500000000000001</v>
      </c>
      <c r="AD169" s="45">
        <v>0.16500000000000001</v>
      </c>
      <c r="AF169" s="44">
        <v>0.16500000000000001</v>
      </c>
      <c r="AH169" s="44">
        <f>AF169</f>
        <v>0.16500000000000001</v>
      </c>
      <c r="AJ169" s="44">
        <f>AF169</f>
        <v>0.16500000000000001</v>
      </c>
      <c r="AL169" s="44">
        <f>AJ169</f>
        <v>0.16500000000000001</v>
      </c>
      <c r="AO169" s="43">
        <f>AL169</f>
        <v>0.16500000000000001</v>
      </c>
      <c r="AR169" s="43">
        <f>AO169</f>
        <v>0.16500000000000001</v>
      </c>
      <c r="AU169" s="43">
        <f>AR169</f>
        <v>0.16500000000000001</v>
      </c>
      <c r="AX169" s="43">
        <f>AU169</f>
        <v>0.16500000000000001</v>
      </c>
      <c r="BA169" s="43">
        <f>AX169</f>
        <v>0.16500000000000001</v>
      </c>
    </row>
    <row r="170" spans="2:53">
      <c r="B170" s="34"/>
      <c r="D170" s="28"/>
      <c r="F170" s="28"/>
      <c r="H170" s="28"/>
      <c r="J170" s="28"/>
      <c r="L170" s="28"/>
      <c r="M170"/>
      <c r="N170"/>
      <c r="O170"/>
      <c r="T170" s="44"/>
      <c r="V170" s="44"/>
      <c r="AB170" s="14"/>
      <c r="AD170" s="14"/>
      <c r="AH170" s="44"/>
      <c r="AJ170" s="44"/>
      <c r="AL170" s="44"/>
      <c r="AO170" s="43"/>
      <c r="AR170" s="43"/>
      <c r="AU170" s="43"/>
      <c r="AX170" s="43"/>
      <c r="BA170" s="43"/>
    </row>
    <row r="171" spans="2:53" ht="15.6">
      <c r="B171" s="20" t="s">
        <v>16</v>
      </c>
      <c r="D171" s="28"/>
      <c r="F171" s="28"/>
      <c r="H171" s="28"/>
      <c r="J171" s="28"/>
      <c r="L171" s="28"/>
      <c r="M171" s="28"/>
      <c r="O171" s="28"/>
      <c r="T171" s="42"/>
      <c r="V171" s="42"/>
      <c r="AB171" s="14"/>
      <c r="AD171" s="14"/>
      <c r="AH171" s="42"/>
      <c r="AJ171" s="42"/>
      <c r="AL171" s="42"/>
      <c r="AO171" s="28"/>
      <c r="AR171" s="28"/>
      <c r="AU171" s="28"/>
      <c r="AX171" s="28"/>
      <c r="BA171" s="28"/>
    </row>
    <row r="172" spans="2:53">
      <c r="B172" s="19" t="s">
        <v>15</v>
      </c>
      <c r="D172" s="28"/>
      <c r="F172" s="28"/>
      <c r="H172" s="28"/>
      <c r="J172" s="28"/>
      <c r="L172" s="28"/>
      <c r="M172" s="28"/>
      <c r="O172" s="28"/>
      <c r="T172" s="42"/>
      <c r="V172" s="42"/>
      <c r="AB172" s="14"/>
      <c r="AD172" s="14"/>
      <c r="AH172" s="42"/>
      <c r="AJ172" s="42"/>
      <c r="AL172" s="42"/>
      <c r="AO172" s="28"/>
      <c r="AR172" s="28"/>
      <c r="AU172" s="28"/>
      <c r="AX172" s="28"/>
      <c r="BA172" s="28"/>
    </row>
    <row r="173" spans="2:53">
      <c r="B173" s="19" t="s">
        <v>14</v>
      </c>
      <c r="D173" s="28"/>
      <c r="F173" s="28"/>
      <c r="H173" s="28"/>
      <c r="J173" s="28"/>
      <c r="L173" s="28"/>
      <c r="M173" s="28"/>
      <c r="O173" s="28"/>
      <c r="T173" s="42"/>
      <c r="V173" s="42"/>
      <c r="AB173" s="14"/>
      <c r="AD173" s="14"/>
      <c r="AH173" s="42"/>
      <c r="AJ173" s="42"/>
      <c r="AL173" s="42"/>
      <c r="AO173" s="28"/>
      <c r="AR173" s="28"/>
      <c r="AU173" s="28"/>
      <c r="AX173" s="28"/>
      <c r="BA173" s="28"/>
    </row>
    <row r="174" spans="2:53">
      <c r="D174" s="28"/>
      <c r="F174" s="28"/>
      <c r="H174" s="28"/>
      <c r="J174" s="28"/>
      <c r="L174" s="28"/>
      <c r="M174" s="28"/>
      <c r="O174" s="28"/>
      <c r="T174" s="42"/>
      <c r="V174" s="42"/>
      <c r="AB174" s="14"/>
      <c r="AD174" s="14"/>
      <c r="AH174" s="42"/>
      <c r="AJ174" s="42"/>
      <c r="AL174" s="42"/>
      <c r="AO174" s="28"/>
      <c r="AR174" s="28"/>
      <c r="AU174" s="28"/>
      <c r="AX174" s="28"/>
      <c r="BA174" s="28"/>
    </row>
    <row r="175" spans="2:53" s="35" customFormat="1">
      <c r="B175" s="41" t="s">
        <v>13</v>
      </c>
      <c r="D175" s="36">
        <f>D165+D168</f>
        <v>27039419</v>
      </c>
      <c r="E175" s="40"/>
      <c r="F175" s="36">
        <f>F165+F168</f>
        <v>27276488</v>
      </c>
      <c r="G175" s="40"/>
      <c r="H175" s="36"/>
      <c r="J175" s="36">
        <f>J165+J168</f>
        <v>27388422.794999994</v>
      </c>
      <c r="L175" s="36">
        <f>L165+L168</f>
        <v>14829246.684999999</v>
      </c>
      <c r="M175" s="36"/>
      <c r="O175" s="36">
        <f>O165+O168-O157</f>
        <v>30423268.18295002</v>
      </c>
      <c r="R175" s="36">
        <v>16004706.218099998</v>
      </c>
      <c r="T175" s="36">
        <v>25787647.676089827</v>
      </c>
      <c r="V175" s="39">
        <f>V165-V168</f>
        <v>25922793.33730001</v>
      </c>
      <c r="X175" s="36">
        <f>X165-X168</f>
        <v>1590158.0621438441</v>
      </c>
      <c r="Z175" s="36">
        <f>Z165-Z168</f>
        <v>10453827.56299831</v>
      </c>
      <c r="AB175" s="38">
        <f>AB165-AB168</f>
        <v>15548971.256328223</v>
      </c>
      <c r="AD175" s="37">
        <f>AD165-AD168</f>
        <v>3281880.3492140612</v>
      </c>
      <c r="AF175" s="36">
        <f>AF165-AF168</f>
        <v>4590582.8947749911</v>
      </c>
      <c r="AH175" s="36">
        <f>AH165-AH168</f>
        <v>6885874.3421624908</v>
      </c>
      <c r="AJ175" s="36">
        <f>AJ165-AJ168</f>
        <v>7774485.6281641126</v>
      </c>
      <c r="AL175" s="36">
        <f>AL165-AL168</f>
        <v>14074189.970326584</v>
      </c>
      <c r="AO175" s="36">
        <f>AO165-AO168</f>
        <v>17828033.225486405</v>
      </c>
      <c r="AR175" s="36">
        <f>AR165-AR168</f>
        <v>18150308.45317721</v>
      </c>
      <c r="AU175" s="36">
        <f>AU165-AU168</f>
        <v>18479028.898017276</v>
      </c>
      <c r="AX175" s="36">
        <f>AX165-AX168</f>
        <v>18814323.970987547</v>
      </c>
      <c r="BA175" s="36">
        <f>BA165-BA168</f>
        <v>19156325.206409398</v>
      </c>
    </row>
    <row r="176" spans="2:53">
      <c r="B176" s="34" t="s">
        <v>12</v>
      </c>
      <c r="D176" s="28"/>
      <c r="F176" s="28"/>
      <c r="H176" s="28"/>
      <c r="J176" s="28"/>
      <c r="L176" s="28"/>
      <c r="M176" s="28"/>
      <c r="O176" s="28"/>
      <c r="R176" s="31">
        <v>0.14138630903265625</v>
      </c>
      <c r="T176" s="31">
        <v>0.11693869838217913</v>
      </c>
      <c r="V176" s="31">
        <f>V175/V108</f>
        <v>0.11917262988283127</v>
      </c>
      <c r="X176" s="31">
        <f>X175/X108</f>
        <v>4.1422512934009378E-2</v>
      </c>
      <c r="Z176" s="31">
        <f>Z175/Z108</f>
        <v>9.10016056060928E-2</v>
      </c>
      <c r="AB176" s="33">
        <f>AB175/AB108</f>
        <v>9.8325214876850656E-2</v>
      </c>
      <c r="AD176" s="32">
        <f>AD175/AD108</f>
        <v>8.3849907196147641E-2</v>
      </c>
      <c r="AF176" s="31">
        <f>AF175/AF108</f>
        <v>8.4647215854360774E-2</v>
      </c>
      <c r="AH176" s="31">
        <f>AH175/AH108</f>
        <v>8.4647215854360844E-2</v>
      </c>
      <c r="AJ176" s="31">
        <f>AJ175/AJ108</f>
        <v>9.832521487685067E-2</v>
      </c>
      <c r="AL176" s="31">
        <f>AL175/AL108</f>
        <v>8.7735024290945471E-2</v>
      </c>
      <c r="AO176" s="30">
        <f>AO175/AO108</f>
        <v>9.9769204907310907E-2</v>
      </c>
      <c r="AR176" s="30">
        <f>AR175/AR108</f>
        <v>9.9581098784047334E-2</v>
      </c>
      <c r="AU176" s="30">
        <f>AU175/AU108</f>
        <v>9.9396679765141313E-2</v>
      </c>
      <c r="AX176" s="30">
        <f>AX175/AX108</f>
        <v>9.9215877741253566E-2</v>
      </c>
      <c r="BA176" s="30">
        <f>BA175/BA108</f>
        <v>9.9038621948667596E-2</v>
      </c>
    </row>
    <row r="177" spans="2:55" hidden="1">
      <c r="B177" s="4" t="s">
        <v>11</v>
      </c>
      <c r="D177" s="29">
        <v>24115064</v>
      </c>
      <c r="F177" s="29">
        <v>26171352</v>
      </c>
      <c r="H177" s="29">
        <v>26411068.91</v>
      </c>
      <c r="J177" s="29">
        <v>26411068.91</v>
      </c>
      <c r="L177" s="29">
        <v>26411068.91</v>
      </c>
      <c r="M177" s="29"/>
      <c r="O177" s="29"/>
      <c r="AB177" s="14"/>
    </row>
    <row r="178" spans="2:55" hidden="1">
      <c r="D178" s="28"/>
      <c r="F178" s="28"/>
      <c r="H178" s="28"/>
      <c r="J178" s="28"/>
      <c r="L178" s="28"/>
      <c r="M178" s="28"/>
      <c r="O178" s="28"/>
      <c r="AB178" s="14"/>
    </row>
    <row r="179" spans="2:55" hidden="1">
      <c r="B179" s="4" t="s">
        <v>10</v>
      </c>
      <c r="D179" s="29">
        <v>-24983131</v>
      </c>
      <c r="F179" s="29">
        <v>-27036769</v>
      </c>
      <c r="H179" s="29">
        <v>-43171580.25999999</v>
      </c>
      <c r="J179" s="29">
        <v>-43171580.25999999</v>
      </c>
      <c r="L179" s="29">
        <v>-43171580.25999999</v>
      </c>
      <c r="M179" s="29"/>
      <c r="O179" s="29"/>
      <c r="AB179" s="14"/>
    </row>
    <row r="180" spans="2:55" hidden="1">
      <c r="D180" s="28"/>
      <c r="F180" s="28"/>
      <c r="H180" s="28"/>
      <c r="J180" s="28"/>
      <c r="L180" s="28"/>
      <c r="M180" s="28"/>
      <c r="O180" s="28"/>
      <c r="AB180" s="14"/>
    </row>
    <row r="181" spans="2:55" ht="15" hidden="1" thickBot="1">
      <c r="B181" s="4" t="s">
        <v>9</v>
      </c>
      <c r="D181" s="27">
        <v>26171352</v>
      </c>
      <c r="F181" s="27">
        <v>26411071</v>
      </c>
      <c r="H181" s="27">
        <v>10627911.475000009</v>
      </c>
      <c r="J181" s="27">
        <v>10627911.475000009</v>
      </c>
      <c r="L181" s="27">
        <v>10627911.475000009</v>
      </c>
      <c r="M181" s="27"/>
      <c r="O181" s="27"/>
      <c r="AB181" s="14"/>
    </row>
    <row r="182" spans="2:55">
      <c r="D182" s="26"/>
      <c r="F182" s="26"/>
      <c r="H182" s="26"/>
      <c r="J182" s="26"/>
      <c r="L182" s="26"/>
      <c r="M182" s="26"/>
      <c r="O182" s="26"/>
      <c r="AB182" s="14"/>
    </row>
    <row r="183" spans="2:55" s="15" customFormat="1" ht="15.6">
      <c r="B183" s="20" t="s">
        <v>8</v>
      </c>
      <c r="D183" s="25"/>
      <c r="E183" s="18"/>
      <c r="F183" s="25"/>
      <c r="G183" s="18"/>
      <c r="H183" s="25"/>
      <c r="J183" s="25"/>
      <c r="L183" s="25"/>
      <c r="M183" s="25"/>
      <c r="O183" s="25"/>
      <c r="AB183" s="16"/>
      <c r="AH183" s="24"/>
    </row>
    <row r="184" spans="2:55" s="15" customFormat="1" ht="15.6">
      <c r="B184" s="20" t="s">
        <v>7</v>
      </c>
      <c r="D184" s="25"/>
      <c r="E184" s="18"/>
      <c r="F184" s="25"/>
      <c r="G184" s="18"/>
      <c r="H184" s="25"/>
      <c r="J184" s="25"/>
      <c r="L184" s="25"/>
      <c r="M184" s="25"/>
      <c r="O184" s="25"/>
      <c r="V184" s="24"/>
      <c r="X184" s="24"/>
      <c r="AB184" s="24"/>
      <c r="AF184" s="24"/>
      <c r="AH184" s="24"/>
      <c r="AR184" s="23"/>
      <c r="AU184" s="23"/>
      <c r="AX184" s="23"/>
      <c r="BC184" s="23"/>
    </row>
    <row r="185" spans="2:55" s="15" customFormat="1" ht="13.8">
      <c r="B185" s="19" t="s">
        <v>6</v>
      </c>
      <c r="D185" s="17"/>
      <c r="E185" s="18"/>
      <c r="F185" s="17"/>
      <c r="G185" s="18"/>
      <c r="H185" s="17"/>
      <c r="J185" s="17"/>
      <c r="L185" s="17"/>
      <c r="M185" s="17"/>
      <c r="O185" s="17"/>
      <c r="AB185" s="16"/>
    </row>
    <row r="186" spans="2:55" s="15" customFormat="1" ht="13.8">
      <c r="B186" s="19"/>
      <c r="D186" s="17"/>
      <c r="E186" s="18"/>
      <c r="F186" s="17"/>
      <c r="G186" s="18"/>
      <c r="H186" s="17"/>
      <c r="J186" s="17"/>
      <c r="L186" s="17"/>
      <c r="M186" s="17"/>
      <c r="O186" s="17"/>
      <c r="AB186" s="16"/>
    </row>
    <row r="187" spans="2:55" s="15" customFormat="1" ht="15.6">
      <c r="B187" s="20" t="s">
        <v>5</v>
      </c>
      <c r="D187" s="17"/>
      <c r="E187" s="18"/>
      <c r="F187" s="17"/>
      <c r="G187" s="18"/>
      <c r="H187" s="17"/>
      <c r="J187" s="17"/>
      <c r="L187" s="17"/>
      <c r="M187" s="21"/>
      <c r="N187" s="21"/>
      <c r="O187" s="21"/>
      <c r="P187" s="21"/>
      <c r="Q187" s="21"/>
      <c r="R187" s="21"/>
      <c r="S187" s="21"/>
      <c r="T187" s="21"/>
      <c r="U187" s="21"/>
      <c r="V187" s="21"/>
      <c r="W187" s="21"/>
      <c r="X187" s="21"/>
      <c r="Y187" s="21"/>
      <c r="Z187" s="21"/>
      <c r="AA187" s="21"/>
      <c r="AB187" s="22"/>
      <c r="AC187" s="21"/>
      <c r="AD187" s="21"/>
      <c r="AE187" s="21"/>
      <c r="AF187" s="21"/>
      <c r="AG187" s="21"/>
      <c r="AH187" s="21"/>
      <c r="AI187" s="21"/>
      <c r="AJ187" s="21"/>
      <c r="AK187" s="21"/>
      <c r="AL187" s="21"/>
      <c r="AM187" s="21"/>
      <c r="AN187" s="21"/>
      <c r="AO187" s="21"/>
      <c r="AP187" s="21"/>
      <c r="AQ187" s="21"/>
      <c r="AR187" s="21"/>
      <c r="AS187" s="21"/>
      <c r="AT187" s="21"/>
      <c r="AU187" s="21"/>
      <c r="AV187" s="21"/>
      <c r="AX187" s="21"/>
      <c r="AY187" s="21"/>
      <c r="AZ187" s="21"/>
      <c r="BA187" s="21"/>
      <c r="BB187" s="21"/>
    </row>
    <row r="188" spans="2:55" s="15" customFormat="1" ht="13.8">
      <c r="B188" s="19" t="s">
        <v>4</v>
      </c>
      <c r="D188" s="17"/>
      <c r="E188" s="18"/>
      <c r="F188" s="17"/>
      <c r="G188" s="18"/>
      <c r="H188" s="17"/>
      <c r="J188" s="17"/>
      <c r="L188" s="17"/>
      <c r="M188" s="21"/>
      <c r="N188" s="21"/>
      <c r="O188" s="21"/>
      <c r="P188" s="21"/>
      <c r="Q188" s="21"/>
      <c r="R188" s="21"/>
      <c r="S188" s="21"/>
      <c r="T188" s="21"/>
      <c r="U188" s="21"/>
      <c r="V188" s="21"/>
      <c r="W188" s="21"/>
      <c r="X188" s="21"/>
      <c r="Y188" s="21"/>
      <c r="Z188" s="21"/>
      <c r="AA188" s="21"/>
      <c r="AB188" s="22"/>
      <c r="AC188" s="21"/>
      <c r="AD188" s="21"/>
      <c r="AE188" s="21"/>
      <c r="AF188" s="21"/>
      <c r="AG188" s="21"/>
      <c r="AH188" s="21"/>
      <c r="AI188" s="21"/>
      <c r="AJ188" s="21"/>
      <c r="AK188" s="21"/>
      <c r="AL188" s="21"/>
      <c r="AM188" s="21"/>
      <c r="AN188" s="21"/>
      <c r="AO188" s="21"/>
      <c r="AP188" s="21"/>
      <c r="AQ188" s="21"/>
      <c r="AR188" s="21"/>
      <c r="AS188" s="21"/>
      <c r="AT188" s="21"/>
      <c r="AU188" s="21"/>
      <c r="AV188" s="21"/>
      <c r="AX188" s="21"/>
      <c r="AY188" s="21"/>
      <c r="AZ188" s="21"/>
      <c r="BA188" s="21"/>
      <c r="BB188" s="21"/>
    </row>
    <row r="189" spans="2:55" s="15" customFormat="1" ht="13.8">
      <c r="B189" s="19"/>
      <c r="D189" s="17"/>
      <c r="E189" s="18"/>
      <c r="F189" s="17"/>
      <c r="G189" s="18"/>
      <c r="H189" s="17"/>
      <c r="J189" s="17"/>
      <c r="L189" s="17"/>
      <c r="M189" s="17"/>
      <c r="O189" s="17"/>
      <c r="AB189" s="16"/>
    </row>
    <row r="190" spans="2:55" s="15" customFormat="1" ht="15.6">
      <c r="B190" s="20" t="s">
        <v>3</v>
      </c>
      <c r="D190" s="17"/>
      <c r="E190" s="18"/>
      <c r="F190" s="17"/>
      <c r="G190" s="18"/>
      <c r="H190" s="17"/>
      <c r="J190" s="17"/>
      <c r="L190" s="17"/>
      <c r="M190" s="17"/>
      <c r="O190" s="17"/>
      <c r="AB190" s="16"/>
    </row>
    <row r="191" spans="2:55" s="15" customFormat="1" ht="13.8">
      <c r="B191" s="19" t="s">
        <v>2</v>
      </c>
      <c r="D191" s="17"/>
      <c r="E191" s="18"/>
      <c r="F191" s="17"/>
      <c r="G191" s="18"/>
      <c r="H191" s="17"/>
      <c r="J191" s="17"/>
      <c r="L191" s="17"/>
      <c r="M191" s="17"/>
      <c r="O191" s="17"/>
      <c r="AB191" s="16"/>
    </row>
    <row r="192" spans="2:55" s="15" customFormat="1" ht="13.8">
      <c r="B192" s="19"/>
      <c r="D192" s="17"/>
      <c r="E192" s="18"/>
      <c r="F192" s="17"/>
      <c r="G192" s="18"/>
      <c r="H192" s="17"/>
      <c r="J192" s="17"/>
      <c r="L192" s="17"/>
      <c r="M192" s="17"/>
      <c r="O192" s="17"/>
      <c r="AB192" s="16"/>
    </row>
    <row r="193" spans="2:33">
      <c r="AB193" s="14"/>
    </row>
    <row r="194" spans="2:33">
      <c r="B194" s="2"/>
      <c r="AB194" s="14"/>
    </row>
    <row r="195" spans="2:33">
      <c r="D195" s="13"/>
      <c r="F195" s="13"/>
      <c r="H195" s="13"/>
      <c r="I195" s="12"/>
      <c r="J195" s="12"/>
      <c r="K195" s="12"/>
      <c r="N195" s="12"/>
      <c r="U195" s="9" t="s">
        <v>1</v>
      </c>
      <c r="W195" s="9"/>
      <c r="X195" s="9"/>
      <c r="Y195" s="9"/>
      <c r="Z195" s="9"/>
      <c r="AA195" s="9"/>
      <c r="AB195" s="10"/>
      <c r="AC195" s="9"/>
      <c r="AD195" s="9"/>
      <c r="AE195" s="9"/>
      <c r="AF195" s="9"/>
      <c r="AG195" s="9"/>
    </row>
    <row r="196" spans="2:33">
      <c r="D196" s="11"/>
      <c r="F196" s="11"/>
      <c r="H196" s="11"/>
      <c r="I196" s="11"/>
      <c r="J196" s="11"/>
      <c r="K196" s="11"/>
      <c r="N196" s="11"/>
      <c r="U196" s="9" t="s">
        <v>0</v>
      </c>
      <c r="W196" s="9"/>
      <c r="X196" s="9"/>
      <c r="Y196" s="9"/>
      <c r="Z196" s="9"/>
      <c r="AA196" s="9"/>
      <c r="AB196" s="10"/>
      <c r="AC196" s="9"/>
      <c r="AD196" s="9"/>
      <c r="AE196" s="9"/>
      <c r="AF196" s="9"/>
      <c r="AG196" s="9"/>
    </row>
    <row r="197" spans="2:33" ht="16.2">
      <c r="B197" s="7"/>
      <c r="I197" s="6"/>
      <c r="K197" s="6"/>
      <c r="N197" s="6"/>
    </row>
    <row r="198" spans="2:33">
      <c r="B198" s="8"/>
      <c r="I198" s="6"/>
      <c r="J198" s="5"/>
      <c r="K198" s="5"/>
      <c r="N198" s="5"/>
      <c r="O198" s="5"/>
    </row>
    <row r="199" spans="2:33" ht="16.2">
      <c r="B199" s="7"/>
      <c r="I199" s="6"/>
      <c r="J199" s="6"/>
      <c r="R199" s="6">
        <v>0</v>
      </c>
    </row>
    <row r="200" spans="2:33">
      <c r="F200" s="5"/>
      <c r="H200" s="5"/>
      <c r="J200" s="5"/>
    </row>
  </sheetData>
  <mergeCells count="1">
    <mergeCell ref="AO7:BA7"/>
  </mergeCells>
  <conditionalFormatting sqref="C6">
    <cfRule type="cellIs" dxfId="4" priority="1" stopIfTrue="1" operator="notEqual">
      <formula>0.6545646468</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73608-2198-4711-8FE5-AB8ABA20D7CC}">
  <dimension ref="A1:K132"/>
  <sheetViews>
    <sheetView topLeftCell="A106" workbookViewId="0">
      <selection activeCell="C16" sqref="C16"/>
    </sheetView>
  </sheetViews>
  <sheetFormatPr defaultColWidth="9.109375" defaultRowHeight="14.4"/>
  <cols>
    <col min="1" max="1" width="10.6640625" style="262" customWidth="1"/>
    <col min="2" max="2" width="34.6640625" style="262" customWidth="1"/>
    <col min="3" max="3" width="14.6640625" style="261" customWidth="1"/>
    <col min="4" max="4" width="15.44140625" style="260" customWidth="1"/>
    <col min="5" max="5" width="16" style="260" customWidth="1"/>
    <col min="6" max="9" width="9.109375" style="259" customWidth="1"/>
    <col min="10" max="10" width="15.44140625" style="260" customWidth="1"/>
    <col min="11" max="11" width="9.109375" style="259" customWidth="1"/>
    <col min="12" max="12" width="9.44140625" style="258" bestFit="1" customWidth="1"/>
    <col min="13" max="16384" width="9.109375" style="258"/>
  </cols>
  <sheetData>
    <row r="1" spans="1:10" ht="15" thickBot="1">
      <c r="A1" s="285"/>
      <c r="B1" s="284"/>
      <c r="C1" s="283"/>
      <c r="I1" s="269" t="s">
        <v>693</v>
      </c>
      <c r="J1" s="260">
        <v>55923.940000000017</v>
      </c>
    </row>
    <row r="2" spans="1:10" ht="15" thickTop="1">
      <c r="A2" s="282"/>
      <c r="B2" s="282"/>
      <c r="C2" s="281"/>
      <c r="I2" s="269" t="s">
        <v>692</v>
      </c>
      <c r="J2" s="260">
        <v>357234.60999999993</v>
      </c>
    </row>
    <row r="3" spans="1:10">
      <c r="A3" s="280" t="s">
        <v>240</v>
      </c>
      <c r="B3" s="280"/>
      <c r="C3" s="279"/>
      <c r="I3" s="269" t="s">
        <v>691</v>
      </c>
      <c r="J3" s="260">
        <v>1286.44</v>
      </c>
    </row>
    <row r="4" spans="1:10">
      <c r="A4" s="280" t="s">
        <v>240</v>
      </c>
      <c r="B4" s="280"/>
      <c r="C4" s="279"/>
      <c r="I4" s="269" t="s">
        <v>690</v>
      </c>
      <c r="J4" s="260">
        <v>0</v>
      </c>
    </row>
    <row r="5" spans="1:10">
      <c r="A5" s="280" t="s">
        <v>240</v>
      </c>
      <c r="B5" s="280"/>
      <c r="C5" s="279"/>
      <c r="I5" s="269" t="s">
        <v>689</v>
      </c>
      <c r="J5" s="260" t="e">
        <v>#REF!</v>
      </c>
    </row>
    <row r="6" spans="1:10">
      <c r="A6" s="280" t="s">
        <v>240</v>
      </c>
      <c r="B6" s="280"/>
      <c r="C6" s="279"/>
      <c r="I6" s="269" t="s">
        <v>688</v>
      </c>
    </row>
    <row r="7" spans="1:10" ht="20.399999999999999">
      <c r="A7" s="278" t="s">
        <v>687</v>
      </c>
      <c r="B7" s="278"/>
      <c r="C7" s="277"/>
      <c r="I7" s="269" t="s">
        <v>686</v>
      </c>
      <c r="J7" s="260">
        <v>0</v>
      </c>
    </row>
    <row r="8" spans="1:10">
      <c r="A8" s="276" t="s">
        <v>685</v>
      </c>
      <c r="B8" s="276"/>
      <c r="C8" s="275"/>
      <c r="I8" s="269" t="s">
        <v>684</v>
      </c>
      <c r="J8" s="260">
        <v>0</v>
      </c>
    </row>
    <row r="9" spans="1:10">
      <c r="A9" s="274"/>
      <c r="B9" s="274"/>
      <c r="C9" s="273"/>
      <c r="I9" s="269"/>
    </row>
    <row r="10" spans="1:10">
      <c r="A10" s="272" t="s">
        <v>240</v>
      </c>
      <c r="B10" s="271" t="s">
        <v>240</v>
      </c>
      <c r="C10" s="270"/>
      <c r="I10" s="269" t="s">
        <v>683</v>
      </c>
      <c r="J10" s="260">
        <v>8314.9</v>
      </c>
    </row>
    <row r="11" spans="1:10">
      <c r="A11" s="268" t="s">
        <v>682</v>
      </c>
      <c r="B11" s="267" t="s">
        <v>681</v>
      </c>
      <c r="C11" s="266"/>
      <c r="I11" s="269" t="s">
        <v>680</v>
      </c>
    </row>
    <row r="12" spans="1:10">
      <c r="A12" s="268" t="s">
        <v>679</v>
      </c>
      <c r="B12" s="267" t="s">
        <v>678</v>
      </c>
      <c r="C12" s="266">
        <v>7561376.1699999999</v>
      </c>
      <c r="D12" s="260" t="e">
        <f t="shared" ref="D12:D43" si="0">VLOOKUP(A:A,I:J,2,0)</f>
        <v>#N/A</v>
      </c>
      <c r="E12" s="260" t="e">
        <f t="shared" ref="E12:E43" si="1">C12-D12</f>
        <v>#N/A</v>
      </c>
      <c r="I12" s="269" t="s">
        <v>677</v>
      </c>
      <c r="J12" s="260">
        <v>2628776.85</v>
      </c>
    </row>
    <row r="13" spans="1:10">
      <c r="A13" s="268" t="s">
        <v>676</v>
      </c>
      <c r="B13" s="267" t="s">
        <v>675</v>
      </c>
      <c r="C13" s="266">
        <v>1155162.27</v>
      </c>
      <c r="D13" s="260" t="e">
        <f t="shared" si="0"/>
        <v>#N/A</v>
      </c>
      <c r="E13" s="260" t="e">
        <f t="shared" si="1"/>
        <v>#N/A</v>
      </c>
      <c r="I13" s="269" t="s">
        <v>674</v>
      </c>
    </row>
    <row r="14" spans="1:10">
      <c r="A14" s="268" t="s">
        <v>673</v>
      </c>
      <c r="B14" s="267" t="s">
        <v>672</v>
      </c>
      <c r="C14" s="266">
        <v>775072</v>
      </c>
      <c r="D14" s="260" t="e">
        <f t="shared" si="0"/>
        <v>#N/A</v>
      </c>
      <c r="E14" s="260" t="e">
        <f t="shared" si="1"/>
        <v>#N/A</v>
      </c>
      <c r="I14" s="269" t="s">
        <v>671</v>
      </c>
    </row>
    <row r="15" spans="1:10">
      <c r="A15" s="268" t="s">
        <v>670</v>
      </c>
      <c r="B15" s="267" t="s">
        <v>669</v>
      </c>
      <c r="C15" s="266">
        <v>3774339.47</v>
      </c>
      <c r="D15" s="260" t="e">
        <f t="shared" si="0"/>
        <v>#N/A</v>
      </c>
      <c r="E15" s="260" t="e">
        <f t="shared" si="1"/>
        <v>#N/A</v>
      </c>
      <c r="I15" s="269" t="s">
        <v>668</v>
      </c>
      <c r="J15" s="260">
        <v>0</v>
      </c>
    </row>
    <row r="16" spans="1:10">
      <c r="A16" s="268" t="s">
        <v>667</v>
      </c>
      <c r="B16" s="267" t="s">
        <v>666</v>
      </c>
      <c r="C16" s="266">
        <v>333020</v>
      </c>
      <c r="D16" s="260" t="e">
        <f t="shared" si="0"/>
        <v>#N/A</v>
      </c>
      <c r="E16" s="260" t="e">
        <f t="shared" si="1"/>
        <v>#N/A</v>
      </c>
      <c r="I16" s="269" t="s">
        <v>665</v>
      </c>
      <c r="J16" s="260">
        <v>24088.400000000001</v>
      </c>
    </row>
    <row r="17" spans="1:10">
      <c r="A17" s="268" t="s">
        <v>664</v>
      </c>
      <c r="B17" s="267" t="s">
        <v>663</v>
      </c>
      <c r="C17" s="266">
        <v>2343264.2400000002</v>
      </c>
      <c r="D17" s="260" t="e">
        <f t="shared" si="0"/>
        <v>#N/A</v>
      </c>
      <c r="E17" s="260" t="e">
        <f t="shared" si="1"/>
        <v>#N/A</v>
      </c>
      <c r="I17" s="269" t="s">
        <v>240</v>
      </c>
    </row>
    <row r="18" spans="1:10">
      <c r="A18" s="268" t="s">
        <v>662</v>
      </c>
      <c r="B18" s="267" t="s">
        <v>661</v>
      </c>
      <c r="C18" s="266">
        <v>5247.58</v>
      </c>
      <c r="D18" s="260" t="e">
        <f t="shared" si="0"/>
        <v>#N/A</v>
      </c>
      <c r="E18" s="260" t="e">
        <f t="shared" si="1"/>
        <v>#N/A</v>
      </c>
      <c r="I18" s="269"/>
    </row>
    <row r="19" spans="1:10">
      <c r="A19" s="268" t="s">
        <v>660</v>
      </c>
      <c r="B19" s="267" t="s">
        <v>659</v>
      </c>
      <c r="C19" s="266">
        <v>31070.5</v>
      </c>
      <c r="D19" s="260" t="e">
        <f t="shared" si="0"/>
        <v>#N/A</v>
      </c>
      <c r="E19" s="260" t="e">
        <f t="shared" si="1"/>
        <v>#N/A</v>
      </c>
      <c r="I19" s="269" t="s">
        <v>537</v>
      </c>
      <c r="J19" s="260">
        <v>0</v>
      </c>
    </row>
    <row r="20" spans="1:10">
      <c r="A20" s="268" t="s">
        <v>658</v>
      </c>
      <c r="B20" s="267" t="s">
        <v>657</v>
      </c>
      <c r="C20" s="266"/>
      <c r="D20" s="260" t="e">
        <f t="shared" si="0"/>
        <v>#N/A</v>
      </c>
      <c r="E20" s="260" t="e">
        <f t="shared" si="1"/>
        <v>#N/A</v>
      </c>
      <c r="I20" s="269" t="s">
        <v>656</v>
      </c>
      <c r="J20" s="260">
        <v>0</v>
      </c>
    </row>
    <row r="21" spans="1:10">
      <c r="A21" s="268" t="s">
        <v>655</v>
      </c>
      <c r="B21" s="267" t="s">
        <v>654</v>
      </c>
      <c r="C21" s="266">
        <v>924282.7</v>
      </c>
      <c r="D21" s="260" t="e">
        <f t="shared" si="0"/>
        <v>#N/A</v>
      </c>
      <c r="E21" s="260" t="e">
        <f t="shared" si="1"/>
        <v>#N/A</v>
      </c>
      <c r="I21" s="269" t="s">
        <v>240</v>
      </c>
    </row>
    <row r="22" spans="1:10">
      <c r="A22" s="268" t="s">
        <v>653</v>
      </c>
      <c r="B22" s="267" t="s">
        <v>652</v>
      </c>
      <c r="C22" s="266">
        <v>19731.53</v>
      </c>
      <c r="D22" s="260" t="e">
        <f t="shared" si="0"/>
        <v>#N/A</v>
      </c>
      <c r="E22" s="260" t="e">
        <f t="shared" si="1"/>
        <v>#N/A</v>
      </c>
      <c r="I22" s="269" t="s">
        <v>651</v>
      </c>
      <c r="J22" s="260">
        <v>0</v>
      </c>
    </row>
    <row r="23" spans="1:10">
      <c r="A23" s="268" t="s">
        <v>650</v>
      </c>
      <c r="B23" s="267" t="s">
        <v>649</v>
      </c>
      <c r="C23" s="266">
        <v>1799881.25</v>
      </c>
      <c r="D23" s="260" t="e">
        <f t="shared" si="0"/>
        <v>#N/A</v>
      </c>
      <c r="E23" s="260" t="e">
        <f t="shared" si="1"/>
        <v>#N/A</v>
      </c>
      <c r="I23" s="269" t="s">
        <v>531</v>
      </c>
    </row>
    <row r="24" spans="1:10">
      <c r="A24" s="268" t="s">
        <v>648</v>
      </c>
      <c r="B24" s="267" t="s">
        <v>647</v>
      </c>
      <c r="C24" s="266">
        <v>52393</v>
      </c>
      <c r="D24" s="260" t="e">
        <f t="shared" si="0"/>
        <v>#N/A</v>
      </c>
      <c r="E24" s="260" t="e">
        <f t="shared" si="1"/>
        <v>#N/A</v>
      </c>
      <c r="I24" s="269" t="s">
        <v>646</v>
      </c>
      <c r="J24" s="260">
        <v>0</v>
      </c>
    </row>
    <row r="25" spans="1:10">
      <c r="A25" s="268" t="s">
        <v>645</v>
      </c>
      <c r="B25" s="267" t="s">
        <v>644</v>
      </c>
      <c r="C25" s="266">
        <v>13200303.550000001</v>
      </c>
      <c r="D25" s="260" t="e">
        <f t="shared" si="0"/>
        <v>#N/A</v>
      </c>
      <c r="E25" s="260" t="e">
        <f t="shared" si="1"/>
        <v>#N/A</v>
      </c>
      <c r="I25" s="269" t="s">
        <v>643</v>
      </c>
      <c r="J25" s="260">
        <v>0</v>
      </c>
    </row>
    <row r="26" spans="1:10">
      <c r="A26" s="268" t="s">
        <v>642</v>
      </c>
      <c r="B26" s="267" t="s">
        <v>641</v>
      </c>
      <c r="C26" s="266">
        <v>30.5</v>
      </c>
      <c r="D26" s="260" t="e">
        <f t="shared" si="0"/>
        <v>#N/A</v>
      </c>
      <c r="E26" s="260" t="e">
        <f t="shared" si="1"/>
        <v>#N/A</v>
      </c>
      <c r="I26" s="269" t="s">
        <v>529</v>
      </c>
      <c r="J26" s="260">
        <v>2250</v>
      </c>
    </row>
    <row r="27" spans="1:10">
      <c r="A27" s="268" t="s">
        <v>640</v>
      </c>
      <c r="B27" s="267" t="s">
        <v>639</v>
      </c>
      <c r="C27" s="266">
        <v>51673.91</v>
      </c>
      <c r="D27" s="260" t="e">
        <f t="shared" si="0"/>
        <v>#N/A</v>
      </c>
      <c r="E27" s="260" t="e">
        <f t="shared" si="1"/>
        <v>#N/A</v>
      </c>
      <c r="I27" s="269" t="s">
        <v>527</v>
      </c>
    </row>
    <row r="28" spans="1:10">
      <c r="A28" s="268" t="s">
        <v>638</v>
      </c>
      <c r="B28" s="267" t="s">
        <v>637</v>
      </c>
      <c r="C28" s="266">
        <v>2.3199999999999998</v>
      </c>
      <c r="D28" s="260" t="e">
        <f t="shared" si="0"/>
        <v>#N/A</v>
      </c>
      <c r="E28" s="260" t="e">
        <f t="shared" si="1"/>
        <v>#N/A</v>
      </c>
      <c r="I28" s="269" t="s">
        <v>523</v>
      </c>
    </row>
    <row r="29" spans="1:10">
      <c r="A29" s="268" t="s">
        <v>636</v>
      </c>
      <c r="B29" s="267" t="s">
        <v>635</v>
      </c>
      <c r="C29" s="266"/>
      <c r="D29" s="260" t="e">
        <f t="shared" si="0"/>
        <v>#N/A</v>
      </c>
      <c r="E29" s="260" t="e">
        <f t="shared" si="1"/>
        <v>#N/A</v>
      </c>
      <c r="I29" s="269" t="s">
        <v>521</v>
      </c>
    </row>
    <row r="30" spans="1:10">
      <c r="A30" s="268" t="s">
        <v>634</v>
      </c>
      <c r="B30" s="267" t="s">
        <v>633</v>
      </c>
      <c r="C30" s="266">
        <v>135043.74</v>
      </c>
      <c r="D30" s="260" t="e">
        <f t="shared" si="0"/>
        <v>#N/A</v>
      </c>
      <c r="E30" s="260" t="e">
        <f t="shared" si="1"/>
        <v>#N/A</v>
      </c>
      <c r="I30" s="269" t="s">
        <v>519</v>
      </c>
    </row>
    <row r="31" spans="1:10">
      <c r="A31" s="268" t="s">
        <v>632</v>
      </c>
      <c r="B31" s="267" t="s">
        <v>631</v>
      </c>
      <c r="C31" s="266">
        <v>646894.97</v>
      </c>
      <c r="D31" s="260" t="e">
        <f t="shared" si="0"/>
        <v>#N/A</v>
      </c>
      <c r="E31" s="260" t="e">
        <f t="shared" si="1"/>
        <v>#N/A</v>
      </c>
      <c r="I31" s="269" t="s">
        <v>517</v>
      </c>
    </row>
    <row r="32" spans="1:10">
      <c r="A32" s="268" t="s">
        <v>630</v>
      </c>
      <c r="B32" s="267" t="s">
        <v>629</v>
      </c>
      <c r="C32" s="266">
        <v>97.14</v>
      </c>
      <c r="D32" s="260" t="e">
        <f t="shared" si="0"/>
        <v>#N/A</v>
      </c>
      <c r="E32" s="260" t="e">
        <f t="shared" si="1"/>
        <v>#N/A</v>
      </c>
      <c r="I32" s="269" t="s">
        <v>515</v>
      </c>
    </row>
    <row r="33" spans="1:10">
      <c r="A33" s="268" t="s">
        <v>240</v>
      </c>
      <c r="B33" s="267" t="s">
        <v>628</v>
      </c>
      <c r="C33" s="266">
        <v>782035.85</v>
      </c>
      <c r="D33" s="260">
        <f t="shared" si="0"/>
        <v>0</v>
      </c>
      <c r="E33" s="260">
        <f t="shared" si="1"/>
        <v>782035.85</v>
      </c>
      <c r="I33" s="269" t="s">
        <v>627</v>
      </c>
    </row>
    <row r="34" spans="1:10">
      <c r="A34" s="268" t="s">
        <v>626</v>
      </c>
      <c r="B34" s="267" t="s">
        <v>625</v>
      </c>
      <c r="C34" s="266">
        <v>55923.94</v>
      </c>
      <c r="D34" s="260">
        <f t="shared" si="0"/>
        <v>55923.940000000017</v>
      </c>
      <c r="E34" s="260">
        <f t="shared" si="1"/>
        <v>0</v>
      </c>
      <c r="I34" s="269" t="s">
        <v>624</v>
      </c>
    </row>
    <row r="35" spans="1:10">
      <c r="A35" s="268" t="s">
        <v>623</v>
      </c>
      <c r="B35" s="267" t="s">
        <v>622</v>
      </c>
      <c r="C35" s="266">
        <v>27290</v>
      </c>
      <c r="D35" s="260" t="e">
        <f t="shared" si="0"/>
        <v>#N/A</v>
      </c>
      <c r="E35" s="260" t="e">
        <f t="shared" si="1"/>
        <v>#N/A</v>
      </c>
      <c r="I35" s="269" t="s">
        <v>621</v>
      </c>
    </row>
    <row r="36" spans="1:10">
      <c r="A36" s="268" t="s">
        <v>620</v>
      </c>
      <c r="B36" s="267" t="s">
        <v>619</v>
      </c>
      <c r="C36" s="266">
        <v>357234.61</v>
      </c>
      <c r="D36" s="260">
        <f t="shared" si="0"/>
        <v>357234.60999999993</v>
      </c>
      <c r="E36" s="260">
        <f t="shared" si="1"/>
        <v>0</v>
      </c>
      <c r="I36" s="269" t="s">
        <v>618</v>
      </c>
    </row>
    <row r="37" spans="1:10">
      <c r="A37" s="268" t="s">
        <v>617</v>
      </c>
      <c r="B37" s="267" t="s">
        <v>37</v>
      </c>
      <c r="C37" s="266">
        <v>1286.44</v>
      </c>
      <c r="D37" s="260">
        <f t="shared" si="0"/>
        <v>1286.44</v>
      </c>
      <c r="E37" s="260">
        <f t="shared" si="1"/>
        <v>0</v>
      </c>
      <c r="I37" s="269" t="s">
        <v>616</v>
      </c>
    </row>
    <row r="38" spans="1:10">
      <c r="A38" s="268" t="s">
        <v>240</v>
      </c>
      <c r="B38" s="267" t="s">
        <v>615</v>
      </c>
      <c r="C38" s="266">
        <v>33250621.829999998</v>
      </c>
      <c r="D38" s="260">
        <f t="shared" si="0"/>
        <v>0</v>
      </c>
      <c r="E38" s="260">
        <f t="shared" si="1"/>
        <v>33250621.829999998</v>
      </c>
      <c r="I38" s="269" t="s">
        <v>614</v>
      </c>
    </row>
    <row r="39" spans="1:10">
      <c r="A39" s="268" t="s">
        <v>240</v>
      </c>
      <c r="B39" s="267" t="s">
        <v>240</v>
      </c>
      <c r="C39" s="266"/>
      <c r="D39" s="260">
        <f t="shared" si="0"/>
        <v>0</v>
      </c>
      <c r="E39" s="260">
        <f t="shared" si="1"/>
        <v>0</v>
      </c>
      <c r="I39" s="269" t="s">
        <v>613</v>
      </c>
    </row>
    <row r="40" spans="1:10">
      <c r="A40" s="268" t="s">
        <v>612</v>
      </c>
      <c r="B40" s="267" t="s">
        <v>611</v>
      </c>
      <c r="C40" s="266"/>
      <c r="D40" s="260" t="e">
        <f t="shared" si="0"/>
        <v>#N/A</v>
      </c>
      <c r="E40" s="260" t="e">
        <f t="shared" si="1"/>
        <v>#N/A</v>
      </c>
      <c r="I40" s="269" t="s">
        <v>240</v>
      </c>
    </row>
    <row r="41" spans="1:10">
      <c r="A41" s="268" t="s">
        <v>610</v>
      </c>
      <c r="B41" s="267" t="s">
        <v>609</v>
      </c>
      <c r="C41" s="266">
        <v>143.84</v>
      </c>
      <c r="D41" s="260" t="e">
        <f t="shared" si="0"/>
        <v>#N/A</v>
      </c>
      <c r="E41" s="260" t="e">
        <f t="shared" si="1"/>
        <v>#N/A</v>
      </c>
      <c r="I41" s="269" t="s">
        <v>608</v>
      </c>
      <c r="J41" s="260">
        <v>0</v>
      </c>
    </row>
    <row r="42" spans="1:10">
      <c r="A42" s="268" t="s">
        <v>607</v>
      </c>
      <c r="B42" s="267" t="s">
        <v>606</v>
      </c>
      <c r="C42" s="266">
        <v>298670.43</v>
      </c>
      <c r="D42" s="260" t="e">
        <f t="shared" si="0"/>
        <v>#N/A</v>
      </c>
      <c r="E42" s="260" t="e">
        <f t="shared" si="1"/>
        <v>#N/A</v>
      </c>
      <c r="I42" s="269" t="s">
        <v>512</v>
      </c>
      <c r="J42" s="260">
        <v>1228546.94</v>
      </c>
    </row>
    <row r="43" spans="1:10">
      <c r="A43" s="268" t="s">
        <v>605</v>
      </c>
      <c r="B43" s="267" t="s">
        <v>604</v>
      </c>
      <c r="C43" s="266">
        <v>344637.46</v>
      </c>
      <c r="D43" s="260" t="e">
        <f t="shared" si="0"/>
        <v>#N/A</v>
      </c>
      <c r="E43" s="260" t="e">
        <f t="shared" si="1"/>
        <v>#N/A</v>
      </c>
      <c r="I43" s="269" t="s">
        <v>510</v>
      </c>
      <c r="J43" s="260">
        <v>1795762.9</v>
      </c>
    </row>
    <row r="44" spans="1:10">
      <c r="A44" s="268" t="s">
        <v>603</v>
      </c>
      <c r="B44" s="267" t="s">
        <v>602</v>
      </c>
      <c r="C44" s="266">
        <v>476.57</v>
      </c>
      <c r="D44" s="260" t="e">
        <f t="shared" ref="D44:D74" si="2">VLOOKUP(A:A,I:J,2,0)</f>
        <v>#N/A</v>
      </c>
      <c r="E44" s="260" t="e">
        <f t="shared" ref="E44:E74" si="3">C44-D44</f>
        <v>#N/A</v>
      </c>
      <c r="I44" s="269" t="s">
        <v>601</v>
      </c>
      <c r="J44" s="260">
        <v>0</v>
      </c>
    </row>
    <row r="45" spans="1:10">
      <c r="A45" s="268" t="s">
        <v>600</v>
      </c>
      <c r="B45" s="267" t="s">
        <v>599</v>
      </c>
      <c r="C45" s="266">
        <v>50879.5</v>
      </c>
      <c r="D45" s="260" t="e">
        <f t="shared" si="2"/>
        <v>#N/A</v>
      </c>
      <c r="E45" s="260" t="e">
        <f t="shared" si="3"/>
        <v>#N/A</v>
      </c>
      <c r="I45" s="269" t="s">
        <v>598</v>
      </c>
      <c r="J45" s="260">
        <v>0</v>
      </c>
    </row>
    <row r="46" spans="1:10">
      <c r="A46" s="268" t="s">
        <v>597</v>
      </c>
      <c r="B46" s="267" t="s">
        <v>596</v>
      </c>
      <c r="C46" s="266">
        <v>710182.01</v>
      </c>
      <c r="D46" s="260" t="e">
        <f t="shared" si="2"/>
        <v>#N/A</v>
      </c>
      <c r="E46" s="260" t="e">
        <f t="shared" si="3"/>
        <v>#N/A</v>
      </c>
      <c r="I46" s="269"/>
    </row>
    <row r="47" spans="1:10">
      <c r="A47" s="268" t="s">
        <v>595</v>
      </c>
      <c r="B47" s="267" t="s">
        <v>594</v>
      </c>
      <c r="C47" s="266">
        <v>13003.92</v>
      </c>
      <c r="D47" s="260" t="e">
        <f t="shared" si="2"/>
        <v>#N/A</v>
      </c>
      <c r="E47" s="260" t="e">
        <f t="shared" si="3"/>
        <v>#N/A</v>
      </c>
      <c r="I47" s="269"/>
    </row>
    <row r="48" spans="1:10">
      <c r="A48" s="268" t="s">
        <v>593</v>
      </c>
      <c r="B48" s="267" t="s">
        <v>592</v>
      </c>
      <c r="C48" s="266">
        <v>3610</v>
      </c>
      <c r="D48" s="260" t="e">
        <f t="shared" si="2"/>
        <v>#N/A</v>
      </c>
      <c r="E48" s="260" t="e">
        <f t="shared" si="3"/>
        <v>#N/A</v>
      </c>
      <c r="I48" s="269" t="s">
        <v>591</v>
      </c>
      <c r="J48" s="260">
        <v>0</v>
      </c>
    </row>
    <row r="49" spans="1:10">
      <c r="A49" s="268" t="s">
        <v>590</v>
      </c>
      <c r="B49" s="267" t="s">
        <v>589</v>
      </c>
      <c r="C49" s="266">
        <v>-7955.36</v>
      </c>
      <c r="D49" s="260">
        <f t="shared" si="2"/>
        <v>0</v>
      </c>
      <c r="E49" s="260">
        <f t="shared" si="3"/>
        <v>-7955.36</v>
      </c>
      <c r="I49" s="269" t="s">
        <v>506</v>
      </c>
      <c r="J49" s="260">
        <v>125112</v>
      </c>
    </row>
    <row r="50" spans="1:10">
      <c r="A50" s="268" t="s">
        <v>588</v>
      </c>
      <c r="B50" s="267" t="s">
        <v>587</v>
      </c>
      <c r="C50" s="266">
        <v>38245.01</v>
      </c>
      <c r="D50" s="260">
        <f t="shared" si="2"/>
        <v>0</v>
      </c>
      <c r="E50" s="260">
        <f t="shared" si="3"/>
        <v>38245.01</v>
      </c>
      <c r="I50" s="269" t="s">
        <v>504</v>
      </c>
      <c r="J50" s="260">
        <v>176539.85</v>
      </c>
    </row>
    <row r="51" spans="1:10">
      <c r="A51" s="268" t="s">
        <v>586</v>
      </c>
      <c r="B51" s="267" t="s">
        <v>585</v>
      </c>
      <c r="C51" s="266"/>
      <c r="D51" s="260" t="e">
        <f t="shared" si="2"/>
        <v>#N/A</v>
      </c>
      <c r="E51" s="260" t="e">
        <f t="shared" si="3"/>
        <v>#N/A</v>
      </c>
      <c r="I51" s="269" t="s">
        <v>584</v>
      </c>
      <c r="J51" s="260" t="s">
        <v>579</v>
      </c>
    </row>
    <row r="52" spans="1:10">
      <c r="A52" s="268" t="s">
        <v>583</v>
      </c>
      <c r="B52" s="267" t="s">
        <v>582</v>
      </c>
      <c r="C52" s="266">
        <v>8314.9</v>
      </c>
      <c r="D52" s="260">
        <f t="shared" si="2"/>
        <v>8314.9</v>
      </c>
      <c r="E52" s="260">
        <f t="shared" si="3"/>
        <v>0</v>
      </c>
      <c r="I52" s="269" t="s">
        <v>581</v>
      </c>
      <c r="J52" s="260" t="s">
        <v>579</v>
      </c>
    </row>
    <row r="53" spans="1:10">
      <c r="A53" s="268" t="s">
        <v>240</v>
      </c>
      <c r="B53" s="267" t="s">
        <v>580</v>
      </c>
      <c r="C53" s="266">
        <v>8314.9</v>
      </c>
      <c r="D53" s="260">
        <f t="shared" si="2"/>
        <v>0</v>
      </c>
      <c r="E53" s="260">
        <f t="shared" si="3"/>
        <v>8314.9</v>
      </c>
      <c r="I53" s="269" t="s">
        <v>502</v>
      </c>
      <c r="J53" s="260" t="s">
        <v>579</v>
      </c>
    </row>
    <row r="54" spans="1:10">
      <c r="A54" s="268" t="s">
        <v>240</v>
      </c>
      <c r="B54" s="267" t="s">
        <v>578</v>
      </c>
      <c r="C54" s="266">
        <v>1460208.28</v>
      </c>
      <c r="D54" s="260">
        <f t="shared" si="2"/>
        <v>0</v>
      </c>
      <c r="E54" s="260">
        <f t="shared" si="3"/>
        <v>1460208.28</v>
      </c>
      <c r="I54" s="269" t="s">
        <v>240</v>
      </c>
    </row>
    <row r="55" spans="1:10">
      <c r="A55" s="268" t="s">
        <v>240</v>
      </c>
      <c r="B55" s="267" t="s">
        <v>240</v>
      </c>
      <c r="C55" s="266"/>
      <c r="D55" s="260">
        <f t="shared" si="2"/>
        <v>0</v>
      </c>
      <c r="E55" s="260">
        <f t="shared" si="3"/>
        <v>0</v>
      </c>
      <c r="I55" s="269" t="s">
        <v>499</v>
      </c>
    </row>
    <row r="56" spans="1:10">
      <c r="A56" s="268" t="s">
        <v>240</v>
      </c>
      <c r="B56" s="267" t="s">
        <v>577</v>
      </c>
      <c r="C56" s="266">
        <v>31790413.550000001</v>
      </c>
      <c r="D56" s="260">
        <f t="shared" si="2"/>
        <v>0</v>
      </c>
      <c r="E56" s="260">
        <f t="shared" si="3"/>
        <v>31790413.550000001</v>
      </c>
      <c r="I56" s="269" t="s">
        <v>497</v>
      </c>
      <c r="J56" s="260">
        <v>32388.650000000005</v>
      </c>
    </row>
    <row r="57" spans="1:10">
      <c r="A57" s="268" t="s">
        <v>240</v>
      </c>
      <c r="B57" s="267" t="s">
        <v>240</v>
      </c>
      <c r="C57" s="266"/>
      <c r="D57" s="260">
        <f t="shared" si="2"/>
        <v>0</v>
      </c>
      <c r="E57" s="260">
        <f t="shared" si="3"/>
        <v>0</v>
      </c>
      <c r="I57" s="269" t="s">
        <v>495</v>
      </c>
      <c r="J57" s="260">
        <v>0</v>
      </c>
    </row>
    <row r="58" spans="1:10">
      <c r="A58" s="268" t="s">
        <v>576</v>
      </c>
      <c r="B58" s="267" t="s">
        <v>575</v>
      </c>
      <c r="C58" s="266"/>
      <c r="D58" s="260" t="e">
        <f t="shared" si="2"/>
        <v>#N/A</v>
      </c>
      <c r="E58" s="260" t="e">
        <f t="shared" si="3"/>
        <v>#N/A</v>
      </c>
      <c r="I58" s="269" t="s">
        <v>574</v>
      </c>
      <c r="J58" s="260">
        <v>0</v>
      </c>
    </row>
    <row r="59" spans="1:10">
      <c r="A59" s="268" t="s">
        <v>573</v>
      </c>
      <c r="B59" s="267" t="s">
        <v>572</v>
      </c>
      <c r="C59" s="266">
        <v>4707.8999999999996</v>
      </c>
      <c r="D59" s="260" t="e">
        <f t="shared" si="2"/>
        <v>#N/A</v>
      </c>
      <c r="E59" s="260" t="e">
        <f t="shared" si="3"/>
        <v>#N/A</v>
      </c>
      <c r="I59" s="269" t="s">
        <v>571</v>
      </c>
      <c r="J59" s="260">
        <v>0</v>
      </c>
    </row>
    <row r="60" spans="1:10">
      <c r="A60" s="268" t="s">
        <v>570</v>
      </c>
      <c r="B60" s="267" t="s">
        <v>569</v>
      </c>
      <c r="C60" s="266">
        <v>372200</v>
      </c>
      <c r="D60" s="260" t="e">
        <f t="shared" si="2"/>
        <v>#N/A</v>
      </c>
      <c r="E60" s="260" t="e">
        <f t="shared" si="3"/>
        <v>#N/A</v>
      </c>
      <c r="I60" s="269" t="s">
        <v>568</v>
      </c>
      <c r="J60" s="260">
        <v>0</v>
      </c>
    </row>
    <row r="61" spans="1:10">
      <c r="A61" s="268" t="s">
        <v>240</v>
      </c>
      <c r="B61" s="267" t="s">
        <v>567</v>
      </c>
      <c r="C61" s="266">
        <v>376907.9</v>
      </c>
      <c r="D61" s="260">
        <f t="shared" si="2"/>
        <v>0</v>
      </c>
      <c r="E61" s="260">
        <f t="shared" si="3"/>
        <v>376907.9</v>
      </c>
      <c r="I61" s="269" t="s">
        <v>566</v>
      </c>
      <c r="J61" s="260">
        <v>0</v>
      </c>
    </row>
    <row r="62" spans="1:10">
      <c r="A62" s="268" t="s">
        <v>240</v>
      </c>
      <c r="B62" s="267" t="s">
        <v>240</v>
      </c>
      <c r="C62" s="266"/>
      <c r="D62" s="260">
        <f t="shared" si="2"/>
        <v>0</v>
      </c>
      <c r="E62" s="260">
        <f t="shared" si="3"/>
        <v>0</v>
      </c>
      <c r="I62" s="269" t="s">
        <v>493</v>
      </c>
    </row>
    <row r="63" spans="1:10">
      <c r="A63" s="268" t="s">
        <v>565</v>
      </c>
      <c r="B63" s="267" t="s">
        <v>564</v>
      </c>
      <c r="C63" s="266"/>
      <c r="D63" s="260" t="e">
        <f t="shared" si="2"/>
        <v>#N/A</v>
      </c>
      <c r="E63" s="260" t="e">
        <f t="shared" si="3"/>
        <v>#N/A</v>
      </c>
      <c r="I63" s="269" t="s">
        <v>563</v>
      </c>
      <c r="J63" s="260">
        <v>0</v>
      </c>
    </row>
    <row r="64" spans="1:10">
      <c r="A64" s="268" t="s">
        <v>562</v>
      </c>
      <c r="B64" s="267" t="s">
        <v>561</v>
      </c>
      <c r="C64" s="266"/>
      <c r="D64" s="260" t="e">
        <f t="shared" si="2"/>
        <v>#N/A</v>
      </c>
      <c r="E64" s="260" t="e">
        <f t="shared" si="3"/>
        <v>#N/A</v>
      </c>
      <c r="I64" s="269" t="s">
        <v>492</v>
      </c>
      <c r="J64" s="260">
        <v>0</v>
      </c>
    </row>
    <row r="65" spans="1:10">
      <c r="A65" s="268" t="s">
        <v>560</v>
      </c>
      <c r="B65" s="267" t="s">
        <v>559</v>
      </c>
      <c r="C65" s="266">
        <v>2802311.11</v>
      </c>
      <c r="D65" s="260">
        <f t="shared" si="2"/>
        <v>2628776.85</v>
      </c>
      <c r="E65" s="260">
        <f t="shared" si="3"/>
        <v>173534.25999999978</v>
      </c>
      <c r="I65" s="269" t="s">
        <v>240</v>
      </c>
    </row>
    <row r="66" spans="1:10">
      <c r="A66" s="268" t="s">
        <v>558</v>
      </c>
      <c r="B66" s="267" t="s">
        <v>557</v>
      </c>
      <c r="C66" s="266">
        <v>113131.66</v>
      </c>
      <c r="D66" s="260">
        <f t="shared" si="2"/>
        <v>0</v>
      </c>
      <c r="E66" s="260">
        <f t="shared" si="3"/>
        <v>113131.66</v>
      </c>
      <c r="I66" s="269" t="s">
        <v>556</v>
      </c>
      <c r="J66" s="260">
        <v>0</v>
      </c>
    </row>
    <row r="67" spans="1:10">
      <c r="A67" s="268" t="s">
        <v>555</v>
      </c>
      <c r="B67" s="267" t="s">
        <v>554</v>
      </c>
      <c r="C67" s="266">
        <v>106400</v>
      </c>
      <c r="D67" s="260">
        <f t="shared" si="2"/>
        <v>0</v>
      </c>
      <c r="E67" s="260">
        <f t="shared" si="3"/>
        <v>106400</v>
      </c>
      <c r="I67" s="269" t="s">
        <v>553</v>
      </c>
    </row>
    <row r="68" spans="1:10">
      <c r="A68" s="268" t="s">
        <v>552</v>
      </c>
      <c r="B68" s="267" t="s">
        <v>551</v>
      </c>
      <c r="C68" s="266">
        <v>1000</v>
      </c>
      <c r="D68" s="260">
        <f t="shared" si="2"/>
        <v>0</v>
      </c>
      <c r="E68" s="260">
        <f t="shared" si="3"/>
        <v>1000</v>
      </c>
      <c r="I68" s="269" t="s">
        <v>550</v>
      </c>
      <c r="J68" s="260">
        <v>0</v>
      </c>
    </row>
    <row r="69" spans="1:10">
      <c r="A69" s="268" t="s">
        <v>549</v>
      </c>
      <c r="B69" s="267" t="s">
        <v>548</v>
      </c>
      <c r="C69" s="266">
        <v>24088.400000000001</v>
      </c>
      <c r="D69" s="260">
        <f t="shared" si="2"/>
        <v>24088.400000000001</v>
      </c>
      <c r="E69" s="260">
        <f t="shared" si="3"/>
        <v>0</v>
      </c>
      <c r="I69" s="269" t="s">
        <v>547</v>
      </c>
      <c r="J69" s="260">
        <v>0</v>
      </c>
    </row>
    <row r="70" spans="1:10">
      <c r="A70" s="268" t="s">
        <v>546</v>
      </c>
      <c r="B70" s="267" t="s">
        <v>545</v>
      </c>
      <c r="C70" s="266">
        <v>50396</v>
      </c>
      <c r="D70" s="260" t="e">
        <f t="shared" si="2"/>
        <v>#N/A</v>
      </c>
      <c r="E70" s="260" t="e">
        <f t="shared" si="3"/>
        <v>#N/A</v>
      </c>
      <c r="I70" s="269" t="s">
        <v>489</v>
      </c>
      <c r="J70" s="260">
        <v>0</v>
      </c>
    </row>
    <row r="71" spans="1:10">
      <c r="A71" s="268" t="s">
        <v>544</v>
      </c>
      <c r="B71" s="267" t="s">
        <v>543</v>
      </c>
      <c r="C71" s="266">
        <v>3943.21</v>
      </c>
      <c r="D71" s="260" t="e">
        <f t="shared" si="2"/>
        <v>#N/A</v>
      </c>
      <c r="E71" s="260" t="e">
        <f t="shared" si="3"/>
        <v>#N/A</v>
      </c>
      <c r="I71" s="269" t="s">
        <v>542</v>
      </c>
      <c r="J71" s="260">
        <v>0</v>
      </c>
    </row>
    <row r="72" spans="1:10">
      <c r="A72" s="268" t="s">
        <v>240</v>
      </c>
      <c r="B72" s="267" t="s">
        <v>541</v>
      </c>
      <c r="C72" s="266">
        <v>3101270.38</v>
      </c>
      <c r="D72" s="260">
        <f t="shared" si="2"/>
        <v>0</v>
      </c>
      <c r="E72" s="260">
        <f t="shared" si="3"/>
        <v>3101270.38</v>
      </c>
      <c r="I72" s="269" t="s">
        <v>540</v>
      </c>
      <c r="J72" s="260">
        <v>0</v>
      </c>
    </row>
    <row r="73" spans="1:10">
      <c r="A73" s="268" t="s">
        <v>539</v>
      </c>
      <c r="B73" s="267" t="s">
        <v>538</v>
      </c>
      <c r="C73" s="266"/>
      <c r="D73" s="260" t="e">
        <f t="shared" si="2"/>
        <v>#N/A</v>
      </c>
      <c r="E73" s="260" t="e">
        <f t="shared" si="3"/>
        <v>#N/A</v>
      </c>
      <c r="I73" s="269" t="s">
        <v>485</v>
      </c>
      <c r="J73" s="260">
        <v>8243619</v>
      </c>
    </row>
    <row r="74" spans="1:10">
      <c r="A74" s="268" t="s">
        <v>537</v>
      </c>
      <c r="B74" s="267" t="s">
        <v>536</v>
      </c>
      <c r="C74" s="266">
        <v>-4700</v>
      </c>
      <c r="D74" s="260">
        <f t="shared" si="2"/>
        <v>0</v>
      </c>
      <c r="E74" s="260">
        <f t="shared" si="3"/>
        <v>-4700</v>
      </c>
      <c r="I74" s="269" t="s">
        <v>535</v>
      </c>
    </row>
    <row r="75" spans="1:10">
      <c r="A75" s="268" t="s">
        <v>534</v>
      </c>
      <c r="B75" s="267" t="s">
        <v>533</v>
      </c>
      <c r="C75" s="266">
        <v>1243</v>
      </c>
      <c r="I75" s="269"/>
    </row>
    <row r="76" spans="1:10">
      <c r="A76" s="268" t="s">
        <v>240</v>
      </c>
      <c r="B76" s="267" t="s">
        <v>532</v>
      </c>
      <c r="C76" s="266">
        <v>-3457</v>
      </c>
      <c r="I76" s="269"/>
    </row>
    <row r="77" spans="1:10">
      <c r="A77" s="268" t="s">
        <v>531</v>
      </c>
      <c r="B77" s="267" t="s">
        <v>530</v>
      </c>
      <c r="C77" s="266">
        <v>300000</v>
      </c>
      <c r="I77" s="269"/>
    </row>
    <row r="78" spans="1:10">
      <c r="A78" s="268" t="s">
        <v>529</v>
      </c>
      <c r="B78" s="267" t="s">
        <v>528</v>
      </c>
      <c r="C78" s="266">
        <v>2250</v>
      </c>
      <c r="I78" s="269"/>
    </row>
    <row r="79" spans="1:10">
      <c r="A79" s="268" t="s">
        <v>527</v>
      </c>
      <c r="B79" s="267" t="s">
        <v>526</v>
      </c>
      <c r="C79" s="266">
        <v>15830</v>
      </c>
      <c r="I79" s="269"/>
    </row>
    <row r="80" spans="1:10">
      <c r="A80" s="268" t="s">
        <v>525</v>
      </c>
      <c r="B80" s="267" t="s">
        <v>524</v>
      </c>
      <c r="C80" s="266">
        <v>4050</v>
      </c>
      <c r="I80" s="269"/>
    </row>
    <row r="81" spans="1:9">
      <c r="A81" s="268" t="s">
        <v>523</v>
      </c>
      <c r="B81" s="267" t="s">
        <v>522</v>
      </c>
      <c r="C81" s="266"/>
      <c r="I81" s="269"/>
    </row>
    <row r="82" spans="1:9">
      <c r="A82" s="268" t="s">
        <v>521</v>
      </c>
      <c r="B82" s="267" t="s">
        <v>520</v>
      </c>
      <c r="C82" s="266">
        <v>32419.05</v>
      </c>
      <c r="I82" s="269"/>
    </row>
    <row r="83" spans="1:9">
      <c r="A83" s="268" t="s">
        <v>519</v>
      </c>
      <c r="B83" s="267" t="s">
        <v>518</v>
      </c>
      <c r="C83" s="266">
        <v>2428542.66</v>
      </c>
      <c r="I83" s="269"/>
    </row>
    <row r="84" spans="1:9">
      <c r="A84" s="268" t="s">
        <v>517</v>
      </c>
      <c r="B84" s="267" t="s">
        <v>516</v>
      </c>
      <c r="C84" s="266">
        <v>28262</v>
      </c>
      <c r="I84" s="269"/>
    </row>
    <row r="85" spans="1:9">
      <c r="A85" s="268" t="s">
        <v>515</v>
      </c>
      <c r="B85" s="267" t="s">
        <v>514</v>
      </c>
      <c r="C85" s="266">
        <v>538186.04</v>
      </c>
      <c r="I85" s="269"/>
    </row>
    <row r="86" spans="1:9">
      <c r="A86" s="268" t="s">
        <v>240</v>
      </c>
      <c r="B86" s="267" t="s">
        <v>513</v>
      </c>
      <c r="C86" s="266">
        <v>3027409.75</v>
      </c>
      <c r="I86" s="269"/>
    </row>
    <row r="87" spans="1:9">
      <c r="A87" s="268" t="s">
        <v>512</v>
      </c>
      <c r="B87" s="267" t="s">
        <v>511</v>
      </c>
      <c r="C87" s="266">
        <v>1243546.94</v>
      </c>
      <c r="I87" s="269"/>
    </row>
    <row r="88" spans="1:9">
      <c r="A88" s="268" t="s">
        <v>510</v>
      </c>
      <c r="B88" s="267" t="s">
        <v>509</v>
      </c>
      <c r="C88" s="266">
        <v>567215.96</v>
      </c>
      <c r="I88" s="269"/>
    </row>
    <row r="89" spans="1:9">
      <c r="A89" s="268" t="s">
        <v>508</v>
      </c>
      <c r="B89" s="267" t="s">
        <v>507</v>
      </c>
      <c r="C89" s="266"/>
      <c r="I89" s="269"/>
    </row>
    <row r="90" spans="1:9">
      <c r="A90" s="268" t="s">
        <v>506</v>
      </c>
      <c r="B90" s="267" t="s">
        <v>505</v>
      </c>
      <c r="C90" s="266">
        <v>125112</v>
      </c>
      <c r="I90" s="269"/>
    </row>
    <row r="91" spans="1:9">
      <c r="A91" s="268" t="s">
        <v>504</v>
      </c>
      <c r="B91" s="267" t="s">
        <v>503</v>
      </c>
      <c r="C91" s="266">
        <v>176539.85</v>
      </c>
      <c r="D91" s="260">
        <f t="shared" ref="D91:D132" si="4">VLOOKUP(A:A,I:J,2,0)</f>
        <v>176539.85</v>
      </c>
      <c r="E91" s="260">
        <f t="shared" ref="E91:E132" si="5">C91-D91</f>
        <v>0</v>
      </c>
    </row>
    <row r="92" spans="1:9">
      <c r="A92" s="268" t="s">
        <v>502</v>
      </c>
      <c r="B92" s="267" t="s">
        <v>501</v>
      </c>
      <c r="C92" s="266">
        <v>1984</v>
      </c>
      <c r="D92" s="260" t="str">
        <f t="shared" si="4"/>
        <v>C2</v>
      </c>
      <c r="E92" s="260" t="e">
        <f t="shared" si="5"/>
        <v>#VALUE!</v>
      </c>
    </row>
    <row r="93" spans="1:9">
      <c r="A93" s="268" t="s">
        <v>240</v>
      </c>
      <c r="B93" s="267" t="s">
        <v>500</v>
      </c>
      <c r="C93" s="266">
        <v>303635.84999999998</v>
      </c>
      <c r="D93" s="260">
        <f t="shared" si="4"/>
        <v>0</v>
      </c>
      <c r="E93" s="260">
        <f t="shared" si="5"/>
        <v>303635.84999999998</v>
      </c>
    </row>
    <row r="94" spans="1:9">
      <c r="A94" s="268" t="s">
        <v>499</v>
      </c>
      <c r="B94" s="267" t="s">
        <v>498</v>
      </c>
      <c r="C94" s="266">
        <v>4137.47</v>
      </c>
      <c r="D94" s="260">
        <f t="shared" si="4"/>
        <v>0</v>
      </c>
      <c r="E94" s="260">
        <f t="shared" si="5"/>
        <v>4137.47</v>
      </c>
    </row>
    <row r="95" spans="1:9">
      <c r="A95" s="268" t="s">
        <v>497</v>
      </c>
      <c r="B95" s="267" t="s">
        <v>496</v>
      </c>
      <c r="C95" s="266">
        <v>31718.65</v>
      </c>
      <c r="D95" s="260">
        <f t="shared" si="4"/>
        <v>32388.650000000005</v>
      </c>
      <c r="E95" s="260">
        <f t="shared" si="5"/>
        <v>-670.00000000000364</v>
      </c>
    </row>
    <row r="96" spans="1:9">
      <c r="A96" s="268" t="s">
        <v>495</v>
      </c>
      <c r="B96" s="267" t="s">
        <v>494</v>
      </c>
      <c r="C96" s="266">
        <v>239712.14</v>
      </c>
      <c r="D96" s="260">
        <f t="shared" si="4"/>
        <v>0</v>
      </c>
      <c r="E96" s="260">
        <f t="shared" si="5"/>
        <v>239712.14</v>
      </c>
    </row>
    <row r="97" spans="1:5">
      <c r="A97" s="268" t="s">
        <v>493</v>
      </c>
      <c r="B97" s="267" t="s">
        <v>491</v>
      </c>
      <c r="C97" s="266"/>
      <c r="D97" s="260">
        <f t="shared" si="4"/>
        <v>0</v>
      </c>
      <c r="E97" s="260">
        <f t="shared" si="5"/>
        <v>0</v>
      </c>
    </row>
    <row r="98" spans="1:5">
      <c r="A98" s="268" t="s">
        <v>492</v>
      </c>
      <c r="B98" s="267" t="s">
        <v>491</v>
      </c>
      <c r="C98" s="266">
        <v>7500</v>
      </c>
      <c r="D98" s="260">
        <f t="shared" si="4"/>
        <v>0</v>
      </c>
      <c r="E98" s="260">
        <f t="shared" si="5"/>
        <v>7500</v>
      </c>
    </row>
    <row r="99" spans="1:5">
      <c r="A99" s="268" t="s">
        <v>240</v>
      </c>
      <c r="B99" s="267" t="s">
        <v>490</v>
      </c>
      <c r="C99" s="266">
        <v>7500</v>
      </c>
      <c r="D99" s="260">
        <f t="shared" si="4"/>
        <v>0</v>
      </c>
      <c r="E99" s="260">
        <f t="shared" si="5"/>
        <v>7500</v>
      </c>
    </row>
    <row r="100" spans="1:5">
      <c r="A100" s="268" t="s">
        <v>489</v>
      </c>
      <c r="B100" s="267" t="s">
        <v>488</v>
      </c>
      <c r="C100" s="266">
        <v>1842</v>
      </c>
      <c r="D100" s="260">
        <f t="shared" si="4"/>
        <v>0</v>
      </c>
      <c r="E100" s="260">
        <f t="shared" si="5"/>
        <v>1842</v>
      </c>
    </row>
    <row r="101" spans="1:5">
      <c r="A101" s="268" t="s">
        <v>487</v>
      </c>
      <c r="B101" s="267" t="s">
        <v>486</v>
      </c>
      <c r="C101" s="266">
        <v>1409848.74</v>
      </c>
      <c r="D101" s="260" t="e">
        <f t="shared" si="4"/>
        <v>#N/A</v>
      </c>
      <c r="E101" s="260" t="e">
        <f t="shared" si="5"/>
        <v>#N/A</v>
      </c>
    </row>
    <row r="102" spans="1:5">
      <c r="A102" s="268" t="s">
        <v>485</v>
      </c>
      <c r="B102" s="267" t="s">
        <v>484</v>
      </c>
      <c r="C102" s="266">
        <v>8243619</v>
      </c>
      <c r="D102" s="260">
        <f t="shared" si="4"/>
        <v>8243619</v>
      </c>
      <c r="E102" s="260">
        <f t="shared" si="5"/>
        <v>0</v>
      </c>
    </row>
    <row r="103" spans="1:5">
      <c r="A103" s="268" t="s">
        <v>483</v>
      </c>
      <c r="B103" s="267" t="s">
        <v>482</v>
      </c>
      <c r="C103" s="266"/>
      <c r="D103" s="260" t="e">
        <f t="shared" si="4"/>
        <v>#N/A</v>
      </c>
      <c r="E103" s="260" t="e">
        <f t="shared" si="5"/>
        <v>#N/A</v>
      </c>
    </row>
    <row r="104" spans="1:5">
      <c r="A104" s="268" t="s">
        <v>481</v>
      </c>
      <c r="B104" s="267" t="s">
        <v>480</v>
      </c>
      <c r="C104" s="266"/>
      <c r="D104" s="260" t="e">
        <f t="shared" si="4"/>
        <v>#N/A</v>
      </c>
      <c r="E104" s="260" t="e">
        <f t="shared" si="5"/>
        <v>#N/A</v>
      </c>
    </row>
    <row r="105" spans="1:5">
      <c r="A105" s="268" t="s">
        <v>479</v>
      </c>
      <c r="B105" s="267" t="s">
        <v>478</v>
      </c>
      <c r="C105" s="266">
        <v>78.739999999999995</v>
      </c>
      <c r="D105" s="260" t="e">
        <f t="shared" si="4"/>
        <v>#N/A</v>
      </c>
      <c r="E105" s="260" t="e">
        <f t="shared" si="5"/>
        <v>#N/A</v>
      </c>
    </row>
    <row r="106" spans="1:5">
      <c r="A106" s="268" t="s">
        <v>240</v>
      </c>
      <c r="B106" s="267" t="s">
        <v>477</v>
      </c>
      <c r="C106" s="266">
        <v>18500208.620000001</v>
      </c>
      <c r="D106" s="260">
        <f t="shared" si="4"/>
        <v>0</v>
      </c>
      <c r="E106" s="260">
        <f t="shared" si="5"/>
        <v>18500208.620000001</v>
      </c>
    </row>
    <row r="107" spans="1:5">
      <c r="A107" s="268" t="s">
        <v>240</v>
      </c>
      <c r="B107" s="267" t="s">
        <v>240</v>
      </c>
      <c r="C107" s="266"/>
      <c r="D107" s="260">
        <f t="shared" si="4"/>
        <v>0</v>
      </c>
      <c r="E107" s="260">
        <f t="shared" si="5"/>
        <v>0</v>
      </c>
    </row>
    <row r="108" spans="1:5">
      <c r="A108" s="268" t="s">
        <v>240</v>
      </c>
      <c r="B108" s="267" t="s">
        <v>476</v>
      </c>
      <c r="C108" s="266">
        <v>13667112.83</v>
      </c>
      <c r="D108" s="260">
        <f t="shared" si="4"/>
        <v>0</v>
      </c>
      <c r="E108" s="260">
        <f t="shared" si="5"/>
        <v>13667112.83</v>
      </c>
    </row>
    <row r="109" spans="1:5">
      <c r="A109" s="268" t="s">
        <v>240</v>
      </c>
      <c r="B109" s="267" t="s">
        <v>240</v>
      </c>
      <c r="C109" s="266"/>
      <c r="D109" s="260">
        <f t="shared" si="4"/>
        <v>0</v>
      </c>
      <c r="E109" s="260">
        <f t="shared" si="5"/>
        <v>0</v>
      </c>
    </row>
    <row r="110" spans="1:5">
      <c r="A110" s="268" t="s">
        <v>475</v>
      </c>
      <c r="B110" s="267" t="s">
        <v>474</v>
      </c>
      <c r="C110" s="266"/>
      <c r="D110" s="260" t="e">
        <f t="shared" si="4"/>
        <v>#N/A</v>
      </c>
      <c r="E110" s="260" t="e">
        <f t="shared" si="5"/>
        <v>#N/A</v>
      </c>
    </row>
    <row r="111" spans="1:5">
      <c r="A111" s="268" t="s">
        <v>473</v>
      </c>
      <c r="B111" s="267" t="s">
        <v>472</v>
      </c>
      <c r="C111" s="266">
        <v>5.28</v>
      </c>
      <c r="D111" s="260" t="e">
        <f t="shared" si="4"/>
        <v>#N/A</v>
      </c>
      <c r="E111" s="260" t="e">
        <f t="shared" si="5"/>
        <v>#N/A</v>
      </c>
    </row>
    <row r="112" spans="1:5">
      <c r="A112" s="268" t="s">
        <v>240</v>
      </c>
      <c r="B112" s="267" t="s">
        <v>471</v>
      </c>
      <c r="C112" s="266">
        <v>5.28</v>
      </c>
      <c r="D112" s="260">
        <f t="shared" si="4"/>
        <v>0</v>
      </c>
      <c r="E112" s="260">
        <f t="shared" si="5"/>
        <v>5.28</v>
      </c>
    </row>
    <row r="113" spans="1:5">
      <c r="A113" s="268" t="s">
        <v>240</v>
      </c>
      <c r="B113" s="267" t="s">
        <v>240</v>
      </c>
      <c r="C113" s="266"/>
      <c r="D113" s="260">
        <f t="shared" si="4"/>
        <v>0</v>
      </c>
      <c r="E113" s="260">
        <f t="shared" si="5"/>
        <v>0</v>
      </c>
    </row>
    <row r="114" spans="1:5">
      <c r="A114" s="268" t="s">
        <v>240</v>
      </c>
      <c r="B114" s="267" t="s">
        <v>470</v>
      </c>
      <c r="C114" s="266">
        <v>13667107.550000001</v>
      </c>
      <c r="D114" s="260">
        <f t="shared" si="4"/>
        <v>0</v>
      </c>
      <c r="E114" s="260">
        <f t="shared" si="5"/>
        <v>13667107.550000001</v>
      </c>
    </row>
    <row r="115" spans="1:5">
      <c r="A115" s="268" t="s">
        <v>240</v>
      </c>
      <c r="B115" s="267" t="s">
        <v>240</v>
      </c>
      <c r="C115" s="266"/>
      <c r="D115" s="260">
        <f t="shared" si="4"/>
        <v>0</v>
      </c>
      <c r="E115" s="260">
        <f t="shared" si="5"/>
        <v>0</v>
      </c>
    </row>
    <row r="116" spans="1:5" ht="15" thickBot="1">
      <c r="A116" s="265"/>
      <c r="B116" s="264"/>
      <c r="C116" s="263"/>
      <c r="D116" s="260" t="e">
        <f t="shared" si="4"/>
        <v>#N/A</v>
      </c>
      <c r="E116" s="260" t="e">
        <f t="shared" si="5"/>
        <v>#N/A</v>
      </c>
    </row>
    <row r="117" spans="1:5" ht="15" thickTop="1">
      <c r="D117" s="260" t="e">
        <f t="shared" si="4"/>
        <v>#N/A</v>
      </c>
      <c r="E117" s="260" t="e">
        <f t="shared" si="5"/>
        <v>#N/A</v>
      </c>
    </row>
    <row r="118" spans="1:5">
      <c r="D118" s="260" t="e">
        <f t="shared" si="4"/>
        <v>#N/A</v>
      </c>
      <c r="E118" s="260" t="e">
        <f t="shared" si="5"/>
        <v>#N/A</v>
      </c>
    </row>
    <row r="119" spans="1:5">
      <c r="A119" s="258"/>
      <c r="B119" s="258"/>
      <c r="D119" s="260" t="e">
        <f t="shared" si="4"/>
        <v>#N/A</v>
      </c>
      <c r="E119" s="260" t="e">
        <f t="shared" si="5"/>
        <v>#N/A</v>
      </c>
    </row>
    <row r="120" spans="1:5">
      <c r="A120" s="258"/>
      <c r="B120" s="258"/>
      <c r="D120" s="260" t="e">
        <f t="shared" si="4"/>
        <v>#N/A</v>
      </c>
      <c r="E120" s="260" t="e">
        <f t="shared" si="5"/>
        <v>#N/A</v>
      </c>
    </row>
    <row r="121" spans="1:5">
      <c r="A121" s="258"/>
      <c r="B121" s="258"/>
      <c r="D121" s="260" t="e">
        <f t="shared" si="4"/>
        <v>#N/A</v>
      </c>
      <c r="E121" s="260" t="e">
        <f t="shared" si="5"/>
        <v>#N/A</v>
      </c>
    </row>
    <row r="122" spans="1:5">
      <c r="A122" s="258"/>
      <c r="B122" s="258"/>
      <c r="D122" s="260" t="e">
        <f t="shared" si="4"/>
        <v>#N/A</v>
      </c>
      <c r="E122" s="260" t="e">
        <f t="shared" si="5"/>
        <v>#N/A</v>
      </c>
    </row>
    <row r="123" spans="1:5">
      <c r="A123" s="258"/>
      <c r="B123" s="258"/>
      <c r="D123" s="260" t="e">
        <f t="shared" si="4"/>
        <v>#N/A</v>
      </c>
      <c r="E123" s="260" t="e">
        <f t="shared" si="5"/>
        <v>#N/A</v>
      </c>
    </row>
    <row r="124" spans="1:5">
      <c r="A124" s="258"/>
      <c r="B124" s="258"/>
      <c r="D124" s="260" t="e">
        <f t="shared" si="4"/>
        <v>#N/A</v>
      </c>
      <c r="E124" s="260" t="e">
        <f t="shared" si="5"/>
        <v>#N/A</v>
      </c>
    </row>
    <row r="125" spans="1:5">
      <c r="A125" s="258"/>
      <c r="B125" s="258"/>
      <c r="D125" s="260" t="e">
        <f t="shared" si="4"/>
        <v>#N/A</v>
      </c>
      <c r="E125" s="260" t="e">
        <f t="shared" si="5"/>
        <v>#N/A</v>
      </c>
    </row>
    <row r="126" spans="1:5">
      <c r="A126" s="258"/>
      <c r="B126" s="258"/>
      <c r="D126" s="260" t="e">
        <f t="shared" si="4"/>
        <v>#N/A</v>
      </c>
      <c r="E126" s="260" t="e">
        <f t="shared" si="5"/>
        <v>#N/A</v>
      </c>
    </row>
    <row r="127" spans="1:5">
      <c r="D127" s="260" t="e">
        <f t="shared" si="4"/>
        <v>#N/A</v>
      </c>
      <c r="E127" s="260" t="e">
        <f t="shared" si="5"/>
        <v>#N/A</v>
      </c>
    </row>
    <row r="128" spans="1:5">
      <c r="D128" s="260" t="e">
        <f t="shared" si="4"/>
        <v>#N/A</v>
      </c>
      <c r="E128" s="260" t="e">
        <f t="shared" si="5"/>
        <v>#N/A</v>
      </c>
    </row>
    <row r="129" spans="4:5">
      <c r="D129" s="260" t="e">
        <f t="shared" si="4"/>
        <v>#N/A</v>
      </c>
      <c r="E129" s="260" t="e">
        <f t="shared" si="5"/>
        <v>#N/A</v>
      </c>
    </row>
    <row r="130" spans="4:5">
      <c r="D130" s="260" t="e">
        <f t="shared" si="4"/>
        <v>#N/A</v>
      </c>
      <c r="E130" s="260" t="e">
        <f t="shared" si="5"/>
        <v>#N/A</v>
      </c>
    </row>
    <row r="131" spans="4:5">
      <c r="D131" s="260" t="e">
        <f t="shared" si="4"/>
        <v>#N/A</v>
      </c>
      <c r="E131" s="260" t="e">
        <f t="shared" si="5"/>
        <v>#N/A</v>
      </c>
    </row>
    <row r="132" spans="4:5">
      <c r="D132" s="260" t="e">
        <f t="shared" si="4"/>
        <v>#N/A</v>
      </c>
      <c r="E132" s="260" t="e">
        <f t="shared" si="5"/>
        <v>#N/A</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E6116-27FF-40EE-8FC6-6329B8B442A3}">
  <sheetPr>
    <pageSetUpPr fitToPage="1"/>
  </sheetPr>
  <dimension ref="B1:K28"/>
  <sheetViews>
    <sheetView topLeftCell="A16" zoomScale="85" zoomScaleNormal="85" workbookViewId="0">
      <selection activeCell="A27" sqref="A27:XFD27"/>
    </sheetView>
  </sheetViews>
  <sheetFormatPr defaultColWidth="9.109375" defaultRowHeight="15.6" outlineLevelCol="1"/>
  <cols>
    <col min="1" max="1" width="19.6640625" style="360" customWidth="1"/>
    <col min="2" max="2" width="49.109375" style="360" customWidth="1"/>
    <col min="3" max="3" width="6.5546875" style="360" bestFit="1" customWidth="1"/>
    <col min="4" max="5" width="23.33203125" style="360" hidden="1" customWidth="1" outlineLevel="1"/>
    <col min="6" max="6" width="24.44140625" style="360" customWidth="1" collapsed="1"/>
    <col min="7" max="8" width="24.44140625" style="360" hidden="1" customWidth="1" outlineLevel="1"/>
    <col min="9" max="9" width="21.6640625" style="360" customWidth="1" collapsed="1"/>
    <col min="10" max="10" width="20.88671875" style="360" bestFit="1" customWidth="1"/>
    <col min="11" max="11" width="19.33203125" style="360" bestFit="1" customWidth="1"/>
    <col min="12" max="12" width="9.109375" style="360"/>
    <col min="13" max="13" width="13.88671875" style="360" bestFit="1" customWidth="1"/>
    <col min="14" max="16384" width="9.109375" style="360"/>
  </cols>
  <sheetData>
    <row r="1" spans="2:11" ht="22.2">
      <c r="B1" s="698" t="s">
        <v>1161</v>
      </c>
      <c r="C1" s="698"/>
      <c r="D1" s="698"/>
      <c r="E1" s="698"/>
      <c r="F1" s="698"/>
      <c r="G1" s="698"/>
      <c r="H1" s="698"/>
      <c r="I1" s="698"/>
    </row>
    <row r="2" spans="2:11">
      <c r="B2" s="699" t="s">
        <v>1160</v>
      </c>
      <c r="C2" s="699"/>
      <c r="D2" s="699"/>
      <c r="E2" s="699"/>
      <c r="F2" s="699"/>
      <c r="G2" s="699"/>
      <c r="H2" s="699"/>
      <c r="I2" s="699"/>
    </row>
    <row r="3" spans="2:11">
      <c r="B3" s="700"/>
      <c r="C3" s="700"/>
      <c r="D3" s="700"/>
      <c r="E3" s="700"/>
      <c r="F3" s="700"/>
      <c r="G3" s="700"/>
      <c r="H3" s="700"/>
      <c r="I3" s="700"/>
    </row>
    <row r="4" spans="2:11" ht="24.75" customHeight="1">
      <c r="B4" s="379" t="s">
        <v>1159</v>
      </c>
      <c r="C4" s="378" t="s">
        <v>1130</v>
      </c>
      <c r="D4" s="356" t="s">
        <v>1128</v>
      </c>
      <c r="E4" s="356" t="s">
        <v>1127</v>
      </c>
      <c r="F4" s="377" t="s">
        <v>1158</v>
      </c>
      <c r="G4" s="356" t="s">
        <v>1128</v>
      </c>
      <c r="H4" s="356" t="s">
        <v>1127</v>
      </c>
      <c r="I4" s="376" t="s">
        <v>1157</v>
      </c>
    </row>
    <row r="5" spans="2:11" ht="24.75" customHeight="1">
      <c r="B5" s="375" t="s">
        <v>1156</v>
      </c>
      <c r="C5" s="374">
        <v>1</v>
      </c>
      <c r="D5" s="366">
        <v>16596873.48</v>
      </c>
      <c r="E5" s="366">
        <v>0</v>
      </c>
      <c r="F5" s="366">
        <f t="shared" ref="F5:F11" si="0">SUM(D5:E5)</f>
        <v>16596873.48</v>
      </c>
      <c r="G5" s="366">
        <v>2058548.94</v>
      </c>
      <c r="H5" s="366">
        <v>0</v>
      </c>
      <c r="I5" s="366">
        <f>SUM(G5:H5)</f>
        <v>2058548.94</v>
      </c>
      <c r="J5" s="362"/>
      <c r="K5" s="362"/>
    </row>
    <row r="6" spans="2:11" ht="24.75" customHeight="1">
      <c r="B6" s="368" t="s">
        <v>1155</v>
      </c>
      <c r="C6" s="373">
        <v>2</v>
      </c>
      <c r="D6" s="366">
        <v>13074415.210000001</v>
      </c>
      <c r="E6" s="366">
        <v>0</v>
      </c>
      <c r="F6" s="366">
        <f t="shared" si="0"/>
        <v>13074415.210000001</v>
      </c>
      <c r="G6" s="366">
        <f>2674742.65-2173641+1684162.55+237540</f>
        <v>2422804.2000000002</v>
      </c>
      <c r="H6" s="366">
        <v>0</v>
      </c>
      <c r="I6" s="366">
        <f>SUM(G6:H6)</f>
        <v>2422804.2000000002</v>
      </c>
      <c r="J6" s="361"/>
      <c r="K6" s="361"/>
    </row>
    <row r="7" spans="2:11" ht="24.75" customHeight="1">
      <c r="B7" s="368" t="s">
        <v>1154</v>
      </c>
      <c r="C7" s="373">
        <v>3</v>
      </c>
      <c r="D7" s="366">
        <v>0</v>
      </c>
      <c r="E7" s="366">
        <v>0</v>
      </c>
      <c r="F7" s="366">
        <f t="shared" si="0"/>
        <v>0</v>
      </c>
      <c r="G7" s="366">
        <v>0</v>
      </c>
      <c r="H7" s="366">
        <v>0</v>
      </c>
      <c r="I7" s="366">
        <v>0</v>
      </c>
    </row>
    <row r="8" spans="2:11" ht="24.75" customHeight="1">
      <c r="B8" s="368" t="s">
        <v>1153</v>
      </c>
      <c r="C8" s="372">
        <v>4</v>
      </c>
      <c r="D8" s="366">
        <v>250464.43</v>
      </c>
      <c r="E8" s="366">
        <v>0</v>
      </c>
      <c r="F8" s="366">
        <f t="shared" si="0"/>
        <v>250464.43</v>
      </c>
      <c r="G8" s="366">
        <v>672854.22</v>
      </c>
      <c r="H8" s="366">
        <v>0</v>
      </c>
      <c r="I8" s="366">
        <f>SUM(G8:H8)</f>
        <v>672854.22</v>
      </c>
    </row>
    <row r="9" spans="2:11" ht="24.75" customHeight="1">
      <c r="B9" s="368" t="s">
        <v>1152</v>
      </c>
      <c r="C9" s="364">
        <v>5</v>
      </c>
      <c r="D9" s="366">
        <v>171515.18999999994</v>
      </c>
      <c r="E9" s="366">
        <v>0</v>
      </c>
      <c r="F9" s="366">
        <f t="shared" si="0"/>
        <v>171515.18999999994</v>
      </c>
      <c r="G9" s="366">
        <v>454973.02</v>
      </c>
      <c r="H9" s="366">
        <v>0</v>
      </c>
      <c r="I9" s="366">
        <f>SUM(G9:H9)</f>
        <v>454973.02</v>
      </c>
    </row>
    <row r="10" spans="2:11" ht="24.75" customHeight="1">
      <c r="B10" s="368" t="s">
        <v>1151</v>
      </c>
      <c r="C10" s="364">
        <v>6</v>
      </c>
      <c r="D10" s="366">
        <v>265958.69</v>
      </c>
      <c r="E10" s="366"/>
      <c r="F10" s="366">
        <f t="shared" si="0"/>
        <v>265958.69</v>
      </c>
      <c r="G10" s="366">
        <v>129584.43</v>
      </c>
      <c r="H10" s="366"/>
      <c r="I10" s="366">
        <f>SUM(G10:H10)</f>
        <v>129584.43</v>
      </c>
    </row>
    <row r="11" spans="2:11" ht="24.75" customHeight="1">
      <c r="B11" s="368" t="s">
        <v>1150</v>
      </c>
      <c r="C11" s="364">
        <v>7</v>
      </c>
      <c r="D11" s="366">
        <v>11843748.581211839</v>
      </c>
      <c r="E11" s="366">
        <f>4614360.15+31532.68</f>
        <v>4645892.83</v>
      </c>
      <c r="F11" s="366">
        <f t="shared" si="0"/>
        <v>16489641.411211839</v>
      </c>
      <c r="G11" s="366">
        <f>16636767.9007118</f>
        <v>16636767.900711801</v>
      </c>
      <c r="H11" s="366">
        <f>5532074.26+368283.9</f>
        <v>5900358.1600000001</v>
      </c>
      <c r="I11" s="366">
        <f>SUM(G11:H11)</f>
        <v>22537126.060711801</v>
      </c>
    </row>
    <row r="12" spans="2:11" ht="24.75" customHeight="1">
      <c r="B12" s="368" t="s">
        <v>1149</v>
      </c>
      <c r="C12" s="364">
        <v>8</v>
      </c>
      <c r="D12" s="366"/>
      <c r="E12" s="366"/>
      <c r="F12" s="366">
        <v>0</v>
      </c>
      <c r="G12" s="366"/>
      <c r="H12" s="366"/>
      <c r="I12" s="366">
        <v>0</v>
      </c>
    </row>
    <row r="13" spans="2:11" ht="24.75" customHeight="1">
      <c r="B13" s="368" t="s">
        <v>1148</v>
      </c>
      <c r="C13" s="364">
        <v>9</v>
      </c>
      <c r="D13" s="366">
        <v>0</v>
      </c>
      <c r="E13" s="366">
        <v>0</v>
      </c>
      <c r="F13" s="366">
        <f>SUM(D13:E13)</f>
        <v>0</v>
      </c>
      <c r="G13" s="366">
        <v>0</v>
      </c>
      <c r="H13" s="366"/>
      <c r="I13" s="366">
        <f>SUM(G13:H13)</f>
        <v>0</v>
      </c>
    </row>
    <row r="14" spans="2:11" ht="24.75" customHeight="1">
      <c r="B14" s="368" t="s">
        <v>1147</v>
      </c>
      <c r="C14" s="364">
        <v>10</v>
      </c>
      <c r="D14" s="367"/>
      <c r="E14" s="370"/>
      <c r="F14" s="366">
        <v>0</v>
      </c>
      <c r="G14" s="366"/>
      <c r="H14" s="366"/>
      <c r="I14" s="366">
        <v>0</v>
      </c>
    </row>
    <row r="15" spans="2:11" ht="24.75" customHeight="1">
      <c r="B15" s="368" t="s">
        <v>1146</v>
      </c>
      <c r="C15" s="364">
        <v>11</v>
      </c>
      <c r="D15" s="367"/>
      <c r="E15" s="370"/>
      <c r="F15" s="366">
        <v>0</v>
      </c>
      <c r="G15" s="366"/>
      <c r="H15" s="366"/>
      <c r="I15" s="366">
        <v>0</v>
      </c>
    </row>
    <row r="16" spans="2:11" ht="24.75" customHeight="1">
      <c r="B16" s="368" t="s">
        <v>1145</v>
      </c>
      <c r="C16" s="364">
        <v>12</v>
      </c>
      <c r="D16" s="367"/>
      <c r="E16" s="370"/>
      <c r="F16" s="366">
        <v>0</v>
      </c>
      <c r="G16" s="366"/>
      <c r="H16" s="366"/>
      <c r="I16" s="366">
        <v>0</v>
      </c>
    </row>
    <row r="17" spans="2:9" ht="24.75" customHeight="1">
      <c r="B17" s="368" t="s">
        <v>1144</v>
      </c>
      <c r="C17" s="364">
        <v>13</v>
      </c>
      <c r="D17" s="367"/>
      <c r="E17" s="370"/>
      <c r="F17" s="366">
        <v>0</v>
      </c>
      <c r="G17" s="366"/>
      <c r="H17" s="366"/>
      <c r="I17" s="366">
        <v>0</v>
      </c>
    </row>
    <row r="18" spans="2:9" ht="24.75" customHeight="1">
      <c r="B18" s="369" t="s">
        <v>1143</v>
      </c>
      <c r="C18" s="364">
        <v>14</v>
      </c>
      <c r="D18" s="367">
        <f t="shared" ref="D18:I18" si="1">D5-D6-D7+D8-D9-D10-D11-D13</f>
        <v>-8508299.7612118386</v>
      </c>
      <c r="E18" s="367">
        <f t="shared" si="1"/>
        <v>-4645892.83</v>
      </c>
      <c r="F18" s="367">
        <f t="shared" si="1"/>
        <v>-13154192.591211839</v>
      </c>
      <c r="G18" s="367">
        <f t="shared" si="1"/>
        <v>-16912726.390711803</v>
      </c>
      <c r="H18" s="367">
        <f t="shared" si="1"/>
        <v>-5900358.1600000001</v>
      </c>
      <c r="I18" s="367">
        <f t="shared" si="1"/>
        <v>-22813084.550711803</v>
      </c>
    </row>
    <row r="19" spans="2:9" ht="24.75" customHeight="1">
      <c r="B19" s="368" t="s">
        <v>1142</v>
      </c>
      <c r="C19" s="364">
        <v>15</v>
      </c>
      <c r="D19" s="367">
        <f>160695.27+807.04</f>
        <v>161502.31</v>
      </c>
      <c r="E19" s="370">
        <f>-830.11+869.08</f>
        <v>38.970000000000027</v>
      </c>
      <c r="F19" s="366">
        <f>SUM(D19:E19)</f>
        <v>161541.28</v>
      </c>
      <c r="G19" s="367">
        <f>58615.09+159000+3058231.5918</f>
        <v>3275846.6817999999</v>
      </c>
      <c r="H19" s="370">
        <f>949.98</f>
        <v>949.98</v>
      </c>
      <c r="I19" s="366">
        <f>SUM(G19:H19)</f>
        <v>3276796.6617999999</v>
      </c>
    </row>
    <row r="20" spans="2:9" ht="24.75" customHeight="1">
      <c r="B20" s="368" t="s">
        <v>1141</v>
      </c>
      <c r="C20" s="364">
        <v>16</v>
      </c>
      <c r="D20" s="367">
        <v>259162.95099999959</v>
      </c>
      <c r="E20" s="370">
        <v>46216.59</v>
      </c>
      <c r="F20" s="366">
        <f>SUM(D20:E20)</f>
        <v>305379.54099999962</v>
      </c>
      <c r="G20" s="367">
        <f>407317.49+8931000</f>
        <v>9338317.4900000002</v>
      </c>
      <c r="H20" s="370">
        <f>12292.22+23793.92+2046023.8</f>
        <v>2082109.94</v>
      </c>
      <c r="I20" s="366">
        <f>SUM(G20:H20)</f>
        <v>11420427.43</v>
      </c>
    </row>
    <row r="21" spans="2:9" ht="24.75" customHeight="1">
      <c r="B21" s="368" t="s">
        <v>1140</v>
      </c>
      <c r="C21" s="364">
        <v>17</v>
      </c>
      <c r="D21" s="367"/>
      <c r="E21" s="370"/>
      <c r="F21" s="366">
        <v>0</v>
      </c>
      <c r="G21" s="367"/>
      <c r="H21" s="370"/>
      <c r="I21" s="366">
        <v>0</v>
      </c>
    </row>
    <row r="22" spans="2:9" ht="24.75" customHeight="1">
      <c r="B22" s="371" t="s">
        <v>1139</v>
      </c>
      <c r="C22" s="364">
        <v>18</v>
      </c>
      <c r="D22" s="367"/>
      <c r="E22" s="370"/>
      <c r="F22" s="366">
        <v>0</v>
      </c>
      <c r="G22" s="367"/>
      <c r="H22" s="370"/>
      <c r="I22" s="366">
        <v>0</v>
      </c>
    </row>
    <row r="23" spans="2:9" ht="24.75" customHeight="1">
      <c r="B23" s="369" t="s">
        <v>1138</v>
      </c>
      <c r="C23" s="364">
        <v>19</v>
      </c>
      <c r="D23" s="367">
        <f>D18+D19+D22-D20</f>
        <v>-8605960.4022118393</v>
      </c>
      <c r="E23" s="367">
        <f>E18+E19+E22-E20</f>
        <v>-4692070.45</v>
      </c>
      <c r="F23" s="367">
        <f>SUM(D23:E23)</f>
        <v>-13298030.85221184</v>
      </c>
      <c r="G23" s="367">
        <f>G18+G19+G22-G20</f>
        <v>-22975197.198911801</v>
      </c>
      <c r="H23" s="367">
        <f>H18+H19+H22-H20</f>
        <v>-7981518.1199999992</v>
      </c>
      <c r="I23" s="367">
        <f>SUM(G23:H23)</f>
        <v>-30956715.318911798</v>
      </c>
    </row>
    <row r="24" spans="2:9" ht="24.75" customHeight="1">
      <c r="B24" s="368" t="s">
        <v>1137</v>
      </c>
      <c r="C24" s="364">
        <v>20</v>
      </c>
      <c r="D24" s="367">
        <v>-742303.11512565473</v>
      </c>
      <c r="E24" s="367"/>
      <c r="F24" s="366">
        <f>SUM(D24:E24)</f>
        <v>-742303.11512565473</v>
      </c>
      <c r="G24" s="367">
        <v>-1858678.1151256552</v>
      </c>
      <c r="H24" s="367"/>
      <c r="I24" s="366">
        <f>SUM(G24:H24)</f>
        <v>-1858678.1151256552</v>
      </c>
    </row>
    <row r="25" spans="2:9" ht="24.75" customHeight="1">
      <c r="B25" s="365" t="s">
        <v>1136</v>
      </c>
      <c r="C25" s="364">
        <v>21</v>
      </c>
      <c r="D25" s="363">
        <f t="shared" ref="D25:I25" si="2">D23-D24</f>
        <v>-7863657.2870861851</v>
      </c>
      <c r="E25" s="363">
        <f t="shared" si="2"/>
        <v>-4692070.45</v>
      </c>
      <c r="F25" s="363">
        <f t="shared" si="2"/>
        <v>-12555727.737086186</v>
      </c>
      <c r="G25" s="363">
        <f t="shared" si="2"/>
        <v>-21116519.083786145</v>
      </c>
      <c r="H25" s="363">
        <f t="shared" si="2"/>
        <v>-7981518.1199999992</v>
      </c>
      <c r="I25" s="363">
        <f t="shared" si="2"/>
        <v>-29098037.203786142</v>
      </c>
    </row>
    <row r="27" spans="2:9">
      <c r="F27" s="362"/>
      <c r="G27" s="362"/>
      <c r="H27" s="362"/>
    </row>
    <row r="28" spans="2:9">
      <c r="F28" s="361"/>
      <c r="G28" s="361"/>
      <c r="H28" s="361"/>
    </row>
  </sheetData>
  <mergeCells count="3">
    <mergeCell ref="B1:I1"/>
    <mergeCell ref="B2:I2"/>
    <mergeCell ref="B3:I3"/>
  </mergeCells>
  <pageMargins left="0.3" right="0.3" top="0.5" bottom="0.5" header="0.5" footer="0.5"/>
  <pageSetup paperSize="9" scale="59" orientation="portrait" verticalDpi="1200"/>
  <headerFooter alignWithMargins="0">
    <oddHeader>&amp;R会企02表</oddHead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B5D6E-390F-4FD8-AEDB-AED5DCFFEE4F}">
  <sheetPr>
    <pageSetUpPr fitToPage="1"/>
  </sheetPr>
  <dimension ref="A3:V193"/>
  <sheetViews>
    <sheetView zoomScale="110" zoomScaleNormal="110" zoomScaleSheetLayoutView="100" workbookViewId="0">
      <pane xSplit="2" ySplit="13" topLeftCell="C46" activePane="bottomRight" state="frozen"/>
      <selection activeCell="G49" sqref="G49"/>
      <selection pane="topRight" activeCell="G49" sqref="G49"/>
      <selection pane="bottomLeft" activeCell="G49" sqref="G49"/>
      <selection pane="bottomRight" activeCell="O51" sqref="O51"/>
    </sheetView>
  </sheetViews>
  <sheetFormatPr defaultColWidth="10.33203125" defaultRowHeight="10.199999999999999" outlineLevelRow="1" outlineLevelCol="1"/>
  <cols>
    <col min="1" max="1" width="22" style="534" customWidth="1"/>
    <col min="2" max="2" width="35" style="534" customWidth="1"/>
    <col min="3" max="3" width="2.5546875" style="537" bestFit="1" customWidth="1"/>
    <col min="4" max="4" width="14" style="536" hidden="1" customWidth="1" outlineLevel="1"/>
    <col min="5" max="5" width="12.88671875" style="534" hidden="1" customWidth="1" outlineLevel="1"/>
    <col min="6" max="6" width="10.44140625" style="534" hidden="1" customWidth="1" outlineLevel="1"/>
    <col min="7" max="7" width="9.109375" style="534" hidden="1" customWidth="1" outlineLevel="1"/>
    <col min="8" max="8" width="12.44140625" style="534" hidden="1" customWidth="1" outlineLevel="1"/>
    <col min="9" max="9" width="9.109375" style="534" hidden="1" customWidth="1" outlineLevel="1"/>
    <col min="10" max="11" width="11.88671875" style="534" hidden="1" customWidth="1" outlineLevel="1"/>
    <col min="12" max="13" width="15" style="535" bestFit="1" customWidth="1" collapsed="1"/>
    <col min="14" max="14" width="14.6640625" style="535" bestFit="1" customWidth="1" collapsed="1"/>
    <col min="15" max="18" width="15" style="535" bestFit="1" customWidth="1" collapsed="1"/>
    <col min="19" max="19" width="10.33203125" style="534"/>
    <col min="20" max="20" width="13.6640625" style="534" bestFit="1" customWidth="1"/>
    <col min="21" max="21" width="10.33203125" style="534"/>
    <col min="22" max="22" width="11.5546875" style="534" bestFit="1" customWidth="1"/>
    <col min="23" max="16384" width="10.33203125" style="534"/>
  </cols>
  <sheetData>
    <row r="3" spans="1:20" ht="15.6">
      <c r="A3" s="603"/>
      <c r="D3" s="599" t="s">
        <v>1529</v>
      </c>
      <c r="E3" s="583" t="s">
        <v>1529</v>
      </c>
      <c r="F3" s="583" t="s">
        <v>1529</v>
      </c>
      <c r="G3" s="583" t="s">
        <v>1529</v>
      </c>
      <c r="H3" s="583" t="s">
        <v>1529</v>
      </c>
      <c r="I3" s="583" t="s">
        <v>1529</v>
      </c>
      <c r="J3" s="583" t="s">
        <v>1529</v>
      </c>
      <c r="K3" s="583"/>
      <c r="L3" s="602"/>
      <c r="M3" s="602"/>
      <c r="N3" s="602"/>
      <c r="O3" s="602"/>
      <c r="P3" s="602"/>
      <c r="Q3" s="602"/>
      <c r="R3" s="602"/>
    </row>
    <row r="4" spans="1:20">
      <c r="A4" s="544"/>
    </row>
    <row r="5" spans="1:20">
      <c r="A5" s="548"/>
      <c r="D5" s="601"/>
      <c r="E5" s="601"/>
      <c r="F5" s="601"/>
      <c r="G5" s="601"/>
      <c r="H5" s="601"/>
      <c r="I5" s="601"/>
      <c r="J5" s="601"/>
      <c r="K5" s="601"/>
    </row>
    <row r="6" spans="1:20">
      <c r="A6" s="548"/>
      <c r="D6" s="599" t="s">
        <v>1528</v>
      </c>
      <c r="E6" s="599" t="s">
        <v>1528</v>
      </c>
      <c r="F6" s="599" t="s">
        <v>1528</v>
      </c>
      <c r="G6" s="599" t="s">
        <v>1528</v>
      </c>
      <c r="H6" s="599" t="s">
        <v>1528</v>
      </c>
      <c r="I6" s="599" t="s">
        <v>1528</v>
      </c>
      <c r="J6" s="599" t="s">
        <v>1528</v>
      </c>
      <c r="K6" s="599"/>
    </row>
    <row r="7" spans="1:20">
      <c r="A7" s="544" t="s">
        <v>1527</v>
      </c>
      <c r="D7" s="599"/>
      <c r="E7" s="599"/>
      <c r="F7" s="599"/>
      <c r="G7" s="599"/>
      <c r="H7" s="599"/>
      <c r="I7" s="599"/>
      <c r="J7" s="599"/>
      <c r="K7" s="599"/>
    </row>
    <row r="8" spans="1:20">
      <c r="A8" s="544" t="s">
        <v>1526</v>
      </c>
      <c r="B8" s="600"/>
      <c r="D8" s="599"/>
      <c r="E8" s="599"/>
      <c r="F8" s="599"/>
      <c r="G8" s="599"/>
      <c r="H8" s="599"/>
      <c r="I8" s="599"/>
      <c r="J8" s="599"/>
      <c r="K8" s="599"/>
      <c r="N8" s="579"/>
    </row>
    <row r="9" spans="1:20">
      <c r="A9" s="557" t="s">
        <v>1525</v>
      </c>
      <c r="B9" s="539"/>
      <c r="D9" s="598" t="s">
        <v>1242</v>
      </c>
      <c r="E9" s="598" t="s">
        <v>1241</v>
      </c>
      <c r="F9" s="537" t="s">
        <v>1240</v>
      </c>
      <c r="G9" s="537" t="s">
        <v>1524</v>
      </c>
      <c r="H9" s="537" t="s">
        <v>1239</v>
      </c>
      <c r="I9" s="537" t="s">
        <v>1238</v>
      </c>
      <c r="J9" s="537" t="s">
        <v>1523</v>
      </c>
      <c r="K9" s="537"/>
    </row>
    <row r="10" spans="1:20" ht="12" customHeight="1">
      <c r="A10" s="557"/>
      <c r="B10" s="539"/>
      <c r="D10" s="598" t="s">
        <v>1236</v>
      </c>
      <c r="E10" s="598" t="s">
        <v>1235</v>
      </c>
      <c r="F10" s="568"/>
      <c r="G10" s="537" t="s">
        <v>1234</v>
      </c>
      <c r="H10" s="537" t="s">
        <v>1233</v>
      </c>
      <c r="I10" s="537" t="s">
        <v>783</v>
      </c>
      <c r="J10" s="597" t="s">
        <v>1522</v>
      </c>
      <c r="K10" s="597"/>
    </row>
    <row r="11" spans="1:20" ht="15.6">
      <c r="A11" s="557"/>
      <c r="B11" s="539"/>
      <c r="D11" s="568"/>
      <c r="E11" s="568"/>
      <c r="F11" s="568"/>
      <c r="G11" s="568"/>
      <c r="H11" s="568"/>
      <c r="I11" s="568"/>
      <c r="J11" s="568"/>
      <c r="K11" s="568"/>
      <c r="L11" s="596">
        <v>2020</v>
      </c>
      <c r="M11" s="596">
        <v>2021</v>
      </c>
      <c r="N11" s="596">
        <v>2022</v>
      </c>
      <c r="O11" s="596">
        <v>2023</v>
      </c>
      <c r="P11" s="596">
        <v>2024</v>
      </c>
      <c r="Q11" s="596">
        <v>2025</v>
      </c>
      <c r="R11" s="596">
        <v>2026</v>
      </c>
      <c r="T11" s="596" t="s">
        <v>1521</v>
      </c>
    </row>
    <row r="12" spans="1:20">
      <c r="A12" s="548"/>
      <c r="D12" s="595">
        <v>0</v>
      </c>
      <c r="E12" s="595">
        <v>0</v>
      </c>
      <c r="F12" s="595">
        <v>0</v>
      </c>
      <c r="G12" s="595">
        <v>0</v>
      </c>
      <c r="H12" s="595">
        <v>0</v>
      </c>
      <c r="I12" s="595">
        <v>0</v>
      </c>
      <c r="J12" s="595">
        <v>0</v>
      </c>
      <c r="K12" s="595"/>
      <c r="L12" s="595" t="s">
        <v>152</v>
      </c>
      <c r="M12" s="595" t="s">
        <v>152</v>
      </c>
      <c r="N12" s="595" t="s">
        <v>152</v>
      </c>
      <c r="O12" s="595" t="s">
        <v>152</v>
      </c>
      <c r="P12" s="595" t="s">
        <v>152</v>
      </c>
      <c r="Q12" s="595" t="s">
        <v>152</v>
      </c>
      <c r="R12" s="595" t="s">
        <v>152</v>
      </c>
      <c r="T12" s="595" t="s">
        <v>152</v>
      </c>
    </row>
    <row r="13" spans="1:20">
      <c r="D13" s="594" t="s">
        <v>1227</v>
      </c>
      <c r="E13" s="594" t="s">
        <v>1227</v>
      </c>
      <c r="F13" s="593" t="s">
        <v>1227</v>
      </c>
      <c r="G13" s="568" t="s">
        <v>1227</v>
      </c>
      <c r="H13" s="593" t="s">
        <v>1227</v>
      </c>
      <c r="I13" s="593" t="s">
        <v>1227</v>
      </c>
      <c r="J13" s="593" t="s">
        <v>1227</v>
      </c>
      <c r="K13" s="568"/>
      <c r="L13" s="592" t="s">
        <v>1227</v>
      </c>
      <c r="M13" s="592" t="s">
        <v>1227</v>
      </c>
      <c r="N13" s="592" t="s">
        <v>1227</v>
      </c>
      <c r="O13" s="592" t="s">
        <v>1227</v>
      </c>
      <c r="P13" s="592" t="s">
        <v>1227</v>
      </c>
      <c r="Q13" s="592" t="s">
        <v>1227</v>
      </c>
      <c r="R13" s="592" t="s">
        <v>1227</v>
      </c>
      <c r="T13" s="591" t="s">
        <v>1227</v>
      </c>
    </row>
    <row r="14" spans="1:20">
      <c r="A14" s="547" t="s">
        <v>1520</v>
      </c>
      <c r="L14" s="587"/>
      <c r="M14" s="590"/>
      <c r="N14" s="590"/>
      <c r="O14" s="590"/>
      <c r="P14" s="590"/>
      <c r="Q14" s="590"/>
      <c r="R14" s="590"/>
      <c r="T14" s="586"/>
    </row>
    <row r="15" spans="1:20" outlineLevel="1">
      <c r="A15" s="568" t="s">
        <v>1519</v>
      </c>
      <c r="B15" s="535" t="s">
        <v>1518</v>
      </c>
      <c r="D15" s="589">
        <v>-57359451.239999995</v>
      </c>
      <c r="E15" s="589">
        <v>-47232646.18</v>
      </c>
      <c r="F15" s="563">
        <v>0</v>
      </c>
      <c r="G15" s="563"/>
      <c r="H15" s="563"/>
      <c r="I15" s="563"/>
      <c r="J15" s="563">
        <v>-25970713.423340008</v>
      </c>
      <c r="K15" s="563"/>
      <c r="L15" s="588">
        <f>SUM(D15:J15)</f>
        <v>-130562810.84333999</v>
      </c>
      <c r="M15" s="588">
        <v>-101763106</v>
      </c>
      <c r="N15" s="588">
        <v>-144000000</v>
      </c>
      <c r="O15" s="588">
        <v>-195000000</v>
      </c>
      <c r="P15" s="588">
        <f>O15*1.03</f>
        <v>-200850000</v>
      </c>
      <c r="Q15" s="588">
        <f>P15*1.03</f>
        <v>-206875500</v>
      </c>
      <c r="R15" s="588">
        <f>Q15*1.03</f>
        <v>-213081765</v>
      </c>
      <c r="T15" s="586">
        <v>-71628519</v>
      </c>
    </row>
    <row r="16" spans="1:20">
      <c r="A16" s="583"/>
      <c r="B16" s="535"/>
      <c r="D16" s="535">
        <f t="shared" ref="D16:J16" si="0">D15</f>
        <v>-57359451.239999995</v>
      </c>
      <c r="E16" s="535">
        <f t="shared" si="0"/>
        <v>-47232646.18</v>
      </c>
      <c r="F16" s="535">
        <f t="shared" si="0"/>
        <v>0</v>
      </c>
      <c r="G16" s="535">
        <f t="shared" si="0"/>
        <v>0</v>
      </c>
      <c r="H16" s="535">
        <f t="shared" si="0"/>
        <v>0</v>
      </c>
      <c r="I16" s="535">
        <f t="shared" si="0"/>
        <v>0</v>
      </c>
      <c r="J16" s="535">
        <f t="shared" si="0"/>
        <v>-25970713.423340008</v>
      </c>
      <c r="K16" s="535"/>
      <c r="L16" s="587">
        <f>SUM(D16:J16)</f>
        <v>-130562810.84333999</v>
      </c>
      <c r="M16" s="587">
        <f t="shared" ref="M16:R16" si="1">M15</f>
        <v>-101763106</v>
      </c>
      <c r="N16" s="587">
        <f t="shared" si="1"/>
        <v>-144000000</v>
      </c>
      <c r="O16" s="587">
        <f t="shared" si="1"/>
        <v>-195000000</v>
      </c>
      <c r="P16" s="587">
        <f t="shared" si="1"/>
        <v>-200850000</v>
      </c>
      <c r="Q16" s="587">
        <f t="shared" si="1"/>
        <v>-206875500</v>
      </c>
      <c r="R16" s="587">
        <f t="shared" si="1"/>
        <v>-213081765</v>
      </c>
      <c r="T16" s="586">
        <f>T15</f>
        <v>-71628519</v>
      </c>
    </row>
    <row r="17" spans="1:20" ht="9" customHeight="1">
      <c r="A17" s="547"/>
      <c r="D17" s="584" t="s">
        <v>1180</v>
      </c>
      <c r="E17" s="584" t="s">
        <v>1180</v>
      </c>
      <c r="F17" s="584" t="s">
        <v>1180</v>
      </c>
      <c r="G17" s="559" t="s">
        <v>1180</v>
      </c>
      <c r="H17" s="559" t="s">
        <v>1180</v>
      </c>
      <c r="I17" s="559"/>
      <c r="J17" s="559"/>
      <c r="K17" s="559"/>
      <c r="L17" s="585" t="s">
        <v>1180</v>
      </c>
      <c r="M17" s="585" t="s">
        <v>1180</v>
      </c>
      <c r="N17" s="585" t="s">
        <v>1180</v>
      </c>
      <c r="O17" s="585" t="s">
        <v>1180</v>
      </c>
      <c r="P17" s="585" t="s">
        <v>1180</v>
      </c>
      <c r="Q17" s="585" t="s">
        <v>1180</v>
      </c>
      <c r="R17" s="585" t="s">
        <v>1180</v>
      </c>
      <c r="T17" s="585" t="s">
        <v>1180</v>
      </c>
    </row>
    <row r="18" spans="1:20" ht="9" customHeight="1">
      <c r="A18" s="547"/>
      <c r="D18" s="584"/>
      <c r="E18" s="584"/>
      <c r="F18" s="584"/>
      <c r="G18" s="559"/>
      <c r="H18" s="559"/>
      <c r="I18" s="559"/>
      <c r="J18" s="559"/>
      <c r="K18" s="559"/>
      <c r="L18" s="558"/>
      <c r="M18" s="558"/>
      <c r="N18" s="558"/>
      <c r="O18" s="558"/>
      <c r="P18" s="558"/>
      <c r="Q18" s="558"/>
      <c r="R18" s="558"/>
    </row>
    <row r="19" spans="1:20" ht="9" customHeight="1">
      <c r="A19" s="547"/>
      <c r="D19" s="584"/>
      <c r="E19" s="584"/>
      <c r="F19" s="584"/>
      <c r="G19" s="559"/>
      <c r="H19" s="559"/>
      <c r="I19" s="559"/>
      <c r="J19" s="559"/>
      <c r="K19" s="559"/>
    </row>
    <row r="20" spans="1:20" ht="9" customHeight="1">
      <c r="A20" s="547"/>
      <c r="D20" s="584"/>
      <c r="E20" s="584"/>
      <c r="F20" s="584"/>
      <c r="G20" s="559"/>
      <c r="H20" s="559"/>
      <c r="I20" s="559"/>
      <c r="J20" s="559"/>
      <c r="K20" s="559"/>
      <c r="L20" s="558"/>
      <c r="M20" s="558"/>
      <c r="N20" s="558"/>
      <c r="O20" s="558"/>
      <c r="P20" s="558"/>
      <c r="Q20" s="558"/>
      <c r="R20" s="558"/>
    </row>
    <row r="21" spans="1:20">
      <c r="A21" s="544" t="s">
        <v>1517</v>
      </c>
      <c r="B21" s="548" t="s">
        <v>1516</v>
      </c>
      <c r="D21" s="546"/>
      <c r="E21" s="546"/>
      <c r="F21" s="546"/>
      <c r="G21" s="546"/>
      <c r="H21" s="546"/>
      <c r="I21" s="546"/>
      <c r="J21" s="546"/>
      <c r="K21" s="546"/>
    </row>
    <row r="22" spans="1:20" outlineLevel="1">
      <c r="A22" s="568" t="s">
        <v>1515</v>
      </c>
      <c r="B22" s="534" t="s">
        <v>1514</v>
      </c>
      <c r="D22" s="546"/>
      <c r="E22" s="546">
        <v>2566925.5299999998</v>
      </c>
      <c r="F22" s="546">
        <v>0</v>
      </c>
      <c r="G22" s="546"/>
      <c r="H22" s="546"/>
      <c r="I22" s="546"/>
      <c r="J22" s="546">
        <v>0</v>
      </c>
      <c r="K22" s="546"/>
      <c r="L22" s="535">
        <f t="shared" ref="L22:L30" si="2">SUM(D22:J22)</f>
        <v>2566925.5299999998</v>
      </c>
      <c r="M22" s="535">
        <v>0</v>
      </c>
      <c r="N22" s="535">
        <v>0</v>
      </c>
      <c r="O22" s="535">
        <v>0</v>
      </c>
      <c r="P22" s="535">
        <v>0</v>
      </c>
      <c r="Q22" s="535">
        <v>0</v>
      </c>
      <c r="R22" s="535">
        <v>0</v>
      </c>
      <c r="T22" s="535">
        <v>0</v>
      </c>
    </row>
    <row r="23" spans="1:20" outlineLevel="1">
      <c r="A23" s="568" t="s">
        <v>1513</v>
      </c>
      <c r="B23" s="535" t="s">
        <v>1512</v>
      </c>
      <c r="D23" s="546">
        <v>0</v>
      </c>
      <c r="E23" s="546"/>
      <c r="F23" s="546">
        <v>0</v>
      </c>
      <c r="G23" s="546"/>
      <c r="H23" s="546"/>
      <c r="I23" s="546"/>
      <c r="J23" s="546">
        <v>0</v>
      </c>
      <c r="K23" s="546"/>
      <c r="L23" s="535">
        <f t="shared" si="2"/>
        <v>0</v>
      </c>
      <c r="M23" s="535">
        <f t="shared" ref="M23:R30" si="3">L23*(M$16/L$16)</f>
        <v>0</v>
      </c>
      <c r="N23" s="535">
        <f t="shared" si="3"/>
        <v>0</v>
      </c>
      <c r="O23" s="535">
        <f t="shared" si="3"/>
        <v>0</v>
      </c>
      <c r="P23" s="535">
        <f t="shared" si="3"/>
        <v>0</v>
      </c>
      <c r="Q23" s="535">
        <f t="shared" si="3"/>
        <v>0</v>
      </c>
      <c r="R23" s="535">
        <f t="shared" si="3"/>
        <v>0</v>
      </c>
      <c r="T23" s="535">
        <f t="shared" ref="T23:T33" si="4">L23*(T$16/L$16)</f>
        <v>0</v>
      </c>
    </row>
    <row r="24" spans="1:20" outlineLevel="1">
      <c r="A24" s="568" t="s">
        <v>1511</v>
      </c>
      <c r="B24" s="535" t="s">
        <v>1510</v>
      </c>
      <c r="D24" s="546"/>
      <c r="E24" s="546">
        <v>5155200.5999999996</v>
      </c>
      <c r="F24" s="546">
        <v>0</v>
      </c>
      <c r="G24" s="546"/>
      <c r="H24" s="546"/>
      <c r="I24" s="546"/>
      <c r="J24" s="546">
        <v>0</v>
      </c>
      <c r="K24" s="546"/>
      <c r="L24" s="535">
        <f t="shared" si="2"/>
        <v>5155200.5999999996</v>
      </c>
      <c r="M24" s="535">
        <f t="shared" si="3"/>
        <v>4018060.1330537596</v>
      </c>
      <c r="N24" s="535">
        <f t="shared" si="3"/>
        <v>5685760.6052211234</v>
      </c>
      <c r="O24" s="535">
        <f t="shared" si="3"/>
        <v>7699467.4862369383</v>
      </c>
      <c r="P24" s="535">
        <f t="shared" si="3"/>
        <v>7930451.510824047</v>
      </c>
      <c r="Q24" s="535">
        <f t="shared" si="3"/>
        <v>8168365.0561487684</v>
      </c>
      <c r="R24" s="535">
        <f t="shared" si="3"/>
        <v>8413416.0078332312</v>
      </c>
      <c r="T24" s="535">
        <f t="shared" si="4"/>
        <v>2828212.5801425888</v>
      </c>
    </row>
    <row r="25" spans="1:20" outlineLevel="1">
      <c r="A25" s="568" t="s">
        <v>1509</v>
      </c>
      <c r="B25" s="535"/>
      <c r="C25" s="537" t="s">
        <v>1507</v>
      </c>
      <c r="D25" s="546">
        <v>1519109.26</v>
      </c>
      <c r="E25" s="546"/>
      <c r="F25" s="546">
        <v>0</v>
      </c>
      <c r="G25" s="546"/>
      <c r="H25" s="546"/>
      <c r="I25" s="546"/>
      <c r="J25" s="546">
        <v>0</v>
      </c>
      <c r="K25" s="546"/>
      <c r="L25" s="535">
        <f t="shared" si="2"/>
        <v>1519109.26</v>
      </c>
      <c r="M25" s="535">
        <f t="shared" si="3"/>
        <v>1184022.2774956224</v>
      </c>
      <c r="N25" s="535">
        <f t="shared" si="3"/>
        <v>1675452.0833844205</v>
      </c>
      <c r="O25" s="535">
        <f t="shared" si="3"/>
        <v>2268841.362916403</v>
      </c>
      <c r="P25" s="535">
        <f t="shared" si="3"/>
        <v>2336906.6038038949</v>
      </c>
      <c r="Q25" s="535">
        <f t="shared" si="3"/>
        <v>2407013.8019180121</v>
      </c>
      <c r="R25" s="535">
        <f t="shared" si="3"/>
        <v>2479224.2159755523</v>
      </c>
      <c r="T25" s="535">
        <f t="shared" si="4"/>
        <v>833403.82908535097</v>
      </c>
    </row>
    <row r="26" spans="1:20" outlineLevel="1">
      <c r="A26" s="568" t="s">
        <v>1508</v>
      </c>
      <c r="B26" s="535"/>
      <c r="C26" s="537" t="s">
        <v>1507</v>
      </c>
      <c r="D26" s="546"/>
      <c r="E26" s="546">
        <v>0</v>
      </c>
      <c r="F26" s="546">
        <v>0</v>
      </c>
      <c r="G26" s="546"/>
      <c r="H26" s="546"/>
      <c r="I26" s="546"/>
      <c r="J26" s="546">
        <v>17840.297209000004</v>
      </c>
      <c r="K26" s="546"/>
      <c r="L26" s="535">
        <f t="shared" si="2"/>
        <v>17840.297209000004</v>
      </c>
      <c r="M26" s="535">
        <f t="shared" si="3"/>
        <v>13905.062584240306</v>
      </c>
      <c r="N26" s="535">
        <f t="shared" si="3"/>
        <v>19676.374777029741</v>
      </c>
      <c r="O26" s="535">
        <f t="shared" si="3"/>
        <v>26645.090843894443</v>
      </c>
      <c r="P26" s="535">
        <f t="shared" si="3"/>
        <v>27444.443569211275</v>
      </c>
      <c r="Q26" s="535">
        <f t="shared" si="3"/>
        <v>28267.776876287615</v>
      </c>
      <c r="R26" s="535">
        <f t="shared" si="3"/>
        <v>29115.810182576242</v>
      </c>
      <c r="T26" s="535">
        <f t="shared" si="4"/>
        <v>9787.4276706083037</v>
      </c>
    </row>
    <row r="27" spans="1:20" outlineLevel="1">
      <c r="A27" s="583">
        <v>11000</v>
      </c>
      <c r="B27" s="539" t="s">
        <v>1478</v>
      </c>
      <c r="D27" s="546">
        <v>2195050.56</v>
      </c>
      <c r="E27" s="551">
        <v>4288021.4000000004</v>
      </c>
      <c r="F27" s="546">
        <v>0</v>
      </c>
      <c r="G27" s="551"/>
      <c r="H27" s="551"/>
      <c r="I27" s="551"/>
      <c r="J27" s="546">
        <v>146205.63676600001</v>
      </c>
      <c r="K27" s="546"/>
      <c r="L27" s="535">
        <f t="shared" si="2"/>
        <v>6629277.5967660006</v>
      </c>
      <c r="M27" s="535">
        <f t="shared" si="3"/>
        <v>5166983.419134438</v>
      </c>
      <c r="N27" s="535">
        <f t="shared" si="3"/>
        <v>7311545.8204996129</v>
      </c>
      <c r="O27" s="535">
        <f t="shared" si="3"/>
        <v>9901051.6319265589</v>
      </c>
      <c r="P27" s="535">
        <f t="shared" si="3"/>
        <v>10198083.180884356</v>
      </c>
      <c r="Q27" s="535">
        <f t="shared" si="3"/>
        <v>10504025.676310886</v>
      </c>
      <c r="R27" s="535">
        <f t="shared" si="3"/>
        <v>10819146.446600212</v>
      </c>
      <c r="T27" s="535">
        <f t="shared" si="4"/>
        <v>3636911.1022432437</v>
      </c>
    </row>
    <row r="28" spans="1:20" outlineLevel="1">
      <c r="A28" s="583" t="s">
        <v>1506</v>
      </c>
      <c r="B28" s="557" t="s">
        <v>1423</v>
      </c>
      <c r="D28" s="546"/>
      <c r="E28" s="546"/>
      <c r="F28" s="546">
        <v>0</v>
      </c>
      <c r="G28" s="551"/>
      <c r="H28" s="551"/>
      <c r="I28" s="546"/>
      <c r="J28" s="546">
        <v>139287.82863100004</v>
      </c>
      <c r="K28" s="546"/>
      <c r="L28" s="535">
        <f t="shared" si="2"/>
        <v>139287.82863100004</v>
      </c>
      <c r="M28" s="535">
        <f t="shared" si="3"/>
        <v>108563.54867002563</v>
      </c>
      <c r="N28" s="535">
        <f t="shared" si="3"/>
        <v>153622.97420917646</v>
      </c>
      <c r="O28" s="535">
        <f t="shared" si="3"/>
        <v>208031.11090825981</v>
      </c>
      <c r="P28" s="535">
        <f t="shared" si="3"/>
        <v>214272.04423550761</v>
      </c>
      <c r="Q28" s="535">
        <f t="shared" si="3"/>
        <v>220700.20556257284</v>
      </c>
      <c r="R28" s="535">
        <f t="shared" si="3"/>
        <v>227321.21172945003</v>
      </c>
      <c r="T28" s="535">
        <f t="shared" si="4"/>
        <v>76415.181437350737</v>
      </c>
    </row>
    <row r="29" spans="1:20" outlineLevel="1">
      <c r="A29" s="583" t="s">
        <v>1505</v>
      </c>
      <c r="B29" s="557" t="s">
        <v>1504</v>
      </c>
      <c r="D29" s="574">
        <v>9837897.529220406</v>
      </c>
      <c r="E29" s="574">
        <v>8059604.0907795951</v>
      </c>
      <c r="F29" s="546">
        <v>0</v>
      </c>
      <c r="G29" s="551"/>
      <c r="H29" s="551"/>
      <c r="I29" s="546"/>
      <c r="J29" s="546">
        <v>1744252.2585880004</v>
      </c>
      <c r="K29" s="546"/>
      <c r="L29" s="535">
        <f t="shared" si="2"/>
        <v>19641753.878588002</v>
      </c>
      <c r="M29" s="535">
        <f t="shared" si="3"/>
        <v>15309151.733650969</v>
      </c>
      <c r="N29" s="535">
        <f t="shared" si="3"/>
        <v>21663232.740220603</v>
      </c>
      <c r="O29" s="535">
        <f t="shared" si="3"/>
        <v>29335627.669048734</v>
      </c>
      <c r="P29" s="535">
        <f t="shared" si="3"/>
        <v>30215696.499120198</v>
      </c>
      <c r="Q29" s="535">
        <f t="shared" si="3"/>
        <v>31122167.394093804</v>
      </c>
      <c r="R29" s="535">
        <f t="shared" si="3"/>
        <v>32055832.415916618</v>
      </c>
      <c r="T29" s="535">
        <f t="shared" si="4"/>
        <v>10775731.096766066</v>
      </c>
    </row>
    <row r="30" spans="1:20" outlineLevel="1">
      <c r="A30" s="583" t="s">
        <v>1503</v>
      </c>
      <c r="B30" s="557" t="s">
        <v>1502</v>
      </c>
      <c r="D30" s="574">
        <v>19860867.510378938</v>
      </c>
      <c r="E30" s="574">
        <v>16270827.029621061</v>
      </c>
      <c r="F30" s="546">
        <v>0</v>
      </c>
      <c r="G30" s="551"/>
      <c r="H30" s="551"/>
      <c r="I30" s="546"/>
      <c r="J30" s="546">
        <v>11009765.469234003</v>
      </c>
      <c r="K30" s="546"/>
      <c r="L30" s="535">
        <f t="shared" si="2"/>
        <v>47141460.009234004</v>
      </c>
      <c r="M30" s="535">
        <f t="shared" si="3"/>
        <v>36742938.980308793</v>
      </c>
      <c r="N30" s="535">
        <f t="shared" si="3"/>
        <v>51993137.996048056</v>
      </c>
      <c r="O30" s="535">
        <f t="shared" si="3"/>
        <v>70407374.369648412</v>
      </c>
      <c r="P30" s="535">
        <f t="shared" si="3"/>
        <v>72519595.60073787</v>
      </c>
      <c r="Q30" s="535">
        <f t="shared" si="3"/>
        <v>74695183.468760014</v>
      </c>
      <c r="R30" s="535">
        <f t="shared" si="3"/>
        <v>76936038.972822815</v>
      </c>
      <c r="T30" s="535">
        <f t="shared" si="4"/>
        <v>25862440.7834691</v>
      </c>
    </row>
    <row r="31" spans="1:20" outlineLevel="1">
      <c r="A31" s="568" t="s">
        <v>1501</v>
      </c>
      <c r="B31" s="534" t="s">
        <v>1500</v>
      </c>
      <c r="D31" s="551"/>
      <c r="E31" s="551"/>
      <c r="F31" s="546">
        <v>0</v>
      </c>
      <c r="G31" s="546"/>
      <c r="H31" s="546"/>
      <c r="I31" s="546"/>
      <c r="J31" s="546"/>
      <c r="K31" s="546"/>
      <c r="L31" s="535">
        <v>0</v>
      </c>
      <c r="M31" s="535">
        <v>0</v>
      </c>
      <c r="N31" s="535">
        <v>0</v>
      </c>
      <c r="O31" s="535">
        <v>0</v>
      </c>
      <c r="P31" s="535">
        <v>0</v>
      </c>
      <c r="Q31" s="535">
        <v>0</v>
      </c>
      <c r="R31" s="535">
        <v>0</v>
      </c>
      <c r="T31" s="535">
        <f t="shared" si="4"/>
        <v>0</v>
      </c>
    </row>
    <row r="32" spans="1:20" outlineLevel="1">
      <c r="A32" s="568" t="s">
        <v>1499</v>
      </c>
      <c r="B32" s="534" t="s">
        <v>1498</v>
      </c>
      <c r="D32" s="551"/>
      <c r="E32" s="551"/>
      <c r="F32" s="546">
        <v>0</v>
      </c>
      <c r="G32" s="546"/>
      <c r="H32" s="546"/>
      <c r="I32" s="546"/>
      <c r="J32" s="546"/>
      <c r="K32" s="546"/>
      <c r="L32" s="535">
        <v>0</v>
      </c>
      <c r="M32" s="535">
        <v>0</v>
      </c>
      <c r="N32" s="535">
        <v>0</v>
      </c>
      <c r="O32" s="535">
        <v>0</v>
      </c>
      <c r="P32" s="535">
        <v>0</v>
      </c>
      <c r="Q32" s="535">
        <v>0</v>
      </c>
      <c r="R32" s="535">
        <v>0</v>
      </c>
      <c r="T32" s="535">
        <f t="shared" si="4"/>
        <v>0</v>
      </c>
    </row>
    <row r="33" spans="1:20" outlineLevel="1">
      <c r="A33" s="568" t="s">
        <v>1497</v>
      </c>
      <c r="B33" s="535" t="s">
        <v>1496</v>
      </c>
      <c r="D33" s="546"/>
      <c r="E33" s="546">
        <v>-1770157.73</v>
      </c>
      <c r="F33" s="546">
        <v>0</v>
      </c>
      <c r="G33" s="546"/>
      <c r="H33" s="546"/>
      <c r="I33" s="546"/>
      <c r="J33" s="546">
        <v>0</v>
      </c>
      <c r="K33" s="546"/>
      <c r="L33" s="562">
        <f>SUM(D33:J33)</f>
        <v>-1770157.73</v>
      </c>
      <c r="M33" s="535">
        <v>0</v>
      </c>
      <c r="N33" s="535">
        <v>0</v>
      </c>
      <c r="O33" s="535">
        <v>0</v>
      </c>
      <c r="P33" s="535">
        <v>0</v>
      </c>
      <c r="Q33" s="535">
        <v>0</v>
      </c>
      <c r="R33" s="535">
        <v>0</v>
      </c>
      <c r="T33" s="535">
        <f t="shared" si="4"/>
        <v>-971132.40575403569</v>
      </c>
    </row>
    <row r="34" spans="1:20">
      <c r="A34" s="547"/>
      <c r="D34" s="550">
        <f t="shared" ref="D34:J34" si="5">SUM(D22:D33)</f>
        <v>33412924.859599344</v>
      </c>
      <c r="E34" s="550">
        <f t="shared" si="5"/>
        <v>34570420.920400657</v>
      </c>
      <c r="F34" s="550">
        <f t="shared" si="5"/>
        <v>0</v>
      </c>
      <c r="G34" s="550">
        <f t="shared" si="5"/>
        <v>0</v>
      </c>
      <c r="H34" s="550">
        <f t="shared" si="5"/>
        <v>0</v>
      </c>
      <c r="I34" s="550">
        <f t="shared" si="5"/>
        <v>0</v>
      </c>
      <c r="J34" s="550">
        <f t="shared" si="5"/>
        <v>13057351.490428003</v>
      </c>
      <c r="K34" s="550"/>
      <c r="L34" s="550">
        <f>SUM(L22:L33)</f>
        <v>81040697.270428002</v>
      </c>
      <c r="M34" s="550">
        <f t="shared" ref="M34:R34" si="6">SUM(M23:M30)</f>
        <v>62543625.154897846</v>
      </c>
      <c r="N34" s="550">
        <f t="shared" si="6"/>
        <v>88502428.594360024</v>
      </c>
      <c r="O34" s="550">
        <f t="shared" si="6"/>
        <v>119847038.7215292</v>
      </c>
      <c r="P34" s="550">
        <f t="shared" si="6"/>
        <v>123442449.88317509</v>
      </c>
      <c r="Q34" s="550">
        <f t="shared" si="6"/>
        <v>127145723.37967035</v>
      </c>
      <c r="R34" s="550">
        <f t="shared" si="6"/>
        <v>130960095.08106045</v>
      </c>
      <c r="T34" s="550">
        <f>SUM(T23:T30)</f>
        <v>44022902.000814304</v>
      </c>
    </row>
    <row r="35" spans="1:20" ht="11.25" customHeight="1">
      <c r="A35" s="547"/>
      <c r="D35" s="582" t="s">
        <v>1180</v>
      </c>
      <c r="E35" s="582" t="s">
        <v>1180</v>
      </c>
      <c r="F35" s="582" t="s">
        <v>1180</v>
      </c>
      <c r="G35" s="582" t="s">
        <v>1180</v>
      </c>
      <c r="H35" s="582" t="s">
        <v>1180</v>
      </c>
      <c r="I35" s="582"/>
      <c r="J35" s="582" t="s">
        <v>1180</v>
      </c>
      <c r="K35" s="582"/>
      <c r="L35" s="554" t="s">
        <v>1180</v>
      </c>
      <c r="M35" s="554" t="s">
        <v>1180</v>
      </c>
      <c r="N35" s="554" t="s">
        <v>1180</v>
      </c>
      <c r="O35" s="554" t="s">
        <v>1180</v>
      </c>
      <c r="P35" s="554" t="s">
        <v>1180</v>
      </c>
      <c r="Q35" s="554" t="s">
        <v>1180</v>
      </c>
      <c r="R35" s="554" t="s">
        <v>1180</v>
      </c>
      <c r="T35" s="554" t="s">
        <v>1180</v>
      </c>
    </row>
    <row r="36" spans="1:20">
      <c r="A36" s="547" t="s">
        <v>1495</v>
      </c>
      <c r="D36" s="555">
        <f>+D15+D34</f>
        <v>-23946526.38040065</v>
      </c>
      <c r="E36" s="555">
        <f>+E15+E34</f>
        <v>-12662225.259599343</v>
      </c>
      <c r="F36" s="555">
        <v>0</v>
      </c>
      <c r="G36" s="555">
        <v>0</v>
      </c>
      <c r="H36" s="555">
        <v>0</v>
      </c>
      <c r="I36" s="555">
        <v>0</v>
      </c>
      <c r="J36" s="555">
        <f>+J15+J34</f>
        <v>-12913361.932912005</v>
      </c>
      <c r="K36" s="555"/>
      <c r="L36" s="550">
        <f>L16+L34</f>
        <v>-49522113.572911993</v>
      </c>
      <c r="M36" s="550">
        <f t="shared" ref="M36:R36" si="7">M15+M34</f>
        <v>-39219480.845102154</v>
      </c>
      <c r="N36" s="550">
        <f t="shared" si="7"/>
        <v>-55497571.405639976</v>
      </c>
      <c r="O36" s="550">
        <f t="shared" si="7"/>
        <v>-75152961.278470799</v>
      </c>
      <c r="P36" s="550">
        <f t="shared" si="7"/>
        <v>-77407550.11682491</v>
      </c>
      <c r="Q36" s="550">
        <f t="shared" si="7"/>
        <v>-79729776.620329648</v>
      </c>
      <c r="R36" s="550">
        <f t="shared" si="7"/>
        <v>-82121669.918939546</v>
      </c>
      <c r="T36" s="550">
        <f>T15+T34</f>
        <v>-27605616.999185696</v>
      </c>
    </row>
    <row r="37" spans="1:20">
      <c r="A37" s="547" t="s">
        <v>1494</v>
      </c>
      <c r="D37" s="581">
        <f t="shared" ref="D37:J37" si="8">-D36/-D16</f>
        <v>0.41748179005766672</v>
      </c>
      <c r="E37" s="581">
        <f t="shared" si="8"/>
        <v>0.26808206365031023</v>
      </c>
      <c r="F37" s="581" t="e">
        <f t="shared" si="8"/>
        <v>#DIV/0!</v>
      </c>
      <c r="G37" s="581" t="e">
        <f t="shared" si="8"/>
        <v>#DIV/0!</v>
      </c>
      <c r="H37" s="581" t="e">
        <f t="shared" si="8"/>
        <v>#DIV/0!</v>
      </c>
      <c r="I37" s="581" t="e">
        <f t="shared" si="8"/>
        <v>#DIV/0!</v>
      </c>
      <c r="J37" s="581">
        <f t="shared" si="8"/>
        <v>0.49722784747633092</v>
      </c>
      <c r="K37" s="581"/>
      <c r="L37" s="581">
        <f>-L36/-L16</f>
        <v>0.3792972382643684</v>
      </c>
      <c r="M37" s="580">
        <f t="shared" ref="M37:R37" si="9">1-(M34/-M15)</f>
        <v>0.38539980142805541</v>
      </c>
      <c r="N37" s="580">
        <f t="shared" si="9"/>
        <v>0.38539980142805541</v>
      </c>
      <c r="O37" s="580">
        <f t="shared" si="9"/>
        <v>0.38539980142805541</v>
      </c>
      <c r="P37" s="580">
        <f t="shared" si="9"/>
        <v>0.3853998014280553</v>
      </c>
      <c r="Q37" s="580">
        <f t="shared" si="9"/>
        <v>0.3853998014280553</v>
      </c>
      <c r="R37" s="580">
        <f t="shared" si="9"/>
        <v>0.3853998014280553</v>
      </c>
      <c r="T37" s="580">
        <f>1-(T34/-T15)</f>
        <v>0.38539980142805541</v>
      </c>
    </row>
    <row r="38" spans="1:20" ht="7.5" customHeight="1">
      <c r="A38" s="547"/>
      <c r="D38" s="546"/>
      <c r="E38" s="546"/>
      <c r="F38" s="546"/>
      <c r="G38" s="546"/>
      <c r="H38" s="546"/>
      <c r="I38" s="546"/>
      <c r="J38" s="546"/>
      <c r="K38" s="546"/>
      <c r="T38" s="535"/>
    </row>
    <row r="39" spans="1:20">
      <c r="A39" s="547" t="s">
        <v>575</v>
      </c>
      <c r="D39" s="546"/>
      <c r="E39" s="546"/>
      <c r="F39" s="546"/>
      <c r="G39" s="546"/>
      <c r="H39" s="546"/>
      <c r="I39" s="546"/>
      <c r="J39" s="546"/>
      <c r="K39" s="546"/>
      <c r="T39" s="535"/>
    </row>
    <row r="40" spans="1:20" outlineLevel="1">
      <c r="A40" s="568" t="s">
        <v>1493</v>
      </c>
      <c r="B40" s="534" t="s">
        <v>569</v>
      </c>
      <c r="D40" s="551">
        <v>-14496679.73</v>
      </c>
      <c r="E40" s="551">
        <v>-304800</v>
      </c>
      <c r="F40" s="546">
        <v>0</v>
      </c>
      <c r="G40" s="546"/>
      <c r="H40" s="546"/>
      <c r="I40" s="546"/>
      <c r="J40" s="546">
        <v>-194180.00000000003</v>
      </c>
      <c r="K40" s="546"/>
      <c r="L40" s="535">
        <f>SUM(D40:J40)</f>
        <v>-14995659.73</v>
      </c>
      <c r="M40" s="535">
        <v>-804295.01</v>
      </c>
      <c r="N40" s="535">
        <v>0</v>
      </c>
      <c r="O40" s="535">
        <v>0</v>
      </c>
      <c r="P40" s="535">
        <v>0</v>
      </c>
      <c r="Q40" s="535">
        <v>0</v>
      </c>
      <c r="R40" s="535">
        <v>0</v>
      </c>
      <c r="T40" s="535">
        <v>-804295.01</v>
      </c>
    </row>
    <row r="41" spans="1:20" outlineLevel="1">
      <c r="A41" s="568"/>
      <c r="B41" s="534" t="s">
        <v>1492</v>
      </c>
      <c r="D41" s="551"/>
      <c r="E41" s="551"/>
      <c r="F41" s="546">
        <v>0</v>
      </c>
      <c r="G41" s="546"/>
      <c r="H41" s="546"/>
      <c r="I41" s="546"/>
      <c r="J41" s="546">
        <v>0</v>
      </c>
      <c r="K41" s="546"/>
      <c r="L41" s="535">
        <f>SUM(D41:J41)</f>
        <v>0</v>
      </c>
      <c r="M41" s="535">
        <v>0</v>
      </c>
      <c r="N41" s="535">
        <v>0</v>
      </c>
      <c r="O41" s="535">
        <v>0</v>
      </c>
      <c r="P41" s="535">
        <v>0</v>
      </c>
      <c r="Q41" s="535">
        <v>0</v>
      </c>
      <c r="R41" s="535">
        <v>0</v>
      </c>
      <c r="T41" s="535">
        <v>0</v>
      </c>
    </row>
    <row r="42" spans="1:20" outlineLevel="1">
      <c r="A42" s="568" t="s">
        <v>1491</v>
      </c>
      <c r="B42" s="534" t="s">
        <v>1490</v>
      </c>
      <c r="D42" s="551">
        <v>-250077.8</v>
      </c>
      <c r="E42" s="551"/>
      <c r="F42" s="546">
        <v>-9.9614340000000023</v>
      </c>
      <c r="G42" s="546"/>
      <c r="H42" s="546"/>
      <c r="I42" s="546"/>
      <c r="J42" s="546">
        <v>0</v>
      </c>
      <c r="K42" s="546"/>
      <c r="L42" s="535">
        <f>SUM(D42:J42)</f>
        <v>-250087.76143399999</v>
      </c>
      <c r="M42" s="535">
        <v>0</v>
      </c>
      <c r="N42" s="535">
        <v>0</v>
      </c>
      <c r="O42" s="535">
        <v>0</v>
      </c>
      <c r="P42" s="535">
        <v>0</v>
      </c>
      <c r="Q42" s="535">
        <v>0</v>
      </c>
      <c r="R42" s="535">
        <v>0</v>
      </c>
      <c r="T42" s="535">
        <v>0</v>
      </c>
    </row>
    <row r="43" spans="1:20" outlineLevel="1">
      <c r="A43" s="568" t="s">
        <v>1489</v>
      </c>
      <c r="B43" s="534" t="s">
        <v>1488</v>
      </c>
      <c r="D43" s="551"/>
      <c r="E43" s="551"/>
      <c r="F43" s="546">
        <v>0</v>
      </c>
      <c r="G43" s="546"/>
      <c r="H43" s="546"/>
      <c r="I43" s="546"/>
      <c r="J43" s="546">
        <v>0</v>
      </c>
      <c r="K43" s="546"/>
      <c r="L43" s="535">
        <f>SUM(D43:J43)</f>
        <v>0</v>
      </c>
      <c r="M43" s="535">
        <v>-933600</v>
      </c>
      <c r="N43" s="535">
        <f>-450000*12</f>
        <v>-5400000</v>
      </c>
      <c r="O43" s="535">
        <f>-450000*12</f>
        <v>-5400000</v>
      </c>
      <c r="P43" s="535">
        <f>-450000*12</f>
        <v>-5400000</v>
      </c>
      <c r="Q43" s="535">
        <f>-450000*12</f>
        <v>-5400000</v>
      </c>
      <c r="R43" s="535">
        <f>-450000*12</f>
        <v>-5400000</v>
      </c>
      <c r="T43" s="535">
        <v>-933600</v>
      </c>
    </row>
    <row r="44" spans="1:20" outlineLevel="1">
      <c r="A44" s="567">
        <v>33000</v>
      </c>
      <c r="B44" s="534" t="s">
        <v>1487</v>
      </c>
      <c r="D44" s="551">
        <v>0</v>
      </c>
      <c r="E44" s="551"/>
      <c r="F44" s="546">
        <v>0</v>
      </c>
      <c r="G44" s="546"/>
      <c r="H44" s="546"/>
      <c r="I44" s="546"/>
      <c r="J44" s="546">
        <v>0</v>
      </c>
      <c r="K44" s="546"/>
      <c r="L44" s="535">
        <f>SUM(D44:J44)</f>
        <v>0</v>
      </c>
      <c r="M44" s="535">
        <v>0</v>
      </c>
      <c r="N44" s="535">
        <v>0</v>
      </c>
      <c r="O44" s="535">
        <v>0</v>
      </c>
      <c r="P44" s="535">
        <v>0</v>
      </c>
      <c r="Q44" s="535">
        <v>0</v>
      </c>
      <c r="R44" s="535">
        <v>0</v>
      </c>
      <c r="T44" s="535">
        <v>0</v>
      </c>
    </row>
    <row r="45" spans="1:20">
      <c r="A45" s="547"/>
      <c r="D45" s="555">
        <f t="shared" ref="D45:J45" si="10">SUM(D40:D44)</f>
        <v>-14746757.530000001</v>
      </c>
      <c r="E45" s="555">
        <f t="shared" si="10"/>
        <v>-304800</v>
      </c>
      <c r="F45" s="555">
        <f t="shared" si="10"/>
        <v>-9.9614340000000023</v>
      </c>
      <c r="G45" s="555">
        <f t="shared" si="10"/>
        <v>0</v>
      </c>
      <c r="H45" s="555">
        <f t="shared" si="10"/>
        <v>0</v>
      </c>
      <c r="I45" s="555">
        <f t="shared" si="10"/>
        <v>0</v>
      </c>
      <c r="J45" s="555">
        <f t="shared" si="10"/>
        <v>-194180.00000000003</v>
      </c>
      <c r="K45" s="555"/>
      <c r="L45" s="555">
        <f t="shared" ref="L45:R45" si="11">SUM(L40:L44)</f>
        <v>-15245747.491434</v>
      </c>
      <c r="M45" s="555">
        <f t="shared" si="11"/>
        <v>-1737895.01</v>
      </c>
      <c r="N45" s="555">
        <f t="shared" si="11"/>
        <v>-5400000</v>
      </c>
      <c r="O45" s="555">
        <f t="shared" si="11"/>
        <v>-5400000</v>
      </c>
      <c r="P45" s="555">
        <f t="shared" si="11"/>
        <v>-5400000</v>
      </c>
      <c r="Q45" s="555">
        <f t="shared" si="11"/>
        <v>-5400000</v>
      </c>
      <c r="R45" s="555">
        <f t="shared" si="11"/>
        <v>-5400000</v>
      </c>
      <c r="T45" s="555">
        <f>SUM(T40:T44)</f>
        <v>-1737895.01</v>
      </c>
    </row>
    <row r="46" spans="1:20" ht="8.1" customHeight="1">
      <c r="D46" s="559" t="s">
        <v>1180</v>
      </c>
      <c r="E46" s="559" t="s">
        <v>1180</v>
      </c>
      <c r="F46" s="559" t="s">
        <v>1180</v>
      </c>
      <c r="G46" s="559" t="s">
        <v>1180</v>
      </c>
      <c r="H46" s="559" t="s">
        <v>1180</v>
      </c>
      <c r="I46" s="559"/>
      <c r="J46" s="559" t="s">
        <v>1180</v>
      </c>
      <c r="K46" s="559"/>
      <c r="L46" s="558" t="s">
        <v>1180</v>
      </c>
      <c r="M46" s="558" t="s">
        <v>1180</v>
      </c>
      <c r="N46" s="558" t="s">
        <v>1180</v>
      </c>
      <c r="O46" s="558" t="s">
        <v>1180</v>
      </c>
      <c r="P46" s="558" t="s">
        <v>1180</v>
      </c>
      <c r="Q46" s="558" t="s">
        <v>1180</v>
      </c>
      <c r="R46" s="558" t="s">
        <v>1180</v>
      </c>
      <c r="T46" s="558" t="s">
        <v>1180</v>
      </c>
    </row>
    <row r="47" spans="1:20">
      <c r="D47" s="535">
        <f t="shared" ref="D47:J47" si="12">D36+D45</f>
        <v>-38693283.910400651</v>
      </c>
      <c r="E47" s="535">
        <f t="shared" si="12"/>
        <v>-12967025.259599343</v>
      </c>
      <c r="F47" s="535">
        <f t="shared" si="12"/>
        <v>-9.9614340000000023</v>
      </c>
      <c r="G47" s="535">
        <f t="shared" si="12"/>
        <v>0</v>
      </c>
      <c r="H47" s="535">
        <f t="shared" si="12"/>
        <v>0</v>
      </c>
      <c r="I47" s="535">
        <f t="shared" si="12"/>
        <v>0</v>
      </c>
      <c r="J47" s="535">
        <f t="shared" si="12"/>
        <v>-13107541.932912005</v>
      </c>
      <c r="K47" s="535"/>
      <c r="L47" s="535">
        <f t="shared" ref="L47:R47" si="13">L36+L45</f>
        <v>-64767861.064345993</v>
      </c>
      <c r="M47" s="535">
        <f t="shared" si="13"/>
        <v>-40957375.855102152</v>
      </c>
      <c r="N47" s="535">
        <f t="shared" si="13"/>
        <v>-60897571.405639976</v>
      </c>
      <c r="O47" s="535">
        <f t="shared" si="13"/>
        <v>-80552961.278470799</v>
      </c>
      <c r="P47" s="535">
        <f t="shared" si="13"/>
        <v>-82807550.11682491</v>
      </c>
      <c r="Q47" s="535">
        <f t="shared" si="13"/>
        <v>-85129776.620329648</v>
      </c>
      <c r="R47" s="535">
        <f t="shared" si="13"/>
        <v>-87521669.918939546</v>
      </c>
      <c r="T47" s="535">
        <f>T36+T45</f>
        <v>-29343512.009185698</v>
      </c>
    </row>
    <row r="48" spans="1:20">
      <c r="A48" s="547" t="s">
        <v>1486</v>
      </c>
      <c r="B48" s="548" t="s">
        <v>1485</v>
      </c>
      <c r="D48" s="546"/>
      <c r="E48" s="546"/>
      <c r="F48" s="546"/>
      <c r="G48" s="546"/>
      <c r="H48" s="546"/>
      <c r="I48" s="546"/>
      <c r="J48" s="546"/>
      <c r="K48" s="546"/>
      <c r="T48" s="535"/>
    </row>
    <row r="49" spans="1:20">
      <c r="A49" s="537"/>
      <c r="B49" s="548" t="s">
        <v>1484</v>
      </c>
      <c r="D49" s="546"/>
      <c r="E49" s="546"/>
      <c r="F49" s="546"/>
      <c r="G49" s="546"/>
      <c r="H49" s="546"/>
      <c r="I49" s="546"/>
      <c r="J49" s="551"/>
      <c r="K49" s="551"/>
      <c r="T49" s="535"/>
    </row>
    <row r="50" spans="1:20" outlineLevel="1">
      <c r="A50" s="567"/>
      <c r="B50" s="534" t="s">
        <v>1483</v>
      </c>
      <c r="C50" s="556"/>
      <c r="D50" s="551"/>
      <c r="E50" s="551"/>
      <c r="F50" s="546">
        <v>0</v>
      </c>
      <c r="G50" s="551"/>
      <c r="H50" s="551"/>
      <c r="I50" s="551"/>
      <c r="J50" s="546">
        <v>0</v>
      </c>
      <c r="K50" s="546"/>
      <c r="L50" s="535">
        <f t="shared" ref="L50:L68" si="14">SUM(D50:J50)</f>
        <v>0</v>
      </c>
      <c r="M50" s="535">
        <f t="shared" ref="M50:R59" si="15">L50*1.03</f>
        <v>0</v>
      </c>
      <c r="N50" s="535">
        <f t="shared" si="15"/>
        <v>0</v>
      </c>
      <c r="O50" s="535">
        <f t="shared" si="15"/>
        <v>0</v>
      </c>
      <c r="P50" s="535">
        <f t="shared" si="15"/>
        <v>0</v>
      </c>
      <c r="Q50" s="535">
        <f t="shared" si="15"/>
        <v>0</v>
      </c>
      <c r="R50" s="535">
        <f t="shared" si="15"/>
        <v>0</v>
      </c>
      <c r="T50" s="535">
        <f t="shared" ref="T50:T81" si="16">M50/2</f>
        <v>0</v>
      </c>
    </row>
    <row r="51" spans="1:20" outlineLevel="1">
      <c r="A51" s="567">
        <v>10200</v>
      </c>
      <c r="B51" s="539" t="s">
        <v>1482</v>
      </c>
      <c r="C51" s="556"/>
      <c r="D51" s="551">
        <v>200000</v>
      </c>
      <c r="E51" s="551">
        <v>151500</v>
      </c>
      <c r="F51" s="546">
        <v>24999.995370000004</v>
      </c>
      <c r="G51" s="551"/>
      <c r="H51" s="551"/>
      <c r="I51" s="551"/>
      <c r="J51" s="546">
        <v>0</v>
      </c>
      <c r="K51" s="546"/>
      <c r="L51" s="535">
        <f t="shared" si="14"/>
        <v>376499.99537000002</v>
      </c>
      <c r="M51" s="535">
        <f t="shared" si="15"/>
        <v>387794.99523110001</v>
      </c>
      <c r="N51" s="535">
        <f t="shared" si="15"/>
        <v>399428.84508803301</v>
      </c>
      <c r="O51" s="535">
        <f t="shared" si="15"/>
        <v>411411.71044067398</v>
      </c>
      <c r="P51" s="535">
        <f t="shared" si="15"/>
        <v>423754.0617538942</v>
      </c>
      <c r="Q51" s="535">
        <f t="shared" si="15"/>
        <v>436466.68360651104</v>
      </c>
      <c r="R51" s="535">
        <f t="shared" si="15"/>
        <v>449560.68411470641</v>
      </c>
      <c r="T51" s="535">
        <f t="shared" si="16"/>
        <v>193897.49761555</v>
      </c>
    </row>
    <row r="52" spans="1:20" outlineLevel="1">
      <c r="A52" s="567"/>
      <c r="B52" s="557" t="s">
        <v>1408</v>
      </c>
      <c r="C52" s="556"/>
      <c r="D52" s="551"/>
      <c r="E52" s="551"/>
      <c r="F52" s="546">
        <v>0</v>
      </c>
      <c r="G52" s="551"/>
      <c r="H52" s="551"/>
      <c r="I52" s="551"/>
      <c r="J52" s="546">
        <v>0</v>
      </c>
      <c r="K52" s="546"/>
      <c r="L52" s="535">
        <f t="shared" si="14"/>
        <v>0</v>
      </c>
      <c r="M52" s="535">
        <f t="shared" si="15"/>
        <v>0</v>
      </c>
      <c r="N52" s="535">
        <f t="shared" si="15"/>
        <v>0</v>
      </c>
      <c r="O52" s="535">
        <f t="shared" si="15"/>
        <v>0</v>
      </c>
      <c r="P52" s="535">
        <f t="shared" si="15"/>
        <v>0</v>
      </c>
      <c r="Q52" s="535">
        <f t="shared" si="15"/>
        <v>0</v>
      </c>
      <c r="R52" s="535">
        <f t="shared" si="15"/>
        <v>0</v>
      </c>
      <c r="T52" s="535">
        <f t="shared" si="16"/>
        <v>0</v>
      </c>
    </row>
    <row r="53" spans="1:20" outlineLevel="1">
      <c r="A53" s="567">
        <v>10120</v>
      </c>
      <c r="B53" s="557" t="s">
        <v>1481</v>
      </c>
      <c r="C53" s="556"/>
      <c r="D53" s="551"/>
      <c r="E53" s="551"/>
      <c r="F53" s="546">
        <v>0</v>
      </c>
      <c r="G53" s="551"/>
      <c r="H53" s="551"/>
      <c r="I53" s="551"/>
      <c r="J53" s="546">
        <v>0</v>
      </c>
      <c r="K53" s="546"/>
      <c r="L53" s="535">
        <f t="shared" si="14"/>
        <v>0</v>
      </c>
      <c r="M53" s="535">
        <f t="shared" si="15"/>
        <v>0</v>
      </c>
      <c r="N53" s="535">
        <f t="shared" si="15"/>
        <v>0</v>
      </c>
      <c r="O53" s="535">
        <f t="shared" si="15"/>
        <v>0</v>
      </c>
      <c r="P53" s="535">
        <f t="shared" si="15"/>
        <v>0</v>
      </c>
      <c r="Q53" s="535">
        <f t="shared" si="15"/>
        <v>0</v>
      </c>
      <c r="R53" s="535">
        <f t="shared" si="15"/>
        <v>0</v>
      </c>
      <c r="T53" s="535">
        <f t="shared" si="16"/>
        <v>0</v>
      </c>
    </row>
    <row r="54" spans="1:20" ht="11.25" customHeight="1" outlineLevel="1">
      <c r="A54" s="567">
        <v>10700</v>
      </c>
      <c r="B54" s="539" t="s">
        <v>1480</v>
      </c>
      <c r="C54" s="556"/>
      <c r="D54" s="551">
        <v>25620.25</v>
      </c>
      <c r="E54" s="551">
        <v>10973.97</v>
      </c>
      <c r="F54" s="546">
        <v>9331.1645560000015</v>
      </c>
      <c r="G54" s="551"/>
      <c r="H54" s="551">
        <v>450</v>
      </c>
      <c r="I54" s="551"/>
      <c r="J54" s="546">
        <v>3415.1504590000009</v>
      </c>
      <c r="K54" s="546"/>
      <c r="L54" s="535">
        <f t="shared" si="14"/>
        <v>49790.535015000009</v>
      </c>
      <c r="M54" s="535">
        <f t="shared" si="15"/>
        <v>51284.251065450007</v>
      </c>
      <c r="N54" s="535">
        <f t="shared" si="15"/>
        <v>52822.778597413511</v>
      </c>
      <c r="O54" s="535">
        <f t="shared" si="15"/>
        <v>54407.461955335915</v>
      </c>
      <c r="P54" s="535">
        <f t="shared" si="15"/>
        <v>56039.685813995995</v>
      </c>
      <c r="Q54" s="535">
        <f t="shared" si="15"/>
        <v>57720.876388415876</v>
      </c>
      <c r="R54" s="535">
        <f t="shared" si="15"/>
        <v>59452.502680068355</v>
      </c>
      <c r="T54" s="535">
        <f t="shared" si="16"/>
        <v>25642.125532725004</v>
      </c>
    </row>
    <row r="55" spans="1:20" outlineLevel="1">
      <c r="A55" s="567" t="s">
        <v>1479</v>
      </c>
      <c r="B55" s="539" t="s">
        <v>1478</v>
      </c>
      <c r="C55" s="556"/>
      <c r="D55" s="546"/>
      <c r="E55" s="546"/>
      <c r="F55" s="546">
        <v>0</v>
      </c>
      <c r="G55" s="546"/>
      <c r="H55" s="546"/>
      <c r="I55" s="546"/>
      <c r="J55" s="546">
        <v>0</v>
      </c>
      <c r="K55" s="546"/>
      <c r="L55" s="535">
        <f t="shared" si="14"/>
        <v>0</v>
      </c>
      <c r="M55" s="535">
        <f t="shared" si="15"/>
        <v>0</v>
      </c>
      <c r="N55" s="535">
        <f t="shared" si="15"/>
        <v>0</v>
      </c>
      <c r="O55" s="535">
        <f t="shared" si="15"/>
        <v>0</v>
      </c>
      <c r="P55" s="535">
        <f t="shared" si="15"/>
        <v>0</v>
      </c>
      <c r="Q55" s="535">
        <f t="shared" si="15"/>
        <v>0</v>
      </c>
      <c r="R55" s="535">
        <f t="shared" si="15"/>
        <v>0</v>
      </c>
      <c r="T55" s="535">
        <f t="shared" si="16"/>
        <v>0</v>
      </c>
    </row>
    <row r="56" spans="1:20" outlineLevel="1">
      <c r="A56" s="569">
        <v>13400</v>
      </c>
      <c r="B56" s="557" t="s">
        <v>1477</v>
      </c>
      <c r="C56" s="556"/>
      <c r="D56" s="579">
        <v>2702155.9133516913</v>
      </c>
      <c r="E56" s="551">
        <v>1679315.6866483088</v>
      </c>
      <c r="F56" s="546">
        <v>0</v>
      </c>
      <c r="G56" s="551"/>
      <c r="H56" s="551"/>
      <c r="I56" s="551"/>
      <c r="J56" s="546">
        <v>548463.65277900023</v>
      </c>
      <c r="K56" s="546"/>
      <c r="L56" s="535">
        <f t="shared" si="14"/>
        <v>4929935.2527789995</v>
      </c>
      <c r="M56" s="535">
        <f t="shared" si="15"/>
        <v>5077833.3103623698</v>
      </c>
      <c r="N56" s="535">
        <f t="shared" si="15"/>
        <v>5230168.3096732413</v>
      </c>
      <c r="O56" s="535">
        <f t="shared" si="15"/>
        <v>5387073.3589634383</v>
      </c>
      <c r="P56" s="535">
        <f t="shared" si="15"/>
        <v>5548685.5597323412</v>
      </c>
      <c r="Q56" s="535">
        <f t="shared" si="15"/>
        <v>5715146.1265243115</v>
      </c>
      <c r="R56" s="535">
        <f t="shared" si="15"/>
        <v>5886600.5103200413</v>
      </c>
      <c r="T56" s="535">
        <f t="shared" si="16"/>
        <v>2538916.6551811849</v>
      </c>
    </row>
    <row r="57" spans="1:20" outlineLevel="1">
      <c r="A57" s="567">
        <v>11100</v>
      </c>
      <c r="B57" s="539" t="s">
        <v>1476</v>
      </c>
      <c r="C57" s="556"/>
      <c r="D57" s="551">
        <v>3000</v>
      </c>
      <c r="E57" s="551">
        <v>2664</v>
      </c>
      <c r="F57" s="546">
        <v>0</v>
      </c>
      <c r="G57" s="551"/>
      <c r="H57" s="551"/>
      <c r="I57" s="551">
        <v>250</v>
      </c>
      <c r="J57" s="546">
        <v>0</v>
      </c>
      <c r="K57" s="546"/>
      <c r="L57" s="535">
        <f t="shared" si="14"/>
        <v>5914</v>
      </c>
      <c r="M57" s="535">
        <f t="shared" si="15"/>
        <v>6091.42</v>
      </c>
      <c r="N57" s="535">
        <f t="shared" si="15"/>
        <v>6274.1626000000006</v>
      </c>
      <c r="O57" s="535">
        <f t="shared" si="15"/>
        <v>6462.3874780000006</v>
      </c>
      <c r="P57" s="535">
        <f t="shared" si="15"/>
        <v>6656.2591023400009</v>
      </c>
      <c r="Q57" s="535">
        <f t="shared" si="15"/>
        <v>6855.9468754102008</v>
      </c>
      <c r="R57" s="535">
        <f t="shared" si="15"/>
        <v>7061.6252816725073</v>
      </c>
      <c r="T57" s="535">
        <f t="shared" si="16"/>
        <v>3045.71</v>
      </c>
    </row>
    <row r="58" spans="1:20" outlineLevel="1">
      <c r="A58" s="567">
        <v>11200</v>
      </c>
      <c r="B58" s="539" t="s">
        <v>1475</v>
      </c>
      <c r="C58" s="556"/>
      <c r="D58" s="546">
        <v>192794.41677234022</v>
      </c>
      <c r="E58" s="546">
        <v>83928.913227659796</v>
      </c>
      <c r="F58" s="546">
        <v>0</v>
      </c>
      <c r="G58" s="551"/>
      <c r="H58" s="551"/>
      <c r="I58" s="551"/>
      <c r="J58" s="546">
        <v>241289.91271000003</v>
      </c>
      <c r="K58" s="546"/>
      <c r="L58" s="535">
        <f t="shared" si="14"/>
        <v>518013.24271000002</v>
      </c>
      <c r="M58" s="535">
        <f t="shared" si="15"/>
        <v>533553.63999130006</v>
      </c>
      <c r="N58" s="535">
        <f t="shared" si="15"/>
        <v>549560.24919103913</v>
      </c>
      <c r="O58" s="535">
        <f t="shared" si="15"/>
        <v>566047.05666677037</v>
      </c>
      <c r="P58" s="535">
        <f t="shared" si="15"/>
        <v>583028.46836677345</v>
      </c>
      <c r="Q58" s="535">
        <f t="shared" si="15"/>
        <v>600519.32241777668</v>
      </c>
      <c r="R58" s="535">
        <f t="shared" si="15"/>
        <v>618534.90209031</v>
      </c>
      <c r="T58" s="535">
        <f t="shared" si="16"/>
        <v>266776.81999565003</v>
      </c>
    </row>
    <row r="59" spans="1:20" outlineLevel="1">
      <c r="A59" s="567" t="s">
        <v>1474</v>
      </c>
      <c r="B59" s="539" t="s">
        <v>1473</v>
      </c>
      <c r="C59" s="556"/>
      <c r="D59" s="551">
        <v>66174.30259080934</v>
      </c>
      <c r="E59" s="551">
        <v>33825.69740919066</v>
      </c>
      <c r="F59" s="546">
        <v>0</v>
      </c>
      <c r="G59" s="551"/>
      <c r="H59" s="551"/>
      <c r="I59" s="551"/>
      <c r="J59" s="546">
        <v>0</v>
      </c>
      <c r="K59" s="546"/>
      <c r="L59" s="535">
        <f t="shared" si="14"/>
        <v>100000</v>
      </c>
      <c r="M59" s="535">
        <f t="shared" si="15"/>
        <v>103000</v>
      </c>
      <c r="N59" s="535">
        <f t="shared" si="15"/>
        <v>106090</v>
      </c>
      <c r="O59" s="535">
        <f t="shared" si="15"/>
        <v>109272.7</v>
      </c>
      <c r="P59" s="535">
        <f t="shared" si="15"/>
        <v>112550.88099999999</v>
      </c>
      <c r="Q59" s="535">
        <f t="shared" si="15"/>
        <v>115927.40742999999</v>
      </c>
      <c r="R59" s="535">
        <f t="shared" si="15"/>
        <v>119405.2296529</v>
      </c>
      <c r="T59" s="535">
        <f t="shared" si="16"/>
        <v>51500</v>
      </c>
    </row>
    <row r="60" spans="1:20" outlineLevel="1">
      <c r="A60" s="567">
        <v>11380</v>
      </c>
      <c r="B60" s="557" t="s">
        <v>1472</v>
      </c>
      <c r="C60" s="556"/>
      <c r="D60" s="551">
        <v>322.49721793256708</v>
      </c>
      <c r="E60" s="551">
        <v>103896.20278206743</v>
      </c>
      <c r="F60" s="546">
        <v>0</v>
      </c>
      <c r="G60" s="551"/>
      <c r="H60" s="551"/>
      <c r="I60" s="551"/>
      <c r="J60" s="546">
        <v>436.90500000000009</v>
      </c>
      <c r="K60" s="546"/>
      <c r="L60" s="535">
        <f t="shared" si="14"/>
        <v>104655.605</v>
      </c>
      <c r="M60" s="535">
        <f t="shared" ref="M60:R68" si="17">L60*1.03</f>
        <v>107795.27314999999</v>
      </c>
      <c r="N60" s="535">
        <f t="shared" si="17"/>
        <v>111029.1313445</v>
      </c>
      <c r="O60" s="535">
        <f t="shared" si="17"/>
        <v>114360.005284835</v>
      </c>
      <c r="P60" s="535">
        <f t="shared" si="17"/>
        <v>117790.80544338006</v>
      </c>
      <c r="Q60" s="535">
        <f t="shared" si="17"/>
        <v>121324.52960668146</v>
      </c>
      <c r="R60" s="535">
        <f t="shared" si="17"/>
        <v>124964.26549488191</v>
      </c>
      <c r="T60" s="535">
        <f t="shared" si="16"/>
        <v>53897.636574999997</v>
      </c>
    </row>
    <row r="61" spans="1:20" outlineLevel="1">
      <c r="A61" s="567"/>
      <c r="B61" s="557" t="s">
        <v>1471</v>
      </c>
      <c r="C61" s="556"/>
      <c r="D61" s="551"/>
      <c r="E61" s="551"/>
      <c r="F61" s="546">
        <v>0</v>
      </c>
      <c r="G61" s="551"/>
      <c r="H61" s="551"/>
      <c r="I61" s="551"/>
      <c r="J61" s="546">
        <v>0</v>
      </c>
      <c r="K61" s="546"/>
      <c r="L61" s="535">
        <f t="shared" si="14"/>
        <v>0</v>
      </c>
      <c r="M61" s="535">
        <f t="shared" si="17"/>
        <v>0</v>
      </c>
      <c r="N61" s="535">
        <f t="shared" si="17"/>
        <v>0</v>
      </c>
      <c r="O61" s="535">
        <f t="shared" si="17"/>
        <v>0</v>
      </c>
      <c r="P61" s="535">
        <f t="shared" si="17"/>
        <v>0</v>
      </c>
      <c r="Q61" s="535">
        <f t="shared" si="17"/>
        <v>0</v>
      </c>
      <c r="R61" s="535">
        <f t="shared" si="17"/>
        <v>0</v>
      </c>
      <c r="T61" s="535">
        <f t="shared" si="16"/>
        <v>0</v>
      </c>
    </row>
    <row r="62" spans="1:20" outlineLevel="1">
      <c r="A62" s="567" t="s">
        <v>1470</v>
      </c>
      <c r="B62" s="557" t="s">
        <v>1423</v>
      </c>
      <c r="C62" s="556"/>
      <c r="D62" s="546"/>
      <c r="E62" s="546"/>
      <c r="F62" s="546">
        <v>0</v>
      </c>
      <c r="G62" s="546"/>
      <c r="H62" s="546"/>
      <c r="I62" s="546"/>
      <c r="J62" s="546">
        <v>0</v>
      </c>
      <c r="K62" s="546"/>
      <c r="L62" s="535">
        <f t="shared" si="14"/>
        <v>0</v>
      </c>
      <c r="M62" s="535">
        <f t="shared" si="17"/>
        <v>0</v>
      </c>
      <c r="N62" s="535">
        <f t="shared" si="17"/>
        <v>0</v>
      </c>
      <c r="O62" s="535">
        <f t="shared" si="17"/>
        <v>0</v>
      </c>
      <c r="P62" s="535">
        <f t="shared" si="17"/>
        <v>0</v>
      </c>
      <c r="Q62" s="535">
        <f t="shared" si="17"/>
        <v>0</v>
      </c>
      <c r="R62" s="535">
        <f t="shared" si="17"/>
        <v>0</v>
      </c>
      <c r="T62" s="535">
        <f t="shared" si="16"/>
        <v>0</v>
      </c>
    </row>
    <row r="63" spans="1:20" ht="13.8" outlineLevel="1">
      <c r="A63" s="537" t="s">
        <v>1469</v>
      </c>
      <c r="B63" s="557" t="s">
        <v>1404</v>
      </c>
      <c r="C63" s="556"/>
      <c r="D63" s="546">
        <v>9987.7064082554298</v>
      </c>
      <c r="E63" s="566">
        <v>8182.3335917445711</v>
      </c>
      <c r="F63" s="546">
        <v>0</v>
      </c>
      <c r="G63" s="551"/>
      <c r="H63" s="551"/>
      <c r="I63" s="551"/>
      <c r="J63" s="546">
        <v>0</v>
      </c>
      <c r="K63" s="546"/>
      <c r="L63" s="535">
        <f t="shared" si="14"/>
        <v>18170.04</v>
      </c>
      <c r="M63" s="535">
        <f t="shared" si="17"/>
        <v>18715.141200000002</v>
      </c>
      <c r="N63" s="535">
        <f t="shared" si="17"/>
        <v>19276.595436000003</v>
      </c>
      <c r="O63" s="535">
        <f t="shared" si="17"/>
        <v>19854.893299080002</v>
      </c>
      <c r="P63" s="535">
        <f t="shared" si="17"/>
        <v>20450.540098052403</v>
      </c>
      <c r="Q63" s="535">
        <f t="shared" si="17"/>
        <v>21064.056300993976</v>
      </c>
      <c r="R63" s="535">
        <f t="shared" si="17"/>
        <v>21695.977990023795</v>
      </c>
      <c r="T63" s="535">
        <f t="shared" si="16"/>
        <v>9357.5706000000009</v>
      </c>
    </row>
    <row r="64" spans="1:20" outlineLevel="1">
      <c r="A64" s="567">
        <v>11800</v>
      </c>
      <c r="B64" s="539" t="s">
        <v>1468</v>
      </c>
      <c r="C64" s="556"/>
      <c r="D64" s="579">
        <v>102477.14</v>
      </c>
      <c r="E64" s="579">
        <v>2294.88</v>
      </c>
      <c r="F64" s="546">
        <v>0</v>
      </c>
      <c r="G64" s="551"/>
      <c r="H64" s="551"/>
      <c r="I64" s="551"/>
      <c r="J64" s="546">
        <v>873.81000000000017</v>
      </c>
      <c r="K64" s="546"/>
      <c r="L64" s="535">
        <f t="shared" si="14"/>
        <v>105645.83</v>
      </c>
      <c r="M64" s="535">
        <f t="shared" si="17"/>
        <v>108815.20490000001</v>
      </c>
      <c r="N64" s="535">
        <f t="shared" si="17"/>
        <v>112079.66104700002</v>
      </c>
      <c r="O64" s="535">
        <f t="shared" si="17"/>
        <v>115442.05087841002</v>
      </c>
      <c r="P64" s="535">
        <f t="shared" si="17"/>
        <v>118905.31240476233</v>
      </c>
      <c r="Q64" s="535">
        <f t="shared" si="17"/>
        <v>122472.47177690521</v>
      </c>
      <c r="R64" s="535">
        <f t="shared" si="17"/>
        <v>126146.64593021237</v>
      </c>
      <c r="T64" s="535">
        <f t="shared" si="16"/>
        <v>54407.602450000006</v>
      </c>
    </row>
    <row r="65" spans="1:20" outlineLevel="1">
      <c r="A65" s="567">
        <v>11900</v>
      </c>
      <c r="B65" s="539" t="s">
        <v>1467</v>
      </c>
      <c r="C65" s="556"/>
      <c r="D65" s="551">
        <v>774000</v>
      </c>
      <c r="E65" s="551">
        <v>0</v>
      </c>
      <c r="F65" s="546"/>
      <c r="G65" s="551"/>
      <c r="H65" s="551"/>
      <c r="I65" s="551"/>
      <c r="J65" s="546"/>
      <c r="K65" s="546"/>
      <c r="L65" s="535">
        <f t="shared" si="14"/>
        <v>774000</v>
      </c>
      <c r="M65" s="535">
        <f t="shared" si="17"/>
        <v>797220</v>
      </c>
      <c r="N65" s="535">
        <f t="shared" si="17"/>
        <v>821136.6</v>
      </c>
      <c r="O65" s="535">
        <f t="shared" si="17"/>
        <v>845770.69799999997</v>
      </c>
      <c r="P65" s="535">
        <f t="shared" si="17"/>
        <v>871143.81894000003</v>
      </c>
      <c r="Q65" s="535">
        <f t="shared" si="17"/>
        <v>897278.13350820006</v>
      </c>
      <c r="R65" s="535">
        <f t="shared" si="17"/>
        <v>924196.47751344612</v>
      </c>
      <c r="T65" s="535">
        <f t="shared" si="16"/>
        <v>398610</v>
      </c>
    </row>
    <row r="66" spans="1:20" outlineLevel="1">
      <c r="A66" s="567">
        <v>12000</v>
      </c>
      <c r="B66" s="539" t="s">
        <v>1466</v>
      </c>
      <c r="C66" s="556"/>
      <c r="D66" s="551">
        <v>567026.32999999996</v>
      </c>
      <c r="E66" s="551">
        <v>2402000.48</v>
      </c>
      <c r="F66" s="546"/>
      <c r="G66" s="551"/>
      <c r="H66" s="551"/>
      <c r="I66" s="551"/>
      <c r="J66" s="546">
        <v>391414.3834370001</v>
      </c>
      <c r="K66" s="546"/>
      <c r="L66" s="535">
        <f t="shared" si="14"/>
        <v>3360441.1934370003</v>
      </c>
      <c r="M66" s="535">
        <f t="shared" si="17"/>
        <v>3461254.4292401103</v>
      </c>
      <c r="N66" s="535">
        <f t="shared" si="17"/>
        <v>3565092.0621173135</v>
      </c>
      <c r="O66" s="535">
        <f t="shared" si="17"/>
        <v>3672044.8239808329</v>
      </c>
      <c r="P66" s="535">
        <f t="shared" si="17"/>
        <v>3782206.1687002582</v>
      </c>
      <c r="Q66" s="535">
        <f t="shared" si="17"/>
        <v>3895672.353761266</v>
      </c>
      <c r="R66" s="535">
        <f t="shared" si="17"/>
        <v>4012542.5243741041</v>
      </c>
      <c r="T66" s="535">
        <f t="shared" si="16"/>
        <v>1730627.2146200552</v>
      </c>
    </row>
    <row r="67" spans="1:20" outlineLevel="1">
      <c r="A67" s="567">
        <v>12010</v>
      </c>
      <c r="B67" s="539" t="s">
        <v>1465</v>
      </c>
      <c r="C67" s="556"/>
      <c r="D67" s="551">
        <v>325427.55</v>
      </c>
      <c r="E67" s="551">
        <v>90012.6</v>
      </c>
      <c r="F67" s="546"/>
      <c r="G67" s="551"/>
      <c r="H67" s="551"/>
      <c r="I67" s="551"/>
      <c r="J67" s="546"/>
      <c r="K67" s="546"/>
      <c r="L67" s="535">
        <f t="shared" si="14"/>
        <v>415440.15</v>
      </c>
      <c r="M67" s="535">
        <f t="shared" si="17"/>
        <v>427903.35450000002</v>
      </c>
      <c r="N67" s="535">
        <f t="shared" si="17"/>
        <v>440740.45513500005</v>
      </c>
      <c r="O67" s="535">
        <f t="shared" si="17"/>
        <v>453962.66878905008</v>
      </c>
      <c r="P67" s="535">
        <f t="shared" si="17"/>
        <v>467581.54885272158</v>
      </c>
      <c r="Q67" s="535">
        <f t="shared" si="17"/>
        <v>481608.99531830323</v>
      </c>
      <c r="R67" s="535">
        <f t="shared" si="17"/>
        <v>496057.26517785236</v>
      </c>
      <c r="T67" s="535">
        <f t="shared" si="16"/>
        <v>213951.67725000001</v>
      </c>
    </row>
    <row r="68" spans="1:20" outlineLevel="1">
      <c r="A68" s="567">
        <v>12040</v>
      </c>
      <c r="B68" s="539" t="s">
        <v>1464</v>
      </c>
      <c r="C68" s="556"/>
      <c r="D68" s="551">
        <v>24533.29</v>
      </c>
      <c r="E68" s="579">
        <v>10000</v>
      </c>
      <c r="F68" s="546">
        <v>0</v>
      </c>
      <c r="G68" s="551"/>
      <c r="H68" s="551"/>
      <c r="I68" s="551"/>
      <c r="J68" s="546">
        <v>38835.961164000008</v>
      </c>
      <c r="K68" s="546"/>
      <c r="L68" s="535">
        <f t="shared" si="14"/>
        <v>73369.251164000016</v>
      </c>
      <c r="M68" s="535">
        <f t="shared" si="17"/>
        <v>75570.328698920013</v>
      </c>
      <c r="N68" s="535">
        <f t="shared" si="17"/>
        <v>77837.438559887611</v>
      </c>
      <c r="O68" s="535">
        <f t="shared" si="17"/>
        <v>80172.561716684242</v>
      </c>
      <c r="P68" s="535">
        <f t="shared" si="17"/>
        <v>82577.738568184766</v>
      </c>
      <c r="Q68" s="535">
        <f t="shared" si="17"/>
        <v>85055.070725230311</v>
      </c>
      <c r="R68" s="535">
        <f t="shared" si="17"/>
        <v>87606.722846987221</v>
      </c>
      <c r="T68" s="535">
        <f t="shared" si="16"/>
        <v>37785.164349460007</v>
      </c>
    </row>
    <row r="69" spans="1:20" outlineLevel="1">
      <c r="A69" s="567">
        <v>12050</v>
      </c>
      <c r="B69" s="557" t="s">
        <v>1463</v>
      </c>
      <c r="C69" s="556"/>
      <c r="D69" s="551">
        <v>1142987</v>
      </c>
      <c r="E69" s="551">
        <v>5719687</v>
      </c>
      <c r="F69" s="546">
        <v>0</v>
      </c>
      <c r="G69" s="551"/>
      <c r="H69" s="551"/>
      <c r="I69" s="551"/>
      <c r="J69" s="546">
        <v>0</v>
      </c>
      <c r="K69" s="546"/>
      <c r="L69" s="535">
        <f>65174+494231-59022</f>
        <v>500383</v>
      </c>
      <c r="M69" s="535">
        <v>0</v>
      </c>
      <c r="N69" s="535">
        <f t="shared" ref="N69:R78" si="18">M69*1.03</f>
        <v>0</v>
      </c>
      <c r="O69" s="535">
        <f t="shared" si="18"/>
        <v>0</v>
      </c>
      <c r="P69" s="535">
        <f t="shared" si="18"/>
        <v>0</v>
      </c>
      <c r="Q69" s="535">
        <f t="shared" si="18"/>
        <v>0</v>
      </c>
      <c r="R69" s="535">
        <f t="shared" si="18"/>
        <v>0</v>
      </c>
      <c r="T69" s="535">
        <f t="shared" si="16"/>
        <v>0</v>
      </c>
    </row>
    <row r="70" spans="1:20" outlineLevel="1">
      <c r="A70" s="567">
        <v>12100</v>
      </c>
      <c r="B70" s="539" t="s">
        <v>1462</v>
      </c>
      <c r="C70" s="556"/>
      <c r="D70" s="551">
        <v>516</v>
      </c>
      <c r="E70" s="551">
        <v>0</v>
      </c>
      <c r="F70" s="546">
        <v>0</v>
      </c>
      <c r="G70" s="551"/>
      <c r="H70" s="551"/>
      <c r="I70" s="551"/>
      <c r="J70" s="546">
        <v>0</v>
      </c>
      <c r="K70" s="546"/>
      <c r="L70" s="535">
        <f t="shared" ref="L70:L114" si="19">SUM(D70:J70)</f>
        <v>516</v>
      </c>
      <c r="M70" s="535">
        <f t="shared" ref="M70:M99" si="20">L70*1.03</f>
        <v>531.48</v>
      </c>
      <c r="N70" s="535">
        <f t="shared" si="18"/>
        <v>547.42439999999999</v>
      </c>
      <c r="O70" s="535">
        <f t="shared" si="18"/>
        <v>563.84713199999999</v>
      </c>
      <c r="P70" s="535">
        <f t="shared" si="18"/>
        <v>580.76254596000001</v>
      </c>
      <c r="Q70" s="535">
        <f t="shared" si="18"/>
        <v>598.18542233879998</v>
      </c>
      <c r="R70" s="535">
        <f t="shared" si="18"/>
        <v>616.13098500896399</v>
      </c>
      <c r="T70" s="535">
        <f t="shared" si="16"/>
        <v>265.74</v>
      </c>
    </row>
    <row r="71" spans="1:20" outlineLevel="1">
      <c r="A71" s="567">
        <v>12200</v>
      </c>
      <c r="B71" s="539" t="s">
        <v>1461</v>
      </c>
      <c r="C71" s="556"/>
      <c r="D71" s="551"/>
      <c r="E71" s="551"/>
      <c r="F71" s="546">
        <v>0</v>
      </c>
      <c r="G71" s="551"/>
      <c r="H71" s="551"/>
      <c r="I71" s="551"/>
      <c r="J71" s="546">
        <v>0</v>
      </c>
      <c r="K71" s="546"/>
      <c r="L71" s="535">
        <f t="shared" si="19"/>
        <v>0</v>
      </c>
      <c r="M71" s="535">
        <f t="shared" si="20"/>
        <v>0</v>
      </c>
      <c r="N71" s="535">
        <f t="shared" si="18"/>
        <v>0</v>
      </c>
      <c r="O71" s="535">
        <f t="shared" si="18"/>
        <v>0</v>
      </c>
      <c r="P71" s="535">
        <f t="shared" si="18"/>
        <v>0</v>
      </c>
      <c r="Q71" s="535">
        <f t="shared" si="18"/>
        <v>0</v>
      </c>
      <c r="R71" s="535">
        <f t="shared" si="18"/>
        <v>0</v>
      </c>
      <c r="T71" s="535">
        <f t="shared" si="16"/>
        <v>0</v>
      </c>
    </row>
    <row r="72" spans="1:20" outlineLevel="1">
      <c r="A72" s="569" t="s">
        <v>1460</v>
      </c>
      <c r="B72" s="557" t="s">
        <v>1459</v>
      </c>
      <c r="C72" s="556"/>
      <c r="D72" s="551"/>
      <c r="E72" s="551"/>
      <c r="F72" s="546">
        <v>0</v>
      </c>
      <c r="G72" s="551"/>
      <c r="H72" s="551"/>
      <c r="I72" s="551"/>
      <c r="J72" s="546">
        <v>0</v>
      </c>
      <c r="K72" s="546"/>
      <c r="L72" s="535">
        <f t="shared" si="19"/>
        <v>0</v>
      </c>
      <c r="M72" s="535">
        <f t="shared" si="20"/>
        <v>0</v>
      </c>
      <c r="N72" s="535">
        <f t="shared" si="18"/>
        <v>0</v>
      </c>
      <c r="O72" s="535">
        <f t="shared" si="18"/>
        <v>0</v>
      </c>
      <c r="P72" s="535">
        <f t="shared" si="18"/>
        <v>0</v>
      </c>
      <c r="Q72" s="535">
        <f t="shared" si="18"/>
        <v>0</v>
      </c>
      <c r="R72" s="535">
        <f t="shared" si="18"/>
        <v>0</v>
      </c>
      <c r="T72" s="535">
        <f t="shared" si="16"/>
        <v>0</v>
      </c>
    </row>
    <row r="73" spans="1:20" outlineLevel="1">
      <c r="A73" s="567">
        <v>12600</v>
      </c>
      <c r="B73" s="539" t="s">
        <v>1458</v>
      </c>
      <c r="C73" s="556"/>
      <c r="D73" s="551"/>
      <c r="E73" s="551"/>
      <c r="F73" s="546">
        <v>0</v>
      </c>
      <c r="G73" s="551"/>
      <c r="H73" s="551"/>
      <c r="I73" s="551"/>
      <c r="J73" s="546">
        <v>0</v>
      </c>
      <c r="K73" s="546"/>
      <c r="L73" s="535">
        <f t="shared" si="19"/>
        <v>0</v>
      </c>
      <c r="M73" s="535">
        <f t="shared" si="20"/>
        <v>0</v>
      </c>
      <c r="N73" s="535">
        <f t="shared" si="18"/>
        <v>0</v>
      </c>
      <c r="O73" s="535">
        <f t="shared" si="18"/>
        <v>0</v>
      </c>
      <c r="P73" s="535">
        <f t="shared" si="18"/>
        <v>0</v>
      </c>
      <c r="Q73" s="535">
        <f t="shared" si="18"/>
        <v>0</v>
      </c>
      <c r="R73" s="535">
        <f t="shared" si="18"/>
        <v>0</v>
      </c>
      <c r="T73" s="535">
        <f t="shared" si="16"/>
        <v>0</v>
      </c>
    </row>
    <row r="74" spans="1:20" outlineLevel="1">
      <c r="A74" s="567">
        <v>12750</v>
      </c>
      <c r="B74" s="557" t="s">
        <v>1403</v>
      </c>
      <c r="C74" s="556"/>
      <c r="D74" s="551"/>
      <c r="E74" s="551"/>
      <c r="F74" s="546">
        <v>0</v>
      </c>
      <c r="G74" s="551"/>
      <c r="H74" s="551"/>
      <c r="I74" s="551"/>
      <c r="J74" s="546">
        <v>0</v>
      </c>
      <c r="K74" s="546"/>
      <c r="L74" s="535">
        <f t="shared" si="19"/>
        <v>0</v>
      </c>
      <c r="M74" s="535">
        <f t="shared" si="20"/>
        <v>0</v>
      </c>
      <c r="N74" s="535">
        <f t="shared" si="18"/>
        <v>0</v>
      </c>
      <c r="O74" s="535">
        <f t="shared" si="18"/>
        <v>0</v>
      </c>
      <c r="P74" s="535">
        <f t="shared" si="18"/>
        <v>0</v>
      </c>
      <c r="Q74" s="535">
        <f t="shared" si="18"/>
        <v>0</v>
      </c>
      <c r="R74" s="535">
        <f t="shared" si="18"/>
        <v>0</v>
      </c>
      <c r="T74" s="535">
        <f t="shared" si="16"/>
        <v>0</v>
      </c>
    </row>
    <row r="75" spans="1:20" outlineLevel="1">
      <c r="A75" s="567">
        <v>12700</v>
      </c>
      <c r="B75" s="539" t="s">
        <v>536</v>
      </c>
      <c r="C75" s="556"/>
      <c r="D75" s="551">
        <v>7727.3455598674518</v>
      </c>
      <c r="E75" s="551">
        <v>6330.5544401325478</v>
      </c>
      <c r="F75" s="546">
        <v>0</v>
      </c>
      <c r="G75" s="551"/>
      <c r="H75" s="551"/>
      <c r="I75" s="551"/>
      <c r="J75" s="546">
        <v>194.18000000000004</v>
      </c>
      <c r="K75" s="546"/>
      <c r="L75" s="535">
        <f t="shared" si="19"/>
        <v>14252.08</v>
      </c>
      <c r="M75" s="535">
        <f t="shared" si="20"/>
        <v>14679.642400000001</v>
      </c>
      <c r="N75" s="535">
        <f t="shared" si="18"/>
        <v>15120.031672000001</v>
      </c>
      <c r="O75" s="535">
        <f t="shared" si="18"/>
        <v>15573.632622160001</v>
      </c>
      <c r="P75" s="535">
        <f t="shared" si="18"/>
        <v>16040.841600824802</v>
      </c>
      <c r="Q75" s="535">
        <f t="shared" si="18"/>
        <v>16522.066848849547</v>
      </c>
      <c r="R75" s="535">
        <f t="shared" si="18"/>
        <v>17017.728854315035</v>
      </c>
      <c r="T75" s="535">
        <f t="shared" si="16"/>
        <v>7339.8212000000003</v>
      </c>
    </row>
    <row r="76" spans="1:20" outlineLevel="1">
      <c r="A76" s="567"/>
      <c r="B76" s="557" t="s">
        <v>1401</v>
      </c>
      <c r="C76" s="556"/>
      <c r="D76" s="551"/>
      <c r="E76" s="551"/>
      <c r="F76" s="546">
        <v>0</v>
      </c>
      <c r="G76" s="551"/>
      <c r="H76" s="551"/>
      <c r="I76" s="551"/>
      <c r="J76" s="546">
        <v>0</v>
      </c>
      <c r="K76" s="546"/>
      <c r="L76" s="535">
        <f t="shared" si="19"/>
        <v>0</v>
      </c>
      <c r="M76" s="535">
        <f t="shared" si="20"/>
        <v>0</v>
      </c>
      <c r="N76" s="535">
        <f t="shared" si="18"/>
        <v>0</v>
      </c>
      <c r="O76" s="535">
        <f t="shared" si="18"/>
        <v>0</v>
      </c>
      <c r="P76" s="535">
        <f t="shared" si="18"/>
        <v>0</v>
      </c>
      <c r="Q76" s="535">
        <f t="shared" si="18"/>
        <v>0</v>
      </c>
      <c r="R76" s="535">
        <f t="shared" si="18"/>
        <v>0</v>
      </c>
      <c r="T76" s="535">
        <f t="shared" si="16"/>
        <v>0</v>
      </c>
    </row>
    <row r="77" spans="1:20" outlineLevel="1">
      <c r="A77" s="567">
        <v>12780</v>
      </c>
      <c r="B77" s="557" t="s">
        <v>1457</v>
      </c>
      <c r="C77" s="556"/>
      <c r="D77" s="551"/>
      <c r="E77" s="551"/>
      <c r="F77" s="546">
        <v>0</v>
      </c>
      <c r="G77" s="551"/>
      <c r="H77" s="551"/>
      <c r="I77" s="551"/>
      <c r="J77" s="546">
        <v>0</v>
      </c>
      <c r="K77" s="546"/>
      <c r="L77" s="535">
        <f t="shared" si="19"/>
        <v>0</v>
      </c>
      <c r="M77" s="535">
        <f t="shared" si="20"/>
        <v>0</v>
      </c>
      <c r="N77" s="535">
        <f t="shared" si="18"/>
        <v>0</v>
      </c>
      <c r="O77" s="535">
        <f t="shared" si="18"/>
        <v>0</v>
      </c>
      <c r="P77" s="535">
        <f t="shared" si="18"/>
        <v>0</v>
      </c>
      <c r="Q77" s="535">
        <f t="shared" si="18"/>
        <v>0</v>
      </c>
      <c r="R77" s="535">
        <f t="shared" si="18"/>
        <v>0</v>
      </c>
      <c r="T77" s="535">
        <f t="shared" si="16"/>
        <v>0</v>
      </c>
    </row>
    <row r="78" spans="1:20" outlineLevel="1">
      <c r="A78" s="568" t="s">
        <v>1456</v>
      </c>
      <c r="B78" s="557" t="s">
        <v>1455</v>
      </c>
      <c r="C78" s="556"/>
      <c r="D78" s="551">
        <v>1498071.984494997</v>
      </c>
      <c r="E78" s="551">
        <v>365624.275505003</v>
      </c>
      <c r="F78" s="546">
        <v>0</v>
      </c>
      <c r="G78" s="551"/>
      <c r="H78" s="551"/>
      <c r="I78" s="551"/>
      <c r="J78" s="546">
        <v>0</v>
      </c>
      <c r="K78" s="546"/>
      <c r="L78" s="535">
        <f t="shared" si="19"/>
        <v>1863696.26</v>
      </c>
      <c r="M78" s="535">
        <f t="shared" si="20"/>
        <v>1919607.1478000002</v>
      </c>
      <c r="N78" s="535">
        <f t="shared" si="18"/>
        <v>1977195.3622340001</v>
      </c>
      <c r="O78" s="535">
        <f t="shared" si="18"/>
        <v>2036511.2231010201</v>
      </c>
      <c r="P78" s="535">
        <f t="shared" si="18"/>
        <v>2097606.5597940506</v>
      </c>
      <c r="Q78" s="535">
        <f t="shared" si="18"/>
        <v>2160534.7565878723</v>
      </c>
      <c r="R78" s="535">
        <f t="shared" si="18"/>
        <v>2225350.7992855087</v>
      </c>
      <c r="T78" s="535">
        <f t="shared" si="16"/>
        <v>959803.57390000008</v>
      </c>
    </row>
    <row r="79" spans="1:20" outlineLevel="1">
      <c r="A79" s="568" t="s">
        <v>1454</v>
      </c>
      <c r="B79" s="539" t="s">
        <v>498</v>
      </c>
      <c r="C79" s="556"/>
      <c r="D79" s="551">
        <v>185980.73206931434</v>
      </c>
      <c r="E79" s="551">
        <v>152362.94793068565</v>
      </c>
      <c r="F79" s="546">
        <v>0</v>
      </c>
      <c r="G79" s="551">
        <v>29021.65</v>
      </c>
      <c r="H79" s="551"/>
      <c r="I79" s="551"/>
      <c r="J79" s="546">
        <v>47770.920848000009</v>
      </c>
      <c r="K79" s="546"/>
      <c r="L79" s="535">
        <f t="shared" si="19"/>
        <v>415136.25084800005</v>
      </c>
      <c r="M79" s="535">
        <f t="shared" si="20"/>
        <v>427590.33837344008</v>
      </c>
      <c r="N79" s="535">
        <f t="shared" ref="N79:R88" si="21">M79*1.03</f>
        <v>440418.04852464329</v>
      </c>
      <c r="O79" s="535">
        <f t="shared" si="21"/>
        <v>453630.58998038259</v>
      </c>
      <c r="P79" s="535">
        <f t="shared" si="21"/>
        <v>467239.5076797941</v>
      </c>
      <c r="Q79" s="535">
        <f t="shared" si="21"/>
        <v>481256.69291018794</v>
      </c>
      <c r="R79" s="535">
        <f t="shared" si="21"/>
        <v>495694.39369749359</v>
      </c>
      <c r="T79" s="535">
        <f t="shared" si="16"/>
        <v>213795.16918672004</v>
      </c>
    </row>
    <row r="80" spans="1:20" outlineLevel="1">
      <c r="A80" s="567">
        <v>13200</v>
      </c>
      <c r="B80" s="539" t="s">
        <v>1453</v>
      </c>
      <c r="C80" s="556"/>
      <c r="D80" s="551">
        <v>1280088</v>
      </c>
      <c r="E80" s="551">
        <v>37500</v>
      </c>
      <c r="F80" s="546">
        <v>16000.004804000004</v>
      </c>
      <c r="G80" s="551">
        <v>20480</v>
      </c>
      <c r="H80" s="551"/>
      <c r="I80" s="551"/>
      <c r="J80" s="546">
        <v>5611.8020000000015</v>
      </c>
      <c r="K80" s="546"/>
      <c r="L80" s="535">
        <f t="shared" si="19"/>
        <v>1359679.8068039999</v>
      </c>
      <c r="M80" s="535">
        <f t="shared" si="20"/>
        <v>1400470.2010081199</v>
      </c>
      <c r="N80" s="535">
        <f t="shared" si="21"/>
        <v>1442484.3070383635</v>
      </c>
      <c r="O80" s="535">
        <f t="shared" si="21"/>
        <v>1485758.8362495145</v>
      </c>
      <c r="P80" s="535">
        <f t="shared" si="21"/>
        <v>1530331.601337</v>
      </c>
      <c r="Q80" s="535">
        <f t="shared" si="21"/>
        <v>1576241.5493771101</v>
      </c>
      <c r="R80" s="535">
        <f t="shared" si="21"/>
        <v>1623528.7958584235</v>
      </c>
      <c r="T80" s="535">
        <f t="shared" si="16"/>
        <v>700235.10050405993</v>
      </c>
    </row>
    <row r="81" spans="1:20" outlineLevel="1">
      <c r="A81" s="567"/>
      <c r="B81" s="539" t="s">
        <v>1452</v>
      </c>
      <c r="C81" s="556"/>
      <c r="D81" s="551"/>
      <c r="E81" s="551"/>
      <c r="F81" s="546">
        <v>0</v>
      </c>
      <c r="G81" s="551"/>
      <c r="H81" s="551"/>
      <c r="I81" s="551"/>
      <c r="J81" s="546">
        <v>0</v>
      </c>
      <c r="K81" s="546"/>
      <c r="L81" s="535">
        <f t="shared" si="19"/>
        <v>0</v>
      </c>
      <c r="M81" s="535">
        <f t="shared" si="20"/>
        <v>0</v>
      </c>
      <c r="N81" s="535">
        <f t="shared" si="21"/>
        <v>0</v>
      </c>
      <c r="O81" s="535">
        <f t="shared" si="21"/>
        <v>0</v>
      </c>
      <c r="P81" s="535">
        <f t="shared" si="21"/>
        <v>0</v>
      </c>
      <c r="Q81" s="535">
        <f t="shared" si="21"/>
        <v>0</v>
      </c>
      <c r="R81" s="535">
        <f t="shared" si="21"/>
        <v>0</v>
      </c>
      <c r="T81" s="535">
        <f t="shared" si="16"/>
        <v>0</v>
      </c>
    </row>
    <row r="82" spans="1:20" outlineLevel="1">
      <c r="A82" s="567"/>
      <c r="B82" s="557" t="s">
        <v>484</v>
      </c>
      <c r="C82" s="556"/>
      <c r="D82" s="551"/>
      <c r="E82" s="551"/>
      <c r="F82" s="546">
        <v>0</v>
      </c>
      <c r="G82" s="551"/>
      <c r="H82" s="551"/>
      <c r="I82" s="551"/>
      <c r="J82" s="546">
        <v>0</v>
      </c>
      <c r="K82" s="546"/>
      <c r="L82" s="535">
        <f t="shared" si="19"/>
        <v>0</v>
      </c>
      <c r="M82" s="535">
        <f t="shared" si="20"/>
        <v>0</v>
      </c>
      <c r="N82" s="535">
        <f t="shared" si="21"/>
        <v>0</v>
      </c>
      <c r="O82" s="535">
        <f t="shared" si="21"/>
        <v>0</v>
      </c>
      <c r="P82" s="535">
        <f t="shared" si="21"/>
        <v>0</v>
      </c>
      <c r="Q82" s="535">
        <f t="shared" si="21"/>
        <v>0</v>
      </c>
      <c r="R82" s="535">
        <f t="shared" si="21"/>
        <v>0</v>
      </c>
      <c r="T82" s="535">
        <f t="shared" ref="T82:T99" si="22">M82/2</f>
        <v>0</v>
      </c>
    </row>
    <row r="83" spans="1:20" outlineLevel="1">
      <c r="A83" s="568" t="s">
        <v>1451</v>
      </c>
      <c r="B83" s="539" t="s">
        <v>1450</v>
      </c>
      <c r="C83" s="556"/>
      <c r="D83" s="551">
        <v>1206891.1284686902</v>
      </c>
      <c r="E83" s="551">
        <v>988734.09153131</v>
      </c>
      <c r="F83" s="546">
        <v>0</v>
      </c>
      <c r="G83" s="551"/>
      <c r="H83" s="551"/>
      <c r="I83" s="551"/>
      <c r="J83" s="546">
        <f>45690.554+194.18</f>
        <v>45884.733999999997</v>
      </c>
      <c r="K83" s="546"/>
      <c r="L83" s="535">
        <f t="shared" si="19"/>
        <v>2241509.9540000004</v>
      </c>
      <c r="M83" s="535">
        <f t="shared" si="20"/>
        <v>2308755.2526200004</v>
      </c>
      <c r="N83" s="535">
        <f t="shared" si="21"/>
        <v>2378017.9101986005</v>
      </c>
      <c r="O83" s="535">
        <f t="shared" si="21"/>
        <v>2449358.4475045586</v>
      </c>
      <c r="P83" s="535">
        <f t="shared" si="21"/>
        <v>2522839.2009296953</v>
      </c>
      <c r="Q83" s="535">
        <f t="shared" si="21"/>
        <v>2598524.376957586</v>
      </c>
      <c r="R83" s="535">
        <f t="shared" si="21"/>
        <v>2676480.1082663136</v>
      </c>
      <c r="T83" s="535">
        <f t="shared" si="22"/>
        <v>1154377.6263100002</v>
      </c>
    </row>
    <row r="84" spans="1:20" outlineLevel="1">
      <c r="A84" s="568" t="s">
        <v>1449</v>
      </c>
      <c r="B84" s="539" t="s">
        <v>1448</v>
      </c>
      <c r="C84" s="556"/>
      <c r="D84" s="551">
        <v>2645.488598127663</v>
      </c>
      <c r="E84" s="551">
        <v>2167.2914018723368</v>
      </c>
      <c r="F84" s="546">
        <v>0</v>
      </c>
      <c r="G84" s="551"/>
      <c r="H84" s="551"/>
      <c r="I84" s="551"/>
      <c r="J84" s="546">
        <v>0</v>
      </c>
      <c r="K84" s="546"/>
      <c r="L84" s="535">
        <f t="shared" si="19"/>
        <v>4812.78</v>
      </c>
      <c r="M84" s="535">
        <f t="shared" si="20"/>
        <v>4957.1633999999995</v>
      </c>
      <c r="N84" s="535">
        <f t="shared" si="21"/>
        <v>5105.8783019999992</v>
      </c>
      <c r="O84" s="535">
        <f t="shared" si="21"/>
        <v>5259.0546510599988</v>
      </c>
      <c r="P84" s="535">
        <f t="shared" si="21"/>
        <v>5416.8262905917991</v>
      </c>
      <c r="Q84" s="535">
        <f t="shared" si="21"/>
        <v>5579.3310793095534</v>
      </c>
      <c r="R84" s="535">
        <f t="shared" si="21"/>
        <v>5746.7110116888398</v>
      </c>
      <c r="T84" s="535">
        <f t="shared" si="22"/>
        <v>2478.5816999999997</v>
      </c>
    </row>
    <row r="85" spans="1:20" outlineLevel="1">
      <c r="A85" s="569">
        <v>13600</v>
      </c>
      <c r="B85" s="539" t="s">
        <v>770</v>
      </c>
      <c r="C85" s="556"/>
      <c r="D85" s="551">
        <v>27914</v>
      </c>
      <c r="E85" s="551">
        <v>0</v>
      </c>
      <c r="F85" s="546">
        <v>0</v>
      </c>
      <c r="G85" s="551"/>
      <c r="H85" s="551"/>
      <c r="I85" s="551"/>
      <c r="J85" s="546">
        <v>0</v>
      </c>
      <c r="K85" s="546"/>
      <c r="L85" s="535">
        <f t="shared" si="19"/>
        <v>27914</v>
      </c>
      <c r="M85" s="535">
        <f t="shared" si="20"/>
        <v>28751.420000000002</v>
      </c>
      <c r="N85" s="535">
        <f t="shared" si="21"/>
        <v>29613.962600000003</v>
      </c>
      <c r="O85" s="535">
        <f t="shared" si="21"/>
        <v>30502.381478000003</v>
      </c>
      <c r="P85" s="535">
        <f t="shared" si="21"/>
        <v>31417.452922340002</v>
      </c>
      <c r="Q85" s="535">
        <f t="shared" si="21"/>
        <v>32359.976510010205</v>
      </c>
      <c r="R85" s="535">
        <f t="shared" si="21"/>
        <v>33330.775805310514</v>
      </c>
      <c r="T85" s="535">
        <f t="shared" si="22"/>
        <v>14375.710000000001</v>
      </c>
    </row>
    <row r="86" spans="1:20" outlineLevel="1">
      <c r="A86" s="568" t="s">
        <v>1447</v>
      </c>
      <c r="B86" s="539" t="s">
        <v>1446</v>
      </c>
      <c r="C86" s="556"/>
      <c r="D86" s="551">
        <v>2624.7216901789802</v>
      </c>
      <c r="E86" s="551">
        <v>2150.2783098210198</v>
      </c>
      <c r="F86" s="546">
        <v>0</v>
      </c>
      <c r="G86" s="551"/>
      <c r="H86" s="551"/>
      <c r="I86" s="551"/>
      <c r="J86" s="546">
        <v>439.9924620000001</v>
      </c>
      <c r="K86" s="546"/>
      <c r="L86" s="535">
        <f t="shared" si="19"/>
        <v>5214.9924620000002</v>
      </c>
      <c r="M86" s="535">
        <f t="shared" si="20"/>
        <v>5371.4422358600004</v>
      </c>
      <c r="N86" s="535">
        <f t="shared" si="21"/>
        <v>5532.5855029358008</v>
      </c>
      <c r="O86" s="535">
        <f t="shared" si="21"/>
        <v>5698.5630680238746</v>
      </c>
      <c r="P86" s="535">
        <f t="shared" si="21"/>
        <v>5869.519960064591</v>
      </c>
      <c r="Q86" s="535">
        <f t="shared" si="21"/>
        <v>6045.6055588665286</v>
      </c>
      <c r="R86" s="535">
        <f t="shared" si="21"/>
        <v>6226.9737256325243</v>
      </c>
      <c r="T86" s="535">
        <f t="shared" si="22"/>
        <v>2685.7211179300002</v>
      </c>
    </row>
    <row r="87" spans="1:20" outlineLevel="1">
      <c r="A87" s="567" t="s">
        <v>1445</v>
      </c>
      <c r="B87" s="557" t="s">
        <v>1399</v>
      </c>
      <c r="C87" s="556"/>
      <c r="D87" s="551">
        <v>8611.64</v>
      </c>
      <c r="E87" s="551">
        <v>0</v>
      </c>
      <c r="F87" s="546">
        <v>0</v>
      </c>
      <c r="G87" s="551"/>
      <c r="H87" s="551"/>
      <c r="I87" s="551"/>
      <c r="J87" s="546">
        <v>0</v>
      </c>
      <c r="K87" s="546"/>
      <c r="L87" s="535">
        <f t="shared" si="19"/>
        <v>8611.64</v>
      </c>
      <c r="M87" s="535">
        <f t="shared" si="20"/>
        <v>8869.9892</v>
      </c>
      <c r="N87" s="535">
        <f t="shared" si="21"/>
        <v>9136.0888759999998</v>
      </c>
      <c r="O87" s="535">
        <f t="shared" si="21"/>
        <v>9410.1715422800007</v>
      </c>
      <c r="P87" s="535">
        <f t="shared" si="21"/>
        <v>9692.4766885484005</v>
      </c>
      <c r="Q87" s="535">
        <f t="shared" si="21"/>
        <v>9983.2509892048529</v>
      </c>
      <c r="R87" s="535">
        <f t="shared" si="21"/>
        <v>10282.748518880999</v>
      </c>
      <c r="T87" s="535">
        <f t="shared" si="22"/>
        <v>4434.9946</v>
      </c>
    </row>
    <row r="88" spans="1:20" outlineLevel="1">
      <c r="A88" s="567">
        <v>13900</v>
      </c>
      <c r="B88" s="539" t="s">
        <v>1444</v>
      </c>
      <c r="C88" s="556"/>
      <c r="D88" s="551">
        <v>351.79515847425074</v>
      </c>
      <c r="E88" s="551">
        <v>288.20484152574926</v>
      </c>
      <c r="F88" s="546">
        <v>0</v>
      </c>
      <c r="G88" s="551"/>
      <c r="H88" s="551"/>
      <c r="I88" s="551"/>
      <c r="J88" s="546">
        <v>0</v>
      </c>
      <c r="K88" s="546"/>
      <c r="L88" s="535">
        <f t="shared" si="19"/>
        <v>640</v>
      </c>
      <c r="M88" s="535">
        <f t="shared" si="20"/>
        <v>659.2</v>
      </c>
      <c r="N88" s="535">
        <f t="shared" si="21"/>
        <v>678.97600000000011</v>
      </c>
      <c r="O88" s="535">
        <f t="shared" si="21"/>
        <v>699.34528000000012</v>
      </c>
      <c r="P88" s="535">
        <f t="shared" si="21"/>
        <v>720.32563840000012</v>
      </c>
      <c r="Q88" s="535">
        <f t="shared" si="21"/>
        <v>741.93540755200013</v>
      </c>
      <c r="R88" s="535">
        <f t="shared" si="21"/>
        <v>764.19346977856014</v>
      </c>
      <c r="T88" s="535">
        <f t="shared" si="22"/>
        <v>329.6</v>
      </c>
    </row>
    <row r="89" spans="1:20" outlineLevel="1">
      <c r="A89" s="568" t="s">
        <v>1443</v>
      </c>
      <c r="B89" s="539" t="s">
        <v>1442</v>
      </c>
      <c r="C89" s="556"/>
      <c r="D89" s="551">
        <v>20.887837534408636</v>
      </c>
      <c r="E89" s="551">
        <v>17.112162465591364</v>
      </c>
      <c r="F89" s="546">
        <v>0</v>
      </c>
      <c r="G89" s="551"/>
      <c r="H89" s="551"/>
      <c r="I89" s="551"/>
      <c r="J89" s="546">
        <v>0</v>
      </c>
      <c r="K89" s="546"/>
      <c r="L89" s="535">
        <f t="shared" si="19"/>
        <v>38</v>
      </c>
      <c r="M89" s="535">
        <f t="shared" si="20"/>
        <v>39.14</v>
      </c>
      <c r="N89" s="535">
        <f t="shared" ref="N89:R98" si="23">M89*1.03</f>
        <v>40.3142</v>
      </c>
      <c r="O89" s="535">
        <f t="shared" si="23"/>
        <v>41.523626</v>
      </c>
      <c r="P89" s="535">
        <f t="shared" si="23"/>
        <v>42.769334780000001</v>
      </c>
      <c r="Q89" s="535">
        <f t="shared" si="23"/>
        <v>44.052414823399999</v>
      </c>
      <c r="R89" s="535">
        <f t="shared" si="23"/>
        <v>45.373987268101999</v>
      </c>
      <c r="T89" s="535">
        <f t="shared" si="22"/>
        <v>19.57</v>
      </c>
    </row>
    <row r="90" spans="1:20" outlineLevel="1">
      <c r="A90" s="568" t="s">
        <v>1441</v>
      </c>
      <c r="B90" s="539" t="s">
        <v>1440</v>
      </c>
      <c r="C90" s="556"/>
      <c r="D90" s="551">
        <v>8811.3693599097478</v>
      </c>
      <c r="E90" s="551">
        <v>14226.630640090252</v>
      </c>
      <c r="F90" s="546">
        <v>0</v>
      </c>
      <c r="G90" s="551"/>
      <c r="H90" s="551"/>
      <c r="I90" s="551"/>
      <c r="J90" s="546">
        <v>0</v>
      </c>
      <c r="K90" s="546"/>
      <c r="L90" s="535">
        <f t="shared" si="19"/>
        <v>23038</v>
      </c>
      <c r="M90" s="535">
        <f t="shared" si="20"/>
        <v>23729.14</v>
      </c>
      <c r="N90" s="535">
        <f t="shared" si="23"/>
        <v>24441.014200000001</v>
      </c>
      <c r="O90" s="535">
        <f t="shared" si="23"/>
        <v>25174.244626000003</v>
      </c>
      <c r="P90" s="535">
        <f t="shared" si="23"/>
        <v>25929.471964780005</v>
      </c>
      <c r="Q90" s="535">
        <f t="shared" si="23"/>
        <v>26707.356123723406</v>
      </c>
      <c r="R90" s="535">
        <f t="shared" si="23"/>
        <v>27508.576807435111</v>
      </c>
      <c r="T90" s="535">
        <f t="shared" si="22"/>
        <v>11864.57</v>
      </c>
    </row>
    <row r="91" spans="1:20" outlineLevel="1">
      <c r="A91" s="568" t="s">
        <v>1439</v>
      </c>
      <c r="B91" s="539" t="s">
        <v>1438</v>
      </c>
      <c r="C91" s="556"/>
      <c r="D91" s="551">
        <v>54417.796877346649</v>
      </c>
      <c r="E91" s="551">
        <v>44666.263122653349</v>
      </c>
      <c r="F91" s="546">
        <v>70.001890000000003</v>
      </c>
      <c r="G91" s="551"/>
      <c r="H91" s="551"/>
      <c r="I91" s="551"/>
      <c r="J91" s="546">
        <v>5155.1003490000012</v>
      </c>
      <c r="K91" s="546"/>
      <c r="L91" s="535">
        <f t="shared" si="19"/>
        <v>104309.162239</v>
      </c>
      <c r="M91" s="535">
        <f t="shared" si="20"/>
        <v>107438.43710616999</v>
      </c>
      <c r="N91" s="535">
        <f t="shared" si="23"/>
        <v>110661.5902193551</v>
      </c>
      <c r="O91" s="535">
        <f t="shared" si="23"/>
        <v>113981.43792593575</v>
      </c>
      <c r="P91" s="535">
        <f t="shared" si="23"/>
        <v>117400.88106371382</v>
      </c>
      <c r="Q91" s="535">
        <f t="shared" si="23"/>
        <v>120922.90749562524</v>
      </c>
      <c r="R91" s="535">
        <f t="shared" si="23"/>
        <v>124550.594720494</v>
      </c>
      <c r="T91" s="535">
        <f t="shared" si="22"/>
        <v>53719.218553084997</v>
      </c>
    </row>
    <row r="92" spans="1:20" outlineLevel="1">
      <c r="A92" s="568" t="s">
        <v>1437</v>
      </c>
      <c r="B92" s="557" t="s">
        <v>1203</v>
      </c>
      <c r="C92" s="556"/>
      <c r="D92" s="551"/>
      <c r="E92" s="551"/>
      <c r="F92" s="546"/>
      <c r="G92" s="551"/>
      <c r="H92" s="551"/>
      <c r="I92" s="551"/>
      <c r="J92" s="546"/>
      <c r="K92" s="546"/>
      <c r="L92" s="535">
        <f t="shared" si="19"/>
        <v>0</v>
      </c>
      <c r="M92" s="535">
        <f t="shared" si="20"/>
        <v>0</v>
      </c>
      <c r="N92" s="535">
        <f t="shared" si="23"/>
        <v>0</v>
      </c>
      <c r="O92" s="535">
        <f t="shared" si="23"/>
        <v>0</v>
      </c>
      <c r="P92" s="535">
        <f t="shared" si="23"/>
        <v>0</v>
      </c>
      <c r="Q92" s="535">
        <f t="shared" si="23"/>
        <v>0</v>
      </c>
      <c r="R92" s="535">
        <f t="shared" si="23"/>
        <v>0</v>
      </c>
      <c r="T92" s="535">
        <f t="shared" si="22"/>
        <v>0</v>
      </c>
    </row>
    <row r="93" spans="1:20" outlineLevel="1">
      <c r="A93" s="567">
        <v>13230</v>
      </c>
      <c r="B93" s="557" t="s">
        <v>1436</v>
      </c>
      <c r="C93" s="556"/>
      <c r="D93" s="551">
        <v>17012.297164675754</v>
      </c>
      <c r="E93" s="551">
        <v>13937.162835324245</v>
      </c>
      <c r="F93" s="546">
        <v>0</v>
      </c>
      <c r="G93" s="551"/>
      <c r="H93" s="551"/>
      <c r="I93" s="551"/>
      <c r="J93" s="546">
        <v>0</v>
      </c>
      <c r="K93" s="546"/>
      <c r="L93" s="535">
        <f t="shared" si="19"/>
        <v>30949.46</v>
      </c>
      <c r="M93" s="535">
        <f t="shared" si="20"/>
        <v>31877.943800000001</v>
      </c>
      <c r="N93" s="535">
        <f t="shared" si="23"/>
        <v>32834.282114000001</v>
      </c>
      <c r="O93" s="535">
        <f t="shared" si="23"/>
        <v>33819.310577420001</v>
      </c>
      <c r="P93" s="535">
        <f t="shared" si="23"/>
        <v>34833.889894742599</v>
      </c>
      <c r="Q93" s="535">
        <f t="shared" si="23"/>
        <v>35878.906591584877</v>
      </c>
      <c r="R93" s="535">
        <f t="shared" si="23"/>
        <v>36955.273789332423</v>
      </c>
      <c r="T93" s="535">
        <f t="shared" si="22"/>
        <v>15938.9719</v>
      </c>
    </row>
    <row r="94" spans="1:20" outlineLevel="1">
      <c r="A94" s="567"/>
      <c r="B94" s="557" t="s">
        <v>1364</v>
      </c>
      <c r="C94" s="556"/>
      <c r="D94" s="551"/>
      <c r="E94" s="551"/>
      <c r="F94" s="546">
        <v>0</v>
      </c>
      <c r="G94" s="551"/>
      <c r="H94" s="551"/>
      <c r="I94" s="551"/>
      <c r="J94" s="546">
        <v>0</v>
      </c>
      <c r="K94" s="546"/>
      <c r="L94" s="535">
        <f t="shared" si="19"/>
        <v>0</v>
      </c>
      <c r="M94" s="535">
        <f t="shared" si="20"/>
        <v>0</v>
      </c>
      <c r="N94" s="535">
        <f t="shared" si="23"/>
        <v>0</v>
      </c>
      <c r="O94" s="535">
        <f t="shared" si="23"/>
        <v>0</v>
      </c>
      <c r="P94" s="535">
        <f t="shared" si="23"/>
        <v>0</v>
      </c>
      <c r="Q94" s="535">
        <f t="shared" si="23"/>
        <v>0</v>
      </c>
      <c r="R94" s="535">
        <f t="shared" si="23"/>
        <v>0</v>
      </c>
      <c r="T94" s="535">
        <f t="shared" si="22"/>
        <v>0</v>
      </c>
    </row>
    <row r="95" spans="1:20" outlineLevel="1">
      <c r="A95" s="537"/>
      <c r="B95" s="557" t="s">
        <v>1435</v>
      </c>
      <c r="C95" s="556"/>
      <c r="D95" s="551"/>
      <c r="E95" s="551"/>
      <c r="F95" s="546">
        <v>0</v>
      </c>
      <c r="G95" s="551"/>
      <c r="H95" s="551"/>
      <c r="I95" s="551"/>
      <c r="J95" s="546">
        <v>0</v>
      </c>
      <c r="K95" s="546"/>
      <c r="L95" s="535">
        <f t="shared" si="19"/>
        <v>0</v>
      </c>
      <c r="M95" s="535">
        <f t="shared" si="20"/>
        <v>0</v>
      </c>
      <c r="N95" s="535">
        <f t="shared" si="23"/>
        <v>0</v>
      </c>
      <c r="O95" s="535">
        <f t="shared" si="23"/>
        <v>0</v>
      </c>
      <c r="P95" s="535">
        <f t="shared" si="23"/>
        <v>0</v>
      </c>
      <c r="Q95" s="535">
        <f t="shared" si="23"/>
        <v>0</v>
      </c>
      <c r="R95" s="535">
        <f t="shared" si="23"/>
        <v>0</v>
      </c>
      <c r="T95" s="535">
        <f t="shared" si="22"/>
        <v>0</v>
      </c>
    </row>
    <row r="96" spans="1:20" outlineLevel="1">
      <c r="A96" s="568" t="s">
        <v>1434</v>
      </c>
      <c r="B96" s="539" t="s">
        <v>1433</v>
      </c>
      <c r="C96" s="556"/>
      <c r="D96" s="551">
        <v>-5119102.7</v>
      </c>
      <c r="E96" s="551">
        <v>-391680</v>
      </c>
      <c r="F96" s="546">
        <v>0</v>
      </c>
      <c r="G96" s="551"/>
      <c r="H96" s="551"/>
      <c r="I96" s="551"/>
      <c r="J96" s="546">
        <v>-310148.00483800005</v>
      </c>
      <c r="K96" s="546"/>
      <c r="L96" s="535">
        <f t="shared" si="19"/>
        <v>-5820930.7048380002</v>
      </c>
      <c r="M96" s="535">
        <f t="shared" si="20"/>
        <v>-5995558.6259831404</v>
      </c>
      <c r="N96" s="535">
        <f t="shared" si="23"/>
        <v>-6175425.3847626345</v>
      </c>
      <c r="O96" s="535">
        <f t="shared" si="23"/>
        <v>-6360688.1463055136</v>
      </c>
      <c r="P96" s="535">
        <f t="shared" si="23"/>
        <v>-6551508.7906946791</v>
      </c>
      <c r="Q96" s="535">
        <f t="shared" si="23"/>
        <v>-6748054.0544155193</v>
      </c>
      <c r="R96" s="535">
        <f t="shared" si="23"/>
        <v>-6950495.6760479854</v>
      </c>
      <c r="T96" s="535">
        <f t="shared" si="22"/>
        <v>-2997779.3129915702</v>
      </c>
    </row>
    <row r="97" spans="1:20" outlineLevel="1">
      <c r="A97" s="567">
        <v>14110</v>
      </c>
      <c r="B97" s="557" t="s">
        <v>1432</v>
      </c>
      <c r="C97" s="556"/>
      <c r="D97" s="551"/>
      <c r="E97" s="551"/>
      <c r="F97" s="546">
        <v>0</v>
      </c>
      <c r="G97" s="551"/>
      <c r="H97" s="551"/>
      <c r="I97" s="551"/>
      <c r="J97" s="546">
        <v>0</v>
      </c>
      <c r="K97" s="546"/>
      <c r="L97" s="535">
        <f t="shared" si="19"/>
        <v>0</v>
      </c>
      <c r="M97" s="535">
        <f t="shared" si="20"/>
        <v>0</v>
      </c>
      <c r="N97" s="535">
        <f t="shared" si="23"/>
        <v>0</v>
      </c>
      <c r="O97" s="535">
        <f t="shared" si="23"/>
        <v>0</v>
      </c>
      <c r="P97" s="535">
        <f t="shared" si="23"/>
        <v>0</v>
      </c>
      <c r="Q97" s="535">
        <f t="shared" si="23"/>
        <v>0</v>
      </c>
      <c r="R97" s="535">
        <f t="shared" si="23"/>
        <v>0</v>
      </c>
      <c r="T97" s="535">
        <f t="shared" si="22"/>
        <v>0</v>
      </c>
    </row>
    <row r="98" spans="1:20" outlineLevel="1">
      <c r="A98" s="568" t="s">
        <v>1431</v>
      </c>
      <c r="B98" s="557" t="s">
        <v>1430</v>
      </c>
      <c r="C98" s="556"/>
      <c r="D98" s="551"/>
      <c r="E98" s="551"/>
      <c r="F98" s="546">
        <v>0</v>
      </c>
      <c r="G98" s="551"/>
      <c r="H98" s="551"/>
      <c r="I98" s="551"/>
      <c r="J98" s="546">
        <v>0</v>
      </c>
      <c r="K98" s="546"/>
      <c r="L98" s="535">
        <f t="shared" si="19"/>
        <v>0</v>
      </c>
      <c r="M98" s="535">
        <f t="shared" si="20"/>
        <v>0</v>
      </c>
      <c r="N98" s="535">
        <f t="shared" si="23"/>
        <v>0</v>
      </c>
      <c r="O98" s="535">
        <f t="shared" si="23"/>
        <v>0</v>
      </c>
      <c r="P98" s="535">
        <f t="shared" si="23"/>
        <v>0</v>
      </c>
      <c r="Q98" s="535">
        <f t="shared" si="23"/>
        <v>0</v>
      </c>
      <c r="R98" s="535">
        <f t="shared" si="23"/>
        <v>0</v>
      </c>
      <c r="T98" s="535">
        <f t="shared" si="22"/>
        <v>0</v>
      </c>
    </row>
    <row r="99" spans="1:20" outlineLevel="1">
      <c r="A99" s="567">
        <v>14101</v>
      </c>
      <c r="B99" s="539" t="s">
        <v>1429</v>
      </c>
      <c r="C99" s="556"/>
      <c r="D99" s="551"/>
      <c r="E99" s="551"/>
      <c r="F99" s="546">
        <v>0</v>
      </c>
      <c r="G99" s="551"/>
      <c r="H99" s="551"/>
      <c r="I99" s="551"/>
      <c r="J99" s="546">
        <v>0</v>
      </c>
      <c r="K99" s="546"/>
      <c r="L99" s="535">
        <f t="shared" si="19"/>
        <v>0</v>
      </c>
      <c r="M99" s="535">
        <f t="shared" si="20"/>
        <v>0</v>
      </c>
      <c r="N99" s="535">
        <f t="shared" ref="N99:R99" si="24">M99*1.03</f>
        <v>0</v>
      </c>
      <c r="O99" s="535">
        <f t="shared" si="24"/>
        <v>0</v>
      </c>
      <c r="P99" s="535">
        <f t="shared" si="24"/>
        <v>0</v>
      </c>
      <c r="Q99" s="535">
        <f t="shared" si="24"/>
        <v>0</v>
      </c>
      <c r="R99" s="535">
        <f t="shared" si="24"/>
        <v>0</v>
      </c>
      <c r="T99" s="535">
        <f t="shared" si="22"/>
        <v>0</v>
      </c>
    </row>
    <row r="100" spans="1:20" s="573" customFormat="1" outlineLevel="1">
      <c r="A100" s="578">
        <v>14150</v>
      </c>
      <c r="B100" s="577" t="s">
        <v>1428</v>
      </c>
      <c r="C100" s="576"/>
      <c r="D100" s="575">
        <v>32073941.899999999</v>
      </c>
      <c r="E100" s="575">
        <v>2640880.6</v>
      </c>
      <c r="F100" s="574">
        <v>0</v>
      </c>
      <c r="G100" s="575"/>
      <c r="H100" s="575"/>
      <c r="I100" s="575"/>
      <c r="J100" s="574">
        <v>3549244.9532400006</v>
      </c>
      <c r="K100" s="574"/>
      <c r="L100" s="408">
        <f t="shared" si="19"/>
        <v>38264067.45324</v>
      </c>
      <c r="M100" s="408">
        <f>L100-70000*3-220000*2</f>
        <v>37614067.45324</v>
      </c>
      <c r="N100" s="408">
        <f>M100-70000*12-220000*12-(-70000*3-220000*2)</f>
        <v>34784067.45324</v>
      </c>
      <c r="O100" s="408">
        <f>N100</f>
        <v>34784067.45324</v>
      </c>
      <c r="P100" s="408">
        <f>O100</f>
        <v>34784067.45324</v>
      </c>
      <c r="Q100" s="408">
        <f>P100</f>
        <v>34784067.45324</v>
      </c>
      <c r="R100" s="408">
        <f>Q100</f>
        <v>34784067.45324</v>
      </c>
      <c r="T100" s="535">
        <f>L100/2</f>
        <v>19132033.72662</v>
      </c>
    </row>
    <row r="101" spans="1:20" s="573" customFormat="1" outlineLevel="1">
      <c r="A101" s="578">
        <v>14151</v>
      </c>
      <c r="B101" s="577" t="s">
        <v>1427</v>
      </c>
      <c r="C101" s="576"/>
      <c r="D101" s="575"/>
      <c r="E101" s="575"/>
      <c r="F101" s="574">
        <v>0</v>
      </c>
      <c r="G101" s="575"/>
      <c r="H101" s="575"/>
      <c r="I101" s="575"/>
      <c r="J101" s="574">
        <v>0</v>
      </c>
      <c r="K101" s="574"/>
      <c r="L101" s="408">
        <f t="shared" si="19"/>
        <v>0</v>
      </c>
      <c r="M101" s="408">
        <f t="shared" ref="M101:R105" si="25">L101*1.03</f>
        <v>0</v>
      </c>
      <c r="N101" s="408">
        <f t="shared" si="25"/>
        <v>0</v>
      </c>
      <c r="O101" s="408">
        <f t="shared" si="25"/>
        <v>0</v>
      </c>
      <c r="P101" s="408">
        <f t="shared" si="25"/>
        <v>0</v>
      </c>
      <c r="Q101" s="408">
        <f t="shared" si="25"/>
        <v>0</v>
      </c>
      <c r="R101" s="408">
        <f t="shared" si="25"/>
        <v>0</v>
      </c>
      <c r="T101" s="535">
        <f t="shared" ref="T101:T115" si="26">M101/2</f>
        <v>0</v>
      </c>
    </row>
    <row r="102" spans="1:20" s="573" customFormat="1" outlineLevel="1">
      <c r="A102" s="578">
        <v>14152</v>
      </c>
      <c r="B102" s="577" t="s">
        <v>1426</v>
      </c>
      <c r="C102" s="576"/>
      <c r="D102" s="575">
        <v>641112.80000000005</v>
      </c>
      <c r="E102" s="575">
        <v>0</v>
      </c>
      <c r="F102" s="574">
        <v>0</v>
      </c>
      <c r="G102" s="575"/>
      <c r="H102" s="575"/>
      <c r="I102" s="575"/>
      <c r="J102" s="574">
        <v>0</v>
      </c>
      <c r="K102" s="574"/>
      <c r="L102" s="408">
        <f t="shared" si="19"/>
        <v>641112.80000000005</v>
      </c>
      <c r="M102" s="408">
        <f t="shared" si="25"/>
        <v>660346.18400000001</v>
      </c>
      <c r="N102" s="408">
        <f t="shared" si="25"/>
        <v>680156.56952000002</v>
      </c>
      <c r="O102" s="408">
        <f t="shared" si="25"/>
        <v>700561.26660560002</v>
      </c>
      <c r="P102" s="408">
        <f t="shared" si="25"/>
        <v>721578.10460376809</v>
      </c>
      <c r="Q102" s="408">
        <f t="shared" si="25"/>
        <v>743225.44774188113</v>
      </c>
      <c r="R102" s="408">
        <f t="shared" si="25"/>
        <v>765522.21117413754</v>
      </c>
      <c r="T102" s="535">
        <f t="shared" si="26"/>
        <v>330173.092</v>
      </c>
    </row>
    <row r="103" spans="1:20" outlineLevel="1">
      <c r="A103" s="567">
        <v>11400</v>
      </c>
      <c r="B103" s="539" t="s">
        <v>1425</v>
      </c>
      <c r="C103" s="556"/>
      <c r="D103" s="551">
        <v>137286.1422116028</v>
      </c>
      <c r="E103" s="551">
        <v>116270.9</v>
      </c>
      <c r="F103" s="546">
        <v>0</v>
      </c>
      <c r="G103" s="551"/>
      <c r="H103" s="551"/>
      <c r="I103" s="551"/>
      <c r="J103" s="546">
        <v>9500.0331930000029</v>
      </c>
      <c r="K103" s="546"/>
      <c r="L103" s="535">
        <f t="shared" si="19"/>
        <v>263057.0754046028</v>
      </c>
      <c r="M103" s="535">
        <f t="shared" si="25"/>
        <v>270948.78766674089</v>
      </c>
      <c r="N103" s="535">
        <f t="shared" si="25"/>
        <v>279077.25129674311</v>
      </c>
      <c r="O103" s="535">
        <f t="shared" si="25"/>
        <v>287449.56883564539</v>
      </c>
      <c r="P103" s="535">
        <f t="shared" si="25"/>
        <v>296073.05590071477</v>
      </c>
      <c r="Q103" s="535">
        <f t="shared" si="25"/>
        <v>304955.24757773621</v>
      </c>
      <c r="R103" s="535">
        <f t="shared" si="25"/>
        <v>314103.90500506829</v>
      </c>
      <c r="T103" s="535">
        <f t="shared" si="26"/>
        <v>135474.39383337044</v>
      </c>
    </row>
    <row r="104" spans="1:20" outlineLevel="1">
      <c r="A104" s="567">
        <v>14200</v>
      </c>
      <c r="B104" s="539" t="s">
        <v>1424</v>
      </c>
      <c r="C104" s="556"/>
      <c r="D104" s="551">
        <v>878285.74616752809</v>
      </c>
      <c r="E104" s="551">
        <v>3640597.5738324719</v>
      </c>
      <c r="F104" s="546"/>
      <c r="G104" s="551"/>
      <c r="H104" s="551"/>
      <c r="I104" s="551"/>
      <c r="J104" s="546">
        <v>208620.39958900004</v>
      </c>
      <c r="K104" s="546"/>
      <c r="L104" s="535">
        <f t="shared" si="19"/>
        <v>4727503.7195890006</v>
      </c>
      <c r="M104" s="535">
        <f t="shared" si="25"/>
        <v>4869328.8311766703</v>
      </c>
      <c r="N104" s="535">
        <f t="shared" si="25"/>
        <v>5015408.6961119706</v>
      </c>
      <c r="O104" s="535">
        <f t="shared" si="25"/>
        <v>5165870.9569953298</v>
      </c>
      <c r="P104" s="535">
        <f t="shared" si="25"/>
        <v>5320847.08570519</v>
      </c>
      <c r="Q104" s="535">
        <f t="shared" si="25"/>
        <v>5480472.4982763454</v>
      </c>
      <c r="R104" s="535">
        <f t="shared" si="25"/>
        <v>5644886.6732246364</v>
      </c>
      <c r="T104" s="535">
        <f t="shared" si="26"/>
        <v>2434664.4155883351</v>
      </c>
    </row>
    <row r="105" spans="1:20" outlineLevel="1">
      <c r="A105" s="567">
        <v>11110</v>
      </c>
      <c r="B105" s="557" t="s">
        <v>1423</v>
      </c>
      <c r="C105" s="556"/>
      <c r="D105" s="546">
        <v>449166.84737413842</v>
      </c>
      <c r="E105" s="546">
        <v>1553628.6726258616</v>
      </c>
      <c r="F105" s="546"/>
      <c r="G105" s="546"/>
      <c r="H105" s="546"/>
      <c r="I105" s="546"/>
      <c r="J105" s="546">
        <v>0</v>
      </c>
      <c r="K105" s="546"/>
      <c r="L105" s="535">
        <f t="shared" si="19"/>
        <v>2002795.52</v>
      </c>
      <c r="M105" s="535">
        <f t="shared" si="25"/>
        <v>2062879.3856000002</v>
      </c>
      <c r="N105" s="535">
        <f t="shared" si="25"/>
        <v>2124765.7671680003</v>
      </c>
      <c r="O105" s="535">
        <f t="shared" si="25"/>
        <v>2188508.7401830405</v>
      </c>
      <c r="P105" s="535">
        <f t="shared" si="25"/>
        <v>2254164.0023885318</v>
      </c>
      <c r="Q105" s="535">
        <f t="shared" si="25"/>
        <v>2321788.9224601877</v>
      </c>
      <c r="R105" s="535">
        <f t="shared" si="25"/>
        <v>2391442.5901339934</v>
      </c>
      <c r="T105" s="535">
        <f t="shared" si="26"/>
        <v>1031439.6928000001</v>
      </c>
    </row>
    <row r="106" spans="1:20" outlineLevel="1">
      <c r="A106" s="569">
        <v>11500</v>
      </c>
      <c r="B106" s="557" t="s">
        <v>1422</v>
      </c>
      <c r="C106" s="556"/>
      <c r="D106" s="551">
        <v>3259999.96</v>
      </c>
      <c r="E106" s="551">
        <v>3000000</v>
      </c>
      <c r="F106" s="546">
        <v>0</v>
      </c>
      <c r="G106" s="551"/>
      <c r="H106" s="551"/>
      <c r="I106" s="551"/>
      <c r="J106" s="546">
        <v>0</v>
      </c>
      <c r="K106" s="546"/>
      <c r="L106" s="535">
        <f t="shared" si="19"/>
        <v>6259999.96</v>
      </c>
      <c r="T106" s="535">
        <f t="shared" si="26"/>
        <v>0</v>
      </c>
    </row>
    <row r="107" spans="1:20" outlineLevel="1">
      <c r="A107" s="569" t="s">
        <v>1421</v>
      </c>
      <c r="B107" s="539" t="s">
        <v>1420</v>
      </c>
      <c r="C107" s="556"/>
      <c r="D107" s="551">
        <v>12633.997850637319</v>
      </c>
      <c r="E107" s="551">
        <v>6458.0021493626809</v>
      </c>
      <c r="F107" s="546">
        <v>0</v>
      </c>
      <c r="G107" s="551"/>
      <c r="H107" s="551"/>
      <c r="I107" s="551"/>
      <c r="J107" s="546">
        <v>0</v>
      </c>
      <c r="K107" s="546"/>
      <c r="L107" s="535">
        <f t="shared" si="19"/>
        <v>19092</v>
      </c>
      <c r="M107" s="535">
        <f t="shared" ref="M107:R114" si="27">L107*1.03</f>
        <v>19664.760000000002</v>
      </c>
      <c r="N107" s="535">
        <f t="shared" si="27"/>
        <v>20254.702800000003</v>
      </c>
      <c r="O107" s="535">
        <f t="shared" si="27"/>
        <v>20862.343884000002</v>
      </c>
      <c r="P107" s="535">
        <f t="shared" si="27"/>
        <v>21488.214200520004</v>
      </c>
      <c r="Q107" s="535">
        <f t="shared" si="27"/>
        <v>22132.860626535603</v>
      </c>
      <c r="R107" s="535">
        <f t="shared" si="27"/>
        <v>22796.84644533167</v>
      </c>
      <c r="T107" s="535">
        <f t="shared" si="26"/>
        <v>9832.380000000001</v>
      </c>
    </row>
    <row r="108" spans="1:20" outlineLevel="1">
      <c r="A108" s="569" t="s">
        <v>1419</v>
      </c>
      <c r="B108" s="539" t="s">
        <v>1418</v>
      </c>
      <c r="C108" s="556"/>
      <c r="D108" s="551">
        <v>51547.939923303333</v>
      </c>
      <c r="E108" s="551">
        <v>44230.160076696673</v>
      </c>
      <c r="F108" s="546">
        <v>0</v>
      </c>
      <c r="G108" s="551"/>
      <c r="H108" s="551"/>
      <c r="I108" s="551"/>
      <c r="J108" s="546">
        <v>11083.794400000002</v>
      </c>
      <c r="K108" s="546"/>
      <c r="L108" s="535">
        <f t="shared" si="19"/>
        <v>106861.8944</v>
      </c>
      <c r="M108" s="535">
        <f t="shared" si="27"/>
        <v>110067.75123200001</v>
      </c>
      <c r="N108" s="535">
        <f t="shared" si="27"/>
        <v>113369.78376896001</v>
      </c>
      <c r="O108" s="535">
        <f t="shared" si="27"/>
        <v>116770.87728202881</v>
      </c>
      <c r="P108" s="535">
        <f t="shared" si="27"/>
        <v>120274.00360048968</v>
      </c>
      <c r="Q108" s="535">
        <f t="shared" si="27"/>
        <v>123882.22370850437</v>
      </c>
      <c r="R108" s="535">
        <f t="shared" si="27"/>
        <v>127598.69041975951</v>
      </c>
      <c r="T108" s="535">
        <f t="shared" si="26"/>
        <v>55033.875616000005</v>
      </c>
    </row>
    <row r="109" spans="1:20" outlineLevel="1">
      <c r="A109" s="567">
        <v>14800</v>
      </c>
      <c r="B109" s="539" t="s">
        <v>1417</v>
      </c>
      <c r="C109" s="556"/>
      <c r="D109" s="551">
        <v>27922.366504055863</v>
      </c>
      <c r="E109" s="551">
        <v>22875.133495944137</v>
      </c>
      <c r="F109" s="546">
        <v>0</v>
      </c>
      <c r="G109" s="551"/>
      <c r="H109" s="551"/>
      <c r="I109" s="551"/>
      <c r="J109" s="546">
        <v>0</v>
      </c>
      <c r="K109" s="546"/>
      <c r="L109" s="535">
        <f t="shared" si="19"/>
        <v>50797.5</v>
      </c>
      <c r="M109" s="535">
        <f t="shared" si="27"/>
        <v>52321.425000000003</v>
      </c>
      <c r="N109" s="535">
        <f t="shared" si="27"/>
        <v>53891.067750000002</v>
      </c>
      <c r="O109" s="535">
        <f t="shared" si="27"/>
        <v>55507.799782500006</v>
      </c>
      <c r="P109" s="535">
        <f t="shared" si="27"/>
        <v>57173.033775975011</v>
      </c>
      <c r="Q109" s="535">
        <f t="shared" si="27"/>
        <v>58888.224789254265</v>
      </c>
      <c r="R109" s="535">
        <f t="shared" si="27"/>
        <v>60654.871532931895</v>
      </c>
      <c r="T109" s="535">
        <f t="shared" si="26"/>
        <v>26160.712500000001</v>
      </c>
    </row>
    <row r="110" spans="1:20" outlineLevel="1">
      <c r="A110" s="567">
        <v>15000</v>
      </c>
      <c r="B110" s="539" t="s">
        <v>1416</v>
      </c>
      <c r="C110" s="556"/>
      <c r="D110" s="551"/>
      <c r="E110" s="551">
        <v>2100</v>
      </c>
      <c r="F110" s="546">
        <v>0</v>
      </c>
      <c r="G110" s="551"/>
      <c r="H110" s="551"/>
      <c r="I110" s="551"/>
      <c r="J110" s="546">
        <v>0</v>
      </c>
      <c r="K110" s="546"/>
      <c r="L110" s="535">
        <f t="shared" si="19"/>
        <v>2100</v>
      </c>
      <c r="M110" s="535">
        <f t="shared" si="27"/>
        <v>2163</v>
      </c>
      <c r="N110" s="535">
        <f t="shared" si="27"/>
        <v>2227.89</v>
      </c>
      <c r="O110" s="535">
        <f t="shared" si="27"/>
        <v>2294.7266999999997</v>
      </c>
      <c r="P110" s="535">
        <f t="shared" si="27"/>
        <v>2363.5685009999997</v>
      </c>
      <c r="Q110" s="535">
        <f t="shared" si="27"/>
        <v>2434.47555603</v>
      </c>
      <c r="R110" s="535">
        <f t="shared" si="27"/>
        <v>2507.5098227109002</v>
      </c>
      <c r="T110" s="535">
        <f t="shared" si="26"/>
        <v>1081.5</v>
      </c>
    </row>
    <row r="111" spans="1:20" outlineLevel="1">
      <c r="A111" s="569" t="s">
        <v>1415</v>
      </c>
      <c r="B111" s="539" t="s">
        <v>713</v>
      </c>
      <c r="C111" s="556"/>
      <c r="D111" s="551">
        <v>11830.184079570157</v>
      </c>
      <c r="E111" s="551">
        <v>13796.8</v>
      </c>
      <c r="F111" s="546">
        <v>150.48950000000002</v>
      </c>
      <c r="G111" s="551">
        <v>100</v>
      </c>
      <c r="H111" s="551">
        <v>3605</v>
      </c>
      <c r="I111" s="551">
        <v>3605</v>
      </c>
      <c r="J111" s="546">
        <v>451.8568600000001</v>
      </c>
      <c r="K111" s="546"/>
      <c r="L111" s="535">
        <f t="shared" si="19"/>
        <v>33539.330439570156</v>
      </c>
      <c r="M111" s="535">
        <f t="shared" si="27"/>
        <v>34545.510352757265</v>
      </c>
      <c r="N111" s="535">
        <f t="shared" si="27"/>
        <v>35581.875663339983</v>
      </c>
      <c r="O111" s="535">
        <f t="shared" si="27"/>
        <v>36649.331933240181</v>
      </c>
      <c r="P111" s="535">
        <f t="shared" si="27"/>
        <v>37748.81189123739</v>
      </c>
      <c r="Q111" s="535">
        <f t="shared" si="27"/>
        <v>38881.276247974514</v>
      </c>
      <c r="R111" s="535">
        <f t="shared" si="27"/>
        <v>40047.714535413754</v>
      </c>
      <c r="T111" s="535">
        <f t="shared" si="26"/>
        <v>17272.755176378632</v>
      </c>
    </row>
    <row r="112" spans="1:20" outlineLevel="1">
      <c r="A112" s="567">
        <v>15200</v>
      </c>
      <c r="B112" s="557" t="s">
        <v>1414</v>
      </c>
      <c r="C112" s="556"/>
      <c r="D112" s="551"/>
      <c r="E112" s="551"/>
      <c r="F112" s="546">
        <v>0</v>
      </c>
      <c r="G112" s="551"/>
      <c r="H112" s="551"/>
      <c r="I112" s="551"/>
      <c r="J112" s="546">
        <v>0</v>
      </c>
      <c r="K112" s="546"/>
      <c r="L112" s="535">
        <f t="shared" si="19"/>
        <v>0</v>
      </c>
      <c r="M112" s="535">
        <f t="shared" si="27"/>
        <v>0</v>
      </c>
      <c r="N112" s="535">
        <f t="shared" si="27"/>
        <v>0</v>
      </c>
      <c r="O112" s="535">
        <f t="shared" si="27"/>
        <v>0</v>
      </c>
      <c r="P112" s="535">
        <f t="shared" si="27"/>
        <v>0</v>
      </c>
      <c r="Q112" s="535">
        <f t="shared" si="27"/>
        <v>0</v>
      </c>
      <c r="R112" s="535">
        <f t="shared" si="27"/>
        <v>0</v>
      </c>
      <c r="T112" s="535">
        <f t="shared" si="26"/>
        <v>0</v>
      </c>
    </row>
    <row r="113" spans="1:20" outlineLevel="1">
      <c r="A113" s="569" t="s">
        <v>1413</v>
      </c>
      <c r="B113" s="539" t="s">
        <v>1412</v>
      </c>
      <c r="C113" s="556"/>
      <c r="D113" s="551">
        <v>393712.53553354158</v>
      </c>
      <c r="E113" s="551">
        <v>346784.25446645846</v>
      </c>
      <c r="F113" s="546">
        <v>0</v>
      </c>
      <c r="G113" s="551"/>
      <c r="H113" s="551"/>
      <c r="I113" s="551"/>
      <c r="J113" s="546">
        <v>74478.292413000017</v>
      </c>
      <c r="K113" s="546"/>
      <c r="L113" s="535">
        <f t="shared" si="19"/>
        <v>814975.08241300005</v>
      </c>
      <c r="M113" s="535">
        <f t="shared" si="27"/>
        <v>839424.33488539013</v>
      </c>
      <c r="N113" s="535">
        <f t="shared" si="27"/>
        <v>864607.06493195181</v>
      </c>
      <c r="O113" s="535">
        <f t="shared" si="27"/>
        <v>890545.27687991038</v>
      </c>
      <c r="P113" s="535">
        <f t="shared" si="27"/>
        <v>917261.63518630771</v>
      </c>
      <c r="Q113" s="535">
        <f t="shared" si="27"/>
        <v>944779.48424189701</v>
      </c>
      <c r="R113" s="535">
        <f t="shared" si="27"/>
        <v>973122.86876915395</v>
      </c>
      <c r="T113" s="535">
        <f t="shared" si="26"/>
        <v>419712.16744269506</v>
      </c>
    </row>
    <row r="114" spans="1:20" outlineLevel="1">
      <c r="A114" s="569" t="s">
        <v>1411</v>
      </c>
      <c r="B114" s="539" t="s">
        <v>1410</v>
      </c>
      <c r="C114" s="556"/>
      <c r="D114" s="572">
        <v>678531.21673606685</v>
      </c>
      <c r="E114" s="572">
        <v>695779.75326393312</v>
      </c>
      <c r="F114" s="563">
        <v>0</v>
      </c>
      <c r="G114" s="563"/>
      <c r="H114" s="563"/>
      <c r="I114" s="563"/>
      <c r="J114" s="563">
        <v>76904.212280000007</v>
      </c>
      <c r="K114" s="546"/>
      <c r="L114" s="553">
        <f t="shared" si="19"/>
        <v>1451215.1822800001</v>
      </c>
      <c r="M114" s="535">
        <f t="shared" si="27"/>
        <v>1494751.6377484002</v>
      </c>
      <c r="N114" s="535">
        <f t="shared" si="27"/>
        <v>1539594.1868808523</v>
      </c>
      <c r="O114" s="535">
        <f t="shared" si="27"/>
        <v>1585782.0124872779</v>
      </c>
      <c r="P114" s="535">
        <f t="shared" si="27"/>
        <v>1633355.4728618963</v>
      </c>
      <c r="Q114" s="535">
        <f t="shared" si="27"/>
        <v>1682356.1370477532</v>
      </c>
      <c r="R114" s="535">
        <f t="shared" si="27"/>
        <v>1732826.8211591858</v>
      </c>
      <c r="T114" s="535">
        <f t="shared" si="26"/>
        <v>747375.81887420011</v>
      </c>
    </row>
    <row r="115" spans="1:20">
      <c r="A115" s="567"/>
      <c r="B115" s="539"/>
      <c r="C115" s="571"/>
      <c r="D115" s="549">
        <f t="shared" ref="D115:J115" si="28">SUM(D50:D114)</f>
        <v>43935060.520000577</v>
      </c>
      <c r="E115" s="549">
        <f t="shared" si="28"/>
        <v>23618008.426290583</v>
      </c>
      <c r="F115" s="549">
        <f t="shared" si="28"/>
        <v>50551.656120000014</v>
      </c>
      <c r="G115" s="549">
        <f t="shared" si="28"/>
        <v>49601.65</v>
      </c>
      <c r="H115" s="549">
        <f t="shared" si="28"/>
        <v>4055</v>
      </c>
      <c r="I115" s="549">
        <f t="shared" si="28"/>
        <v>3855</v>
      </c>
      <c r="J115" s="549">
        <f t="shared" si="28"/>
        <v>4949922.0423450004</v>
      </c>
      <c r="K115" s="549"/>
      <c r="L115" s="553">
        <f t="shared" ref="L115:R115" si="29">SUM(L50:L114)</f>
        <v>66248763.294756174</v>
      </c>
      <c r="M115" s="553">
        <f t="shared" si="29"/>
        <v>59475109.721201651</v>
      </c>
      <c r="N115" s="553">
        <f t="shared" si="29"/>
        <v>57300940.989240505</v>
      </c>
      <c r="O115" s="553">
        <f t="shared" si="29"/>
        <v>57976447.195320517</v>
      </c>
      <c r="P115" s="553">
        <f t="shared" si="29"/>
        <v>58672218.587582938</v>
      </c>
      <c r="Q115" s="553">
        <f t="shared" si="29"/>
        <v>59388863.121613234</v>
      </c>
      <c r="R115" s="553">
        <f t="shared" si="29"/>
        <v>60127006.991664417</v>
      </c>
      <c r="T115" s="535">
        <f t="shared" si="26"/>
        <v>29737554.860600825</v>
      </c>
    </row>
    <row r="116" spans="1:20">
      <c r="A116" s="567"/>
      <c r="B116" s="539"/>
      <c r="C116" s="571"/>
      <c r="D116" s="559" t="s">
        <v>1180</v>
      </c>
      <c r="E116" s="559" t="s">
        <v>1180</v>
      </c>
      <c r="F116" s="559" t="s">
        <v>1180</v>
      </c>
      <c r="G116" s="559" t="s">
        <v>1180</v>
      </c>
      <c r="H116" s="559" t="s">
        <v>1180</v>
      </c>
      <c r="I116" s="559"/>
      <c r="J116" s="559"/>
      <c r="K116" s="559"/>
      <c r="L116" s="558" t="s">
        <v>1180</v>
      </c>
      <c r="M116" s="558" t="s">
        <v>1180</v>
      </c>
      <c r="N116" s="558" t="s">
        <v>1180</v>
      </c>
      <c r="O116" s="558" t="s">
        <v>1180</v>
      </c>
      <c r="P116" s="558" t="s">
        <v>1180</v>
      </c>
      <c r="Q116" s="558" t="s">
        <v>1180</v>
      </c>
      <c r="R116" s="558" t="s">
        <v>1180</v>
      </c>
      <c r="T116" s="558" t="s">
        <v>1180</v>
      </c>
    </row>
    <row r="117" spans="1:20">
      <c r="A117" s="567"/>
      <c r="B117" s="547" t="s">
        <v>1409</v>
      </c>
      <c r="C117" s="571"/>
      <c r="D117" s="546"/>
      <c r="E117" s="546"/>
      <c r="F117" s="546"/>
      <c r="G117" s="546"/>
      <c r="H117" s="546"/>
      <c r="I117" s="546"/>
      <c r="J117" s="546"/>
      <c r="K117" s="546"/>
      <c r="L117" s="535">
        <f>L129/-L16</f>
        <v>6.0238191995168645E-2</v>
      </c>
      <c r="M117" s="535">
        <v>7.0000000000000007E-2</v>
      </c>
      <c r="N117" s="535">
        <v>7.0000000000000007E-2</v>
      </c>
      <c r="O117" s="535">
        <v>7.0000000000000007E-2</v>
      </c>
      <c r="P117" s="535">
        <v>7.0000000000000007E-2</v>
      </c>
      <c r="Q117" s="535">
        <v>7.0000000000000007E-2</v>
      </c>
      <c r="R117" s="535">
        <v>7.0000000000000007E-2</v>
      </c>
      <c r="T117" s="535">
        <v>7.0000000000000007E-2</v>
      </c>
    </row>
    <row r="118" spans="1:20" outlineLevel="1">
      <c r="A118" s="567">
        <v>10100</v>
      </c>
      <c r="B118" s="539" t="s">
        <v>1408</v>
      </c>
      <c r="C118" s="556"/>
      <c r="D118" s="546">
        <v>505792.77</v>
      </c>
      <c r="E118" s="546">
        <v>598046.1</v>
      </c>
      <c r="F118" s="546">
        <v>0</v>
      </c>
      <c r="G118" s="546"/>
      <c r="H118" s="546"/>
      <c r="I118" s="546"/>
      <c r="J118" s="546">
        <v>60015.989320000015</v>
      </c>
      <c r="K118" s="546"/>
      <c r="L118" s="535">
        <f t="shared" ref="L118:L128" si="30">SUM(D118:J118)</f>
        <v>1163854.85932</v>
      </c>
      <c r="M118" s="535">
        <f t="shared" ref="M118:R118" si="31">L118*1.03</f>
        <v>1198770.5050996002</v>
      </c>
      <c r="N118" s="535">
        <f t="shared" si="31"/>
        <v>1234733.6202525883</v>
      </c>
      <c r="O118" s="535">
        <f t="shared" si="31"/>
        <v>1271775.6288601661</v>
      </c>
      <c r="P118" s="535">
        <f t="shared" si="31"/>
        <v>1309928.8977259712</v>
      </c>
      <c r="Q118" s="535">
        <f t="shared" si="31"/>
        <v>1349226.7646577503</v>
      </c>
      <c r="R118" s="535">
        <f t="shared" si="31"/>
        <v>1389703.5675974828</v>
      </c>
      <c r="T118" s="535">
        <f>M118/2</f>
        <v>599385.25254980009</v>
      </c>
    </row>
    <row r="119" spans="1:20" ht="21" customHeight="1" outlineLevel="1">
      <c r="A119" s="570" t="s">
        <v>1407</v>
      </c>
      <c r="B119" s="539" t="s">
        <v>1406</v>
      </c>
      <c r="C119" s="556"/>
      <c r="D119" s="546">
        <v>3556497.7200000007</v>
      </c>
      <c r="E119" s="546">
        <v>1945003.0499999998</v>
      </c>
      <c r="F119" s="546">
        <v>0</v>
      </c>
      <c r="G119" s="546"/>
      <c r="H119" s="546"/>
      <c r="I119" s="546"/>
      <c r="J119" s="546">
        <v>1109242.0361050002</v>
      </c>
      <c r="K119" s="546"/>
      <c r="L119" s="535">
        <f t="shared" si="30"/>
        <v>6610742.8061050009</v>
      </c>
      <c r="M119" s="553">
        <f t="shared" ref="M119:R119" si="32">L119*M15/L15</f>
        <v>5152537.0553150633</v>
      </c>
      <c r="N119" s="553">
        <f t="shared" si="32"/>
        <v>7291103.4767882293</v>
      </c>
      <c r="O119" s="553">
        <f t="shared" si="32"/>
        <v>9873369.2914840616</v>
      </c>
      <c r="P119" s="553">
        <f t="shared" si="32"/>
        <v>10169570.370228583</v>
      </c>
      <c r="Q119" s="553">
        <f t="shared" si="32"/>
        <v>10474657.481335441</v>
      </c>
      <c r="R119" s="553">
        <f t="shared" si="32"/>
        <v>10788897.205775503</v>
      </c>
      <c r="T119" s="553">
        <f>L119*T15/L15</f>
        <v>3626742.6660978594</v>
      </c>
    </row>
    <row r="120" spans="1:20" outlineLevel="1">
      <c r="A120" s="567" t="s">
        <v>1405</v>
      </c>
      <c r="B120" s="539" t="s">
        <v>1404</v>
      </c>
      <c r="C120" s="556"/>
      <c r="D120" s="546"/>
      <c r="E120" s="546"/>
      <c r="F120" s="546">
        <v>0</v>
      </c>
      <c r="G120" s="551"/>
      <c r="H120" s="551"/>
      <c r="I120" s="551"/>
      <c r="J120" s="546">
        <v>1591.3051000000003</v>
      </c>
      <c r="K120" s="546"/>
      <c r="L120" s="535">
        <f t="shared" si="30"/>
        <v>1591.3051000000003</v>
      </c>
      <c r="M120" s="535">
        <f t="shared" ref="M120:R128" si="33">+L120</f>
        <v>1591.3051000000003</v>
      </c>
      <c r="N120" s="535">
        <f t="shared" si="33"/>
        <v>1591.3051000000003</v>
      </c>
      <c r="O120" s="535">
        <f t="shared" si="33"/>
        <v>1591.3051000000003</v>
      </c>
      <c r="P120" s="535">
        <f t="shared" si="33"/>
        <v>1591.3051000000003</v>
      </c>
      <c r="Q120" s="535">
        <f t="shared" si="33"/>
        <v>1591.3051000000003</v>
      </c>
      <c r="R120" s="535">
        <f t="shared" si="33"/>
        <v>1591.3051000000003</v>
      </c>
      <c r="T120" s="535">
        <f t="shared" ref="T120:T128" si="34">M120/2</f>
        <v>795.65255000000013</v>
      </c>
    </row>
    <row r="121" spans="1:20" outlineLevel="1">
      <c r="A121" s="567">
        <v>12750</v>
      </c>
      <c r="B121" s="557" t="s">
        <v>1403</v>
      </c>
      <c r="C121" s="556"/>
      <c r="D121" s="546"/>
      <c r="E121" s="546"/>
      <c r="F121" s="546">
        <v>0</v>
      </c>
      <c r="G121" s="546"/>
      <c r="H121" s="546"/>
      <c r="I121" s="546"/>
      <c r="J121" s="546">
        <v>0</v>
      </c>
      <c r="K121" s="546"/>
      <c r="L121" s="535">
        <f t="shared" si="30"/>
        <v>0</v>
      </c>
      <c r="M121" s="535">
        <f t="shared" si="33"/>
        <v>0</v>
      </c>
      <c r="N121" s="535">
        <f t="shared" si="33"/>
        <v>0</v>
      </c>
      <c r="O121" s="535">
        <f t="shared" si="33"/>
        <v>0</v>
      </c>
      <c r="P121" s="535">
        <f t="shared" si="33"/>
        <v>0</v>
      </c>
      <c r="Q121" s="535">
        <f t="shared" si="33"/>
        <v>0</v>
      </c>
      <c r="R121" s="535">
        <f t="shared" si="33"/>
        <v>0</v>
      </c>
      <c r="T121" s="535">
        <f t="shared" si="34"/>
        <v>0</v>
      </c>
    </row>
    <row r="122" spans="1:20" outlineLevel="1">
      <c r="A122" s="569" t="s">
        <v>1402</v>
      </c>
      <c r="B122" s="539" t="s">
        <v>1401</v>
      </c>
      <c r="C122" s="556"/>
      <c r="D122" s="546">
        <v>8642.5626518356203</v>
      </c>
      <c r="E122" s="546">
        <v>17285.847348164381</v>
      </c>
      <c r="F122" s="546">
        <v>0</v>
      </c>
      <c r="G122" s="546"/>
      <c r="H122" s="546"/>
      <c r="I122" s="546"/>
      <c r="J122" s="546">
        <v>0</v>
      </c>
      <c r="K122" s="546"/>
      <c r="L122" s="535">
        <f t="shared" si="30"/>
        <v>25928.410000000003</v>
      </c>
      <c r="M122" s="535">
        <f t="shared" si="33"/>
        <v>25928.410000000003</v>
      </c>
      <c r="N122" s="535">
        <f t="shared" si="33"/>
        <v>25928.410000000003</v>
      </c>
      <c r="O122" s="535">
        <f t="shared" si="33"/>
        <v>25928.410000000003</v>
      </c>
      <c r="P122" s="535">
        <f t="shared" si="33"/>
        <v>25928.410000000003</v>
      </c>
      <c r="Q122" s="535">
        <f t="shared" si="33"/>
        <v>25928.410000000003</v>
      </c>
      <c r="R122" s="535">
        <f t="shared" si="33"/>
        <v>25928.410000000003</v>
      </c>
      <c r="T122" s="535">
        <f t="shared" si="34"/>
        <v>12964.205000000002</v>
      </c>
    </row>
    <row r="123" spans="1:20" outlineLevel="1">
      <c r="A123" s="568" t="s">
        <v>1400</v>
      </c>
      <c r="B123" s="557" t="s">
        <v>1399</v>
      </c>
      <c r="C123" s="556"/>
      <c r="D123" s="546">
        <v>0</v>
      </c>
      <c r="E123" s="546"/>
      <c r="F123" s="546">
        <v>0</v>
      </c>
      <c r="G123" s="546"/>
      <c r="H123" s="546"/>
      <c r="I123" s="546"/>
      <c r="J123" s="546">
        <v>0</v>
      </c>
      <c r="K123" s="546"/>
      <c r="L123" s="535">
        <f t="shared" si="30"/>
        <v>0</v>
      </c>
      <c r="M123" s="535">
        <f t="shared" si="33"/>
        <v>0</v>
      </c>
      <c r="N123" s="535">
        <f t="shared" si="33"/>
        <v>0</v>
      </c>
      <c r="O123" s="535">
        <f t="shared" si="33"/>
        <v>0</v>
      </c>
      <c r="P123" s="535">
        <f t="shared" si="33"/>
        <v>0</v>
      </c>
      <c r="Q123" s="535">
        <f t="shared" si="33"/>
        <v>0</v>
      </c>
      <c r="R123" s="535">
        <f t="shared" si="33"/>
        <v>0</v>
      </c>
      <c r="T123" s="535">
        <f t="shared" si="34"/>
        <v>0</v>
      </c>
    </row>
    <row r="124" spans="1:20" outlineLevel="1">
      <c r="A124" s="567">
        <v>14001</v>
      </c>
      <c r="B124" s="539" t="s">
        <v>1398</v>
      </c>
      <c r="C124" s="556"/>
      <c r="D124" s="546"/>
      <c r="E124" s="546"/>
      <c r="F124" s="546">
        <v>0</v>
      </c>
      <c r="G124" s="546"/>
      <c r="H124" s="546"/>
      <c r="I124" s="546"/>
      <c r="J124" s="546">
        <v>0</v>
      </c>
      <c r="K124" s="546"/>
      <c r="L124" s="535">
        <f t="shared" si="30"/>
        <v>0</v>
      </c>
      <c r="M124" s="535">
        <f t="shared" si="33"/>
        <v>0</v>
      </c>
      <c r="N124" s="535">
        <f t="shared" si="33"/>
        <v>0</v>
      </c>
      <c r="O124" s="535">
        <f t="shared" si="33"/>
        <v>0</v>
      </c>
      <c r="P124" s="535">
        <f t="shared" si="33"/>
        <v>0</v>
      </c>
      <c r="Q124" s="535">
        <f t="shared" si="33"/>
        <v>0</v>
      </c>
      <c r="R124" s="535">
        <f t="shared" si="33"/>
        <v>0</v>
      </c>
      <c r="T124" s="535">
        <f t="shared" si="34"/>
        <v>0</v>
      </c>
    </row>
    <row r="125" spans="1:20" outlineLevel="1">
      <c r="A125" s="561"/>
      <c r="B125" s="539" t="s">
        <v>1397</v>
      </c>
      <c r="C125" s="556"/>
      <c r="D125" s="546"/>
      <c r="E125" s="546"/>
      <c r="F125" s="546">
        <v>0</v>
      </c>
      <c r="G125" s="546"/>
      <c r="H125" s="546"/>
      <c r="I125" s="546"/>
      <c r="J125" s="546">
        <v>0</v>
      </c>
      <c r="K125" s="546"/>
      <c r="L125" s="535">
        <f t="shared" si="30"/>
        <v>0</v>
      </c>
      <c r="M125" s="535">
        <f t="shared" si="33"/>
        <v>0</v>
      </c>
      <c r="N125" s="535">
        <f t="shared" si="33"/>
        <v>0</v>
      </c>
      <c r="O125" s="535">
        <f t="shared" si="33"/>
        <v>0</v>
      </c>
      <c r="P125" s="535">
        <f t="shared" si="33"/>
        <v>0</v>
      </c>
      <c r="Q125" s="535">
        <f t="shared" si="33"/>
        <v>0</v>
      </c>
      <c r="R125" s="535">
        <f t="shared" si="33"/>
        <v>0</v>
      </c>
      <c r="T125" s="535">
        <f t="shared" si="34"/>
        <v>0</v>
      </c>
    </row>
    <row r="126" spans="1:20" outlineLevel="1">
      <c r="A126" s="567">
        <v>15500</v>
      </c>
      <c r="B126" s="557" t="s">
        <v>1396</v>
      </c>
      <c r="C126" s="556"/>
      <c r="D126" s="546">
        <v>25501.60355380168</v>
      </c>
      <c r="E126" s="546">
        <v>21513.646446198323</v>
      </c>
      <c r="F126" s="546">
        <v>0</v>
      </c>
      <c r="G126" s="546"/>
      <c r="H126" s="546"/>
      <c r="I126" s="546"/>
      <c r="J126" s="546">
        <v>15735.036485000002</v>
      </c>
      <c r="K126" s="546"/>
      <c r="L126" s="535">
        <f t="shared" si="30"/>
        <v>62750.286485000004</v>
      </c>
      <c r="M126" s="535">
        <f t="shared" si="33"/>
        <v>62750.286485000004</v>
      </c>
      <c r="N126" s="535">
        <f t="shared" si="33"/>
        <v>62750.286485000004</v>
      </c>
      <c r="O126" s="535">
        <f t="shared" si="33"/>
        <v>62750.286485000004</v>
      </c>
      <c r="P126" s="535">
        <f t="shared" si="33"/>
        <v>62750.286485000004</v>
      </c>
      <c r="Q126" s="535">
        <f t="shared" si="33"/>
        <v>62750.286485000004</v>
      </c>
      <c r="R126" s="535">
        <f t="shared" si="33"/>
        <v>62750.286485000004</v>
      </c>
      <c r="T126" s="535">
        <f t="shared" si="34"/>
        <v>31375.143242500002</v>
      </c>
    </row>
    <row r="127" spans="1:20" outlineLevel="1">
      <c r="A127" s="567" t="s">
        <v>1395</v>
      </c>
      <c r="B127" s="557" t="s">
        <v>1394</v>
      </c>
      <c r="C127" s="556"/>
      <c r="D127" s="546"/>
      <c r="E127" s="546"/>
      <c r="F127" s="546">
        <v>0</v>
      </c>
      <c r="G127" s="546"/>
      <c r="H127" s="546"/>
      <c r="I127" s="546"/>
      <c r="J127" s="546">
        <v>0</v>
      </c>
      <c r="K127" s="546"/>
      <c r="L127" s="535">
        <f t="shared" si="30"/>
        <v>0</v>
      </c>
      <c r="M127" s="535">
        <f t="shared" si="33"/>
        <v>0</v>
      </c>
      <c r="N127" s="535">
        <f t="shared" si="33"/>
        <v>0</v>
      </c>
      <c r="O127" s="535">
        <f t="shared" si="33"/>
        <v>0</v>
      </c>
      <c r="P127" s="535">
        <f t="shared" si="33"/>
        <v>0</v>
      </c>
      <c r="Q127" s="535">
        <f t="shared" si="33"/>
        <v>0</v>
      </c>
      <c r="R127" s="535">
        <f t="shared" si="33"/>
        <v>0</v>
      </c>
      <c r="T127" s="535">
        <f t="shared" si="34"/>
        <v>0</v>
      </c>
    </row>
    <row r="128" spans="1:20" outlineLevel="1">
      <c r="A128" s="565" t="s">
        <v>1393</v>
      </c>
      <c r="B128" s="539" t="s">
        <v>743</v>
      </c>
      <c r="C128" s="556"/>
      <c r="D128" s="546">
        <v>0</v>
      </c>
      <c r="E128" s="546">
        <v>0</v>
      </c>
      <c r="F128" s="563">
        <v>0</v>
      </c>
      <c r="G128" s="546"/>
      <c r="H128" s="546"/>
      <c r="I128" s="546"/>
      <c r="J128" s="546">
        <v>0</v>
      </c>
      <c r="K128" s="546"/>
      <c r="L128" s="535">
        <f t="shared" si="30"/>
        <v>0</v>
      </c>
      <c r="M128" s="535">
        <f t="shared" si="33"/>
        <v>0</v>
      </c>
      <c r="N128" s="535">
        <f t="shared" si="33"/>
        <v>0</v>
      </c>
      <c r="O128" s="535">
        <f t="shared" si="33"/>
        <v>0</v>
      </c>
      <c r="P128" s="535">
        <f t="shared" si="33"/>
        <v>0</v>
      </c>
      <c r="Q128" s="535">
        <f t="shared" si="33"/>
        <v>0</v>
      </c>
      <c r="R128" s="535">
        <f t="shared" si="33"/>
        <v>0</v>
      </c>
      <c r="T128" s="535">
        <f t="shared" si="34"/>
        <v>0</v>
      </c>
    </row>
    <row r="129" spans="1:20">
      <c r="A129" s="561"/>
      <c r="B129" s="539"/>
      <c r="C129" s="556"/>
      <c r="D129" s="550">
        <f>SUM(D118:D128)</f>
        <v>4096434.6562056383</v>
      </c>
      <c r="E129" s="550">
        <f>SUM(E118:E128)</f>
        <v>2581848.6437943624</v>
      </c>
      <c r="F129" s="555">
        <v>0</v>
      </c>
      <c r="G129" s="555">
        <v>0</v>
      </c>
      <c r="H129" s="555">
        <v>0</v>
      </c>
      <c r="I129" s="555">
        <v>0</v>
      </c>
      <c r="J129" s="550">
        <f>SUM(J118:J128)</f>
        <v>1186584.3670100002</v>
      </c>
      <c r="K129" s="550"/>
      <c r="L129" s="550">
        <f t="shared" ref="L129:R129" si="35">SUM(L118:L128)</f>
        <v>7864867.6670100009</v>
      </c>
      <c r="M129" s="550">
        <f t="shared" si="35"/>
        <v>6441577.5619996637</v>
      </c>
      <c r="N129" s="550">
        <f t="shared" si="35"/>
        <v>8616107.0986258164</v>
      </c>
      <c r="O129" s="550">
        <f t="shared" si="35"/>
        <v>11235414.921929227</v>
      </c>
      <c r="P129" s="550">
        <f t="shared" si="35"/>
        <v>11569769.269539554</v>
      </c>
      <c r="Q129" s="550">
        <f t="shared" si="35"/>
        <v>11914154.247578191</v>
      </c>
      <c r="R129" s="550">
        <f t="shared" si="35"/>
        <v>12268870.774957985</v>
      </c>
      <c r="T129" s="550">
        <f>SUM(T118:T128)</f>
        <v>4271262.9194401596</v>
      </c>
    </row>
    <row r="130" spans="1:20">
      <c r="A130" s="561"/>
      <c r="B130" s="539"/>
      <c r="C130" s="556"/>
      <c r="D130" s="559" t="s">
        <v>1180</v>
      </c>
      <c r="E130" s="559" t="s">
        <v>1180</v>
      </c>
      <c r="F130" s="559" t="s">
        <v>1180</v>
      </c>
      <c r="G130" s="559" t="s">
        <v>1180</v>
      </c>
      <c r="H130" s="559" t="s">
        <v>1180</v>
      </c>
      <c r="I130" s="559"/>
      <c r="J130" s="559"/>
      <c r="K130" s="559"/>
      <c r="L130" s="558" t="s">
        <v>1180</v>
      </c>
      <c r="M130" s="558" t="s">
        <v>1180</v>
      </c>
      <c r="N130" s="558" t="s">
        <v>1180</v>
      </c>
      <c r="O130" s="558" t="s">
        <v>1180</v>
      </c>
      <c r="P130" s="558" t="s">
        <v>1180</v>
      </c>
      <c r="Q130" s="558" t="s">
        <v>1180</v>
      </c>
      <c r="R130" s="558" t="s">
        <v>1180</v>
      </c>
      <c r="T130" s="558" t="s">
        <v>1180</v>
      </c>
    </row>
    <row r="131" spans="1:20">
      <c r="A131" s="561"/>
      <c r="B131" s="547" t="s">
        <v>1392</v>
      </c>
      <c r="C131" s="556"/>
      <c r="D131" s="546"/>
      <c r="E131" s="546"/>
      <c r="F131" s="546"/>
      <c r="G131" s="546"/>
      <c r="H131" s="546"/>
      <c r="I131" s="546"/>
      <c r="J131" s="546"/>
      <c r="K131" s="546"/>
      <c r="T131" s="535"/>
    </row>
    <row r="132" spans="1:20" outlineLevel="1">
      <c r="A132" s="564">
        <v>10900</v>
      </c>
      <c r="B132" s="539" t="s">
        <v>1391</v>
      </c>
      <c r="C132" s="556"/>
      <c r="D132" s="546"/>
      <c r="E132" s="546"/>
      <c r="F132" s="546">
        <v>0</v>
      </c>
      <c r="G132" s="546"/>
      <c r="H132" s="546"/>
      <c r="I132" s="546"/>
      <c r="J132" s="546">
        <v>0</v>
      </c>
      <c r="K132" s="546"/>
      <c r="L132" s="535">
        <f t="shared" ref="L132:L140" si="36">SUM(D132:J132)</f>
        <v>0</v>
      </c>
      <c r="M132" s="535">
        <f t="shared" ref="M132:R140" si="37">+L132</f>
        <v>0</v>
      </c>
      <c r="N132" s="535">
        <f t="shared" si="37"/>
        <v>0</v>
      </c>
      <c r="O132" s="535">
        <f t="shared" si="37"/>
        <v>0</v>
      </c>
      <c r="P132" s="535">
        <f t="shared" si="37"/>
        <v>0</v>
      </c>
      <c r="Q132" s="535">
        <f t="shared" si="37"/>
        <v>0</v>
      </c>
      <c r="R132" s="535">
        <f t="shared" si="37"/>
        <v>0</v>
      </c>
      <c r="T132" s="535">
        <f t="shared" ref="T132:T140" si="38">M132/2</f>
        <v>0</v>
      </c>
    </row>
    <row r="133" spans="1:20" outlineLevel="1">
      <c r="A133" s="565" t="s">
        <v>1390</v>
      </c>
      <c r="B133" s="539" t="s">
        <v>1389</v>
      </c>
      <c r="C133" s="556"/>
      <c r="D133" s="546"/>
      <c r="E133" s="546"/>
      <c r="F133" s="546">
        <v>0</v>
      </c>
      <c r="G133" s="546"/>
      <c r="H133" s="546"/>
      <c r="I133" s="546"/>
      <c r="J133" s="546">
        <v>0</v>
      </c>
      <c r="K133" s="546"/>
      <c r="L133" s="535">
        <f t="shared" si="36"/>
        <v>0</v>
      </c>
      <c r="M133" s="535">
        <f t="shared" si="37"/>
        <v>0</v>
      </c>
      <c r="N133" s="535">
        <f t="shared" si="37"/>
        <v>0</v>
      </c>
      <c r="O133" s="535">
        <f t="shared" si="37"/>
        <v>0</v>
      </c>
      <c r="P133" s="535">
        <f t="shared" si="37"/>
        <v>0</v>
      </c>
      <c r="Q133" s="535">
        <f t="shared" si="37"/>
        <v>0</v>
      </c>
      <c r="R133" s="535">
        <f t="shared" si="37"/>
        <v>0</v>
      </c>
      <c r="T133" s="535">
        <f t="shared" si="38"/>
        <v>0</v>
      </c>
    </row>
    <row r="134" spans="1:20" outlineLevel="1">
      <c r="A134" s="565" t="s">
        <v>1388</v>
      </c>
      <c r="B134" s="539" t="s">
        <v>1387</v>
      </c>
      <c r="C134" s="556"/>
      <c r="D134" s="546">
        <v>3564813</v>
      </c>
      <c r="E134" s="546">
        <v>282651.7</v>
      </c>
      <c r="F134" s="546">
        <v>0</v>
      </c>
      <c r="G134" s="546"/>
      <c r="H134" s="546"/>
      <c r="I134" s="546"/>
      <c r="J134" s="546">
        <v>270434.73843400006</v>
      </c>
      <c r="K134" s="546"/>
      <c r="L134" s="535">
        <f t="shared" si="36"/>
        <v>4117899.4384340001</v>
      </c>
      <c r="M134" s="535">
        <f t="shared" si="37"/>
        <v>4117899.4384340001</v>
      </c>
      <c r="N134" s="535">
        <f t="shared" si="37"/>
        <v>4117899.4384340001</v>
      </c>
      <c r="O134" s="535">
        <f t="shared" si="37"/>
        <v>4117899.4384340001</v>
      </c>
      <c r="P134" s="535">
        <f t="shared" si="37"/>
        <v>4117899.4384340001</v>
      </c>
      <c r="Q134" s="535">
        <f t="shared" si="37"/>
        <v>4117899.4384340001</v>
      </c>
      <c r="R134" s="535">
        <f t="shared" si="37"/>
        <v>4117899.4384340001</v>
      </c>
      <c r="T134" s="535">
        <f t="shared" si="38"/>
        <v>2058949.7192170001</v>
      </c>
    </row>
    <row r="135" spans="1:20" outlineLevel="1">
      <c r="A135" s="565" t="s">
        <v>1386</v>
      </c>
      <c r="B135" s="539" t="s">
        <v>1385</v>
      </c>
      <c r="C135" s="556"/>
      <c r="D135" s="546"/>
      <c r="E135" s="546"/>
      <c r="F135" s="546">
        <v>0</v>
      </c>
      <c r="G135" s="546"/>
      <c r="H135" s="546"/>
      <c r="I135" s="546"/>
      <c r="J135" s="546">
        <v>0</v>
      </c>
      <c r="K135" s="546"/>
      <c r="L135" s="535">
        <f t="shared" si="36"/>
        <v>0</v>
      </c>
      <c r="M135" s="535">
        <f t="shared" si="37"/>
        <v>0</v>
      </c>
      <c r="N135" s="535">
        <f t="shared" si="37"/>
        <v>0</v>
      </c>
      <c r="O135" s="535">
        <f t="shared" si="37"/>
        <v>0</v>
      </c>
      <c r="P135" s="535">
        <f t="shared" si="37"/>
        <v>0</v>
      </c>
      <c r="Q135" s="535">
        <f t="shared" si="37"/>
        <v>0</v>
      </c>
      <c r="R135" s="535">
        <f t="shared" si="37"/>
        <v>0</v>
      </c>
      <c r="T135" s="535">
        <f t="shared" si="38"/>
        <v>0</v>
      </c>
    </row>
    <row r="136" spans="1:20" outlineLevel="1">
      <c r="A136" s="565" t="s">
        <v>1384</v>
      </c>
      <c r="B136" s="539" t="s">
        <v>1383</v>
      </c>
      <c r="C136" s="556"/>
      <c r="D136" s="546">
        <v>5872.9</v>
      </c>
      <c r="E136" s="546">
        <v>0</v>
      </c>
      <c r="F136" s="546">
        <v>0</v>
      </c>
      <c r="G136" s="546"/>
      <c r="H136" s="546"/>
      <c r="I136" s="546"/>
      <c r="J136" s="546">
        <v>0</v>
      </c>
      <c r="K136" s="546"/>
      <c r="L136" s="535">
        <f t="shared" si="36"/>
        <v>5872.9</v>
      </c>
      <c r="M136" s="535">
        <f t="shared" si="37"/>
        <v>5872.9</v>
      </c>
      <c r="N136" s="535">
        <f t="shared" si="37"/>
        <v>5872.9</v>
      </c>
      <c r="O136" s="535">
        <f t="shared" si="37"/>
        <v>5872.9</v>
      </c>
      <c r="P136" s="535">
        <f t="shared" si="37"/>
        <v>5872.9</v>
      </c>
      <c r="Q136" s="535">
        <f t="shared" si="37"/>
        <v>5872.9</v>
      </c>
      <c r="R136" s="535">
        <f t="shared" si="37"/>
        <v>5872.9</v>
      </c>
      <c r="T136" s="535">
        <f t="shared" si="38"/>
        <v>2936.45</v>
      </c>
    </row>
    <row r="137" spans="1:20" outlineLevel="1">
      <c r="A137" s="564">
        <v>12900</v>
      </c>
      <c r="B137" s="539" t="s">
        <v>1382</v>
      </c>
      <c r="C137" s="556"/>
      <c r="D137" s="546"/>
      <c r="E137" s="546"/>
      <c r="F137" s="546">
        <v>0</v>
      </c>
      <c r="G137" s="546"/>
      <c r="H137" s="546"/>
      <c r="I137" s="546"/>
      <c r="J137" s="546">
        <v>0</v>
      </c>
      <c r="K137" s="546"/>
      <c r="L137" s="535">
        <f t="shared" si="36"/>
        <v>0</v>
      </c>
      <c r="M137" s="535">
        <f t="shared" si="37"/>
        <v>0</v>
      </c>
      <c r="N137" s="535">
        <f t="shared" si="37"/>
        <v>0</v>
      </c>
      <c r="O137" s="535">
        <f t="shared" si="37"/>
        <v>0</v>
      </c>
      <c r="P137" s="535">
        <f t="shared" si="37"/>
        <v>0</v>
      </c>
      <c r="Q137" s="535">
        <f t="shared" si="37"/>
        <v>0</v>
      </c>
      <c r="R137" s="535">
        <f t="shared" si="37"/>
        <v>0</v>
      </c>
      <c r="T137" s="535">
        <f t="shared" si="38"/>
        <v>0</v>
      </c>
    </row>
    <row r="138" spans="1:20" outlineLevel="1">
      <c r="A138" s="564" t="s">
        <v>1381</v>
      </c>
      <c r="B138" s="539" t="s">
        <v>1380</v>
      </c>
      <c r="C138" s="556"/>
      <c r="D138" s="546">
        <v>36366.11</v>
      </c>
      <c r="E138" s="546"/>
      <c r="F138" s="546">
        <v>0</v>
      </c>
      <c r="G138" s="546"/>
      <c r="H138" s="546"/>
      <c r="I138" s="546"/>
      <c r="J138" s="546">
        <v>0</v>
      </c>
      <c r="K138" s="546"/>
      <c r="L138" s="535">
        <f t="shared" si="36"/>
        <v>36366.11</v>
      </c>
      <c r="M138" s="535">
        <f t="shared" si="37"/>
        <v>36366.11</v>
      </c>
      <c r="N138" s="535">
        <f t="shared" si="37"/>
        <v>36366.11</v>
      </c>
      <c r="O138" s="535">
        <f t="shared" si="37"/>
        <v>36366.11</v>
      </c>
      <c r="P138" s="535">
        <f t="shared" si="37"/>
        <v>36366.11</v>
      </c>
      <c r="Q138" s="535">
        <f t="shared" si="37"/>
        <v>36366.11</v>
      </c>
      <c r="R138" s="535">
        <f t="shared" si="37"/>
        <v>36366.11</v>
      </c>
      <c r="T138" s="535">
        <f t="shared" si="38"/>
        <v>18183.055</v>
      </c>
    </row>
    <row r="139" spans="1:20" outlineLevel="1">
      <c r="A139" s="564"/>
      <c r="B139" s="539" t="s">
        <v>1379</v>
      </c>
      <c r="C139" s="556"/>
      <c r="D139" s="546"/>
      <c r="E139" s="546"/>
      <c r="F139" s="546">
        <v>0</v>
      </c>
      <c r="G139" s="546"/>
      <c r="H139" s="546"/>
      <c r="I139" s="546"/>
      <c r="J139" s="546">
        <v>0</v>
      </c>
      <c r="K139" s="546"/>
      <c r="L139" s="535">
        <f t="shared" si="36"/>
        <v>0</v>
      </c>
      <c r="M139" s="535">
        <f t="shared" si="37"/>
        <v>0</v>
      </c>
      <c r="N139" s="535">
        <f t="shared" si="37"/>
        <v>0</v>
      </c>
      <c r="O139" s="535">
        <f t="shared" si="37"/>
        <v>0</v>
      </c>
      <c r="P139" s="535">
        <f t="shared" si="37"/>
        <v>0</v>
      </c>
      <c r="Q139" s="535">
        <f t="shared" si="37"/>
        <v>0</v>
      </c>
      <c r="R139" s="535">
        <f t="shared" si="37"/>
        <v>0</v>
      </c>
      <c r="T139" s="535">
        <f t="shared" si="38"/>
        <v>0</v>
      </c>
    </row>
    <row r="140" spans="1:20" outlineLevel="1">
      <c r="A140" s="564">
        <v>10350</v>
      </c>
      <c r="B140" s="534" t="s">
        <v>1378</v>
      </c>
      <c r="C140" s="556"/>
      <c r="D140" s="563">
        <v>47250</v>
      </c>
      <c r="E140" s="563">
        <v>46010.09</v>
      </c>
      <c r="F140" s="563">
        <v>0</v>
      </c>
      <c r="G140" s="563"/>
      <c r="H140" s="563"/>
      <c r="I140" s="563"/>
      <c r="J140" s="563">
        <v>0</v>
      </c>
      <c r="K140" s="563"/>
      <c r="L140" s="562">
        <f t="shared" si="36"/>
        <v>93260.09</v>
      </c>
      <c r="M140" s="562">
        <f t="shared" si="37"/>
        <v>93260.09</v>
      </c>
      <c r="N140" s="562">
        <f t="shared" si="37"/>
        <v>93260.09</v>
      </c>
      <c r="O140" s="562">
        <f t="shared" si="37"/>
        <v>93260.09</v>
      </c>
      <c r="P140" s="562">
        <f t="shared" si="37"/>
        <v>93260.09</v>
      </c>
      <c r="Q140" s="562">
        <f t="shared" si="37"/>
        <v>93260.09</v>
      </c>
      <c r="R140" s="562">
        <f t="shared" si="37"/>
        <v>93260.09</v>
      </c>
      <c r="T140" s="535">
        <f t="shared" si="38"/>
        <v>46630.044999999998</v>
      </c>
    </row>
    <row r="141" spans="1:20">
      <c r="A141" s="561"/>
      <c r="B141" s="539"/>
      <c r="C141" s="556"/>
      <c r="D141" s="551">
        <f t="shared" ref="D141:J141" si="39">SUM(D132:D140)</f>
        <v>3654302.01</v>
      </c>
      <c r="E141" s="551">
        <f t="shared" si="39"/>
        <v>328661.79000000004</v>
      </c>
      <c r="F141" s="551">
        <f t="shared" si="39"/>
        <v>0</v>
      </c>
      <c r="G141" s="551">
        <f t="shared" si="39"/>
        <v>0</v>
      </c>
      <c r="H141" s="551">
        <f t="shared" si="39"/>
        <v>0</v>
      </c>
      <c r="I141" s="551">
        <f t="shared" si="39"/>
        <v>0</v>
      </c>
      <c r="J141" s="551">
        <f t="shared" si="39"/>
        <v>270434.73843400006</v>
      </c>
      <c r="K141" s="551"/>
      <c r="L141" s="535">
        <f t="shared" ref="L141:R141" si="40">SUM(L132:L140)</f>
        <v>4253398.5384339998</v>
      </c>
      <c r="M141" s="535">
        <f t="shared" si="40"/>
        <v>4253398.5384339998</v>
      </c>
      <c r="N141" s="535">
        <f t="shared" si="40"/>
        <v>4253398.5384339998</v>
      </c>
      <c r="O141" s="535">
        <f t="shared" si="40"/>
        <v>4253398.5384339998</v>
      </c>
      <c r="P141" s="535">
        <f t="shared" si="40"/>
        <v>4253398.5384339998</v>
      </c>
      <c r="Q141" s="535">
        <f t="shared" si="40"/>
        <v>4253398.5384339998</v>
      </c>
      <c r="R141" s="535">
        <f t="shared" si="40"/>
        <v>4253398.5384339998</v>
      </c>
      <c r="T141" s="535">
        <f>SUM(T132:T140)</f>
        <v>2126699.2692169999</v>
      </c>
    </row>
    <row r="142" spans="1:20">
      <c r="A142" s="561"/>
      <c r="B142" s="539"/>
      <c r="C142" s="556"/>
      <c r="D142" s="559" t="s">
        <v>1180</v>
      </c>
      <c r="E142" s="559" t="s">
        <v>1180</v>
      </c>
      <c r="F142" s="559" t="s">
        <v>1180</v>
      </c>
      <c r="G142" s="559" t="s">
        <v>1180</v>
      </c>
      <c r="H142" s="559" t="s">
        <v>1180</v>
      </c>
      <c r="I142" s="559"/>
      <c r="J142" s="559"/>
      <c r="K142" s="559"/>
      <c r="L142" s="558" t="s">
        <v>1180</v>
      </c>
      <c r="M142" s="558" t="s">
        <v>1180</v>
      </c>
      <c r="N142" s="558" t="s">
        <v>1180</v>
      </c>
      <c r="O142" s="558" t="s">
        <v>1180</v>
      </c>
      <c r="P142" s="558" t="s">
        <v>1180</v>
      </c>
      <c r="Q142" s="558" t="s">
        <v>1180</v>
      </c>
      <c r="R142" s="558" t="s">
        <v>1180</v>
      </c>
      <c r="T142" s="558" t="s">
        <v>1180</v>
      </c>
    </row>
    <row r="143" spans="1:20">
      <c r="A143" s="561"/>
      <c r="B143" s="547" t="s">
        <v>1377</v>
      </c>
      <c r="C143" s="556"/>
      <c r="D143" s="546"/>
      <c r="E143" s="546"/>
      <c r="F143" s="546"/>
      <c r="G143" s="546"/>
      <c r="H143" s="546"/>
      <c r="I143" s="546"/>
      <c r="J143" s="546"/>
      <c r="K143" s="546"/>
      <c r="T143" s="535"/>
    </row>
    <row r="144" spans="1:20" ht="13.8" outlineLevel="1">
      <c r="A144" s="561"/>
      <c r="B144" s="539" t="s">
        <v>1376</v>
      </c>
      <c r="C144" s="556"/>
      <c r="D144" s="566"/>
      <c r="E144" s="566"/>
      <c r="F144" s="546">
        <v>0</v>
      </c>
      <c r="G144" s="546"/>
      <c r="H144" s="546"/>
      <c r="I144" s="546"/>
      <c r="J144" s="546">
        <v>0</v>
      </c>
      <c r="K144" s="546"/>
      <c r="L144" s="535">
        <f t="shared" ref="L144:L157" si="41">SUM(D144:J144)</f>
        <v>0</v>
      </c>
      <c r="M144" s="535">
        <v>0</v>
      </c>
      <c r="N144" s="535">
        <v>0</v>
      </c>
      <c r="O144" s="535">
        <v>0</v>
      </c>
      <c r="P144" s="535">
        <v>0</v>
      </c>
      <c r="Q144" s="535">
        <v>0</v>
      </c>
      <c r="R144" s="535">
        <v>0</v>
      </c>
      <c r="T144" s="535">
        <f t="shared" ref="T144:T157" si="42">M144/2</f>
        <v>0</v>
      </c>
    </row>
    <row r="145" spans="1:20" ht="13.8" outlineLevel="1">
      <c r="A145" s="561"/>
      <c r="B145" s="557" t="s">
        <v>1375</v>
      </c>
      <c r="C145" s="556"/>
      <c r="D145" s="566"/>
      <c r="E145" s="566"/>
      <c r="F145" s="546">
        <v>0</v>
      </c>
      <c r="G145" s="546"/>
      <c r="H145" s="546"/>
      <c r="I145" s="546"/>
      <c r="J145" s="546">
        <v>0</v>
      </c>
      <c r="K145" s="546"/>
      <c r="L145" s="535">
        <f t="shared" si="41"/>
        <v>0</v>
      </c>
      <c r="M145" s="535">
        <v>0</v>
      </c>
      <c r="N145" s="535">
        <v>0</v>
      </c>
      <c r="O145" s="535">
        <v>0</v>
      </c>
      <c r="P145" s="535">
        <v>0</v>
      </c>
      <c r="Q145" s="535">
        <v>0</v>
      </c>
      <c r="R145" s="535">
        <v>0</v>
      </c>
      <c r="T145" s="535">
        <f t="shared" si="42"/>
        <v>0</v>
      </c>
    </row>
    <row r="146" spans="1:20" ht="13.8" outlineLevel="1">
      <c r="A146" s="561"/>
      <c r="B146" s="557" t="s">
        <v>1374</v>
      </c>
      <c r="C146" s="556"/>
      <c r="D146" s="566"/>
      <c r="E146" s="566"/>
      <c r="F146" s="546">
        <v>0</v>
      </c>
      <c r="G146" s="546"/>
      <c r="H146" s="546"/>
      <c r="I146" s="546"/>
      <c r="J146" s="546">
        <v>0</v>
      </c>
      <c r="K146" s="546"/>
      <c r="L146" s="535">
        <f t="shared" si="41"/>
        <v>0</v>
      </c>
      <c r="M146" s="535">
        <v>0</v>
      </c>
      <c r="N146" s="535">
        <v>0</v>
      </c>
      <c r="O146" s="535">
        <v>0</v>
      </c>
      <c r="P146" s="535">
        <v>0</v>
      </c>
      <c r="Q146" s="535">
        <v>0</v>
      </c>
      <c r="R146" s="535">
        <v>0</v>
      </c>
      <c r="T146" s="535">
        <f t="shared" si="42"/>
        <v>0</v>
      </c>
    </row>
    <row r="147" spans="1:20" ht="13.8" outlineLevel="1">
      <c r="A147" s="564">
        <v>12950</v>
      </c>
      <c r="B147" s="557" t="s">
        <v>1373</v>
      </c>
      <c r="C147" s="556"/>
      <c r="D147" s="546">
        <v>-1136092.69</v>
      </c>
      <c r="E147" s="566"/>
      <c r="F147" s="546">
        <v>0</v>
      </c>
      <c r="G147" s="546"/>
      <c r="H147" s="546"/>
      <c r="I147" s="546"/>
      <c r="J147" s="546">
        <v>0</v>
      </c>
      <c r="K147" s="546"/>
      <c r="L147" s="535">
        <f t="shared" si="41"/>
        <v>-1136092.69</v>
      </c>
      <c r="M147" s="535">
        <v>0</v>
      </c>
      <c r="N147" s="535">
        <v>0</v>
      </c>
      <c r="O147" s="535">
        <v>0</v>
      </c>
      <c r="P147" s="535">
        <v>0</v>
      </c>
      <c r="Q147" s="535">
        <v>0</v>
      </c>
      <c r="R147" s="535">
        <v>0</v>
      </c>
      <c r="T147" s="535">
        <f t="shared" si="42"/>
        <v>0</v>
      </c>
    </row>
    <row r="148" spans="1:20" outlineLevel="1">
      <c r="A148" s="564">
        <v>12400</v>
      </c>
      <c r="B148" s="539" t="s">
        <v>1372</v>
      </c>
      <c r="C148" s="556"/>
      <c r="D148" s="546">
        <v>749.15</v>
      </c>
      <c r="E148" s="546">
        <v>3553.85</v>
      </c>
      <c r="F148" s="546">
        <v>0</v>
      </c>
      <c r="G148" s="546"/>
      <c r="H148" s="546"/>
      <c r="I148" s="546"/>
      <c r="J148" s="546">
        <v>0</v>
      </c>
      <c r="K148" s="546"/>
      <c r="L148" s="535">
        <f t="shared" si="41"/>
        <v>4303</v>
      </c>
      <c r="M148" s="535">
        <v>0</v>
      </c>
      <c r="N148" s="535">
        <v>0</v>
      </c>
      <c r="O148" s="535">
        <v>0</v>
      </c>
      <c r="P148" s="535">
        <v>0</v>
      </c>
      <c r="Q148" s="535">
        <v>0</v>
      </c>
      <c r="R148" s="535">
        <v>0</v>
      </c>
      <c r="T148" s="535">
        <f t="shared" si="42"/>
        <v>0</v>
      </c>
    </row>
    <row r="149" spans="1:20" ht="13.8" outlineLevel="1">
      <c r="A149" s="564"/>
      <c r="B149" s="539" t="s">
        <v>1371</v>
      </c>
      <c r="C149" s="556"/>
      <c r="D149" s="566"/>
      <c r="E149" s="566"/>
      <c r="F149" s="546">
        <v>0</v>
      </c>
      <c r="G149" s="546"/>
      <c r="H149" s="546"/>
      <c r="I149" s="546"/>
      <c r="J149" s="546">
        <v>0</v>
      </c>
      <c r="K149" s="546"/>
      <c r="L149" s="535">
        <f t="shared" si="41"/>
        <v>0</v>
      </c>
      <c r="M149" s="535">
        <v>0</v>
      </c>
      <c r="N149" s="535">
        <v>0</v>
      </c>
      <c r="O149" s="535">
        <v>0</v>
      </c>
      <c r="P149" s="535">
        <v>0</v>
      </c>
      <c r="Q149" s="535">
        <v>0</v>
      </c>
      <c r="R149" s="535">
        <v>0</v>
      </c>
      <c r="T149" s="535">
        <f t="shared" si="42"/>
        <v>0</v>
      </c>
    </row>
    <row r="150" spans="1:20" ht="13.8" outlineLevel="1">
      <c r="A150" s="564"/>
      <c r="B150" s="557" t="s">
        <v>1370</v>
      </c>
      <c r="C150" s="556"/>
      <c r="D150" s="546"/>
      <c r="E150" s="566"/>
      <c r="F150" s="546">
        <v>0</v>
      </c>
      <c r="G150" s="546"/>
      <c r="H150" s="546"/>
      <c r="I150" s="546"/>
      <c r="J150" s="546">
        <v>0</v>
      </c>
      <c r="K150" s="546"/>
      <c r="L150" s="535">
        <f t="shared" si="41"/>
        <v>0</v>
      </c>
      <c r="M150" s="535">
        <v>0</v>
      </c>
      <c r="N150" s="535">
        <v>0</v>
      </c>
      <c r="O150" s="535">
        <v>0</v>
      </c>
      <c r="P150" s="535">
        <v>0</v>
      </c>
      <c r="Q150" s="535">
        <v>0</v>
      </c>
      <c r="R150" s="535">
        <v>0</v>
      </c>
      <c r="T150" s="535">
        <f t="shared" si="42"/>
        <v>0</v>
      </c>
    </row>
    <row r="151" spans="1:20" ht="13.8" outlineLevel="1">
      <c r="A151" s="564"/>
      <c r="B151" s="557" t="s">
        <v>1369</v>
      </c>
      <c r="C151" s="556"/>
      <c r="D151" s="546"/>
      <c r="E151" s="566"/>
      <c r="F151" s="546">
        <v>0</v>
      </c>
      <c r="G151" s="546"/>
      <c r="H151" s="546"/>
      <c r="I151" s="546"/>
      <c r="J151" s="546">
        <v>0</v>
      </c>
      <c r="K151" s="546"/>
      <c r="L151" s="535">
        <f t="shared" si="41"/>
        <v>0</v>
      </c>
      <c r="M151" s="535">
        <v>0</v>
      </c>
      <c r="N151" s="535">
        <v>0</v>
      </c>
      <c r="O151" s="535">
        <v>0</v>
      </c>
      <c r="P151" s="535">
        <v>0</v>
      </c>
      <c r="Q151" s="535">
        <v>0</v>
      </c>
      <c r="R151" s="535">
        <v>0</v>
      </c>
      <c r="T151" s="535">
        <f t="shared" si="42"/>
        <v>0</v>
      </c>
    </row>
    <row r="152" spans="1:20" ht="13.8" outlineLevel="1">
      <c r="A152" s="564"/>
      <c r="B152" s="557" t="s">
        <v>1368</v>
      </c>
      <c r="C152" s="556"/>
      <c r="D152" s="546"/>
      <c r="E152" s="566"/>
      <c r="F152" s="546">
        <v>0</v>
      </c>
      <c r="G152" s="546"/>
      <c r="H152" s="546"/>
      <c r="I152" s="546"/>
      <c r="J152" s="546">
        <v>0</v>
      </c>
      <c r="K152" s="546"/>
      <c r="L152" s="535">
        <f t="shared" si="41"/>
        <v>0</v>
      </c>
      <c r="M152" s="535">
        <v>0</v>
      </c>
      <c r="N152" s="535">
        <v>0</v>
      </c>
      <c r="O152" s="535">
        <v>0</v>
      </c>
      <c r="P152" s="535">
        <v>0</v>
      </c>
      <c r="Q152" s="535">
        <v>0</v>
      </c>
      <c r="R152" s="535">
        <v>0</v>
      </c>
      <c r="T152" s="535">
        <f t="shared" si="42"/>
        <v>0</v>
      </c>
    </row>
    <row r="153" spans="1:20" ht="13.8" outlineLevel="1">
      <c r="A153" s="564"/>
      <c r="B153" s="557" t="s">
        <v>1367</v>
      </c>
      <c r="C153" s="556"/>
      <c r="D153" s="546"/>
      <c r="E153" s="566"/>
      <c r="F153" s="546">
        <v>0</v>
      </c>
      <c r="G153" s="546"/>
      <c r="H153" s="546"/>
      <c r="I153" s="546"/>
      <c r="J153" s="546">
        <v>0</v>
      </c>
      <c r="K153" s="546"/>
      <c r="L153" s="535">
        <f t="shared" si="41"/>
        <v>0</v>
      </c>
      <c r="M153" s="535">
        <v>0</v>
      </c>
      <c r="N153" s="535">
        <v>0</v>
      </c>
      <c r="O153" s="535">
        <v>0</v>
      </c>
      <c r="P153" s="535">
        <v>0</v>
      </c>
      <c r="Q153" s="535">
        <v>0</v>
      </c>
      <c r="R153" s="535">
        <v>0</v>
      </c>
      <c r="T153" s="535">
        <f t="shared" si="42"/>
        <v>0</v>
      </c>
    </row>
    <row r="154" spans="1:20" outlineLevel="1">
      <c r="A154" s="565" t="s">
        <v>1366</v>
      </c>
      <c r="B154" s="539" t="s">
        <v>1365</v>
      </c>
      <c r="C154" s="556"/>
      <c r="D154" s="546">
        <v>-7223.2560785699579</v>
      </c>
      <c r="E154" s="546">
        <v>-4503.783921430042</v>
      </c>
      <c r="F154" s="546">
        <v>19479.962838000003</v>
      </c>
      <c r="G154" s="546"/>
      <c r="H154" s="546"/>
      <c r="I154" s="546"/>
      <c r="J154" s="546">
        <v>155.48963500000005</v>
      </c>
      <c r="K154" s="546"/>
      <c r="L154" s="535">
        <f t="shared" si="41"/>
        <v>7908.4124730000021</v>
      </c>
      <c r="M154" s="535">
        <v>0</v>
      </c>
      <c r="N154" s="535">
        <v>0</v>
      </c>
      <c r="O154" s="535">
        <v>0</v>
      </c>
      <c r="P154" s="535">
        <v>0</v>
      </c>
      <c r="Q154" s="535">
        <v>0</v>
      </c>
      <c r="R154" s="535">
        <v>0</v>
      </c>
      <c r="T154" s="535">
        <f t="shared" si="42"/>
        <v>0</v>
      </c>
    </row>
    <row r="155" spans="1:20" outlineLevel="1">
      <c r="A155" s="564">
        <v>14010</v>
      </c>
      <c r="B155" s="557" t="s">
        <v>1364</v>
      </c>
      <c r="C155" s="556"/>
      <c r="D155" s="546"/>
      <c r="E155" s="546"/>
      <c r="F155" s="546">
        <v>0</v>
      </c>
      <c r="G155" s="546"/>
      <c r="H155" s="546"/>
      <c r="I155" s="546"/>
      <c r="J155" s="546">
        <v>0</v>
      </c>
      <c r="K155" s="546"/>
      <c r="L155" s="535">
        <f t="shared" si="41"/>
        <v>0</v>
      </c>
      <c r="M155" s="535">
        <v>0</v>
      </c>
      <c r="N155" s="535">
        <v>0</v>
      </c>
      <c r="O155" s="535">
        <v>0</v>
      </c>
      <c r="P155" s="535">
        <v>0</v>
      </c>
      <c r="Q155" s="535">
        <v>0</v>
      </c>
      <c r="R155" s="535">
        <v>0</v>
      </c>
      <c r="T155" s="535">
        <f t="shared" si="42"/>
        <v>0</v>
      </c>
    </row>
    <row r="156" spans="1:20" outlineLevel="1">
      <c r="A156" s="564"/>
      <c r="B156" s="557" t="s">
        <v>1363</v>
      </c>
      <c r="C156" s="556"/>
      <c r="D156" s="546"/>
      <c r="E156" s="546"/>
      <c r="F156" s="546">
        <v>0</v>
      </c>
      <c r="G156" s="546"/>
      <c r="H156" s="546"/>
      <c r="I156" s="546"/>
      <c r="J156" s="546">
        <v>0</v>
      </c>
      <c r="K156" s="546"/>
      <c r="L156" s="546">
        <f t="shared" si="41"/>
        <v>0</v>
      </c>
      <c r="M156" s="535">
        <v>0</v>
      </c>
      <c r="N156" s="535">
        <v>0</v>
      </c>
      <c r="O156" s="535">
        <v>0</v>
      </c>
      <c r="P156" s="535">
        <v>0</v>
      </c>
      <c r="Q156" s="535">
        <v>0</v>
      </c>
      <c r="R156" s="535">
        <v>0</v>
      </c>
      <c r="T156" s="535">
        <f t="shared" si="42"/>
        <v>0</v>
      </c>
    </row>
    <row r="157" spans="1:20" outlineLevel="1">
      <c r="A157" s="561"/>
      <c r="B157" s="557" t="s">
        <v>1362</v>
      </c>
      <c r="C157" s="556"/>
      <c r="D157" s="563"/>
      <c r="E157" s="563"/>
      <c r="F157" s="563"/>
      <c r="G157" s="563"/>
      <c r="H157" s="563"/>
      <c r="I157" s="563"/>
      <c r="J157" s="563"/>
      <c r="K157" s="563"/>
      <c r="L157" s="563">
        <f t="shared" si="41"/>
        <v>0</v>
      </c>
      <c r="M157" s="562">
        <v>0</v>
      </c>
      <c r="N157" s="562">
        <v>0</v>
      </c>
      <c r="O157" s="562">
        <v>0</v>
      </c>
      <c r="P157" s="562">
        <v>0</v>
      </c>
      <c r="Q157" s="562">
        <v>0</v>
      </c>
      <c r="R157" s="562">
        <v>0</v>
      </c>
      <c r="T157" s="535">
        <f t="shared" si="42"/>
        <v>0</v>
      </c>
    </row>
    <row r="158" spans="1:20">
      <c r="A158" s="561"/>
      <c r="B158" s="557"/>
      <c r="C158" s="556"/>
      <c r="D158" s="551">
        <f t="shared" ref="D158:J158" si="43">SUM(D144:D157)</f>
        <v>-1142566.79607857</v>
      </c>
      <c r="E158" s="551">
        <f t="shared" si="43"/>
        <v>-949.93392143004212</v>
      </c>
      <c r="F158" s="551">
        <f t="shared" si="43"/>
        <v>19479.962838000003</v>
      </c>
      <c r="G158" s="551">
        <f t="shared" si="43"/>
        <v>0</v>
      </c>
      <c r="H158" s="551">
        <f t="shared" si="43"/>
        <v>0</v>
      </c>
      <c r="I158" s="551">
        <f t="shared" si="43"/>
        <v>0</v>
      </c>
      <c r="J158" s="551">
        <f t="shared" si="43"/>
        <v>155.48963500000005</v>
      </c>
      <c r="K158" s="551"/>
      <c r="L158" s="535">
        <f t="shared" ref="L158:R158" si="44">SUM(L144:L157)</f>
        <v>-1123881.2775270001</v>
      </c>
      <c r="M158" s="551">
        <f t="shared" si="44"/>
        <v>0</v>
      </c>
      <c r="N158" s="551">
        <f t="shared" si="44"/>
        <v>0</v>
      </c>
      <c r="O158" s="551">
        <f t="shared" si="44"/>
        <v>0</v>
      </c>
      <c r="P158" s="551">
        <f t="shared" si="44"/>
        <v>0</v>
      </c>
      <c r="Q158" s="551">
        <f t="shared" si="44"/>
        <v>0</v>
      </c>
      <c r="R158" s="551">
        <f t="shared" si="44"/>
        <v>0</v>
      </c>
      <c r="T158" s="551">
        <f>SUM(T144:T157)</f>
        <v>0</v>
      </c>
    </row>
    <row r="159" spans="1:20">
      <c r="A159" s="560"/>
      <c r="B159" s="557"/>
      <c r="C159" s="556"/>
      <c r="D159" s="559" t="s">
        <v>1180</v>
      </c>
      <c r="E159" s="559" t="s">
        <v>1180</v>
      </c>
      <c r="F159" s="559" t="s">
        <v>1180</v>
      </c>
      <c r="G159" s="559" t="s">
        <v>1180</v>
      </c>
      <c r="H159" s="559" t="s">
        <v>1180</v>
      </c>
      <c r="I159" s="559" t="s">
        <v>1180</v>
      </c>
      <c r="J159" s="559" t="s">
        <v>1180</v>
      </c>
      <c r="K159" s="559"/>
      <c r="L159" s="559" t="s">
        <v>1180</v>
      </c>
      <c r="M159" s="558" t="s">
        <v>1180</v>
      </c>
      <c r="N159" s="558" t="s">
        <v>1180</v>
      </c>
      <c r="O159" s="558" t="s">
        <v>1180</v>
      </c>
      <c r="P159" s="558" t="s">
        <v>1180</v>
      </c>
      <c r="Q159" s="558" t="s">
        <v>1180</v>
      </c>
      <c r="R159" s="558" t="s">
        <v>1180</v>
      </c>
      <c r="T159" s="558" t="s">
        <v>1180</v>
      </c>
    </row>
    <row r="160" spans="1:20" ht="5.25" customHeight="1">
      <c r="A160" s="547"/>
      <c r="B160" s="557"/>
      <c r="C160" s="556"/>
      <c r="D160" s="555"/>
      <c r="E160" s="555"/>
      <c r="F160" s="555"/>
      <c r="G160" s="555"/>
      <c r="H160" s="555"/>
      <c r="I160" s="555"/>
      <c r="J160" s="555"/>
      <c r="K160" s="555"/>
      <c r="L160" s="550"/>
      <c r="M160" s="550"/>
      <c r="N160" s="550"/>
      <c r="O160" s="550"/>
      <c r="P160" s="550"/>
      <c r="Q160" s="550"/>
      <c r="R160" s="550"/>
      <c r="T160" s="550"/>
    </row>
    <row r="161" spans="1:22">
      <c r="D161" s="535">
        <f t="shared" ref="D161:J161" si="45">D115+D129+D141+D158</f>
        <v>50543230.390127644</v>
      </c>
      <c r="E161" s="535">
        <f t="shared" si="45"/>
        <v>26527568.926163513</v>
      </c>
      <c r="F161" s="535">
        <f t="shared" si="45"/>
        <v>70031.618958000021</v>
      </c>
      <c r="G161" s="535">
        <f t="shared" si="45"/>
        <v>49601.65</v>
      </c>
      <c r="H161" s="535">
        <f t="shared" si="45"/>
        <v>4055</v>
      </c>
      <c r="I161" s="535">
        <f t="shared" si="45"/>
        <v>3855</v>
      </c>
      <c r="J161" s="535">
        <f t="shared" si="45"/>
        <v>6407096.6374240005</v>
      </c>
      <c r="K161" s="535"/>
      <c r="L161" s="535">
        <f t="shared" ref="L161:R161" si="46">L115+L129+L141+L158</f>
        <v>77243148.222673163</v>
      </c>
      <c r="M161" s="535">
        <f t="shared" si="46"/>
        <v>70170085.821635321</v>
      </c>
      <c r="N161" s="535">
        <f t="shared" si="46"/>
        <v>70170446.62630032</v>
      </c>
      <c r="O161" s="535">
        <f t="shared" si="46"/>
        <v>73465260.655683741</v>
      </c>
      <c r="P161" s="535">
        <f t="shared" si="46"/>
        <v>74495386.395556495</v>
      </c>
      <c r="Q161" s="535">
        <f t="shared" si="46"/>
        <v>75556415.907625422</v>
      </c>
      <c r="R161" s="535">
        <f t="shared" si="46"/>
        <v>76649276.305056393</v>
      </c>
      <c r="T161" s="535">
        <f>T115+T129+T141+T158</f>
        <v>36135517.049257986</v>
      </c>
    </row>
    <row r="162" spans="1:22" ht="7.5" customHeight="1">
      <c r="D162" s="554" t="s">
        <v>1180</v>
      </c>
      <c r="E162" s="554" t="s">
        <v>1180</v>
      </c>
      <c r="F162" s="554" t="s">
        <v>1180</v>
      </c>
      <c r="G162" s="554" t="s">
        <v>1180</v>
      </c>
      <c r="H162" s="554" t="s">
        <v>1180</v>
      </c>
      <c r="I162" s="554" t="s">
        <v>1180</v>
      </c>
      <c r="J162" s="554" t="s">
        <v>1180</v>
      </c>
      <c r="K162" s="554"/>
      <c r="L162" s="554" t="s">
        <v>1180</v>
      </c>
      <c r="M162" s="554" t="s">
        <v>1180</v>
      </c>
      <c r="N162" s="554" t="s">
        <v>1180</v>
      </c>
      <c r="O162" s="554" t="s">
        <v>1180</v>
      </c>
      <c r="P162" s="554" t="s">
        <v>1180</v>
      </c>
      <c r="Q162" s="554" t="s">
        <v>1180</v>
      </c>
      <c r="R162" s="554" t="s">
        <v>1180</v>
      </c>
      <c r="T162" s="554" t="s">
        <v>1180</v>
      </c>
    </row>
    <row r="163" spans="1:22" ht="8.1" customHeight="1">
      <c r="D163" s="550"/>
      <c r="E163" s="550"/>
      <c r="F163" s="550"/>
      <c r="G163" s="550"/>
      <c r="H163" s="550"/>
      <c r="I163" s="550"/>
      <c r="J163" s="550"/>
      <c r="K163" s="550"/>
      <c r="L163" s="550"/>
      <c r="M163" s="550"/>
      <c r="N163" s="550"/>
      <c r="O163" s="550"/>
      <c r="P163" s="550"/>
      <c r="Q163" s="550"/>
      <c r="R163" s="550"/>
      <c r="T163" s="550"/>
    </row>
    <row r="164" spans="1:22" ht="14.4">
      <c r="A164" s="547" t="s">
        <v>1361</v>
      </c>
      <c r="D164" s="553">
        <f t="shared" ref="D164:J164" si="47">D47+D161</f>
        <v>11849946.479726993</v>
      </c>
      <c r="E164" s="553">
        <f t="shared" si="47"/>
        <v>13560543.66656417</v>
      </c>
      <c r="F164" s="553">
        <f t="shared" si="47"/>
        <v>70021.657524000024</v>
      </c>
      <c r="G164" s="553">
        <f t="shared" si="47"/>
        <v>49601.65</v>
      </c>
      <c r="H164" s="553">
        <f t="shared" si="47"/>
        <v>4055</v>
      </c>
      <c r="I164" s="553">
        <f t="shared" si="47"/>
        <v>3855</v>
      </c>
      <c r="J164" s="553">
        <f t="shared" si="47"/>
        <v>-6700445.2954880046</v>
      </c>
      <c r="K164" s="553"/>
      <c r="L164" s="553">
        <f t="shared" ref="L164:R164" si="48">L47+L161</f>
        <v>12475287.15832717</v>
      </c>
      <c r="M164" s="553">
        <f t="shared" si="48"/>
        <v>29212709.966533169</v>
      </c>
      <c r="N164" s="553">
        <f t="shared" si="48"/>
        <v>9272875.2206603438</v>
      </c>
      <c r="O164" s="553">
        <f t="shared" si="48"/>
        <v>-7087700.6227870584</v>
      </c>
      <c r="P164" s="553">
        <f t="shared" si="48"/>
        <v>-8312163.7212684155</v>
      </c>
      <c r="Q164" s="553">
        <f t="shared" si="48"/>
        <v>-9573360.7127042264</v>
      </c>
      <c r="R164" s="553">
        <f t="shared" si="48"/>
        <v>-10872393.613883153</v>
      </c>
      <c r="T164" s="553">
        <f>T47+T161</f>
        <v>6792005.0400722884</v>
      </c>
      <c r="U164" t="s">
        <v>1360</v>
      </c>
      <c r="V164" s="552">
        <f>-T164+T141+SUM(T100:T102,T64:T68)</f>
        <v>17232282.706434224</v>
      </c>
    </row>
    <row r="165" spans="1:22">
      <c r="A165" s="547" t="s">
        <v>1359</v>
      </c>
      <c r="D165" s="549"/>
      <c r="E165" s="549"/>
      <c r="F165" s="549"/>
      <c r="G165" s="549"/>
      <c r="H165" s="549"/>
      <c r="I165" s="549"/>
      <c r="J165" s="549"/>
      <c r="K165" s="549"/>
      <c r="L165" s="535">
        <v>0</v>
      </c>
      <c r="M165" s="535">
        <v>0</v>
      </c>
      <c r="N165" s="535">
        <v>0</v>
      </c>
      <c r="O165" s="535">
        <v>0</v>
      </c>
      <c r="P165" s="535">
        <v>0</v>
      </c>
      <c r="Q165" s="535">
        <v>0</v>
      </c>
      <c r="R165" s="535">
        <v>0</v>
      </c>
      <c r="T165" s="535">
        <v>0</v>
      </c>
    </row>
    <row r="166" spans="1:22">
      <c r="D166" s="549"/>
      <c r="E166" s="549"/>
      <c r="F166" s="549"/>
      <c r="G166" s="549"/>
      <c r="H166" s="549"/>
      <c r="I166" s="549"/>
      <c r="J166" s="549"/>
      <c r="K166" s="549"/>
      <c r="L166" s="535">
        <v>0</v>
      </c>
      <c r="M166" s="535">
        <v>0</v>
      </c>
      <c r="N166" s="535">
        <v>0</v>
      </c>
      <c r="O166" s="535">
        <v>0</v>
      </c>
      <c r="P166" s="535">
        <v>0</v>
      </c>
      <c r="Q166" s="535">
        <v>0</v>
      </c>
      <c r="R166" s="535">
        <v>0</v>
      </c>
      <c r="T166" s="535">
        <v>0</v>
      </c>
    </row>
    <row r="167" spans="1:22">
      <c r="A167" s="547" t="s">
        <v>1358</v>
      </c>
      <c r="D167" s="546"/>
      <c r="E167" s="551"/>
      <c r="F167" s="546">
        <v>66.021200000000007</v>
      </c>
      <c r="G167" s="546"/>
      <c r="H167" s="546"/>
      <c r="I167" s="546"/>
      <c r="J167" s="546">
        <v>0</v>
      </c>
      <c r="K167" s="546"/>
      <c r="L167" s="535">
        <v>66.021200000000007</v>
      </c>
      <c r="M167" s="535">
        <v>66.021200000000007</v>
      </c>
      <c r="N167" s="535">
        <v>66.021200000000007</v>
      </c>
      <c r="O167" s="535">
        <v>66.021200000000007</v>
      </c>
      <c r="P167" s="535">
        <v>66.021200000000007</v>
      </c>
      <c r="Q167" s="535">
        <v>66.021200000000007</v>
      </c>
      <c r="R167" s="535">
        <v>66.021200000000007</v>
      </c>
      <c r="T167" s="535">
        <v>66.021200000000007</v>
      </c>
    </row>
    <row r="168" spans="1:22">
      <c r="A168" s="547" t="s">
        <v>1357</v>
      </c>
      <c r="D168" s="546"/>
      <c r="E168" s="546"/>
      <c r="F168" s="546">
        <v>0</v>
      </c>
      <c r="G168" s="546"/>
      <c r="H168" s="546"/>
      <c r="I168" s="546"/>
      <c r="J168" s="546">
        <v>0</v>
      </c>
      <c r="K168" s="546"/>
      <c r="L168" s="535">
        <v>0</v>
      </c>
      <c r="M168" s="535">
        <v>0</v>
      </c>
      <c r="N168" s="535">
        <v>0</v>
      </c>
      <c r="O168" s="535">
        <v>0</v>
      </c>
      <c r="P168" s="535">
        <v>0</v>
      </c>
      <c r="Q168" s="535">
        <v>0</v>
      </c>
      <c r="R168" s="535">
        <v>0</v>
      </c>
      <c r="T168" s="535">
        <v>0</v>
      </c>
    </row>
    <row r="169" spans="1:22">
      <c r="D169" s="550">
        <f t="shared" ref="D169:J169" si="49">D164</f>
        <v>11849946.479726993</v>
      </c>
      <c r="E169" s="550">
        <f t="shared" si="49"/>
        <v>13560543.66656417</v>
      </c>
      <c r="F169" s="550">
        <f t="shared" si="49"/>
        <v>70021.657524000024</v>
      </c>
      <c r="G169" s="550">
        <f t="shared" si="49"/>
        <v>49601.65</v>
      </c>
      <c r="H169" s="550">
        <f t="shared" si="49"/>
        <v>4055</v>
      </c>
      <c r="I169" s="550">
        <f t="shared" si="49"/>
        <v>3855</v>
      </c>
      <c r="J169" s="550">
        <f t="shared" si="49"/>
        <v>-6700445.2954880046</v>
      </c>
      <c r="K169" s="550"/>
      <c r="L169" s="550">
        <f t="shared" ref="L169:R169" si="50">L164</f>
        <v>12475287.15832717</v>
      </c>
      <c r="M169" s="550">
        <f t="shared" si="50"/>
        <v>29212709.966533169</v>
      </c>
      <c r="N169" s="550">
        <f t="shared" si="50"/>
        <v>9272875.2206603438</v>
      </c>
      <c r="O169" s="550">
        <f t="shared" si="50"/>
        <v>-7087700.6227870584</v>
      </c>
      <c r="P169" s="550">
        <f t="shared" si="50"/>
        <v>-8312163.7212684155</v>
      </c>
      <c r="Q169" s="550">
        <f t="shared" si="50"/>
        <v>-9573360.7127042264</v>
      </c>
      <c r="R169" s="550">
        <f t="shared" si="50"/>
        <v>-10872393.613883153</v>
      </c>
      <c r="T169" s="550">
        <f>T164</f>
        <v>6792005.0400722884</v>
      </c>
    </row>
    <row r="170" spans="1:22">
      <c r="A170" s="548" t="s">
        <v>1356</v>
      </c>
      <c r="D170" s="549"/>
      <c r="E170" s="549"/>
      <c r="F170" s="546">
        <v>0</v>
      </c>
      <c r="G170" s="549">
        <v>0</v>
      </c>
      <c r="H170" s="549">
        <v>0</v>
      </c>
      <c r="I170" s="549">
        <v>0</v>
      </c>
      <c r="J170" s="546">
        <v>0</v>
      </c>
      <c r="K170" s="546"/>
      <c r="L170" s="535">
        <v>0</v>
      </c>
      <c r="M170" s="535">
        <v>0</v>
      </c>
      <c r="N170" s="535">
        <v>0</v>
      </c>
      <c r="O170" s="535">
        <v>0</v>
      </c>
      <c r="P170" s="535">
        <v>0</v>
      </c>
      <c r="Q170" s="535">
        <v>0</v>
      </c>
      <c r="R170" s="535">
        <v>0</v>
      </c>
      <c r="T170" s="535">
        <v>0</v>
      </c>
    </row>
    <row r="171" spans="1:22">
      <c r="A171" s="548" t="s">
        <v>1355</v>
      </c>
      <c r="D171" s="535">
        <f t="shared" ref="D171:J171" si="51">D169-D170</f>
        <v>11849946.479726993</v>
      </c>
      <c r="E171" s="535">
        <f t="shared" si="51"/>
        <v>13560543.66656417</v>
      </c>
      <c r="F171" s="535">
        <f t="shared" si="51"/>
        <v>70021.657524000024</v>
      </c>
      <c r="G171" s="535">
        <f t="shared" si="51"/>
        <v>49601.65</v>
      </c>
      <c r="H171" s="535">
        <f t="shared" si="51"/>
        <v>4055</v>
      </c>
      <c r="I171" s="535">
        <f t="shared" si="51"/>
        <v>3855</v>
      </c>
      <c r="J171" s="535">
        <f t="shared" si="51"/>
        <v>-6700445.2954880046</v>
      </c>
      <c r="K171" s="535"/>
      <c r="L171" s="535">
        <f t="shared" ref="L171:R171" si="52">L169-L170</f>
        <v>12475287.15832717</v>
      </c>
      <c r="M171" s="535">
        <f t="shared" si="52"/>
        <v>29212709.966533169</v>
      </c>
      <c r="N171" s="535">
        <f t="shared" si="52"/>
        <v>9272875.2206603438</v>
      </c>
      <c r="O171" s="535">
        <f t="shared" si="52"/>
        <v>-7087700.6227870584</v>
      </c>
      <c r="P171" s="535">
        <f t="shared" si="52"/>
        <v>-8312163.7212684155</v>
      </c>
      <c r="Q171" s="535">
        <f t="shared" si="52"/>
        <v>-9573360.7127042264</v>
      </c>
      <c r="R171" s="535">
        <f t="shared" si="52"/>
        <v>-10872393.613883153</v>
      </c>
      <c r="T171" s="535">
        <f>T169-T170</f>
        <v>6792005.0400722884</v>
      </c>
    </row>
    <row r="172" spans="1:22">
      <c r="A172" s="547" t="s">
        <v>1354</v>
      </c>
      <c r="D172" s="546"/>
      <c r="E172" s="546"/>
      <c r="F172" s="546">
        <v>0</v>
      </c>
      <c r="G172" s="546"/>
      <c r="H172" s="546"/>
      <c r="I172" s="546"/>
      <c r="J172" s="546">
        <v>0</v>
      </c>
      <c r="K172" s="546"/>
      <c r="L172" s="535">
        <v>0</v>
      </c>
      <c r="M172" s="535">
        <v>0</v>
      </c>
      <c r="N172" s="535">
        <v>0</v>
      </c>
      <c r="O172" s="535">
        <v>0</v>
      </c>
      <c r="P172" s="535">
        <v>0</v>
      </c>
      <c r="Q172" s="535">
        <v>0</v>
      </c>
      <c r="R172" s="535">
        <v>0</v>
      </c>
      <c r="T172" s="535">
        <v>0</v>
      </c>
    </row>
    <row r="173" spans="1:22" ht="10.8" thickBot="1">
      <c r="D173" s="545">
        <f t="shared" ref="D173:J173" si="53">D171-D172</f>
        <v>11849946.479726993</v>
      </c>
      <c r="E173" s="545">
        <f t="shared" si="53"/>
        <v>13560543.66656417</v>
      </c>
      <c r="F173" s="545">
        <f t="shared" si="53"/>
        <v>70021.657524000024</v>
      </c>
      <c r="G173" s="545">
        <f t="shared" si="53"/>
        <v>49601.65</v>
      </c>
      <c r="H173" s="545">
        <f t="shared" si="53"/>
        <v>4055</v>
      </c>
      <c r="I173" s="545">
        <f t="shared" si="53"/>
        <v>3855</v>
      </c>
      <c r="J173" s="545">
        <f t="shared" si="53"/>
        <v>-6700445.2954880046</v>
      </c>
      <c r="K173" s="545"/>
      <c r="L173" s="545">
        <f t="shared" ref="L173:R173" si="54">L171-L172</f>
        <v>12475287.15832717</v>
      </c>
      <c r="M173" s="545">
        <f t="shared" si="54"/>
        <v>29212709.966533169</v>
      </c>
      <c r="N173" s="545">
        <f t="shared" si="54"/>
        <v>9272875.2206603438</v>
      </c>
      <c r="O173" s="545">
        <f t="shared" si="54"/>
        <v>-7087700.6227870584</v>
      </c>
      <c r="P173" s="545">
        <f t="shared" si="54"/>
        <v>-8312163.7212684155</v>
      </c>
      <c r="Q173" s="545">
        <f t="shared" si="54"/>
        <v>-9573360.7127042264</v>
      </c>
      <c r="R173" s="545">
        <f t="shared" si="54"/>
        <v>-10872393.613883153</v>
      </c>
      <c r="T173" s="545">
        <f>T171-T172</f>
        <v>6792005.0400722884</v>
      </c>
    </row>
    <row r="174" spans="1:22" ht="10.8" thickTop="1">
      <c r="A174" s="544"/>
      <c r="D174" s="543"/>
      <c r="E174" s="542"/>
      <c r="F174" s="542"/>
      <c r="G174" s="542"/>
    </row>
    <row r="175" spans="1:22">
      <c r="L175" s="540"/>
      <c r="N175" s="540"/>
      <c r="O175" s="541"/>
      <c r="P175" s="541"/>
      <c r="Q175" s="541"/>
      <c r="R175" s="541"/>
    </row>
    <row r="176" spans="1:22">
      <c r="L176" s="540"/>
    </row>
    <row r="177" spans="1:11">
      <c r="A177" s="539"/>
      <c r="D177" s="535"/>
      <c r="E177" s="535"/>
      <c r="F177" s="535"/>
      <c r="G177" s="535"/>
      <c r="H177" s="535"/>
      <c r="I177" s="535"/>
      <c r="J177" s="535"/>
      <c r="K177" s="535"/>
    </row>
    <row r="178" spans="1:11">
      <c r="D178" s="535"/>
      <c r="E178" s="535"/>
      <c r="F178" s="535"/>
      <c r="G178" s="535"/>
      <c r="H178" s="535"/>
      <c r="I178" s="535"/>
      <c r="J178" s="535"/>
      <c r="K178" s="535"/>
    </row>
    <row r="179" spans="1:11">
      <c r="D179" s="535"/>
      <c r="E179" s="535"/>
      <c r="F179" s="535"/>
      <c r="G179" s="535"/>
      <c r="H179" s="535"/>
      <c r="I179" s="535"/>
      <c r="J179" s="535"/>
      <c r="K179" s="535"/>
    </row>
    <row r="180" spans="1:11">
      <c r="D180" s="535"/>
      <c r="E180" s="535"/>
      <c r="F180" s="535"/>
      <c r="G180" s="535"/>
      <c r="H180" s="535"/>
      <c r="I180" s="535"/>
      <c r="J180" s="535"/>
      <c r="K180" s="535"/>
    </row>
    <row r="181" spans="1:11">
      <c r="B181" s="538"/>
      <c r="D181" s="535"/>
      <c r="E181" s="535"/>
      <c r="F181" s="535"/>
      <c r="G181" s="535"/>
      <c r="H181" s="535"/>
      <c r="I181" s="535"/>
      <c r="J181" s="535"/>
      <c r="K181" s="535"/>
    </row>
    <row r="182" spans="1:11">
      <c r="D182" s="535"/>
      <c r="E182" s="535"/>
      <c r="F182" s="535"/>
      <c r="G182" s="535"/>
      <c r="H182" s="535"/>
      <c r="I182" s="535"/>
      <c r="J182" s="535"/>
      <c r="K182" s="535"/>
    </row>
    <row r="183" spans="1:11">
      <c r="D183" s="535"/>
      <c r="E183" s="535"/>
      <c r="F183" s="535"/>
      <c r="G183" s="535"/>
      <c r="H183" s="535"/>
      <c r="I183" s="535"/>
      <c r="J183" s="535"/>
      <c r="K183" s="535"/>
    </row>
    <row r="184" spans="1:11">
      <c r="D184" s="535"/>
      <c r="E184" s="535"/>
      <c r="F184" s="535"/>
      <c r="G184" s="535"/>
      <c r="H184" s="535"/>
      <c r="I184" s="535"/>
      <c r="J184" s="535"/>
      <c r="K184" s="535"/>
    </row>
    <row r="185" spans="1:11">
      <c r="D185" s="535"/>
      <c r="E185" s="535"/>
      <c r="F185" s="535"/>
      <c r="G185" s="535"/>
      <c r="H185" s="535"/>
      <c r="I185" s="535"/>
      <c r="J185" s="535"/>
      <c r="K185" s="535"/>
    </row>
    <row r="186" spans="1:11">
      <c r="D186" s="535"/>
      <c r="E186" s="535"/>
      <c r="F186" s="535"/>
      <c r="G186" s="535"/>
      <c r="H186" s="535"/>
      <c r="I186" s="535"/>
      <c r="J186" s="535"/>
      <c r="K186" s="535"/>
    </row>
    <row r="187" spans="1:11">
      <c r="D187" s="535"/>
      <c r="E187" s="535"/>
      <c r="F187" s="535"/>
      <c r="G187" s="535"/>
      <c r="H187" s="535"/>
      <c r="I187" s="535"/>
      <c r="J187" s="535"/>
      <c r="K187" s="535"/>
    </row>
    <row r="188" spans="1:11">
      <c r="D188" s="535"/>
      <c r="E188" s="535"/>
      <c r="F188" s="535"/>
      <c r="G188" s="535"/>
      <c r="H188" s="535"/>
      <c r="I188" s="535"/>
      <c r="J188" s="535"/>
      <c r="K188" s="535"/>
    </row>
    <row r="189" spans="1:11">
      <c r="D189" s="535"/>
      <c r="E189" s="535"/>
      <c r="F189" s="535"/>
      <c r="G189" s="535"/>
      <c r="H189" s="535"/>
      <c r="I189" s="535"/>
      <c r="J189" s="535"/>
      <c r="K189" s="535"/>
    </row>
    <row r="190" spans="1:11">
      <c r="D190" s="535"/>
      <c r="E190" s="535"/>
      <c r="F190" s="535"/>
      <c r="G190" s="535"/>
      <c r="H190" s="535"/>
      <c r="I190" s="535"/>
      <c r="J190" s="535"/>
      <c r="K190" s="535"/>
    </row>
    <row r="191" spans="1:11">
      <c r="D191" s="535"/>
      <c r="E191" s="535"/>
      <c r="F191" s="535"/>
      <c r="G191" s="535"/>
      <c r="H191" s="535"/>
      <c r="I191" s="535"/>
      <c r="J191" s="535"/>
      <c r="K191" s="535"/>
    </row>
    <row r="192" spans="1:11">
      <c r="D192" s="535"/>
      <c r="E192" s="535"/>
      <c r="F192" s="535"/>
      <c r="G192" s="535"/>
      <c r="H192" s="535"/>
      <c r="I192" s="535"/>
      <c r="J192" s="535"/>
      <c r="K192" s="535"/>
    </row>
    <row r="193" spans="4:11">
      <c r="D193" s="535"/>
      <c r="E193" s="535"/>
      <c r="F193" s="535"/>
      <c r="G193" s="535"/>
      <c r="H193" s="535"/>
      <c r="I193" s="535"/>
      <c r="J193" s="535"/>
      <c r="K193" s="535"/>
    </row>
  </sheetData>
  <autoFilter ref="A15:R15" xr:uid="{00000000-0001-0000-0A00-000000000000}"/>
  <dataValidations count="5">
    <dataValidation type="textLength" errorStyle="information" allowBlank="1" showInputMessage="1" error="XLBVal:8=Salon Income_x000d__x000a__x000a__x000d_" sqref="B15:B16" xr:uid="{BC56CD87-B3A2-4416-9A15-791B95B0B4DB}">
      <formula1>0</formula1>
      <formula2>10000</formula2>
    </dataValidation>
    <dataValidation type="textLength" errorStyle="information" allowBlank="1" showInputMessage="1" error="XLBVal:8=Purchase from Bonjour Cosm Whl_x000d__x000a__x000a__x000d_" sqref="B25" xr:uid="{07D02EC6-F091-424D-A84E-D53F3CB5F9EC}">
      <formula1>0</formula1>
      <formula2>10000</formula2>
    </dataValidation>
    <dataValidation type="textLength" errorStyle="information" allowBlank="1" showInputMessage="1" error="XLBVal:8=Purchases-Cosmetic_x000d__x000a__x000a__x000d_" sqref="B23" xr:uid="{CD90A1D8-56C8-4E48-AB24-F179E7D28C58}">
      <formula1>0</formula1>
      <formula2>10000</formula2>
    </dataValidation>
    <dataValidation type="textLength" errorStyle="information" allowBlank="1" showInputMessage="1" error="XLBVal:8=Purchases-Medicine_x000d__x000a__x000a__x000d_" sqref="B24" xr:uid="{43070193-2CE1-4972-8579-CD4540505978}">
      <formula1>0</formula1>
      <formula2>10000</formula2>
    </dataValidation>
    <dataValidation type="textLength" errorStyle="information" allowBlank="1" showInputMessage="1" error="XLBVal:8=Purchase fm Full Gain Dev Ltd_x000d__x000a__x000a__x000d_" sqref="B26" xr:uid="{732C3B90-2526-470A-9851-41639B10AB9C}">
      <formula1>0</formula1>
      <formula2>10000</formula2>
    </dataValidation>
  </dataValidations>
  <printOptions horizontalCentered="1" verticalCentered="1" gridLines="1"/>
  <pageMargins left="0" right="0" top="0" bottom="0" header="0" footer="0"/>
  <pageSetup paperSize="9" scale="89" fitToHeight="3" orientation="landscape" r:id="rId1"/>
  <headerFooter alignWithMargins="0"/>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293A5-2265-490F-B93F-ACA10DF5D4FC}">
  <sheetPr>
    <tabColor rgb="FF7030A0"/>
    <pageSetUpPr fitToPage="1"/>
  </sheetPr>
  <dimension ref="A1:N137"/>
  <sheetViews>
    <sheetView workbookViewId="0">
      <selection activeCell="K32" sqref="K32"/>
    </sheetView>
  </sheetViews>
  <sheetFormatPr defaultColWidth="10.33203125" defaultRowHeight="15" customHeight="1"/>
  <cols>
    <col min="1" max="1" width="2.44140625" style="604" customWidth="1"/>
    <col min="2" max="3" width="11" style="604" customWidth="1"/>
    <col min="4" max="4" width="7.6640625" style="604" customWidth="1"/>
    <col min="5" max="5" width="11.109375" style="604" customWidth="1"/>
    <col min="6" max="6" width="3.6640625" style="604" customWidth="1"/>
    <col min="7" max="7" width="15.6640625" style="604" customWidth="1"/>
    <col min="8" max="8" width="6.5546875" style="604" bestFit="1" customWidth="1"/>
    <col min="9" max="9" width="17.88671875" style="604" customWidth="1"/>
    <col min="10" max="10" width="12" style="604" bestFit="1" customWidth="1"/>
    <col min="11" max="12" width="10.33203125" style="604"/>
    <col min="13" max="13" width="40.5546875" style="604" bestFit="1" customWidth="1"/>
    <col min="14" max="14" width="17.6640625" style="604" bestFit="1" customWidth="1"/>
    <col min="15" max="15" width="13.109375" style="604" bestFit="1" customWidth="1"/>
    <col min="16" max="256" width="10.33203125" style="604"/>
    <col min="257" max="257" width="2.44140625" style="604" customWidth="1"/>
    <col min="258" max="259" width="11" style="604" customWidth="1"/>
    <col min="260" max="260" width="7.6640625" style="604" customWidth="1"/>
    <col min="261" max="261" width="11.109375" style="604" customWidth="1"/>
    <col min="262" max="262" width="3.6640625" style="604" customWidth="1"/>
    <col min="263" max="263" width="15.6640625" style="604" customWidth="1"/>
    <col min="264" max="264" width="6.5546875" style="604" bestFit="1" customWidth="1"/>
    <col min="265" max="265" width="17.88671875" style="604" customWidth="1"/>
    <col min="266" max="266" width="12" style="604" bestFit="1" customWidth="1"/>
    <col min="267" max="268" width="10.33203125" style="604"/>
    <col min="269" max="269" width="40.5546875" style="604" bestFit="1" customWidth="1"/>
    <col min="270" max="270" width="17.6640625" style="604" bestFit="1" customWidth="1"/>
    <col min="271" max="271" width="13.109375" style="604" bestFit="1" customWidth="1"/>
    <col min="272" max="512" width="10.33203125" style="604"/>
    <col min="513" max="513" width="2.44140625" style="604" customWidth="1"/>
    <col min="514" max="515" width="11" style="604" customWidth="1"/>
    <col min="516" max="516" width="7.6640625" style="604" customWidth="1"/>
    <col min="517" max="517" width="11.109375" style="604" customWidth="1"/>
    <col min="518" max="518" width="3.6640625" style="604" customWidth="1"/>
    <col min="519" max="519" width="15.6640625" style="604" customWidth="1"/>
    <col min="520" max="520" width="6.5546875" style="604" bestFit="1" customWidth="1"/>
    <col min="521" max="521" width="17.88671875" style="604" customWidth="1"/>
    <col min="522" max="522" width="12" style="604" bestFit="1" customWidth="1"/>
    <col min="523" max="524" width="10.33203125" style="604"/>
    <col min="525" max="525" width="40.5546875" style="604" bestFit="1" customWidth="1"/>
    <col min="526" max="526" width="17.6640625" style="604" bestFit="1" customWidth="1"/>
    <col min="527" max="527" width="13.109375" style="604" bestFit="1" customWidth="1"/>
    <col min="528" max="768" width="10.33203125" style="604"/>
    <col min="769" max="769" width="2.44140625" style="604" customWidth="1"/>
    <col min="770" max="771" width="11" style="604" customWidth="1"/>
    <col min="772" max="772" width="7.6640625" style="604" customWidth="1"/>
    <col min="773" max="773" width="11.109375" style="604" customWidth="1"/>
    <col min="774" max="774" width="3.6640625" style="604" customWidth="1"/>
    <col min="775" max="775" width="15.6640625" style="604" customWidth="1"/>
    <col min="776" max="776" width="6.5546875" style="604" bestFit="1" customWidth="1"/>
    <col min="777" max="777" width="17.88671875" style="604" customWidth="1"/>
    <col min="778" max="778" width="12" style="604" bestFit="1" customWidth="1"/>
    <col min="779" max="780" width="10.33203125" style="604"/>
    <col min="781" max="781" width="40.5546875" style="604" bestFit="1" customWidth="1"/>
    <col min="782" max="782" width="17.6640625" style="604" bestFit="1" customWidth="1"/>
    <col min="783" max="783" width="13.109375" style="604" bestFit="1" customWidth="1"/>
    <col min="784" max="1024" width="10.33203125" style="604"/>
    <col min="1025" max="1025" width="2.44140625" style="604" customWidth="1"/>
    <col min="1026" max="1027" width="11" style="604" customWidth="1"/>
    <col min="1028" max="1028" width="7.6640625" style="604" customWidth="1"/>
    <col min="1029" max="1029" width="11.109375" style="604" customWidth="1"/>
    <col min="1030" max="1030" width="3.6640625" style="604" customWidth="1"/>
    <col min="1031" max="1031" width="15.6640625" style="604" customWidth="1"/>
    <col min="1032" max="1032" width="6.5546875" style="604" bestFit="1" customWidth="1"/>
    <col min="1033" max="1033" width="17.88671875" style="604" customWidth="1"/>
    <col min="1034" max="1034" width="12" style="604" bestFit="1" customWidth="1"/>
    <col min="1035" max="1036" width="10.33203125" style="604"/>
    <col min="1037" max="1037" width="40.5546875" style="604" bestFit="1" customWidth="1"/>
    <col min="1038" max="1038" width="17.6640625" style="604" bestFit="1" customWidth="1"/>
    <col min="1039" max="1039" width="13.109375" style="604" bestFit="1" customWidth="1"/>
    <col min="1040" max="1280" width="10.33203125" style="604"/>
    <col min="1281" max="1281" width="2.44140625" style="604" customWidth="1"/>
    <col min="1282" max="1283" width="11" style="604" customWidth="1"/>
    <col min="1284" max="1284" width="7.6640625" style="604" customWidth="1"/>
    <col min="1285" max="1285" width="11.109375" style="604" customWidth="1"/>
    <col min="1286" max="1286" width="3.6640625" style="604" customWidth="1"/>
    <col min="1287" max="1287" width="15.6640625" style="604" customWidth="1"/>
    <col min="1288" max="1288" width="6.5546875" style="604" bestFit="1" customWidth="1"/>
    <col min="1289" max="1289" width="17.88671875" style="604" customWidth="1"/>
    <col min="1290" max="1290" width="12" style="604" bestFit="1" customWidth="1"/>
    <col min="1291" max="1292" width="10.33203125" style="604"/>
    <col min="1293" max="1293" width="40.5546875" style="604" bestFit="1" customWidth="1"/>
    <col min="1294" max="1294" width="17.6640625" style="604" bestFit="1" customWidth="1"/>
    <col min="1295" max="1295" width="13.109375" style="604" bestFit="1" customWidth="1"/>
    <col min="1296" max="1536" width="10.33203125" style="604"/>
    <col min="1537" max="1537" width="2.44140625" style="604" customWidth="1"/>
    <col min="1538" max="1539" width="11" style="604" customWidth="1"/>
    <col min="1540" max="1540" width="7.6640625" style="604" customWidth="1"/>
    <col min="1541" max="1541" width="11.109375" style="604" customWidth="1"/>
    <col min="1542" max="1542" width="3.6640625" style="604" customWidth="1"/>
    <col min="1543" max="1543" width="15.6640625" style="604" customWidth="1"/>
    <col min="1544" max="1544" width="6.5546875" style="604" bestFit="1" customWidth="1"/>
    <col min="1545" max="1545" width="17.88671875" style="604" customWidth="1"/>
    <col min="1546" max="1546" width="12" style="604" bestFit="1" customWidth="1"/>
    <col min="1547" max="1548" width="10.33203125" style="604"/>
    <col min="1549" max="1549" width="40.5546875" style="604" bestFit="1" customWidth="1"/>
    <col min="1550" max="1550" width="17.6640625" style="604" bestFit="1" customWidth="1"/>
    <col min="1551" max="1551" width="13.109375" style="604" bestFit="1" customWidth="1"/>
    <col min="1552" max="1792" width="10.33203125" style="604"/>
    <col min="1793" max="1793" width="2.44140625" style="604" customWidth="1"/>
    <col min="1794" max="1795" width="11" style="604" customWidth="1"/>
    <col min="1796" max="1796" width="7.6640625" style="604" customWidth="1"/>
    <col min="1797" max="1797" width="11.109375" style="604" customWidth="1"/>
    <col min="1798" max="1798" width="3.6640625" style="604" customWidth="1"/>
    <col min="1799" max="1799" width="15.6640625" style="604" customWidth="1"/>
    <col min="1800" max="1800" width="6.5546875" style="604" bestFit="1" customWidth="1"/>
    <col min="1801" max="1801" width="17.88671875" style="604" customWidth="1"/>
    <col min="1802" max="1802" width="12" style="604" bestFit="1" customWidth="1"/>
    <col min="1803" max="1804" width="10.33203125" style="604"/>
    <col min="1805" max="1805" width="40.5546875" style="604" bestFit="1" customWidth="1"/>
    <col min="1806" max="1806" width="17.6640625" style="604" bestFit="1" customWidth="1"/>
    <col min="1807" max="1807" width="13.109375" style="604" bestFit="1" customWidth="1"/>
    <col min="1808" max="2048" width="10.33203125" style="604"/>
    <col min="2049" max="2049" width="2.44140625" style="604" customWidth="1"/>
    <col min="2050" max="2051" width="11" style="604" customWidth="1"/>
    <col min="2052" max="2052" width="7.6640625" style="604" customWidth="1"/>
    <col min="2053" max="2053" width="11.109375" style="604" customWidth="1"/>
    <col min="2054" max="2054" width="3.6640625" style="604" customWidth="1"/>
    <col min="2055" max="2055" width="15.6640625" style="604" customWidth="1"/>
    <col min="2056" max="2056" width="6.5546875" style="604" bestFit="1" customWidth="1"/>
    <col min="2057" max="2057" width="17.88671875" style="604" customWidth="1"/>
    <col min="2058" max="2058" width="12" style="604" bestFit="1" customWidth="1"/>
    <col min="2059" max="2060" width="10.33203125" style="604"/>
    <col min="2061" max="2061" width="40.5546875" style="604" bestFit="1" customWidth="1"/>
    <col min="2062" max="2062" width="17.6640625" style="604" bestFit="1" customWidth="1"/>
    <col min="2063" max="2063" width="13.109375" style="604" bestFit="1" customWidth="1"/>
    <col min="2064" max="2304" width="10.33203125" style="604"/>
    <col min="2305" max="2305" width="2.44140625" style="604" customWidth="1"/>
    <col min="2306" max="2307" width="11" style="604" customWidth="1"/>
    <col min="2308" max="2308" width="7.6640625" style="604" customWidth="1"/>
    <col min="2309" max="2309" width="11.109375" style="604" customWidth="1"/>
    <col min="2310" max="2310" width="3.6640625" style="604" customWidth="1"/>
    <col min="2311" max="2311" width="15.6640625" style="604" customWidth="1"/>
    <col min="2312" max="2312" width="6.5546875" style="604" bestFit="1" customWidth="1"/>
    <col min="2313" max="2313" width="17.88671875" style="604" customWidth="1"/>
    <col min="2314" max="2314" width="12" style="604" bestFit="1" customWidth="1"/>
    <col min="2315" max="2316" width="10.33203125" style="604"/>
    <col min="2317" max="2317" width="40.5546875" style="604" bestFit="1" customWidth="1"/>
    <col min="2318" max="2318" width="17.6640625" style="604" bestFit="1" customWidth="1"/>
    <col min="2319" max="2319" width="13.109375" style="604" bestFit="1" customWidth="1"/>
    <col min="2320" max="2560" width="10.33203125" style="604"/>
    <col min="2561" max="2561" width="2.44140625" style="604" customWidth="1"/>
    <col min="2562" max="2563" width="11" style="604" customWidth="1"/>
    <col min="2564" max="2564" width="7.6640625" style="604" customWidth="1"/>
    <col min="2565" max="2565" width="11.109375" style="604" customWidth="1"/>
    <col min="2566" max="2566" width="3.6640625" style="604" customWidth="1"/>
    <col min="2567" max="2567" width="15.6640625" style="604" customWidth="1"/>
    <col min="2568" max="2568" width="6.5546875" style="604" bestFit="1" customWidth="1"/>
    <col min="2569" max="2569" width="17.88671875" style="604" customWidth="1"/>
    <col min="2570" max="2570" width="12" style="604" bestFit="1" customWidth="1"/>
    <col min="2571" max="2572" width="10.33203125" style="604"/>
    <col min="2573" max="2573" width="40.5546875" style="604" bestFit="1" customWidth="1"/>
    <col min="2574" max="2574" width="17.6640625" style="604" bestFit="1" customWidth="1"/>
    <col min="2575" max="2575" width="13.109375" style="604" bestFit="1" customWidth="1"/>
    <col min="2576" max="2816" width="10.33203125" style="604"/>
    <col min="2817" max="2817" width="2.44140625" style="604" customWidth="1"/>
    <col min="2818" max="2819" width="11" style="604" customWidth="1"/>
    <col min="2820" max="2820" width="7.6640625" style="604" customWidth="1"/>
    <col min="2821" max="2821" width="11.109375" style="604" customWidth="1"/>
    <col min="2822" max="2822" width="3.6640625" style="604" customWidth="1"/>
    <col min="2823" max="2823" width="15.6640625" style="604" customWidth="1"/>
    <col min="2824" max="2824" width="6.5546875" style="604" bestFit="1" customWidth="1"/>
    <col min="2825" max="2825" width="17.88671875" style="604" customWidth="1"/>
    <col min="2826" max="2826" width="12" style="604" bestFit="1" customWidth="1"/>
    <col min="2827" max="2828" width="10.33203125" style="604"/>
    <col min="2829" max="2829" width="40.5546875" style="604" bestFit="1" customWidth="1"/>
    <col min="2830" max="2830" width="17.6640625" style="604" bestFit="1" customWidth="1"/>
    <col min="2831" max="2831" width="13.109375" style="604" bestFit="1" customWidth="1"/>
    <col min="2832" max="3072" width="10.33203125" style="604"/>
    <col min="3073" max="3073" width="2.44140625" style="604" customWidth="1"/>
    <col min="3074" max="3075" width="11" style="604" customWidth="1"/>
    <col min="3076" max="3076" width="7.6640625" style="604" customWidth="1"/>
    <col min="3077" max="3077" width="11.109375" style="604" customWidth="1"/>
    <col min="3078" max="3078" width="3.6640625" style="604" customWidth="1"/>
    <col min="3079" max="3079" width="15.6640625" style="604" customWidth="1"/>
    <col min="3080" max="3080" width="6.5546875" style="604" bestFit="1" customWidth="1"/>
    <col min="3081" max="3081" width="17.88671875" style="604" customWidth="1"/>
    <col min="3082" max="3082" width="12" style="604" bestFit="1" customWidth="1"/>
    <col min="3083" max="3084" width="10.33203125" style="604"/>
    <col min="3085" max="3085" width="40.5546875" style="604" bestFit="1" customWidth="1"/>
    <col min="3086" max="3086" width="17.6640625" style="604" bestFit="1" customWidth="1"/>
    <col min="3087" max="3087" width="13.109375" style="604" bestFit="1" customWidth="1"/>
    <col min="3088" max="3328" width="10.33203125" style="604"/>
    <col min="3329" max="3329" width="2.44140625" style="604" customWidth="1"/>
    <col min="3330" max="3331" width="11" style="604" customWidth="1"/>
    <col min="3332" max="3332" width="7.6640625" style="604" customWidth="1"/>
    <col min="3333" max="3333" width="11.109375" style="604" customWidth="1"/>
    <col min="3334" max="3334" width="3.6640625" style="604" customWidth="1"/>
    <col min="3335" max="3335" width="15.6640625" style="604" customWidth="1"/>
    <col min="3336" max="3336" width="6.5546875" style="604" bestFit="1" customWidth="1"/>
    <col min="3337" max="3337" width="17.88671875" style="604" customWidth="1"/>
    <col min="3338" max="3338" width="12" style="604" bestFit="1" customWidth="1"/>
    <col min="3339" max="3340" width="10.33203125" style="604"/>
    <col min="3341" max="3341" width="40.5546875" style="604" bestFit="1" customWidth="1"/>
    <col min="3342" max="3342" width="17.6640625" style="604" bestFit="1" customWidth="1"/>
    <col min="3343" max="3343" width="13.109375" style="604" bestFit="1" customWidth="1"/>
    <col min="3344" max="3584" width="10.33203125" style="604"/>
    <col min="3585" max="3585" width="2.44140625" style="604" customWidth="1"/>
    <col min="3586" max="3587" width="11" style="604" customWidth="1"/>
    <col min="3588" max="3588" width="7.6640625" style="604" customWidth="1"/>
    <col min="3589" max="3589" width="11.109375" style="604" customWidth="1"/>
    <col min="3590" max="3590" width="3.6640625" style="604" customWidth="1"/>
    <col min="3591" max="3591" width="15.6640625" style="604" customWidth="1"/>
    <col min="3592" max="3592" width="6.5546875" style="604" bestFit="1" customWidth="1"/>
    <col min="3593" max="3593" width="17.88671875" style="604" customWidth="1"/>
    <col min="3594" max="3594" width="12" style="604" bestFit="1" customWidth="1"/>
    <col min="3595" max="3596" width="10.33203125" style="604"/>
    <col min="3597" max="3597" width="40.5546875" style="604" bestFit="1" customWidth="1"/>
    <col min="3598" max="3598" width="17.6640625" style="604" bestFit="1" customWidth="1"/>
    <col min="3599" max="3599" width="13.109375" style="604" bestFit="1" customWidth="1"/>
    <col min="3600" max="3840" width="10.33203125" style="604"/>
    <col min="3841" max="3841" width="2.44140625" style="604" customWidth="1"/>
    <col min="3842" max="3843" width="11" style="604" customWidth="1"/>
    <col min="3844" max="3844" width="7.6640625" style="604" customWidth="1"/>
    <col min="3845" max="3845" width="11.109375" style="604" customWidth="1"/>
    <col min="3846" max="3846" width="3.6640625" style="604" customWidth="1"/>
    <col min="3847" max="3847" width="15.6640625" style="604" customWidth="1"/>
    <col min="3848" max="3848" width="6.5546875" style="604" bestFit="1" customWidth="1"/>
    <col min="3849" max="3849" width="17.88671875" style="604" customWidth="1"/>
    <col min="3850" max="3850" width="12" style="604" bestFit="1" customWidth="1"/>
    <col min="3851" max="3852" width="10.33203125" style="604"/>
    <col min="3853" max="3853" width="40.5546875" style="604" bestFit="1" customWidth="1"/>
    <col min="3854" max="3854" width="17.6640625" style="604" bestFit="1" customWidth="1"/>
    <col min="3855" max="3855" width="13.109375" style="604" bestFit="1" customWidth="1"/>
    <col min="3856" max="4096" width="10.33203125" style="604"/>
    <col min="4097" max="4097" width="2.44140625" style="604" customWidth="1"/>
    <col min="4098" max="4099" width="11" style="604" customWidth="1"/>
    <col min="4100" max="4100" width="7.6640625" style="604" customWidth="1"/>
    <col min="4101" max="4101" width="11.109375" style="604" customWidth="1"/>
    <col min="4102" max="4102" width="3.6640625" style="604" customWidth="1"/>
    <col min="4103" max="4103" width="15.6640625" style="604" customWidth="1"/>
    <col min="4104" max="4104" width="6.5546875" style="604" bestFit="1" customWidth="1"/>
    <col min="4105" max="4105" width="17.88671875" style="604" customWidth="1"/>
    <col min="4106" max="4106" width="12" style="604" bestFit="1" customWidth="1"/>
    <col min="4107" max="4108" width="10.33203125" style="604"/>
    <col min="4109" max="4109" width="40.5546875" style="604" bestFit="1" customWidth="1"/>
    <col min="4110" max="4110" width="17.6640625" style="604" bestFit="1" customWidth="1"/>
    <col min="4111" max="4111" width="13.109375" style="604" bestFit="1" customWidth="1"/>
    <col min="4112" max="4352" width="10.33203125" style="604"/>
    <col min="4353" max="4353" width="2.44140625" style="604" customWidth="1"/>
    <col min="4354" max="4355" width="11" style="604" customWidth="1"/>
    <col min="4356" max="4356" width="7.6640625" style="604" customWidth="1"/>
    <col min="4357" max="4357" width="11.109375" style="604" customWidth="1"/>
    <col min="4358" max="4358" width="3.6640625" style="604" customWidth="1"/>
    <col min="4359" max="4359" width="15.6640625" style="604" customWidth="1"/>
    <col min="4360" max="4360" width="6.5546875" style="604" bestFit="1" customWidth="1"/>
    <col min="4361" max="4361" width="17.88671875" style="604" customWidth="1"/>
    <col min="4362" max="4362" width="12" style="604" bestFit="1" customWidth="1"/>
    <col min="4363" max="4364" width="10.33203125" style="604"/>
    <col min="4365" max="4365" width="40.5546875" style="604" bestFit="1" customWidth="1"/>
    <col min="4366" max="4366" width="17.6640625" style="604" bestFit="1" customWidth="1"/>
    <col min="4367" max="4367" width="13.109375" style="604" bestFit="1" customWidth="1"/>
    <col min="4368" max="4608" width="10.33203125" style="604"/>
    <col min="4609" max="4609" width="2.44140625" style="604" customWidth="1"/>
    <col min="4610" max="4611" width="11" style="604" customWidth="1"/>
    <col min="4612" max="4612" width="7.6640625" style="604" customWidth="1"/>
    <col min="4613" max="4613" width="11.109375" style="604" customWidth="1"/>
    <col min="4614" max="4614" width="3.6640625" style="604" customWidth="1"/>
    <col min="4615" max="4615" width="15.6640625" style="604" customWidth="1"/>
    <col min="4616" max="4616" width="6.5546875" style="604" bestFit="1" customWidth="1"/>
    <col min="4617" max="4617" width="17.88671875" style="604" customWidth="1"/>
    <col min="4618" max="4618" width="12" style="604" bestFit="1" customWidth="1"/>
    <col min="4619" max="4620" width="10.33203125" style="604"/>
    <col min="4621" max="4621" width="40.5546875" style="604" bestFit="1" customWidth="1"/>
    <col min="4622" max="4622" width="17.6640625" style="604" bestFit="1" customWidth="1"/>
    <col min="4623" max="4623" width="13.109375" style="604" bestFit="1" customWidth="1"/>
    <col min="4624" max="4864" width="10.33203125" style="604"/>
    <col min="4865" max="4865" width="2.44140625" style="604" customWidth="1"/>
    <col min="4866" max="4867" width="11" style="604" customWidth="1"/>
    <col min="4868" max="4868" width="7.6640625" style="604" customWidth="1"/>
    <col min="4869" max="4869" width="11.109375" style="604" customWidth="1"/>
    <col min="4870" max="4870" width="3.6640625" style="604" customWidth="1"/>
    <col min="4871" max="4871" width="15.6640625" style="604" customWidth="1"/>
    <col min="4872" max="4872" width="6.5546875" style="604" bestFit="1" customWidth="1"/>
    <col min="4873" max="4873" width="17.88671875" style="604" customWidth="1"/>
    <col min="4874" max="4874" width="12" style="604" bestFit="1" customWidth="1"/>
    <col min="4875" max="4876" width="10.33203125" style="604"/>
    <col min="4877" max="4877" width="40.5546875" style="604" bestFit="1" customWidth="1"/>
    <col min="4878" max="4878" width="17.6640625" style="604" bestFit="1" customWidth="1"/>
    <col min="4879" max="4879" width="13.109375" style="604" bestFit="1" customWidth="1"/>
    <col min="4880" max="5120" width="10.33203125" style="604"/>
    <col min="5121" max="5121" width="2.44140625" style="604" customWidth="1"/>
    <col min="5122" max="5123" width="11" style="604" customWidth="1"/>
    <col min="5124" max="5124" width="7.6640625" style="604" customWidth="1"/>
    <col min="5125" max="5125" width="11.109375" style="604" customWidth="1"/>
    <col min="5126" max="5126" width="3.6640625" style="604" customWidth="1"/>
    <col min="5127" max="5127" width="15.6640625" style="604" customWidth="1"/>
    <col min="5128" max="5128" width="6.5546875" style="604" bestFit="1" customWidth="1"/>
    <col min="5129" max="5129" width="17.88671875" style="604" customWidth="1"/>
    <col min="5130" max="5130" width="12" style="604" bestFit="1" customWidth="1"/>
    <col min="5131" max="5132" width="10.33203125" style="604"/>
    <col min="5133" max="5133" width="40.5546875" style="604" bestFit="1" customWidth="1"/>
    <col min="5134" max="5134" width="17.6640625" style="604" bestFit="1" customWidth="1"/>
    <col min="5135" max="5135" width="13.109375" style="604" bestFit="1" customWidth="1"/>
    <col min="5136" max="5376" width="10.33203125" style="604"/>
    <col min="5377" max="5377" width="2.44140625" style="604" customWidth="1"/>
    <col min="5378" max="5379" width="11" style="604" customWidth="1"/>
    <col min="5380" max="5380" width="7.6640625" style="604" customWidth="1"/>
    <col min="5381" max="5381" width="11.109375" style="604" customWidth="1"/>
    <col min="5382" max="5382" width="3.6640625" style="604" customWidth="1"/>
    <col min="5383" max="5383" width="15.6640625" style="604" customWidth="1"/>
    <col min="5384" max="5384" width="6.5546875" style="604" bestFit="1" customWidth="1"/>
    <col min="5385" max="5385" width="17.88671875" style="604" customWidth="1"/>
    <col min="5386" max="5386" width="12" style="604" bestFit="1" customWidth="1"/>
    <col min="5387" max="5388" width="10.33203125" style="604"/>
    <col min="5389" max="5389" width="40.5546875" style="604" bestFit="1" customWidth="1"/>
    <col min="5390" max="5390" width="17.6640625" style="604" bestFit="1" customWidth="1"/>
    <col min="5391" max="5391" width="13.109375" style="604" bestFit="1" customWidth="1"/>
    <col min="5392" max="5632" width="10.33203125" style="604"/>
    <col min="5633" max="5633" width="2.44140625" style="604" customWidth="1"/>
    <col min="5634" max="5635" width="11" style="604" customWidth="1"/>
    <col min="5636" max="5636" width="7.6640625" style="604" customWidth="1"/>
    <col min="5637" max="5637" width="11.109375" style="604" customWidth="1"/>
    <col min="5638" max="5638" width="3.6640625" style="604" customWidth="1"/>
    <col min="5639" max="5639" width="15.6640625" style="604" customWidth="1"/>
    <col min="5640" max="5640" width="6.5546875" style="604" bestFit="1" customWidth="1"/>
    <col min="5641" max="5641" width="17.88671875" style="604" customWidth="1"/>
    <col min="5642" max="5642" width="12" style="604" bestFit="1" customWidth="1"/>
    <col min="5643" max="5644" width="10.33203125" style="604"/>
    <col min="5645" max="5645" width="40.5546875" style="604" bestFit="1" customWidth="1"/>
    <col min="5646" max="5646" width="17.6640625" style="604" bestFit="1" customWidth="1"/>
    <col min="5647" max="5647" width="13.109375" style="604" bestFit="1" customWidth="1"/>
    <col min="5648" max="5888" width="10.33203125" style="604"/>
    <col min="5889" max="5889" width="2.44140625" style="604" customWidth="1"/>
    <col min="5890" max="5891" width="11" style="604" customWidth="1"/>
    <col min="5892" max="5892" width="7.6640625" style="604" customWidth="1"/>
    <col min="5893" max="5893" width="11.109375" style="604" customWidth="1"/>
    <col min="5894" max="5894" width="3.6640625" style="604" customWidth="1"/>
    <col min="5895" max="5895" width="15.6640625" style="604" customWidth="1"/>
    <col min="5896" max="5896" width="6.5546875" style="604" bestFit="1" customWidth="1"/>
    <col min="5897" max="5897" width="17.88671875" style="604" customWidth="1"/>
    <col min="5898" max="5898" width="12" style="604" bestFit="1" customWidth="1"/>
    <col min="5899" max="5900" width="10.33203125" style="604"/>
    <col min="5901" max="5901" width="40.5546875" style="604" bestFit="1" customWidth="1"/>
    <col min="5902" max="5902" width="17.6640625" style="604" bestFit="1" customWidth="1"/>
    <col min="5903" max="5903" width="13.109375" style="604" bestFit="1" customWidth="1"/>
    <col min="5904" max="6144" width="10.33203125" style="604"/>
    <col min="6145" max="6145" width="2.44140625" style="604" customWidth="1"/>
    <col min="6146" max="6147" width="11" style="604" customWidth="1"/>
    <col min="6148" max="6148" width="7.6640625" style="604" customWidth="1"/>
    <col min="6149" max="6149" width="11.109375" style="604" customWidth="1"/>
    <col min="6150" max="6150" width="3.6640625" style="604" customWidth="1"/>
    <col min="6151" max="6151" width="15.6640625" style="604" customWidth="1"/>
    <col min="6152" max="6152" width="6.5546875" style="604" bestFit="1" customWidth="1"/>
    <col min="6153" max="6153" width="17.88671875" style="604" customWidth="1"/>
    <col min="6154" max="6154" width="12" style="604" bestFit="1" customWidth="1"/>
    <col min="6155" max="6156" width="10.33203125" style="604"/>
    <col min="6157" max="6157" width="40.5546875" style="604" bestFit="1" customWidth="1"/>
    <col min="6158" max="6158" width="17.6640625" style="604" bestFit="1" customWidth="1"/>
    <col min="6159" max="6159" width="13.109375" style="604" bestFit="1" customWidth="1"/>
    <col min="6160" max="6400" width="10.33203125" style="604"/>
    <col min="6401" max="6401" width="2.44140625" style="604" customWidth="1"/>
    <col min="6402" max="6403" width="11" style="604" customWidth="1"/>
    <col min="6404" max="6404" width="7.6640625" style="604" customWidth="1"/>
    <col min="6405" max="6405" width="11.109375" style="604" customWidth="1"/>
    <col min="6406" max="6406" width="3.6640625" style="604" customWidth="1"/>
    <col min="6407" max="6407" width="15.6640625" style="604" customWidth="1"/>
    <col min="6408" max="6408" width="6.5546875" style="604" bestFit="1" customWidth="1"/>
    <col min="6409" max="6409" width="17.88671875" style="604" customWidth="1"/>
    <col min="6410" max="6410" width="12" style="604" bestFit="1" customWidth="1"/>
    <col min="6411" max="6412" width="10.33203125" style="604"/>
    <col min="6413" max="6413" width="40.5546875" style="604" bestFit="1" customWidth="1"/>
    <col min="6414" max="6414" width="17.6640625" style="604" bestFit="1" customWidth="1"/>
    <col min="6415" max="6415" width="13.109375" style="604" bestFit="1" customWidth="1"/>
    <col min="6416" max="6656" width="10.33203125" style="604"/>
    <col min="6657" max="6657" width="2.44140625" style="604" customWidth="1"/>
    <col min="6658" max="6659" width="11" style="604" customWidth="1"/>
    <col min="6660" max="6660" width="7.6640625" style="604" customWidth="1"/>
    <col min="6661" max="6661" width="11.109375" style="604" customWidth="1"/>
    <col min="6662" max="6662" width="3.6640625" style="604" customWidth="1"/>
    <col min="6663" max="6663" width="15.6640625" style="604" customWidth="1"/>
    <col min="6664" max="6664" width="6.5546875" style="604" bestFit="1" customWidth="1"/>
    <col min="6665" max="6665" width="17.88671875" style="604" customWidth="1"/>
    <col min="6666" max="6666" width="12" style="604" bestFit="1" customWidth="1"/>
    <col min="6667" max="6668" width="10.33203125" style="604"/>
    <col min="6669" max="6669" width="40.5546875" style="604" bestFit="1" customWidth="1"/>
    <col min="6670" max="6670" width="17.6640625" style="604" bestFit="1" customWidth="1"/>
    <col min="6671" max="6671" width="13.109375" style="604" bestFit="1" customWidth="1"/>
    <col min="6672" max="6912" width="10.33203125" style="604"/>
    <col min="6913" max="6913" width="2.44140625" style="604" customWidth="1"/>
    <col min="6914" max="6915" width="11" style="604" customWidth="1"/>
    <col min="6916" max="6916" width="7.6640625" style="604" customWidth="1"/>
    <col min="6917" max="6917" width="11.109375" style="604" customWidth="1"/>
    <col min="6918" max="6918" width="3.6640625" style="604" customWidth="1"/>
    <col min="6919" max="6919" width="15.6640625" style="604" customWidth="1"/>
    <col min="6920" max="6920" width="6.5546875" style="604" bestFit="1" customWidth="1"/>
    <col min="6921" max="6921" width="17.88671875" style="604" customWidth="1"/>
    <col min="6922" max="6922" width="12" style="604" bestFit="1" customWidth="1"/>
    <col min="6923" max="6924" width="10.33203125" style="604"/>
    <col min="6925" max="6925" width="40.5546875" style="604" bestFit="1" customWidth="1"/>
    <col min="6926" max="6926" width="17.6640625" style="604" bestFit="1" customWidth="1"/>
    <col min="6927" max="6927" width="13.109375" style="604" bestFit="1" customWidth="1"/>
    <col min="6928" max="7168" width="10.33203125" style="604"/>
    <col min="7169" max="7169" width="2.44140625" style="604" customWidth="1"/>
    <col min="7170" max="7171" width="11" style="604" customWidth="1"/>
    <col min="7172" max="7172" width="7.6640625" style="604" customWidth="1"/>
    <col min="7173" max="7173" width="11.109375" style="604" customWidth="1"/>
    <col min="7174" max="7174" width="3.6640625" style="604" customWidth="1"/>
    <col min="7175" max="7175" width="15.6640625" style="604" customWidth="1"/>
    <col min="7176" max="7176" width="6.5546875" style="604" bestFit="1" customWidth="1"/>
    <col min="7177" max="7177" width="17.88671875" style="604" customWidth="1"/>
    <col min="7178" max="7178" width="12" style="604" bestFit="1" customWidth="1"/>
    <col min="7179" max="7180" width="10.33203125" style="604"/>
    <col min="7181" max="7181" width="40.5546875" style="604" bestFit="1" customWidth="1"/>
    <col min="7182" max="7182" width="17.6640625" style="604" bestFit="1" customWidth="1"/>
    <col min="7183" max="7183" width="13.109375" style="604" bestFit="1" customWidth="1"/>
    <col min="7184" max="7424" width="10.33203125" style="604"/>
    <col min="7425" max="7425" width="2.44140625" style="604" customWidth="1"/>
    <col min="7426" max="7427" width="11" style="604" customWidth="1"/>
    <col min="7428" max="7428" width="7.6640625" style="604" customWidth="1"/>
    <col min="7429" max="7429" width="11.109375" style="604" customWidth="1"/>
    <col min="7430" max="7430" width="3.6640625" style="604" customWidth="1"/>
    <col min="7431" max="7431" width="15.6640625" style="604" customWidth="1"/>
    <col min="7432" max="7432" width="6.5546875" style="604" bestFit="1" customWidth="1"/>
    <col min="7433" max="7433" width="17.88671875" style="604" customWidth="1"/>
    <col min="7434" max="7434" width="12" style="604" bestFit="1" customWidth="1"/>
    <col min="7435" max="7436" width="10.33203125" style="604"/>
    <col min="7437" max="7437" width="40.5546875" style="604" bestFit="1" customWidth="1"/>
    <col min="7438" max="7438" width="17.6640625" style="604" bestFit="1" customWidth="1"/>
    <col min="7439" max="7439" width="13.109375" style="604" bestFit="1" customWidth="1"/>
    <col min="7440" max="7680" width="10.33203125" style="604"/>
    <col min="7681" max="7681" width="2.44140625" style="604" customWidth="1"/>
    <col min="7682" max="7683" width="11" style="604" customWidth="1"/>
    <col min="7684" max="7684" width="7.6640625" style="604" customWidth="1"/>
    <col min="7685" max="7685" width="11.109375" style="604" customWidth="1"/>
    <col min="7686" max="7686" width="3.6640625" style="604" customWidth="1"/>
    <col min="7687" max="7687" width="15.6640625" style="604" customWidth="1"/>
    <col min="7688" max="7688" width="6.5546875" style="604" bestFit="1" customWidth="1"/>
    <col min="7689" max="7689" width="17.88671875" style="604" customWidth="1"/>
    <col min="7690" max="7690" width="12" style="604" bestFit="1" customWidth="1"/>
    <col min="7691" max="7692" width="10.33203125" style="604"/>
    <col min="7693" max="7693" width="40.5546875" style="604" bestFit="1" customWidth="1"/>
    <col min="7694" max="7694" width="17.6640625" style="604" bestFit="1" customWidth="1"/>
    <col min="7695" max="7695" width="13.109375" style="604" bestFit="1" customWidth="1"/>
    <col min="7696" max="7936" width="10.33203125" style="604"/>
    <col min="7937" max="7937" width="2.44140625" style="604" customWidth="1"/>
    <col min="7938" max="7939" width="11" style="604" customWidth="1"/>
    <col min="7940" max="7940" width="7.6640625" style="604" customWidth="1"/>
    <col min="7941" max="7941" width="11.109375" style="604" customWidth="1"/>
    <col min="7942" max="7942" width="3.6640625" style="604" customWidth="1"/>
    <col min="7943" max="7943" width="15.6640625" style="604" customWidth="1"/>
    <col min="7944" max="7944" width="6.5546875" style="604" bestFit="1" customWidth="1"/>
    <col min="7945" max="7945" width="17.88671875" style="604" customWidth="1"/>
    <col min="7946" max="7946" width="12" style="604" bestFit="1" customWidth="1"/>
    <col min="7947" max="7948" width="10.33203125" style="604"/>
    <col min="7949" max="7949" width="40.5546875" style="604" bestFit="1" customWidth="1"/>
    <col min="7950" max="7950" width="17.6640625" style="604" bestFit="1" customWidth="1"/>
    <col min="7951" max="7951" width="13.109375" style="604" bestFit="1" customWidth="1"/>
    <col min="7952" max="8192" width="10.33203125" style="604"/>
    <col min="8193" max="8193" width="2.44140625" style="604" customWidth="1"/>
    <col min="8194" max="8195" width="11" style="604" customWidth="1"/>
    <col min="8196" max="8196" width="7.6640625" style="604" customWidth="1"/>
    <col min="8197" max="8197" width="11.109375" style="604" customWidth="1"/>
    <col min="8198" max="8198" width="3.6640625" style="604" customWidth="1"/>
    <col min="8199" max="8199" width="15.6640625" style="604" customWidth="1"/>
    <col min="8200" max="8200" width="6.5546875" style="604" bestFit="1" customWidth="1"/>
    <col min="8201" max="8201" width="17.88671875" style="604" customWidth="1"/>
    <col min="8202" max="8202" width="12" style="604" bestFit="1" customWidth="1"/>
    <col min="8203" max="8204" width="10.33203125" style="604"/>
    <col min="8205" max="8205" width="40.5546875" style="604" bestFit="1" customWidth="1"/>
    <col min="8206" max="8206" width="17.6640625" style="604" bestFit="1" customWidth="1"/>
    <col min="8207" max="8207" width="13.109375" style="604" bestFit="1" customWidth="1"/>
    <col min="8208" max="8448" width="10.33203125" style="604"/>
    <col min="8449" max="8449" width="2.44140625" style="604" customWidth="1"/>
    <col min="8450" max="8451" width="11" style="604" customWidth="1"/>
    <col min="8452" max="8452" width="7.6640625" style="604" customWidth="1"/>
    <col min="8453" max="8453" width="11.109375" style="604" customWidth="1"/>
    <col min="8454" max="8454" width="3.6640625" style="604" customWidth="1"/>
    <col min="8455" max="8455" width="15.6640625" style="604" customWidth="1"/>
    <col min="8456" max="8456" width="6.5546875" style="604" bestFit="1" customWidth="1"/>
    <col min="8457" max="8457" width="17.88671875" style="604" customWidth="1"/>
    <col min="8458" max="8458" width="12" style="604" bestFit="1" customWidth="1"/>
    <col min="8459" max="8460" width="10.33203125" style="604"/>
    <col min="8461" max="8461" width="40.5546875" style="604" bestFit="1" customWidth="1"/>
    <col min="8462" max="8462" width="17.6640625" style="604" bestFit="1" customWidth="1"/>
    <col min="8463" max="8463" width="13.109375" style="604" bestFit="1" customWidth="1"/>
    <col min="8464" max="8704" width="10.33203125" style="604"/>
    <col min="8705" max="8705" width="2.44140625" style="604" customWidth="1"/>
    <col min="8706" max="8707" width="11" style="604" customWidth="1"/>
    <col min="8708" max="8708" width="7.6640625" style="604" customWidth="1"/>
    <col min="8709" max="8709" width="11.109375" style="604" customWidth="1"/>
    <col min="8710" max="8710" width="3.6640625" style="604" customWidth="1"/>
    <col min="8711" max="8711" width="15.6640625" style="604" customWidth="1"/>
    <col min="8712" max="8712" width="6.5546875" style="604" bestFit="1" customWidth="1"/>
    <col min="8713" max="8713" width="17.88671875" style="604" customWidth="1"/>
    <col min="8714" max="8714" width="12" style="604" bestFit="1" customWidth="1"/>
    <col min="8715" max="8716" width="10.33203125" style="604"/>
    <col min="8717" max="8717" width="40.5546875" style="604" bestFit="1" customWidth="1"/>
    <col min="8718" max="8718" width="17.6640625" style="604" bestFit="1" customWidth="1"/>
    <col min="8719" max="8719" width="13.109375" style="604" bestFit="1" customWidth="1"/>
    <col min="8720" max="8960" width="10.33203125" style="604"/>
    <col min="8961" max="8961" width="2.44140625" style="604" customWidth="1"/>
    <col min="8962" max="8963" width="11" style="604" customWidth="1"/>
    <col min="8964" max="8964" width="7.6640625" style="604" customWidth="1"/>
    <col min="8965" max="8965" width="11.109375" style="604" customWidth="1"/>
    <col min="8966" max="8966" width="3.6640625" style="604" customWidth="1"/>
    <col min="8967" max="8967" width="15.6640625" style="604" customWidth="1"/>
    <col min="8968" max="8968" width="6.5546875" style="604" bestFit="1" customWidth="1"/>
    <col min="8969" max="8969" width="17.88671875" style="604" customWidth="1"/>
    <col min="8970" max="8970" width="12" style="604" bestFit="1" customWidth="1"/>
    <col min="8971" max="8972" width="10.33203125" style="604"/>
    <col min="8973" max="8973" width="40.5546875" style="604" bestFit="1" customWidth="1"/>
    <col min="8974" max="8974" width="17.6640625" style="604" bestFit="1" customWidth="1"/>
    <col min="8975" max="8975" width="13.109375" style="604" bestFit="1" customWidth="1"/>
    <col min="8976" max="9216" width="10.33203125" style="604"/>
    <col min="9217" max="9217" width="2.44140625" style="604" customWidth="1"/>
    <col min="9218" max="9219" width="11" style="604" customWidth="1"/>
    <col min="9220" max="9220" width="7.6640625" style="604" customWidth="1"/>
    <col min="9221" max="9221" width="11.109375" style="604" customWidth="1"/>
    <col min="9222" max="9222" width="3.6640625" style="604" customWidth="1"/>
    <col min="9223" max="9223" width="15.6640625" style="604" customWidth="1"/>
    <col min="9224" max="9224" width="6.5546875" style="604" bestFit="1" customWidth="1"/>
    <col min="9225" max="9225" width="17.88671875" style="604" customWidth="1"/>
    <col min="9226" max="9226" width="12" style="604" bestFit="1" customWidth="1"/>
    <col min="9227" max="9228" width="10.33203125" style="604"/>
    <col min="9229" max="9229" width="40.5546875" style="604" bestFit="1" customWidth="1"/>
    <col min="9230" max="9230" width="17.6640625" style="604" bestFit="1" customWidth="1"/>
    <col min="9231" max="9231" width="13.109375" style="604" bestFit="1" customWidth="1"/>
    <col min="9232" max="9472" width="10.33203125" style="604"/>
    <col min="9473" max="9473" width="2.44140625" style="604" customWidth="1"/>
    <col min="9474" max="9475" width="11" style="604" customWidth="1"/>
    <col min="9476" max="9476" width="7.6640625" style="604" customWidth="1"/>
    <col min="9477" max="9477" width="11.109375" style="604" customWidth="1"/>
    <col min="9478" max="9478" width="3.6640625" style="604" customWidth="1"/>
    <col min="9479" max="9479" width="15.6640625" style="604" customWidth="1"/>
    <col min="9480" max="9480" width="6.5546875" style="604" bestFit="1" customWidth="1"/>
    <col min="9481" max="9481" width="17.88671875" style="604" customWidth="1"/>
    <col min="9482" max="9482" width="12" style="604" bestFit="1" customWidth="1"/>
    <col min="9483" max="9484" width="10.33203125" style="604"/>
    <col min="9485" max="9485" width="40.5546875" style="604" bestFit="1" customWidth="1"/>
    <col min="9486" max="9486" width="17.6640625" style="604" bestFit="1" customWidth="1"/>
    <col min="9487" max="9487" width="13.109375" style="604" bestFit="1" customWidth="1"/>
    <col min="9488" max="9728" width="10.33203125" style="604"/>
    <col min="9729" max="9729" width="2.44140625" style="604" customWidth="1"/>
    <col min="9730" max="9731" width="11" style="604" customWidth="1"/>
    <col min="9732" max="9732" width="7.6640625" style="604" customWidth="1"/>
    <col min="9733" max="9733" width="11.109375" style="604" customWidth="1"/>
    <col min="9734" max="9734" width="3.6640625" style="604" customWidth="1"/>
    <col min="9735" max="9735" width="15.6640625" style="604" customWidth="1"/>
    <col min="9736" max="9736" width="6.5546875" style="604" bestFit="1" customWidth="1"/>
    <col min="9737" max="9737" width="17.88671875" style="604" customWidth="1"/>
    <col min="9738" max="9738" width="12" style="604" bestFit="1" customWidth="1"/>
    <col min="9739" max="9740" width="10.33203125" style="604"/>
    <col min="9741" max="9741" width="40.5546875" style="604" bestFit="1" customWidth="1"/>
    <col min="9742" max="9742" width="17.6640625" style="604" bestFit="1" customWidth="1"/>
    <col min="9743" max="9743" width="13.109375" style="604" bestFit="1" customWidth="1"/>
    <col min="9744" max="9984" width="10.33203125" style="604"/>
    <col min="9985" max="9985" width="2.44140625" style="604" customWidth="1"/>
    <col min="9986" max="9987" width="11" style="604" customWidth="1"/>
    <col min="9988" max="9988" width="7.6640625" style="604" customWidth="1"/>
    <col min="9989" max="9989" width="11.109375" style="604" customWidth="1"/>
    <col min="9990" max="9990" width="3.6640625" style="604" customWidth="1"/>
    <col min="9991" max="9991" width="15.6640625" style="604" customWidth="1"/>
    <col min="9992" max="9992" width="6.5546875" style="604" bestFit="1" customWidth="1"/>
    <col min="9993" max="9993" width="17.88671875" style="604" customWidth="1"/>
    <col min="9994" max="9994" width="12" style="604" bestFit="1" customWidth="1"/>
    <col min="9995" max="9996" width="10.33203125" style="604"/>
    <col min="9997" max="9997" width="40.5546875" style="604" bestFit="1" customWidth="1"/>
    <col min="9998" max="9998" width="17.6640625" style="604" bestFit="1" customWidth="1"/>
    <col min="9999" max="9999" width="13.109375" style="604" bestFit="1" customWidth="1"/>
    <col min="10000" max="10240" width="10.33203125" style="604"/>
    <col min="10241" max="10241" width="2.44140625" style="604" customWidth="1"/>
    <col min="10242" max="10243" width="11" style="604" customWidth="1"/>
    <col min="10244" max="10244" width="7.6640625" style="604" customWidth="1"/>
    <col min="10245" max="10245" width="11.109375" style="604" customWidth="1"/>
    <col min="10246" max="10246" width="3.6640625" style="604" customWidth="1"/>
    <col min="10247" max="10247" width="15.6640625" style="604" customWidth="1"/>
    <col min="10248" max="10248" width="6.5546875" style="604" bestFit="1" customWidth="1"/>
    <col min="10249" max="10249" width="17.88671875" style="604" customWidth="1"/>
    <col min="10250" max="10250" width="12" style="604" bestFit="1" customWidth="1"/>
    <col min="10251" max="10252" width="10.33203125" style="604"/>
    <col min="10253" max="10253" width="40.5546875" style="604" bestFit="1" customWidth="1"/>
    <col min="10254" max="10254" width="17.6640625" style="604" bestFit="1" customWidth="1"/>
    <col min="10255" max="10255" width="13.109375" style="604" bestFit="1" customWidth="1"/>
    <col min="10256" max="10496" width="10.33203125" style="604"/>
    <col min="10497" max="10497" width="2.44140625" style="604" customWidth="1"/>
    <col min="10498" max="10499" width="11" style="604" customWidth="1"/>
    <col min="10500" max="10500" width="7.6640625" style="604" customWidth="1"/>
    <col min="10501" max="10501" width="11.109375" style="604" customWidth="1"/>
    <col min="10502" max="10502" width="3.6640625" style="604" customWidth="1"/>
    <col min="10503" max="10503" width="15.6640625" style="604" customWidth="1"/>
    <col min="10504" max="10504" width="6.5546875" style="604" bestFit="1" customWidth="1"/>
    <col min="10505" max="10505" width="17.88671875" style="604" customWidth="1"/>
    <col min="10506" max="10506" width="12" style="604" bestFit="1" customWidth="1"/>
    <col min="10507" max="10508" width="10.33203125" style="604"/>
    <col min="10509" max="10509" width="40.5546875" style="604" bestFit="1" customWidth="1"/>
    <col min="10510" max="10510" width="17.6640625" style="604" bestFit="1" customWidth="1"/>
    <col min="10511" max="10511" width="13.109375" style="604" bestFit="1" customWidth="1"/>
    <col min="10512" max="10752" width="10.33203125" style="604"/>
    <col min="10753" max="10753" width="2.44140625" style="604" customWidth="1"/>
    <col min="10754" max="10755" width="11" style="604" customWidth="1"/>
    <col min="10756" max="10756" width="7.6640625" style="604" customWidth="1"/>
    <col min="10757" max="10757" width="11.109375" style="604" customWidth="1"/>
    <col min="10758" max="10758" width="3.6640625" style="604" customWidth="1"/>
    <col min="10759" max="10759" width="15.6640625" style="604" customWidth="1"/>
    <col min="10760" max="10760" width="6.5546875" style="604" bestFit="1" customWidth="1"/>
    <col min="10761" max="10761" width="17.88671875" style="604" customWidth="1"/>
    <col min="10762" max="10762" width="12" style="604" bestFit="1" customWidth="1"/>
    <col min="10763" max="10764" width="10.33203125" style="604"/>
    <col min="10765" max="10765" width="40.5546875" style="604" bestFit="1" customWidth="1"/>
    <col min="10766" max="10766" width="17.6640625" style="604" bestFit="1" customWidth="1"/>
    <col min="10767" max="10767" width="13.109375" style="604" bestFit="1" customWidth="1"/>
    <col min="10768" max="11008" width="10.33203125" style="604"/>
    <col min="11009" max="11009" width="2.44140625" style="604" customWidth="1"/>
    <col min="11010" max="11011" width="11" style="604" customWidth="1"/>
    <col min="11012" max="11012" width="7.6640625" style="604" customWidth="1"/>
    <col min="11013" max="11013" width="11.109375" style="604" customWidth="1"/>
    <col min="11014" max="11014" width="3.6640625" style="604" customWidth="1"/>
    <col min="11015" max="11015" width="15.6640625" style="604" customWidth="1"/>
    <col min="11016" max="11016" width="6.5546875" style="604" bestFit="1" customWidth="1"/>
    <col min="11017" max="11017" width="17.88671875" style="604" customWidth="1"/>
    <col min="11018" max="11018" width="12" style="604" bestFit="1" customWidth="1"/>
    <col min="11019" max="11020" width="10.33203125" style="604"/>
    <col min="11021" max="11021" width="40.5546875" style="604" bestFit="1" customWidth="1"/>
    <col min="11022" max="11022" width="17.6640625" style="604" bestFit="1" customWidth="1"/>
    <col min="11023" max="11023" width="13.109375" style="604" bestFit="1" customWidth="1"/>
    <col min="11024" max="11264" width="10.33203125" style="604"/>
    <col min="11265" max="11265" width="2.44140625" style="604" customWidth="1"/>
    <col min="11266" max="11267" width="11" style="604" customWidth="1"/>
    <col min="11268" max="11268" width="7.6640625" style="604" customWidth="1"/>
    <col min="11269" max="11269" width="11.109375" style="604" customWidth="1"/>
    <col min="11270" max="11270" width="3.6640625" style="604" customWidth="1"/>
    <col min="11271" max="11271" width="15.6640625" style="604" customWidth="1"/>
    <col min="11272" max="11272" width="6.5546875" style="604" bestFit="1" customWidth="1"/>
    <col min="11273" max="11273" width="17.88671875" style="604" customWidth="1"/>
    <col min="11274" max="11274" width="12" style="604" bestFit="1" customWidth="1"/>
    <col min="11275" max="11276" width="10.33203125" style="604"/>
    <col min="11277" max="11277" width="40.5546875" style="604" bestFit="1" customWidth="1"/>
    <col min="11278" max="11278" width="17.6640625" style="604" bestFit="1" customWidth="1"/>
    <col min="11279" max="11279" width="13.109375" style="604" bestFit="1" customWidth="1"/>
    <col min="11280" max="11520" width="10.33203125" style="604"/>
    <col min="11521" max="11521" width="2.44140625" style="604" customWidth="1"/>
    <col min="11522" max="11523" width="11" style="604" customWidth="1"/>
    <col min="11524" max="11524" width="7.6640625" style="604" customWidth="1"/>
    <col min="11525" max="11525" width="11.109375" style="604" customWidth="1"/>
    <col min="11526" max="11526" width="3.6640625" style="604" customWidth="1"/>
    <col min="11527" max="11527" width="15.6640625" style="604" customWidth="1"/>
    <col min="11528" max="11528" width="6.5546875" style="604" bestFit="1" customWidth="1"/>
    <col min="11529" max="11529" width="17.88671875" style="604" customWidth="1"/>
    <col min="11530" max="11530" width="12" style="604" bestFit="1" customWidth="1"/>
    <col min="11531" max="11532" width="10.33203125" style="604"/>
    <col min="11533" max="11533" width="40.5546875" style="604" bestFit="1" customWidth="1"/>
    <col min="11534" max="11534" width="17.6640625" style="604" bestFit="1" customWidth="1"/>
    <col min="11535" max="11535" width="13.109375" style="604" bestFit="1" customWidth="1"/>
    <col min="11536" max="11776" width="10.33203125" style="604"/>
    <col min="11777" max="11777" width="2.44140625" style="604" customWidth="1"/>
    <col min="11778" max="11779" width="11" style="604" customWidth="1"/>
    <col min="11780" max="11780" width="7.6640625" style="604" customWidth="1"/>
    <col min="11781" max="11781" width="11.109375" style="604" customWidth="1"/>
    <col min="11782" max="11782" width="3.6640625" style="604" customWidth="1"/>
    <col min="11783" max="11783" width="15.6640625" style="604" customWidth="1"/>
    <col min="11784" max="11784" width="6.5546875" style="604" bestFit="1" customWidth="1"/>
    <col min="11785" max="11785" width="17.88671875" style="604" customWidth="1"/>
    <col min="11786" max="11786" width="12" style="604" bestFit="1" customWidth="1"/>
    <col min="11787" max="11788" width="10.33203125" style="604"/>
    <col min="11789" max="11789" width="40.5546875" style="604" bestFit="1" customWidth="1"/>
    <col min="11790" max="11790" width="17.6640625" style="604" bestFit="1" customWidth="1"/>
    <col min="11791" max="11791" width="13.109375" style="604" bestFit="1" customWidth="1"/>
    <col min="11792" max="12032" width="10.33203125" style="604"/>
    <col min="12033" max="12033" width="2.44140625" style="604" customWidth="1"/>
    <col min="12034" max="12035" width="11" style="604" customWidth="1"/>
    <col min="12036" max="12036" width="7.6640625" style="604" customWidth="1"/>
    <col min="12037" max="12037" width="11.109375" style="604" customWidth="1"/>
    <col min="12038" max="12038" width="3.6640625" style="604" customWidth="1"/>
    <col min="12039" max="12039" width="15.6640625" style="604" customWidth="1"/>
    <col min="12040" max="12040" width="6.5546875" style="604" bestFit="1" customWidth="1"/>
    <col min="12041" max="12041" width="17.88671875" style="604" customWidth="1"/>
    <col min="12042" max="12042" width="12" style="604" bestFit="1" customWidth="1"/>
    <col min="12043" max="12044" width="10.33203125" style="604"/>
    <col min="12045" max="12045" width="40.5546875" style="604" bestFit="1" customWidth="1"/>
    <col min="12046" max="12046" width="17.6640625" style="604" bestFit="1" customWidth="1"/>
    <col min="12047" max="12047" width="13.109375" style="604" bestFit="1" customWidth="1"/>
    <col min="12048" max="12288" width="10.33203125" style="604"/>
    <col min="12289" max="12289" width="2.44140625" style="604" customWidth="1"/>
    <col min="12290" max="12291" width="11" style="604" customWidth="1"/>
    <col min="12292" max="12292" width="7.6640625" style="604" customWidth="1"/>
    <col min="12293" max="12293" width="11.109375" style="604" customWidth="1"/>
    <col min="12294" max="12294" width="3.6640625" style="604" customWidth="1"/>
    <col min="12295" max="12295" width="15.6640625" style="604" customWidth="1"/>
    <col min="12296" max="12296" width="6.5546875" style="604" bestFit="1" customWidth="1"/>
    <col min="12297" max="12297" width="17.88671875" style="604" customWidth="1"/>
    <col min="12298" max="12298" width="12" style="604" bestFit="1" customWidth="1"/>
    <col min="12299" max="12300" width="10.33203125" style="604"/>
    <col min="12301" max="12301" width="40.5546875" style="604" bestFit="1" customWidth="1"/>
    <col min="12302" max="12302" width="17.6640625" style="604" bestFit="1" customWidth="1"/>
    <col min="12303" max="12303" width="13.109375" style="604" bestFit="1" customWidth="1"/>
    <col min="12304" max="12544" width="10.33203125" style="604"/>
    <col min="12545" max="12545" width="2.44140625" style="604" customWidth="1"/>
    <col min="12546" max="12547" width="11" style="604" customWidth="1"/>
    <col min="12548" max="12548" width="7.6640625" style="604" customWidth="1"/>
    <col min="12549" max="12549" width="11.109375" style="604" customWidth="1"/>
    <col min="12550" max="12550" width="3.6640625" style="604" customWidth="1"/>
    <col min="12551" max="12551" width="15.6640625" style="604" customWidth="1"/>
    <col min="12552" max="12552" width="6.5546875" style="604" bestFit="1" customWidth="1"/>
    <col min="12553" max="12553" width="17.88671875" style="604" customWidth="1"/>
    <col min="12554" max="12554" width="12" style="604" bestFit="1" customWidth="1"/>
    <col min="12555" max="12556" width="10.33203125" style="604"/>
    <col min="12557" max="12557" width="40.5546875" style="604" bestFit="1" customWidth="1"/>
    <col min="12558" max="12558" width="17.6640625" style="604" bestFit="1" customWidth="1"/>
    <col min="12559" max="12559" width="13.109375" style="604" bestFit="1" customWidth="1"/>
    <col min="12560" max="12800" width="10.33203125" style="604"/>
    <col min="12801" max="12801" width="2.44140625" style="604" customWidth="1"/>
    <col min="12802" max="12803" width="11" style="604" customWidth="1"/>
    <col min="12804" max="12804" width="7.6640625" style="604" customWidth="1"/>
    <col min="12805" max="12805" width="11.109375" style="604" customWidth="1"/>
    <col min="12806" max="12806" width="3.6640625" style="604" customWidth="1"/>
    <col min="12807" max="12807" width="15.6640625" style="604" customWidth="1"/>
    <col min="12808" max="12808" width="6.5546875" style="604" bestFit="1" customWidth="1"/>
    <col min="12809" max="12809" width="17.88671875" style="604" customWidth="1"/>
    <col min="12810" max="12810" width="12" style="604" bestFit="1" customWidth="1"/>
    <col min="12811" max="12812" width="10.33203125" style="604"/>
    <col min="12813" max="12813" width="40.5546875" style="604" bestFit="1" customWidth="1"/>
    <col min="12814" max="12814" width="17.6640625" style="604" bestFit="1" customWidth="1"/>
    <col min="12815" max="12815" width="13.109375" style="604" bestFit="1" customWidth="1"/>
    <col min="12816" max="13056" width="10.33203125" style="604"/>
    <col min="13057" max="13057" width="2.44140625" style="604" customWidth="1"/>
    <col min="13058" max="13059" width="11" style="604" customWidth="1"/>
    <col min="13060" max="13060" width="7.6640625" style="604" customWidth="1"/>
    <col min="13061" max="13061" width="11.109375" style="604" customWidth="1"/>
    <col min="13062" max="13062" width="3.6640625" style="604" customWidth="1"/>
    <col min="13063" max="13063" width="15.6640625" style="604" customWidth="1"/>
    <col min="13064" max="13064" width="6.5546875" style="604" bestFit="1" customWidth="1"/>
    <col min="13065" max="13065" width="17.88671875" style="604" customWidth="1"/>
    <col min="13066" max="13066" width="12" style="604" bestFit="1" customWidth="1"/>
    <col min="13067" max="13068" width="10.33203125" style="604"/>
    <col min="13069" max="13069" width="40.5546875" style="604" bestFit="1" customWidth="1"/>
    <col min="13070" max="13070" width="17.6640625" style="604" bestFit="1" customWidth="1"/>
    <col min="13071" max="13071" width="13.109375" style="604" bestFit="1" customWidth="1"/>
    <col min="13072" max="13312" width="10.33203125" style="604"/>
    <col min="13313" max="13313" width="2.44140625" style="604" customWidth="1"/>
    <col min="13314" max="13315" width="11" style="604" customWidth="1"/>
    <col min="13316" max="13316" width="7.6640625" style="604" customWidth="1"/>
    <col min="13317" max="13317" width="11.109375" style="604" customWidth="1"/>
    <col min="13318" max="13318" width="3.6640625" style="604" customWidth="1"/>
    <col min="13319" max="13319" width="15.6640625" style="604" customWidth="1"/>
    <col min="13320" max="13320" width="6.5546875" style="604" bestFit="1" customWidth="1"/>
    <col min="13321" max="13321" width="17.88671875" style="604" customWidth="1"/>
    <col min="13322" max="13322" width="12" style="604" bestFit="1" customWidth="1"/>
    <col min="13323" max="13324" width="10.33203125" style="604"/>
    <col min="13325" max="13325" width="40.5546875" style="604" bestFit="1" customWidth="1"/>
    <col min="13326" max="13326" width="17.6640625" style="604" bestFit="1" customWidth="1"/>
    <col min="13327" max="13327" width="13.109375" style="604" bestFit="1" customWidth="1"/>
    <col min="13328" max="13568" width="10.33203125" style="604"/>
    <col min="13569" max="13569" width="2.44140625" style="604" customWidth="1"/>
    <col min="13570" max="13571" width="11" style="604" customWidth="1"/>
    <col min="13572" max="13572" width="7.6640625" style="604" customWidth="1"/>
    <col min="13573" max="13573" width="11.109375" style="604" customWidth="1"/>
    <col min="13574" max="13574" width="3.6640625" style="604" customWidth="1"/>
    <col min="13575" max="13575" width="15.6640625" style="604" customWidth="1"/>
    <col min="13576" max="13576" width="6.5546875" style="604" bestFit="1" customWidth="1"/>
    <col min="13577" max="13577" width="17.88671875" style="604" customWidth="1"/>
    <col min="13578" max="13578" width="12" style="604" bestFit="1" customWidth="1"/>
    <col min="13579" max="13580" width="10.33203125" style="604"/>
    <col min="13581" max="13581" width="40.5546875" style="604" bestFit="1" customWidth="1"/>
    <col min="13582" max="13582" width="17.6640625" style="604" bestFit="1" customWidth="1"/>
    <col min="13583" max="13583" width="13.109375" style="604" bestFit="1" customWidth="1"/>
    <col min="13584" max="13824" width="10.33203125" style="604"/>
    <col min="13825" max="13825" width="2.44140625" style="604" customWidth="1"/>
    <col min="13826" max="13827" width="11" style="604" customWidth="1"/>
    <col min="13828" max="13828" width="7.6640625" style="604" customWidth="1"/>
    <col min="13829" max="13829" width="11.109375" style="604" customWidth="1"/>
    <col min="13830" max="13830" width="3.6640625" style="604" customWidth="1"/>
    <col min="13831" max="13831" width="15.6640625" style="604" customWidth="1"/>
    <col min="13832" max="13832" width="6.5546875" style="604" bestFit="1" customWidth="1"/>
    <col min="13833" max="13833" width="17.88671875" style="604" customWidth="1"/>
    <col min="13834" max="13834" width="12" style="604" bestFit="1" customWidth="1"/>
    <col min="13835" max="13836" width="10.33203125" style="604"/>
    <col min="13837" max="13837" width="40.5546875" style="604" bestFit="1" customWidth="1"/>
    <col min="13838" max="13838" width="17.6640625" style="604" bestFit="1" customWidth="1"/>
    <col min="13839" max="13839" width="13.109375" style="604" bestFit="1" customWidth="1"/>
    <col min="13840" max="14080" width="10.33203125" style="604"/>
    <col min="14081" max="14081" width="2.44140625" style="604" customWidth="1"/>
    <col min="14082" max="14083" width="11" style="604" customWidth="1"/>
    <col min="14084" max="14084" width="7.6640625" style="604" customWidth="1"/>
    <col min="14085" max="14085" width="11.109375" style="604" customWidth="1"/>
    <col min="14086" max="14086" width="3.6640625" style="604" customWidth="1"/>
    <col min="14087" max="14087" width="15.6640625" style="604" customWidth="1"/>
    <col min="14088" max="14088" width="6.5546875" style="604" bestFit="1" customWidth="1"/>
    <col min="14089" max="14089" width="17.88671875" style="604" customWidth="1"/>
    <col min="14090" max="14090" width="12" style="604" bestFit="1" customWidth="1"/>
    <col min="14091" max="14092" width="10.33203125" style="604"/>
    <col min="14093" max="14093" width="40.5546875" style="604" bestFit="1" customWidth="1"/>
    <col min="14094" max="14094" width="17.6640625" style="604" bestFit="1" customWidth="1"/>
    <col min="14095" max="14095" width="13.109375" style="604" bestFit="1" customWidth="1"/>
    <col min="14096" max="14336" width="10.33203125" style="604"/>
    <col min="14337" max="14337" width="2.44140625" style="604" customWidth="1"/>
    <col min="14338" max="14339" width="11" style="604" customWidth="1"/>
    <col min="14340" max="14340" width="7.6640625" style="604" customWidth="1"/>
    <col min="14341" max="14341" width="11.109375" style="604" customWidth="1"/>
    <col min="14342" max="14342" width="3.6640625" style="604" customWidth="1"/>
    <col min="14343" max="14343" width="15.6640625" style="604" customWidth="1"/>
    <col min="14344" max="14344" width="6.5546875" style="604" bestFit="1" customWidth="1"/>
    <col min="14345" max="14345" width="17.88671875" style="604" customWidth="1"/>
    <col min="14346" max="14346" width="12" style="604" bestFit="1" customWidth="1"/>
    <col min="14347" max="14348" width="10.33203125" style="604"/>
    <col min="14349" max="14349" width="40.5546875" style="604" bestFit="1" customWidth="1"/>
    <col min="14350" max="14350" width="17.6640625" style="604" bestFit="1" customWidth="1"/>
    <col min="14351" max="14351" width="13.109375" style="604" bestFit="1" customWidth="1"/>
    <col min="14352" max="14592" width="10.33203125" style="604"/>
    <col min="14593" max="14593" width="2.44140625" style="604" customWidth="1"/>
    <col min="14594" max="14595" width="11" style="604" customWidth="1"/>
    <col min="14596" max="14596" width="7.6640625" style="604" customWidth="1"/>
    <col min="14597" max="14597" width="11.109375" style="604" customWidth="1"/>
    <col min="14598" max="14598" width="3.6640625" style="604" customWidth="1"/>
    <col min="14599" max="14599" width="15.6640625" style="604" customWidth="1"/>
    <col min="14600" max="14600" width="6.5546875" style="604" bestFit="1" customWidth="1"/>
    <col min="14601" max="14601" width="17.88671875" style="604" customWidth="1"/>
    <col min="14602" max="14602" width="12" style="604" bestFit="1" customWidth="1"/>
    <col min="14603" max="14604" width="10.33203125" style="604"/>
    <col min="14605" max="14605" width="40.5546875" style="604" bestFit="1" customWidth="1"/>
    <col min="14606" max="14606" width="17.6640625" style="604" bestFit="1" customWidth="1"/>
    <col min="14607" max="14607" width="13.109375" style="604" bestFit="1" customWidth="1"/>
    <col min="14608" max="14848" width="10.33203125" style="604"/>
    <col min="14849" max="14849" width="2.44140625" style="604" customWidth="1"/>
    <col min="14850" max="14851" width="11" style="604" customWidth="1"/>
    <col min="14852" max="14852" width="7.6640625" style="604" customWidth="1"/>
    <col min="14853" max="14853" width="11.109375" style="604" customWidth="1"/>
    <col min="14854" max="14854" width="3.6640625" style="604" customWidth="1"/>
    <col min="14855" max="14855" width="15.6640625" style="604" customWidth="1"/>
    <col min="14856" max="14856" width="6.5546875" style="604" bestFit="1" customWidth="1"/>
    <col min="14857" max="14857" width="17.88671875" style="604" customWidth="1"/>
    <col min="14858" max="14858" width="12" style="604" bestFit="1" customWidth="1"/>
    <col min="14859" max="14860" width="10.33203125" style="604"/>
    <col min="14861" max="14861" width="40.5546875" style="604" bestFit="1" customWidth="1"/>
    <col min="14862" max="14862" width="17.6640625" style="604" bestFit="1" customWidth="1"/>
    <col min="14863" max="14863" width="13.109375" style="604" bestFit="1" customWidth="1"/>
    <col min="14864" max="15104" width="10.33203125" style="604"/>
    <col min="15105" max="15105" width="2.44140625" style="604" customWidth="1"/>
    <col min="15106" max="15107" width="11" style="604" customWidth="1"/>
    <col min="15108" max="15108" width="7.6640625" style="604" customWidth="1"/>
    <col min="15109" max="15109" width="11.109375" style="604" customWidth="1"/>
    <col min="15110" max="15110" width="3.6640625" style="604" customWidth="1"/>
    <col min="15111" max="15111" width="15.6640625" style="604" customWidth="1"/>
    <col min="15112" max="15112" width="6.5546875" style="604" bestFit="1" customWidth="1"/>
    <col min="15113" max="15113" width="17.88671875" style="604" customWidth="1"/>
    <col min="15114" max="15114" width="12" style="604" bestFit="1" customWidth="1"/>
    <col min="15115" max="15116" width="10.33203125" style="604"/>
    <col min="15117" max="15117" width="40.5546875" style="604" bestFit="1" customWidth="1"/>
    <col min="15118" max="15118" width="17.6640625" style="604" bestFit="1" customWidth="1"/>
    <col min="15119" max="15119" width="13.109375" style="604" bestFit="1" customWidth="1"/>
    <col min="15120" max="15360" width="10.33203125" style="604"/>
    <col min="15361" max="15361" width="2.44140625" style="604" customWidth="1"/>
    <col min="15362" max="15363" width="11" style="604" customWidth="1"/>
    <col min="15364" max="15364" width="7.6640625" style="604" customWidth="1"/>
    <col min="15365" max="15365" width="11.109375" style="604" customWidth="1"/>
    <col min="15366" max="15366" width="3.6640625" style="604" customWidth="1"/>
    <col min="15367" max="15367" width="15.6640625" style="604" customWidth="1"/>
    <col min="15368" max="15368" width="6.5546875" style="604" bestFit="1" customWidth="1"/>
    <col min="15369" max="15369" width="17.88671875" style="604" customWidth="1"/>
    <col min="15370" max="15370" width="12" style="604" bestFit="1" customWidth="1"/>
    <col min="15371" max="15372" width="10.33203125" style="604"/>
    <col min="15373" max="15373" width="40.5546875" style="604" bestFit="1" customWidth="1"/>
    <col min="15374" max="15374" width="17.6640625" style="604" bestFit="1" customWidth="1"/>
    <col min="15375" max="15375" width="13.109375" style="604" bestFit="1" customWidth="1"/>
    <col min="15376" max="15616" width="10.33203125" style="604"/>
    <col min="15617" max="15617" width="2.44140625" style="604" customWidth="1"/>
    <col min="15618" max="15619" width="11" style="604" customWidth="1"/>
    <col min="15620" max="15620" width="7.6640625" style="604" customWidth="1"/>
    <col min="15621" max="15621" width="11.109375" style="604" customWidth="1"/>
    <col min="15622" max="15622" width="3.6640625" style="604" customWidth="1"/>
    <col min="15623" max="15623" width="15.6640625" style="604" customWidth="1"/>
    <col min="15624" max="15624" width="6.5546875" style="604" bestFit="1" customWidth="1"/>
    <col min="15625" max="15625" width="17.88671875" style="604" customWidth="1"/>
    <col min="15626" max="15626" width="12" style="604" bestFit="1" customWidth="1"/>
    <col min="15627" max="15628" width="10.33203125" style="604"/>
    <col min="15629" max="15629" width="40.5546875" style="604" bestFit="1" customWidth="1"/>
    <col min="15630" max="15630" width="17.6640625" style="604" bestFit="1" customWidth="1"/>
    <col min="15631" max="15631" width="13.109375" style="604" bestFit="1" customWidth="1"/>
    <col min="15632" max="15872" width="10.33203125" style="604"/>
    <col min="15873" max="15873" width="2.44140625" style="604" customWidth="1"/>
    <col min="15874" max="15875" width="11" style="604" customWidth="1"/>
    <col min="15876" max="15876" width="7.6640625" style="604" customWidth="1"/>
    <col min="15877" max="15877" width="11.109375" style="604" customWidth="1"/>
    <col min="15878" max="15878" width="3.6640625" style="604" customWidth="1"/>
    <col min="15879" max="15879" width="15.6640625" style="604" customWidth="1"/>
    <col min="15880" max="15880" width="6.5546875" style="604" bestFit="1" customWidth="1"/>
    <col min="15881" max="15881" width="17.88671875" style="604" customWidth="1"/>
    <col min="15882" max="15882" width="12" style="604" bestFit="1" customWidth="1"/>
    <col min="15883" max="15884" width="10.33203125" style="604"/>
    <col min="15885" max="15885" width="40.5546875" style="604" bestFit="1" customWidth="1"/>
    <col min="15886" max="15886" width="17.6640625" style="604" bestFit="1" customWidth="1"/>
    <col min="15887" max="15887" width="13.109375" style="604" bestFit="1" customWidth="1"/>
    <col min="15888" max="16128" width="10.33203125" style="604"/>
    <col min="16129" max="16129" width="2.44140625" style="604" customWidth="1"/>
    <col min="16130" max="16131" width="11" style="604" customWidth="1"/>
    <col min="16132" max="16132" width="7.6640625" style="604" customWidth="1"/>
    <col min="16133" max="16133" width="11.109375" style="604" customWidth="1"/>
    <col min="16134" max="16134" width="3.6640625" style="604" customWidth="1"/>
    <col min="16135" max="16135" width="15.6640625" style="604" customWidth="1"/>
    <col min="16136" max="16136" width="6.5546875" style="604" bestFit="1" customWidth="1"/>
    <col min="16137" max="16137" width="17.88671875" style="604" customWidth="1"/>
    <col min="16138" max="16138" width="12" style="604" bestFit="1" customWidth="1"/>
    <col min="16139" max="16140" width="10.33203125" style="604"/>
    <col min="16141" max="16141" width="40.5546875" style="604" bestFit="1" customWidth="1"/>
    <col min="16142" max="16142" width="17.6640625" style="604" bestFit="1" customWidth="1"/>
    <col min="16143" max="16143" width="13.109375" style="604" bestFit="1" customWidth="1"/>
    <col min="16144" max="16384" width="10.33203125" style="604"/>
  </cols>
  <sheetData>
    <row r="1" spans="1:9" ht="15" customHeight="1">
      <c r="I1" s="629"/>
    </row>
    <row r="2" spans="1:9" ht="15" customHeight="1">
      <c r="A2" s="627"/>
    </row>
    <row r="3" spans="1:9" ht="15" customHeight="1">
      <c r="A3" s="627"/>
    </row>
    <row r="4" spans="1:9" ht="15" customHeight="1">
      <c r="A4" s="627" t="s">
        <v>1556</v>
      </c>
    </row>
    <row r="5" spans="1:9" ht="15" customHeight="1">
      <c r="A5" s="627"/>
    </row>
    <row r="6" spans="1:9" ht="15" customHeight="1">
      <c r="A6" s="627" t="s">
        <v>1555</v>
      </c>
      <c r="B6" s="619"/>
      <c r="C6" s="619"/>
    </row>
    <row r="7" spans="1:9" ht="15" customHeight="1">
      <c r="A7" s="627"/>
    </row>
    <row r="8" spans="1:9" ht="15" customHeight="1">
      <c r="A8" s="628" t="s">
        <v>1554</v>
      </c>
      <c r="D8" s="627"/>
    </row>
    <row r="9" spans="1:9" ht="15" customHeight="1">
      <c r="A9" s="627"/>
    </row>
    <row r="10" spans="1:9" ht="15" customHeight="1">
      <c r="A10" s="626"/>
      <c r="H10" s="619"/>
      <c r="I10" s="625">
        <v>2020</v>
      </c>
    </row>
    <row r="11" spans="1:9" ht="15" customHeight="1">
      <c r="E11" s="624"/>
      <c r="H11" s="619"/>
      <c r="I11" s="623" t="s">
        <v>67</v>
      </c>
    </row>
    <row r="12" spans="1:9" ht="15" customHeight="1">
      <c r="E12" s="619"/>
      <c r="H12" s="619"/>
    </row>
    <row r="13" spans="1:9" ht="15" customHeight="1">
      <c r="A13" s="604" t="s">
        <v>1553</v>
      </c>
      <c r="E13" s="619"/>
      <c r="H13" s="619"/>
      <c r="I13" s="620">
        <v>148618941.84</v>
      </c>
    </row>
    <row r="14" spans="1:9" ht="15" customHeight="1">
      <c r="E14" s="619"/>
      <c r="H14" s="619"/>
      <c r="I14" s="621"/>
    </row>
    <row r="15" spans="1:9" ht="15" customHeight="1">
      <c r="A15" s="604" t="s">
        <v>1552</v>
      </c>
      <c r="E15" s="619"/>
      <c r="H15" s="619"/>
      <c r="I15" s="622"/>
    </row>
    <row r="16" spans="1:9" ht="15" customHeight="1">
      <c r="B16" s="604" t="s">
        <v>1551</v>
      </c>
      <c r="E16" s="619"/>
      <c r="H16" s="619"/>
      <c r="I16" s="618">
        <v>2566925.5299999998</v>
      </c>
    </row>
    <row r="17" spans="1:13" ht="15" customHeight="1">
      <c r="B17" s="604" t="s">
        <v>1550</v>
      </c>
      <c r="E17" s="619"/>
      <c r="H17" s="619"/>
      <c r="I17" s="620">
        <f>5155200.6+1375800.3+17840.3+6629277.6+139287.8</f>
        <v>13317406.6</v>
      </c>
    </row>
    <row r="18" spans="1:13" ht="15" customHeight="1">
      <c r="E18" s="619"/>
      <c r="H18" s="619"/>
      <c r="I18" s="621"/>
    </row>
    <row r="19" spans="1:13" ht="15" customHeight="1">
      <c r="B19" s="604" t="s">
        <v>1549</v>
      </c>
      <c r="E19" s="619"/>
      <c r="H19" s="619"/>
      <c r="I19" s="620">
        <v>-1770157.73</v>
      </c>
    </row>
    <row r="20" spans="1:13" ht="15" customHeight="1">
      <c r="E20" s="619"/>
      <c r="H20" s="619"/>
      <c r="I20" s="618"/>
    </row>
    <row r="21" spans="1:13" ht="15" customHeight="1">
      <c r="E21" s="619"/>
      <c r="H21" s="619"/>
      <c r="I21" s="618">
        <f>SUM(I16:I19)</f>
        <v>14114174.399999999</v>
      </c>
    </row>
    <row r="22" spans="1:13" ht="15" customHeight="1">
      <c r="A22" s="604" t="s">
        <v>1548</v>
      </c>
      <c r="E22" s="619"/>
      <c r="H22" s="619"/>
      <c r="I22" s="618"/>
    </row>
    <row r="23" spans="1:13" ht="15" customHeight="1">
      <c r="B23" s="604" t="s">
        <v>1547</v>
      </c>
      <c r="E23" s="619"/>
      <c r="H23" s="619"/>
      <c r="I23" s="618">
        <v>19641753.899999999</v>
      </c>
    </row>
    <row r="24" spans="1:13" ht="15" customHeight="1">
      <c r="B24" s="604" t="s">
        <v>1546</v>
      </c>
      <c r="E24" s="619"/>
      <c r="H24" s="619"/>
      <c r="I24" s="618">
        <v>47141460</v>
      </c>
    </row>
    <row r="25" spans="1:13" ht="15" customHeight="1">
      <c r="E25" s="619"/>
      <c r="H25" s="619"/>
      <c r="I25" s="618"/>
    </row>
    <row r="26" spans="1:13" ht="15" customHeight="1">
      <c r="A26" s="604" t="s">
        <v>1545</v>
      </c>
      <c r="E26" s="619"/>
      <c r="H26" s="619"/>
      <c r="I26" s="620">
        <f>SUM(I21:I24)</f>
        <v>80897388.299999997</v>
      </c>
    </row>
    <row r="27" spans="1:13" ht="15" customHeight="1">
      <c r="E27" s="619"/>
      <c r="H27" s="619"/>
      <c r="I27" s="618"/>
    </row>
    <row r="28" spans="1:13" s="606" customFormat="1" ht="13.8">
      <c r="A28" s="604" t="s">
        <v>1544</v>
      </c>
      <c r="E28" s="613"/>
      <c r="H28" s="613"/>
      <c r="I28" s="612">
        <f>I13-I26</f>
        <v>67721553.540000007</v>
      </c>
      <c r="J28" s="604"/>
      <c r="K28" s="616"/>
      <c r="L28" s="616"/>
      <c r="M28" s="617"/>
    </row>
    <row r="29" spans="1:13" s="606" customFormat="1" ht="13.8">
      <c r="E29" s="613"/>
      <c r="H29" s="613"/>
      <c r="I29" s="616" t="s">
        <v>1543</v>
      </c>
      <c r="J29" s="604"/>
    </row>
    <row r="30" spans="1:13" s="606" customFormat="1" ht="13.8">
      <c r="A30" s="604" t="s">
        <v>38</v>
      </c>
      <c r="E30" s="613"/>
      <c r="H30" s="613"/>
      <c r="I30" s="616"/>
      <c r="J30" s="604"/>
    </row>
    <row r="31" spans="1:13" s="606" customFormat="1" ht="13.8">
      <c r="A31" s="604"/>
      <c r="B31" s="604" t="s">
        <v>1542</v>
      </c>
      <c r="E31" s="613"/>
      <c r="H31" s="615"/>
      <c r="I31" s="614">
        <v>14339679.699999999</v>
      </c>
      <c r="J31" s="604"/>
    </row>
    <row r="32" spans="1:13" s="606" customFormat="1" ht="13.8">
      <c r="B32" s="604" t="s">
        <v>1541</v>
      </c>
      <c r="E32" s="613"/>
      <c r="I32" s="608">
        <v>125087.78</v>
      </c>
      <c r="J32" s="604"/>
      <c r="K32" s="190"/>
    </row>
    <row r="33" spans="1:10" s="606" customFormat="1" ht="13.8">
      <c r="B33" s="604"/>
      <c r="E33" s="613"/>
      <c r="H33" s="615"/>
      <c r="I33" s="614">
        <f>SUM(I31:I32)</f>
        <v>14464767.479999999</v>
      </c>
      <c r="J33" s="604"/>
    </row>
    <row r="34" spans="1:10" s="606" customFormat="1" ht="13.8">
      <c r="E34" s="613"/>
      <c r="I34" s="612"/>
      <c r="J34" s="604"/>
    </row>
    <row r="35" spans="1:10" s="606" customFormat="1" ht="13.8">
      <c r="I35" s="612">
        <f>+I28+I33</f>
        <v>82186321.020000011</v>
      </c>
      <c r="J35" s="604"/>
    </row>
    <row r="36" spans="1:10" s="606" customFormat="1" ht="13.8">
      <c r="A36" s="604" t="s">
        <v>1540</v>
      </c>
      <c r="I36" s="612"/>
      <c r="J36" s="604"/>
    </row>
    <row r="37" spans="1:10" s="606" customFormat="1" ht="13.8">
      <c r="A37" s="604"/>
      <c r="B37" s="606" t="s">
        <v>1482</v>
      </c>
      <c r="I37" s="606">
        <v>449499.99537000002</v>
      </c>
      <c r="J37" s="604"/>
    </row>
    <row r="38" spans="1:10" s="606" customFormat="1" ht="13.8">
      <c r="A38" s="604"/>
      <c r="B38" s="606" t="s">
        <v>1480</v>
      </c>
      <c r="I38" s="606">
        <v>49790.535015000009</v>
      </c>
      <c r="J38" s="604"/>
    </row>
    <row r="39" spans="1:10" s="606" customFormat="1" ht="13.8">
      <c r="A39" s="604"/>
      <c r="B39" s="606" t="s">
        <v>1477</v>
      </c>
      <c r="I39" s="606">
        <v>4929935.2527789995</v>
      </c>
      <c r="J39" s="604"/>
    </row>
    <row r="40" spans="1:10" s="606" customFormat="1" ht="13.8">
      <c r="A40" s="604"/>
      <c r="B40" s="606" t="s">
        <v>1476</v>
      </c>
      <c r="I40" s="606">
        <v>5914</v>
      </c>
      <c r="J40" s="604"/>
    </row>
    <row r="41" spans="1:10" s="606" customFormat="1" ht="13.8">
      <c r="A41" s="604"/>
      <c r="B41" s="606" t="s">
        <v>1475</v>
      </c>
      <c r="I41" s="606">
        <v>518013.24271000002</v>
      </c>
      <c r="J41" s="604"/>
    </row>
    <row r="42" spans="1:10" s="606" customFormat="1" ht="13.8">
      <c r="A42" s="604"/>
      <c r="B42" s="606" t="s">
        <v>1473</v>
      </c>
      <c r="I42" s="606">
        <v>100000</v>
      </c>
      <c r="J42" s="604"/>
    </row>
    <row r="43" spans="1:10" s="606" customFormat="1" ht="13.8">
      <c r="A43" s="604"/>
      <c r="B43" s="606" t="s">
        <v>1539</v>
      </c>
      <c r="I43" s="606">
        <v>104655.605</v>
      </c>
      <c r="J43" s="604"/>
    </row>
    <row r="44" spans="1:10" s="606" customFormat="1" ht="13.8">
      <c r="A44" s="604"/>
      <c r="B44" s="606" t="s">
        <v>1404</v>
      </c>
      <c r="I44" s="606">
        <v>18170.04</v>
      </c>
      <c r="J44" s="604"/>
    </row>
    <row r="45" spans="1:10" s="606" customFormat="1" ht="13.8">
      <c r="A45" s="604"/>
      <c r="B45" s="606" t="s">
        <v>1468</v>
      </c>
      <c r="I45" s="606">
        <v>105645.83</v>
      </c>
      <c r="J45" s="604"/>
    </row>
    <row r="46" spans="1:10" s="606" customFormat="1" ht="13.8">
      <c r="A46" s="604"/>
      <c r="B46" s="606" t="s">
        <v>1467</v>
      </c>
      <c r="I46" s="606">
        <v>774000</v>
      </c>
      <c r="J46" s="604"/>
    </row>
    <row r="47" spans="1:10" s="606" customFormat="1" ht="13.8">
      <c r="A47" s="604"/>
      <c r="B47" s="606" t="s">
        <v>1466</v>
      </c>
      <c r="I47" s="611">
        <v>3360441.1934370003</v>
      </c>
      <c r="J47" s="604"/>
    </row>
    <row r="48" spans="1:10" s="606" customFormat="1" ht="13.8">
      <c r="A48" s="604"/>
      <c r="B48" s="606" t="s">
        <v>1465</v>
      </c>
      <c r="I48" s="611">
        <v>415440.15</v>
      </c>
      <c r="J48" s="604"/>
    </row>
    <row r="49" spans="1:10" s="606" customFormat="1" ht="13.8">
      <c r="A49" s="604"/>
      <c r="B49" s="606" t="s">
        <v>1464</v>
      </c>
      <c r="I49" s="611">
        <v>73369.211164000008</v>
      </c>
      <c r="J49" s="604"/>
    </row>
    <row r="50" spans="1:10" s="606" customFormat="1" ht="13.8">
      <c r="A50" s="604"/>
      <c r="B50" s="606" t="s">
        <v>1462</v>
      </c>
      <c r="I50" s="605">
        <v>516</v>
      </c>
      <c r="J50" s="604"/>
    </row>
    <row r="51" spans="1:10" s="606" customFormat="1" ht="13.8">
      <c r="A51" s="604"/>
      <c r="B51" s="606" t="s">
        <v>536</v>
      </c>
      <c r="I51" s="605">
        <v>14252.08</v>
      </c>
      <c r="J51" s="604"/>
    </row>
    <row r="52" spans="1:10" s="606" customFormat="1" ht="13.8">
      <c r="A52" s="604"/>
      <c r="B52" s="606" t="s">
        <v>1455</v>
      </c>
      <c r="I52" s="605">
        <v>1012373.25</v>
      </c>
      <c r="J52" s="604"/>
    </row>
    <row r="53" spans="1:10" s="606" customFormat="1" ht="13.8">
      <c r="A53" s="604"/>
      <c r="B53" s="606" t="s">
        <v>498</v>
      </c>
      <c r="I53" s="605">
        <v>415136.25084800005</v>
      </c>
      <c r="J53" s="604"/>
    </row>
    <row r="54" spans="1:10" s="606" customFormat="1" ht="13.8">
      <c r="A54" s="604"/>
      <c r="B54" s="606" t="s">
        <v>1453</v>
      </c>
      <c r="I54" s="605">
        <v>1148179.8068039999</v>
      </c>
      <c r="J54" s="604"/>
    </row>
    <row r="55" spans="1:10" s="606" customFormat="1" ht="13.8">
      <c r="A55" s="604"/>
      <c r="B55" s="606" t="s">
        <v>1450</v>
      </c>
      <c r="I55" s="605">
        <v>2195625.2200000002</v>
      </c>
      <c r="J55" s="604"/>
    </row>
    <row r="56" spans="1:10" s="606" customFormat="1" ht="13.8">
      <c r="A56" s="604"/>
      <c r="B56" s="606" t="s">
        <v>1538</v>
      </c>
      <c r="I56" s="605">
        <v>45690.554000000011</v>
      </c>
      <c r="J56" s="604"/>
    </row>
    <row r="57" spans="1:10" s="606" customFormat="1" ht="13.8">
      <c r="A57" s="604"/>
      <c r="B57" s="606" t="s">
        <v>1537</v>
      </c>
      <c r="I57" s="605">
        <v>194.18000000000004</v>
      </c>
      <c r="J57" s="604"/>
    </row>
    <row r="58" spans="1:10" s="606" customFormat="1" ht="13.8">
      <c r="A58" s="604"/>
      <c r="B58" s="606" t="s">
        <v>1448</v>
      </c>
      <c r="I58" s="605">
        <v>4812.78</v>
      </c>
      <c r="J58" s="604"/>
    </row>
    <row r="59" spans="1:10" s="606" customFormat="1" ht="13.8">
      <c r="A59" s="604"/>
      <c r="B59" s="606" t="s">
        <v>770</v>
      </c>
      <c r="I59" s="605">
        <v>27914</v>
      </c>
      <c r="J59" s="604"/>
    </row>
    <row r="60" spans="1:10" s="606" customFormat="1" ht="13.8">
      <c r="A60" s="604"/>
      <c r="B60" s="606" t="s">
        <v>1446</v>
      </c>
      <c r="I60" s="605">
        <v>5214.9924620000002</v>
      </c>
      <c r="J60" s="604"/>
    </row>
    <row r="61" spans="1:10" s="606" customFormat="1" ht="13.8">
      <c r="A61" s="604"/>
      <c r="B61" s="606" t="s">
        <v>1536</v>
      </c>
      <c r="I61" s="605">
        <v>8611.64</v>
      </c>
      <c r="J61" s="604"/>
    </row>
    <row r="62" spans="1:10" s="606" customFormat="1" ht="13.8">
      <c r="A62" s="604"/>
      <c r="B62" s="606" t="s">
        <v>1444</v>
      </c>
      <c r="I62" s="605">
        <v>640</v>
      </c>
      <c r="J62" s="604"/>
    </row>
    <row r="63" spans="1:10" s="606" customFormat="1" ht="13.8">
      <c r="A63" s="604"/>
      <c r="B63" s="606" t="s">
        <v>1442</v>
      </c>
      <c r="I63" s="605">
        <v>38</v>
      </c>
      <c r="J63" s="604"/>
    </row>
    <row r="64" spans="1:10" s="606" customFormat="1" ht="13.8">
      <c r="A64" s="604"/>
      <c r="B64" s="606" t="s">
        <v>1440</v>
      </c>
      <c r="I64" s="605">
        <v>23038</v>
      </c>
      <c r="J64" s="604"/>
    </row>
    <row r="65" spans="1:10" s="606" customFormat="1" ht="13.8">
      <c r="A65" s="604"/>
      <c r="B65" s="606" t="s">
        <v>1438</v>
      </c>
      <c r="I65" s="605">
        <v>104309.162239</v>
      </c>
      <c r="J65" s="604"/>
    </row>
    <row r="66" spans="1:10" s="606" customFormat="1" ht="13.8">
      <c r="A66" s="604"/>
      <c r="B66" s="606" t="s">
        <v>1436</v>
      </c>
      <c r="I66" s="605">
        <v>30949.46</v>
      </c>
      <c r="J66" s="604"/>
    </row>
    <row r="67" spans="1:10" s="606" customFormat="1" ht="13.8">
      <c r="A67" s="604"/>
      <c r="B67" s="606" t="s">
        <v>1433</v>
      </c>
      <c r="I67" s="605">
        <v>-5820930.7048380002</v>
      </c>
      <c r="J67" s="604"/>
    </row>
    <row r="68" spans="1:10" s="606" customFormat="1" ht="13.8">
      <c r="A68" s="604"/>
      <c r="B68" s="606" t="s">
        <v>1535</v>
      </c>
      <c r="I68" s="605">
        <v>39581516.27324</v>
      </c>
      <c r="J68" s="604"/>
    </row>
    <row r="69" spans="1:10" s="606" customFormat="1" ht="13.8">
      <c r="A69" s="604"/>
      <c r="B69" s="606" t="s">
        <v>1534</v>
      </c>
      <c r="I69" s="605">
        <v>640112.76</v>
      </c>
      <c r="J69" s="604"/>
    </row>
    <row r="70" spans="1:10" s="606" customFormat="1" ht="13.8">
      <c r="A70" s="604"/>
      <c r="B70" s="606" t="s">
        <v>1425</v>
      </c>
      <c r="I70" s="605">
        <v>266757.12319300004</v>
      </c>
      <c r="J70" s="604"/>
    </row>
    <row r="71" spans="1:10" s="606" customFormat="1" ht="13.8">
      <c r="A71" s="604"/>
      <c r="B71" s="606" t="s">
        <v>1424</v>
      </c>
      <c r="I71" s="605">
        <v>4727503.7195890006</v>
      </c>
      <c r="J71" s="604"/>
    </row>
    <row r="72" spans="1:10" s="606" customFormat="1" ht="13.8">
      <c r="A72" s="604"/>
      <c r="B72" s="606" t="s">
        <v>1423</v>
      </c>
      <c r="I72" s="605">
        <v>2002795.52</v>
      </c>
      <c r="J72" s="604"/>
    </row>
    <row r="73" spans="1:10" s="606" customFormat="1" ht="13.8">
      <c r="A73" s="604"/>
      <c r="B73" s="606" t="s">
        <v>773</v>
      </c>
      <c r="I73" s="605">
        <v>6259999.96</v>
      </c>
      <c r="J73" s="604"/>
    </row>
    <row r="74" spans="1:10" s="606" customFormat="1" ht="13.8">
      <c r="A74" s="604"/>
      <c r="B74" s="606" t="s">
        <v>1420</v>
      </c>
      <c r="I74" s="605">
        <v>19092</v>
      </c>
      <c r="J74" s="604"/>
    </row>
    <row r="75" spans="1:10" s="606" customFormat="1" ht="13.8">
      <c r="A75" s="604"/>
      <c r="B75" s="606" t="s">
        <v>1418</v>
      </c>
      <c r="I75" s="605">
        <v>106861.8944</v>
      </c>
      <c r="J75" s="604"/>
    </row>
    <row r="76" spans="1:10" s="606" customFormat="1" ht="13.8">
      <c r="A76" s="604"/>
      <c r="B76" s="606" t="s">
        <v>1417</v>
      </c>
      <c r="I76" s="605">
        <v>50797.5</v>
      </c>
      <c r="J76" s="604"/>
    </row>
    <row r="77" spans="1:10" s="606" customFormat="1" ht="13.8">
      <c r="A77" s="604"/>
      <c r="B77" s="606" t="s">
        <v>1416</v>
      </c>
      <c r="I77" s="605">
        <v>2100</v>
      </c>
      <c r="J77" s="604"/>
    </row>
    <row r="78" spans="1:10" s="606" customFormat="1" ht="13.8">
      <c r="A78" s="604"/>
      <c r="B78" s="606" t="s">
        <v>713</v>
      </c>
      <c r="I78" s="605">
        <v>33539.29636</v>
      </c>
      <c r="J78" s="604"/>
    </row>
    <row r="79" spans="1:10" s="606" customFormat="1" ht="13.8">
      <c r="A79" s="604"/>
      <c r="B79" s="606" t="s">
        <v>1412</v>
      </c>
      <c r="I79" s="605">
        <v>814975.08241300005</v>
      </c>
      <c r="J79" s="604"/>
    </row>
    <row r="80" spans="1:10" s="606" customFormat="1" ht="13.8">
      <c r="A80" s="604"/>
      <c r="B80" s="606" t="s">
        <v>1410</v>
      </c>
      <c r="I80" s="605">
        <v>1451215.1822800001</v>
      </c>
      <c r="J80" s="604"/>
    </row>
    <row r="81" spans="1:10" s="606" customFormat="1" ht="13.8">
      <c r="A81" s="604"/>
      <c r="B81" s="606" t="s">
        <v>1408</v>
      </c>
      <c r="I81" s="605">
        <v>856350.36932000006</v>
      </c>
      <c r="J81" s="604"/>
    </row>
    <row r="82" spans="1:10" s="606" customFormat="1" ht="13.8">
      <c r="A82" s="604"/>
      <c r="B82" s="606" t="s">
        <v>1406</v>
      </c>
      <c r="I82" s="605">
        <v>6610742.8061050009</v>
      </c>
      <c r="J82" s="604"/>
    </row>
    <row r="83" spans="1:10" s="606" customFormat="1" ht="13.8">
      <c r="A83" s="604"/>
      <c r="B83" s="606" t="s">
        <v>1404</v>
      </c>
      <c r="I83" s="605">
        <v>1591.3051000000003</v>
      </c>
      <c r="J83" s="604"/>
    </row>
    <row r="84" spans="1:10" s="606" customFormat="1" ht="13.8">
      <c r="A84" s="604"/>
      <c r="B84" s="606" t="s">
        <v>1401</v>
      </c>
      <c r="I84" s="605">
        <v>25928.410000000003</v>
      </c>
      <c r="J84" s="604"/>
    </row>
    <row r="85" spans="1:10" s="606" customFormat="1" ht="13.8">
      <c r="A85" s="604"/>
      <c r="B85" s="606" t="s">
        <v>1396</v>
      </c>
      <c r="I85" s="610">
        <v>62750.286485000004</v>
      </c>
      <c r="J85" s="604"/>
    </row>
    <row r="86" spans="1:10" s="606" customFormat="1" ht="13.8">
      <c r="A86" s="604"/>
      <c r="B86" s="606" t="s">
        <v>1533</v>
      </c>
      <c r="I86" s="610">
        <v>2718574.3784340001</v>
      </c>
      <c r="J86" s="604"/>
    </row>
    <row r="87" spans="1:10" s="606" customFormat="1" ht="13.8">
      <c r="A87" s="604"/>
      <c r="B87" s="606" t="s">
        <v>1532</v>
      </c>
      <c r="I87" s="610">
        <v>5872.9</v>
      </c>
      <c r="J87" s="604"/>
    </row>
    <row r="88" spans="1:10" s="606" customFormat="1" ht="13.8">
      <c r="A88" s="604"/>
      <c r="B88" s="606" t="s">
        <v>1380</v>
      </c>
      <c r="I88" s="610">
        <v>36366.11</v>
      </c>
      <c r="J88" s="604"/>
    </row>
    <row r="89" spans="1:10" s="606" customFormat="1" ht="13.8">
      <c r="A89" s="604"/>
      <c r="B89" s="606" t="s">
        <v>1378</v>
      </c>
      <c r="I89" s="610">
        <v>93260.09</v>
      </c>
      <c r="J89" s="604"/>
    </row>
    <row r="90" spans="1:10" s="606" customFormat="1" ht="13.8">
      <c r="A90" s="604"/>
      <c r="B90" s="606" t="s">
        <v>1531</v>
      </c>
      <c r="I90" s="610">
        <v>4303</v>
      </c>
      <c r="J90" s="604"/>
    </row>
    <row r="91" spans="1:10" s="606" customFormat="1" ht="13.8">
      <c r="A91" s="604"/>
      <c r="B91" s="606" t="s">
        <v>1365</v>
      </c>
      <c r="I91" s="609">
        <v>7908.4124730000021</v>
      </c>
      <c r="J91" s="604"/>
    </row>
    <row r="92" spans="1:10" s="606" customFormat="1" ht="13.8">
      <c r="A92" s="604"/>
      <c r="I92" s="605">
        <f>SUM(I37:I91)</f>
        <v>76502354.106381997</v>
      </c>
      <c r="J92" s="604"/>
    </row>
    <row r="93" spans="1:10" s="606" customFormat="1" ht="13.8">
      <c r="A93" s="604"/>
      <c r="I93" s="608"/>
      <c r="J93" s="604"/>
    </row>
    <row r="94" spans="1:10" s="606" customFormat="1" ht="13.8">
      <c r="J94" s="604"/>
    </row>
    <row r="95" spans="1:10" s="606" customFormat="1" ht="14.4" thickBot="1">
      <c r="A95" s="604" t="s">
        <v>1530</v>
      </c>
      <c r="B95" s="604"/>
      <c r="I95" s="607">
        <f>+I35-I92</f>
        <v>5683966.9136180133</v>
      </c>
      <c r="J95" s="604"/>
    </row>
    <row r="96" spans="1:10" s="606" customFormat="1" ht="14.4" thickTop="1">
      <c r="J96" s="604"/>
    </row>
    <row r="136" spans="14:14" ht="15" customHeight="1">
      <c r="N136" s="605"/>
    </row>
    <row r="137" spans="14:14" ht="15" customHeight="1">
      <c r="N137" s="605"/>
    </row>
  </sheetData>
  <pageMargins left="0.98425196850393704" right="0.78740157480314965" top="0.78740157480314965" bottom="0.39370078740157483" header="0.51181102362204722" footer="0.19685039370078741"/>
  <pageSetup paperSize="9" scale="94" fitToHeight="2"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6AF40-00D7-4E63-BC9F-2CEDADE19153}">
  <sheetPr>
    <pageSetUpPr fitToPage="1"/>
  </sheetPr>
  <dimension ref="A1:X179"/>
  <sheetViews>
    <sheetView topLeftCell="A16" zoomScale="85" zoomScaleNormal="85" workbookViewId="0">
      <selection activeCell="E34" sqref="E34"/>
    </sheetView>
  </sheetViews>
  <sheetFormatPr defaultColWidth="9.6640625" defaultRowHeight="15.6"/>
  <cols>
    <col min="1" max="2" width="5.88671875" style="642" customWidth="1"/>
    <col min="3" max="3" width="68.44140625" style="642" customWidth="1"/>
    <col min="4" max="4" width="15.88671875" style="642" hidden="1" customWidth="1"/>
    <col min="5" max="9" width="15.88671875" style="642" customWidth="1"/>
    <col min="10" max="10" width="4.109375" style="642" customWidth="1"/>
    <col min="11" max="12" width="14.88671875" style="642" hidden="1" customWidth="1"/>
    <col min="13" max="13" width="0" style="642" hidden="1" customWidth="1"/>
    <col min="14" max="14" width="3.109375" style="642" hidden="1" customWidth="1"/>
    <col min="15" max="16" width="14.88671875" style="642" hidden="1" customWidth="1"/>
    <col min="17" max="17" width="3.109375" style="642" hidden="1" customWidth="1"/>
    <col min="18" max="18" width="14.88671875" style="642" hidden="1" customWidth="1"/>
    <col min="19" max="19" width="3.109375" style="642" hidden="1" customWidth="1"/>
    <col min="20" max="20" width="14.88671875" style="642" hidden="1" customWidth="1"/>
    <col min="21" max="21" width="3.109375" style="642" hidden="1" customWidth="1"/>
    <col min="22" max="16384" width="9.6640625" style="642"/>
  </cols>
  <sheetData>
    <row r="1" spans="1:21">
      <c r="A1" s="653"/>
      <c r="I1" s="691" t="s">
        <v>1658</v>
      </c>
    </row>
    <row r="2" spans="1:21">
      <c r="A2" s="642" t="s">
        <v>1657</v>
      </c>
      <c r="I2" s="690" t="s">
        <v>1656</v>
      </c>
    </row>
    <row r="3" spans="1:21">
      <c r="A3" s="642" t="s">
        <v>1655</v>
      </c>
      <c r="I3" s="690"/>
    </row>
    <row r="4" spans="1:21">
      <c r="D4" s="685">
        <v>2021</v>
      </c>
      <c r="E4" s="685">
        <v>2022</v>
      </c>
      <c r="F4" s="685">
        <v>2023</v>
      </c>
      <c r="G4" s="685">
        <v>2024</v>
      </c>
      <c r="H4" s="685">
        <v>2025</v>
      </c>
      <c r="I4" s="685">
        <v>2026</v>
      </c>
      <c r="K4" s="689" t="s">
        <v>1654</v>
      </c>
      <c r="L4" s="688" t="str">
        <f>+K4</f>
        <v>YTD 01/2021</v>
      </c>
      <c r="M4" s="683"/>
      <c r="N4" s="683"/>
      <c r="O4" s="687" t="str">
        <f>+T4</f>
        <v>FY 2021</v>
      </c>
      <c r="P4" s="682" t="str">
        <f>+R4</f>
        <v>2-3/2021</v>
      </c>
      <c r="Q4" s="683"/>
      <c r="R4" s="686" t="s">
        <v>1653</v>
      </c>
      <c r="S4" s="683"/>
      <c r="T4" s="682" t="s">
        <v>1652</v>
      </c>
    </row>
    <row r="5" spans="1:21">
      <c r="D5" s="664" t="s">
        <v>1650</v>
      </c>
      <c r="E5" s="685" t="s">
        <v>1648</v>
      </c>
      <c r="F5" s="685" t="s">
        <v>1648</v>
      </c>
      <c r="G5" s="685" t="s">
        <v>1648</v>
      </c>
      <c r="H5" s="685" t="s">
        <v>1648</v>
      </c>
      <c r="I5" s="685" t="s">
        <v>1648</v>
      </c>
      <c r="K5" s="684" t="s">
        <v>1651</v>
      </c>
      <c r="L5" s="682" t="s">
        <v>1648</v>
      </c>
      <c r="M5" s="683"/>
      <c r="N5" s="683"/>
      <c r="O5" s="670" t="s">
        <v>1650</v>
      </c>
      <c r="P5" s="682" t="s">
        <v>1649</v>
      </c>
      <c r="Q5" s="683"/>
      <c r="R5" s="682" t="s">
        <v>1648</v>
      </c>
      <c r="S5" s="683"/>
      <c r="T5" s="682" t="s">
        <v>1648</v>
      </c>
    </row>
    <row r="6" spans="1:21">
      <c r="A6" s="642" t="s">
        <v>1647</v>
      </c>
      <c r="D6" s="643"/>
      <c r="E6" s="643"/>
      <c r="F6" s="643"/>
      <c r="G6" s="643"/>
      <c r="H6" s="643"/>
      <c r="I6" s="643"/>
      <c r="J6" s="643"/>
      <c r="K6" s="650"/>
      <c r="L6" s="650"/>
      <c r="M6" s="650"/>
      <c r="N6" s="650"/>
      <c r="O6" s="651"/>
      <c r="P6" s="650"/>
      <c r="Q6" s="650"/>
      <c r="R6" s="650"/>
      <c r="S6" s="650"/>
      <c r="T6" s="650"/>
      <c r="U6" s="643"/>
    </row>
    <row r="7" spans="1:21">
      <c r="B7" s="642" t="s">
        <v>1646</v>
      </c>
      <c r="D7" s="643"/>
      <c r="E7" s="643"/>
      <c r="F7" s="643"/>
      <c r="G7" s="643"/>
      <c r="H7" s="643"/>
      <c r="I7" s="643"/>
      <c r="J7" s="643"/>
      <c r="K7" s="650"/>
      <c r="L7" s="650"/>
      <c r="M7" s="650"/>
      <c r="N7" s="650"/>
      <c r="O7" s="651"/>
      <c r="P7" s="650"/>
      <c r="Q7" s="650"/>
      <c r="R7" s="650"/>
      <c r="S7" s="650"/>
      <c r="T7" s="650"/>
      <c r="U7" s="643"/>
    </row>
    <row r="8" spans="1:21">
      <c r="C8" s="642" t="s">
        <v>1645</v>
      </c>
      <c r="D8" s="643">
        <f>+O8</f>
        <v>190049</v>
      </c>
      <c r="E8" s="643">
        <v>172057</v>
      </c>
      <c r="F8" s="643">
        <v>184344</v>
      </c>
      <c r="G8" s="643">
        <v>175084</v>
      </c>
      <c r="H8" s="643">
        <v>166056</v>
      </c>
      <c r="I8" s="643">
        <v>196655</v>
      </c>
      <c r="J8" s="643"/>
      <c r="K8" s="650">
        <v>156733</v>
      </c>
      <c r="L8" s="650">
        <v>158934</v>
      </c>
      <c r="M8" s="660">
        <f>+K8/L8</f>
        <v>0.98615148426390831</v>
      </c>
      <c r="N8" s="650"/>
      <c r="O8" s="651">
        <f>+K8+P8</f>
        <v>190049</v>
      </c>
      <c r="P8" s="650">
        <f>ROUND(+M8*R8,0)</f>
        <v>33316</v>
      </c>
      <c r="Q8" s="650"/>
      <c r="R8" s="650">
        <f>+T8-L8</f>
        <v>33784</v>
      </c>
      <c r="S8" s="650"/>
      <c r="T8" s="650">
        <v>192718</v>
      </c>
      <c r="U8" s="643"/>
    </row>
    <row r="9" spans="1:21">
      <c r="C9" s="642" t="s">
        <v>1644</v>
      </c>
      <c r="D9" s="643">
        <f>+O9</f>
        <v>39705</v>
      </c>
      <c r="E9" s="643">
        <v>26285</v>
      </c>
      <c r="F9" s="643">
        <v>27095</v>
      </c>
      <c r="G9" s="643">
        <v>27904</v>
      </c>
      <c r="H9" s="643">
        <v>28744</v>
      </c>
      <c r="I9" s="643">
        <v>29620</v>
      </c>
      <c r="J9" s="643"/>
      <c r="K9" s="650">
        <f>35720+2013</f>
        <v>37733</v>
      </c>
      <c r="L9" s="650">
        <f>28744+4058</f>
        <v>32802</v>
      </c>
      <c r="M9" s="660">
        <f>+K9/L9</f>
        <v>1.1503261996219742</v>
      </c>
      <c r="N9" s="650"/>
      <c r="O9" s="651">
        <f>+K9+P9</f>
        <v>39705</v>
      </c>
      <c r="P9" s="681">
        <f>ROUND(34%*R9,0)</f>
        <v>1972</v>
      </c>
      <c r="Q9" s="650"/>
      <c r="R9" s="650">
        <f>+T9-L9</f>
        <v>5801</v>
      </c>
      <c r="S9" s="650"/>
      <c r="T9" s="650">
        <f>33778+4825</f>
        <v>38603</v>
      </c>
      <c r="U9" s="643"/>
    </row>
    <row r="10" spans="1:21">
      <c r="C10" s="642" t="s">
        <v>1643</v>
      </c>
      <c r="D10" s="643">
        <f>+O10</f>
        <v>5242</v>
      </c>
      <c r="E10" s="643">
        <v>5239</v>
      </c>
      <c r="F10" s="643">
        <v>5411</v>
      </c>
      <c r="G10" s="643">
        <v>5580</v>
      </c>
      <c r="H10" s="643">
        <v>5748</v>
      </c>
      <c r="I10" s="643">
        <v>5920</v>
      </c>
      <c r="J10" s="643"/>
      <c r="K10" s="650">
        <f>12809-K11</f>
        <v>4409</v>
      </c>
      <c r="L10" s="650">
        <v>7909</v>
      </c>
      <c r="M10" s="660">
        <f>+K10/L10</f>
        <v>0.55746617777215834</v>
      </c>
      <c r="N10" s="650"/>
      <c r="O10" s="651">
        <f>+K10+P10</f>
        <v>5242</v>
      </c>
      <c r="P10" s="650">
        <f>ROUND(+M10*R10,0)</f>
        <v>833</v>
      </c>
      <c r="Q10" s="650"/>
      <c r="R10" s="650">
        <f>+T10-L10</f>
        <v>1494</v>
      </c>
      <c r="S10" s="650"/>
      <c r="T10" s="650">
        <v>9403</v>
      </c>
      <c r="U10" s="643"/>
    </row>
    <row r="11" spans="1:21">
      <c r="C11" s="642" t="s">
        <v>1642</v>
      </c>
      <c r="D11" s="643">
        <f>+O11</f>
        <v>8400</v>
      </c>
      <c r="E11" s="643">
        <v>0</v>
      </c>
      <c r="F11" s="643">
        <v>0</v>
      </c>
      <c r="G11" s="643">
        <v>0</v>
      </c>
      <c r="H11" s="643">
        <v>0</v>
      </c>
      <c r="I11" s="643">
        <v>0</v>
      </c>
      <c r="J11" s="643"/>
      <c r="K11" s="650">
        <f>7566+452+382</f>
        <v>8400</v>
      </c>
      <c r="L11" s="650">
        <v>0</v>
      </c>
      <c r="M11" s="662" t="str">
        <f>IF(L11&lt;0.1,"N/A",+K11/L11)</f>
        <v>N/A</v>
      </c>
      <c r="N11" s="650"/>
      <c r="O11" s="651">
        <f>+K11+P11</f>
        <v>8400</v>
      </c>
      <c r="P11" s="650">
        <f>IF(+L11&lt;0.01,+R11,ROUND(+M11*R11,0))</f>
        <v>0</v>
      </c>
      <c r="Q11" s="650"/>
      <c r="R11" s="650">
        <f>+T11-L11</f>
        <v>0</v>
      </c>
      <c r="S11" s="650"/>
      <c r="T11" s="650">
        <v>0</v>
      </c>
      <c r="U11" s="643"/>
    </row>
    <row r="12" spans="1:21">
      <c r="D12" s="643"/>
      <c r="E12" s="644">
        <f>SUM(E8:E11)</f>
        <v>203581</v>
      </c>
      <c r="F12" s="644">
        <f>SUM(F8:F11)</f>
        <v>216850</v>
      </c>
      <c r="G12" s="644">
        <f>SUM(G8:G11)</f>
        <v>208568</v>
      </c>
      <c r="H12" s="644">
        <f>SUM(H8:H11)</f>
        <v>200548</v>
      </c>
      <c r="I12" s="644">
        <f>SUM(I8:I11)</f>
        <v>232195</v>
      </c>
      <c r="J12" s="643"/>
      <c r="K12" s="650"/>
      <c r="L12" s="650"/>
      <c r="M12" s="662"/>
      <c r="N12" s="650"/>
      <c r="O12" s="651"/>
      <c r="P12" s="650"/>
      <c r="Q12" s="650"/>
      <c r="R12" s="650"/>
      <c r="S12" s="650"/>
      <c r="T12" s="650"/>
      <c r="U12" s="643"/>
    </row>
    <row r="13" spans="1:21">
      <c r="D13" s="643"/>
      <c r="E13" s="643"/>
      <c r="F13" s="643"/>
      <c r="G13" s="643"/>
      <c r="H13" s="643"/>
      <c r="I13" s="643"/>
      <c r="J13" s="643"/>
      <c r="K13" s="650"/>
      <c r="L13" s="650"/>
      <c r="M13" s="662"/>
      <c r="N13" s="650"/>
      <c r="O13" s="651"/>
      <c r="P13" s="650"/>
      <c r="Q13" s="650"/>
      <c r="R13" s="650"/>
      <c r="S13" s="650"/>
      <c r="T13" s="650"/>
      <c r="U13" s="643"/>
    </row>
    <row r="14" spans="1:21">
      <c r="B14" s="642" t="s">
        <v>1641</v>
      </c>
      <c r="D14" s="643"/>
      <c r="E14" s="643"/>
      <c r="F14" s="643"/>
      <c r="G14" s="643"/>
      <c r="H14" s="643"/>
      <c r="I14" s="643"/>
      <c r="J14" s="643"/>
      <c r="K14" s="650"/>
      <c r="L14" s="650"/>
      <c r="M14" s="662"/>
      <c r="N14" s="650"/>
      <c r="O14" s="651"/>
      <c r="P14" s="650"/>
      <c r="Q14" s="650"/>
      <c r="R14" s="650"/>
      <c r="S14" s="650"/>
      <c r="T14" s="650"/>
      <c r="U14" s="643"/>
    </row>
    <row r="15" spans="1:21">
      <c r="C15" s="642" t="s">
        <v>1640</v>
      </c>
      <c r="D15" s="643"/>
      <c r="E15" s="643">
        <v>142880</v>
      </c>
      <c r="F15" s="643">
        <v>153740</v>
      </c>
      <c r="G15" s="643">
        <v>166630</v>
      </c>
      <c r="H15" s="643">
        <v>175960</v>
      </c>
      <c r="I15" s="643">
        <v>185700</v>
      </c>
      <c r="J15" s="643"/>
      <c r="K15" s="650"/>
      <c r="L15" s="650"/>
      <c r="M15" s="662"/>
      <c r="N15" s="650"/>
      <c r="O15" s="651"/>
      <c r="P15" s="650"/>
      <c r="Q15" s="650"/>
      <c r="R15" s="650"/>
      <c r="S15" s="650"/>
      <c r="T15" s="650"/>
      <c r="U15" s="643"/>
    </row>
    <row r="16" spans="1:21">
      <c r="C16" s="642" t="s">
        <v>1639</v>
      </c>
      <c r="D16" s="643"/>
      <c r="E16" s="643">
        <v>-918</v>
      </c>
      <c r="F16" s="643">
        <v>-976</v>
      </c>
      <c r="G16" s="643">
        <v>-1055</v>
      </c>
      <c r="H16" s="643">
        <v>-1117</v>
      </c>
      <c r="I16" s="643">
        <v>-1189</v>
      </c>
      <c r="J16" s="643"/>
      <c r="K16" s="650"/>
      <c r="L16" s="650"/>
      <c r="M16" s="662"/>
      <c r="N16" s="650"/>
      <c r="O16" s="651"/>
      <c r="P16" s="650"/>
      <c r="Q16" s="650"/>
      <c r="R16" s="650"/>
      <c r="S16" s="650"/>
      <c r="T16" s="650"/>
      <c r="U16" s="643"/>
    </row>
    <row r="17" spans="1:24">
      <c r="C17" s="642" t="s">
        <v>1638</v>
      </c>
      <c r="D17" s="643"/>
      <c r="E17" s="643">
        <v>375041</v>
      </c>
      <c r="F17" s="643">
        <v>426528</v>
      </c>
      <c r="G17" s="643">
        <v>504000</v>
      </c>
      <c r="H17" s="643">
        <v>585000</v>
      </c>
      <c r="I17" s="643">
        <v>672000</v>
      </c>
      <c r="J17" s="643"/>
      <c r="K17" s="650"/>
      <c r="L17" s="650"/>
      <c r="M17" s="662"/>
      <c r="N17" s="650"/>
      <c r="O17" s="651"/>
      <c r="P17" s="650"/>
      <c r="Q17" s="650"/>
      <c r="R17" s="650"/>
      <c r="S17" s="650"/>
      <c r="T17" s="650"/>
      <c r="U17" s="643"/>
    </row>
    <row r="18" spans="1:24">
      <c r="D18" s="643"/>
      <c r="E18" s="644">
        <f>SUM(E15:E17)</f>
        <v>517003</v>
      </c>
      <c r="F18" s="644">
        <f>SUM(F15:F17)</f>
        <v>579292</v>
      </c>
      <c r="G18" s="644">
        <f>SUM(G15:G17)</f>
        <v>669575</v>
      </c>
      <c r="H18" s="644">
        <f>SUM(H15:H17)</f>
        <v>759843</v>
      </c>
      <c r="I18" s="644">
        <f>SUM(I15:I17)</f>
        <v>856511</v>
      </c>
      <c r="J18" s="643"/>
      <c r="K18" s="650"/>
      <c r="L18" s="650"/>
      <c r="M18" s="662"/>
      <c r="N18" s="650"/>
      <c r="O18" s="651"/>
      <c r="P18" s="650"/>
      <c r="Q18" s="650"/>
      <c r="R18" s="650"/>
      <c r="S18" s="650"/>
      <c r="T18" s="650"/>
      <c r="U18" s="643"/>
    </row>
    <row r="19" spans="1:24">
      <c r="D19" s="643"/>
      <c r="E19" s="643"/>
      <c r="F19" s="643"/>
      <c r="G19" s="643"/>
      <c r="H19" s="643"/>
      <c r="I19" s="643"/>
      <c r="J19" s="643"/>
      <c r="K19" s="650"/>
      <c r="L19" s="650"/>
      <c r="M19" s="662"/>
      <c r="N19" s="650"/>
      <c r="O19" s="651"/>
      <c r="P19" s="650"/>
      <c r="Q19" s="650"/>
      <c r="R19" s="650"/>
      <c r="S19" s="650"/>
      <c r="T19" s="650"/>
      <c r="U19" s="643"/>
    </row>
    <row r="20" spans="1:24">
      <c r="B20" s="642" t="s">
        <v>1637</v>
      </c>
      <c r="D20" s="643"/>
      <c r="E20" s="643"/>
      <c r="F20" s="643"/>
      <c r="G20" s="643"/>
      <c r="H20" s="643"/>
      <c r="I20" s="643"/>
      <c r="J20" s="643"/>
      <c r="K20" s="650"/>
      <c r="L20" s="650"/>
      <c r="M20" s="662"/>
      <c r="N20" s="650"/>
      <c r="O20" s="651"/>
      <c r="P20" s="650"/>
      <c r="Q20" s="650"/>
      <c r="R20" s="650"/>
      <c r="S20" s="650"/>
      <c r="T20" s="650"/>
      <c r="U20" s="643"/>
    </row>
    <row r="21" spans="1:24">
      <c r="C21" s="642" t="s">
        <v>1636</v>
      </c>
      <c r="D21" s="643"/>
      <c r="E21" s="643">
        <v>1586</v>
      </c>
      <c r="F21" s="643">
        <v>3269</v>
      </c>
      <c r="G21" s="643">
        <v>4249</v>
      </c>
      <c r="H21" s="643">
        <v>5098</v>
      </c>
      <c r="I21" s="643">
        <v>5915</v>
      </c>
      <c r="J21" s="643"/>
      <c r="K21" s="650"/>
      <c r="L21" s="650"/>
      <c r="M21" s="662"/>
      <c r="N21" s="650"/>
      <c r="O21" s="651"/>
      <c r="P21" s="650"/>
      <c r="Q21" s="650"/>
      <c r="R21" s="650"/>
      <c r="S21" s="650"/>
      <c r="T21" s="650"/>
      <c r="U21" s="643"/>
    </row>
    <row r="22" spans="1:24">
      <c r="C22" s="642" t="s">
        <v>1635</v>
      </c>
      <c r="D22" s="643"/>
      <c r="E22" s="643">
        <v>813</v>
      </c>
      <c r="F22" s="643">
        <v>1293</v>
      </c>
      <c r="G22" s="643">
        <v>1361</v>
      </c>
      <c r="H22" s="643">
        <v>1464</v>
      </c>
      <c r="I22" s="643">
        <v>1567</v>
      </c>
      <c r="J22" s="643"/>
      <c r="K22" s="650"/>
      <c r="L22" s="650"/>
      <c r="M22" s="662"/>
      <c r="N22" s="650"/>
      <c r="O22" s="651"/>
      <c r="P22" s="650"/>
      <c r="Q22" s="650"/>
      <c r="R22" s="650"/>
      <c r="S22" s="650"/>
      <c r="T22" s="650"/>
      <c r="U22" s="643"/>
    </row>
    <row r="23" spans="1:24">
      <c r="C23" s="642" t="s">
        <v>1634</v>
      </c>
      <c r="D23" s="643"/>
      <c r="E23" s="643">
        <v>2640</v>
      </c>
      <c r="F23" s="643">
        <v>2772</v>
      </c>
      <c r="G23" s="643">
        <v>2911</v>
      </c>
      <c r="H23" s="643">
        <v>3056</v>
      </c>
      <c r="I23" s="643">
        <v>3209</v>
      </c>
      <c r="J23" s="643"/>
      <c r="K23" s="650"/>
      <c r="L23" s="650"/>
      <c r="M23" s="662"/>
      <c r="N23" s="650"/>
      <c r="O23" s="651"/>
      <c r="P23" s="650"/>
      <c r="Q23" s="650"/>
      <c r="R23" s="650"/>
      <c r="S23" s="650"/>
      <c r="T23" s="650"/>
      <c r="U23" s="643"/>
    </row>
    <row r="24" spans="1:24">
      <c r="D24" s="643"/>
      <c r="E24" s="644">
        <f>SUM(E21:E23)</f>
        <v>5039</v>
      </c>
      <c r="F24" s="644">
        <f>SUM(F21:F23)</f>
        <v>7334</v>
      </c>
      <c r="G24" s="644">
        <f>SUM(G21:G23)</f>
        <v>8521</v>
      </c>
      <c r="H24" s="644">
        <f>SUM(H21:H23)</f>
        <v>9618</v>
      </c>
      <c r="I24" s="644">
        <f>SUM(I21:I23)</f>
        <v>10691</v>
      </c>
      <c r="J24" s="643"/>
      <c r="K24" s="650"/>
      <c r="L24" s="650"/>
      <c r="M24" s="662"/>
      <c r="N24" s="650"/>
      <c r="O24" s="651"/>
      <c r="P24" s="650"/>
      <c r="Q24" s="650"/>
      <c r="R24" s="650"/>
      <c r="S24" s="650"/>
      <c r="T24" s="650"/>
      <c r="U24" s="643"/>
    </row>
    <row r="25" spans="1:24" s="678" customFormat="1">
      <c r="C25" s="678" t="s">
        <v>1633</v>
      </c>
      <c r="D25" s="679"/>
      <c r="E25" s="679">
        <v>600</v>
      </c>
      <c r="F25" s="679">
        <v>600</v>
      </c>
      <c r="G25" s="679">
        <v>600</v>
      </c>
      <c r="H25" s="679">
        <v>600</v>
      </c>
      <c r="I25" s="679">
        <v>600</v>
      </c>
      <c r="J25" s="679"/>
      <c r="K25" s="679"/>
      <c r="L25" s="679"/>
      <c r="M25" s="680"/>
      <c r="N25" s="679"/>
      <c r="O25" s="679"/>
      <c r="P25" s="679"/>
      <c r="Q25" s="679"/>
      <c r="R25" s="679"/>
      <c r="S25" s="679"/>
      <c r="T25" s="679"/>
      <c r="U25" s="679"/>
    </row>
    <row r="26" spans="1:24">
      <c r="D26" s="643"/>
      <c r="E26" s="644">
        <f>SUM(E24:E25)</f>
        <v>5639</v>
      </c>
      <c r="F26" s="644">
        <f>SUM(F24:F25)</f>
        <v>7934</v>
      </c>
      <c r="G26" s="644">
        <f>SUM(G24:G25)</f>
        <v>9121</v>
      </c>
      <c r="H26" s="644">
        <f>SUM(H24:H25)</f>
        <v>10218</v>
      </c>
      <c r="I26" s="644">
        <f>SUM(I24:I25)</f>
        <v>11291</v>
      </c>
      <c r="J26" s="643"/>
      <c r="K26" s="650"/>
      <c r="L26" s="650"/>
      <c r="M26" s="662"/>
      <c r="N26" s="650"/>
      <c r="O26" s="651"/>
      <c r="P26" s="650"/>
      <c r="Q26" s="650"/>
      <c r="R26" s="650"/>
      <c r="S26" s="650"/>
      <c r="T26" s="650"/>
      <c r="U26" s="643"/>
    </row>
    <row r="27" spans="1:24">
      <c r="D27" s="643"/>
      <c r="E27" s="643"/>
      <c r="F27" s="643"/>
      <c r="G27" s="643"/>
      <c r="H27" s="643"/>
      <c r="I27" s="643"/>
      <c r="J27" s="643"/>
      <c r="K27" s="650"/>
      <c r="L27" s="650"/>
      <c r="M27" s="662"/>
      <c r="N27" s="650"/>
      <c r="O27" s="651"/>
      <c r="P27" s="650"/>
      <c r="Q27" s="650"/>
      <c r="R27" s="650"/>
      <c r="S27" s="650"/>
      <c r="T27" s="650"/>
      <c r="U27" s="643"/>
    </row>
    <row r="28" spans="1:24" s="678" customFormat="1">
      <c r="B28" s="678" t="s">
        <v>1632</v>
      </c>
      <c r="D28" s="679"/>
      <c r="E28" s="679">
        <v>-131</v>
      </c>
      <c r="F28" s="679">
        <v>-136</v>
      </c>
      <c r="G28" s="679">
        <v>-140</v>
      </c>
      <c r="H28" s="679">
        <v>-144</v>
      </c>
      <c r="I28" s="679">
        <v>-148</v>
      </c>
      <c r="J28" s="679"/>
      <c r="K28" s="679"/>
      <c r="L28" s="679"/>
      <c r="M28" s="680"/>
      <c r="N28" s="679"/>
      <c r="O28" s="679"/>
      <c r="P28" s="679"/>
      <c r="Q28" s="679"/>
      <c r="R28" s="679"/>
      <c r="S28" s="679"/>
      <c r="T28" s="679"/>
      <c r="U28" s="679"/>
      <c r="X28" s="679"/>
    </row>
    <row r="29" spans="1:24" s="678" customFormat="1">
      <c r="B29" s="678" t="s">
        <v>1631</v>
      </c>
      <c r="D29" s="679"/>
      <c r="E29" s="679">
        <v>-715</v>
      </c>
      <c r="F29" s="679">
        <v>-769</v>
      </c>
      <c r="G29" s="679">
        <v>-833</v>
      </c>
      <c r="H29" s="679">
        <v>-880</v>
      </c>
      <c r="I29" s="679">
        <v>-929</v>
      </c>
      <c r="J29" s="679"/>
      <c r="K29" s="679"/>
      <c r="L29" s="679"/>
      <c r="M29" s="680"/>
      <c r="N29" s="679"/>
      <c r="O29" s="679"/>
      <c r="P29" s="679"/>
      <c r="Q29" s="679"/>
      <c r="R29" s="679"/>
      <c r="S29" s="679"/>
      <c r="T29" s="679"/>
      <c r="U29" s="679"/>
    </row>
    <row r="30" spans="1:24" ht="16.2" thickBot="1">
      <c r="D30" s="643"/>
      <c r="E30" s="643"/>
      <c r="F30" s="643"/>
      <c r="G30" s="643"/>
      <c r="H30" s="643"/>
      <c r="I30" s="643"/>
      <c r="J30" s="643"/>
      <c r="K30" s="650"/>
      <c r="L30" s="650"/>
      <c r="M30" s="650"/>
      <c r="N30" s="650"/>
      <c r="O30" s="651"/>
      <c r="P30" s="650"/>
      <c r="Q30" s="650"/>
      <c r="R30" s="650"/>
      <c r="S30" s="650"/>
      <c r="T30" s="650"/>
      <c r="U30" s="643"/>
    </row>
    <row r="31" spans="1:24">
      <c r="A31" s="677"/>
      <c r="B31" s="676" t="s">
        <v>1630</v>
      </c>
      <c r="C31" s="675"/>
      <c r="D31" s="674"/>
      <c r="E31" s="674"/>
      <c r="F31" s="674"/>
      <c r="G31" s="674"/>
      <c r="H31" s="674"/>
      <c r="I31" s="674"/>
      <c r="J31" s="673"/>
      <c r="K31" s="650"/>
      <c r="L31" s="650"/>
      <c r="M31" s="650"/>
      <c r="N31" s="650"/>
      <c r="O31" s="651"/>
      <c r="P31" s="650"/>
      <c r="Q31" s="650"/>
      <c r="R31" s="650"/>
      <c r="S31" s="650"/>
      <c r="T31" s="650"/>
      <c r="U31" s="643"/>
    </row>
    <row r="32" spans="1:24">
      <c r="A32" s="672"/>
      <c r="B32" s="671" t="s">
        <v>1629</v>
      </c>
      <c r="C32" s="671"/>
      <c r="D32" s="651"/>
      <c r="E32" s="651"/>
      <c r="F32" s="651"/>
      <c r="G32" s="651"/>
      <c r="H32" s="651"/>
      <c r="I32" s="651"/>
      <c r="J32" s="669"/>
      <c r="K32" s="650"/>
      <c r="L32" s="650"/>
      <c r="M32" s="650"/>
      <c r="N32" s="650"/>
      <c r="O32" s="651"/>
      <c r="P32" s="650"/>
      <c r="Q32" s="650"/>
      <c r="R32" s="650"/>
      <c r="S32" s="650"/>
      <c r="T32" s="650"/>
      <c r="U32" s="643"/>
    </row>
    <row r="33" spans="1:24">
      <c r="A33" s="672"/>
      <c r="B33" s="671"/>
      <c r="C33" s="671" t="s">
        <v>1659</v>
      </c>
      <c r="D33" s="651">
        <f>+O33</f>
        <v>268370</v>
      </c>
      <c r="E33" s="651">
        <v>262529</v>
      </c>
      <c r="F33" s="651">
        <v>298572</v>
      </c>
      <c r="G33" s="651">
        <v>352800</v>
      </c>
      <c r="H33" s="651">
        <v>409500</v>
      </c>
      <c r="I33" s="651">
        <v>470400</v>
      </c>
      <c r="J33" s="669"/>
      <c r="K33" s="650">
        <f>217421</f>
        <v>217421</v>
      </c>
      <c r="L33" s="650">
        <v>258105</v>
      </c>
      <c r="M33" s="660">
        <f>+K33/L33</f>
        <v>0.84237422754305413</v>
      </c>
      <c r="N33" s="650"/>
      <c r="O33" s="651">
        <f>+K33+P33</f>
        <v>268370</v>
      </c>
      <c r="P33" s="650">
        <f>ROUND(+M33*R33,0)</f>
        <v>50949</v>
      </c>
      <c r="Q33" s="650"/>
      <c r="R33" s="650">
        <f>+T33-L33</f>
        <v>60483</v>
      </c>
      <c r="S33" s="650"/>
      <c r="T33" s="650">
        <v>318588</v>
      </c>
      <c r="U33" s="643"/>
    </row>
    <row r="34" spans="1:24">
      <c r="A34" s="672"/>
      <c r="B34" s="671"/>
      <c r="C34" s="670" t="s">
        <v>1660</v>
      </c>
      <c r="D34" s="651">
        <f>+O34</f>
        <v>39794</v>
      </c>
      <c r="E34" s="651">
        <v>53748</v>
      </c>
      <c r="F34" s="651">
        <v>57900</v>
      </c>
      <c r="G34" s="651">
        <v>62600</v>
      </c>
      <c r="H34" s="651">
        <v>65960</v>
      </c>
      <c r="I34" s="651">
        <v>69440</v>
      </c>
      <c r="J34" s="669"/>
      <c r="K34" s="650">
        <f>31388+2297</f>
        <v>33685</v>
      </c>
      <c r="L34" s="650">
        <f>56358+1551</f>
        <v>57909</v>
      </c>
      <c r="M34" s="660">
        <f>+K34/L34</f>
        <v>0.58168851128494703</v>
      </c>
      <c r="N34" s="650"/>
      <c r="O34" s="651">
        <f>+K34+P34</f>
        <v>39794</v>
      </c>
      <c r="P34" s="650">
        <f>ROUND(+M34*R34,0)</f>
        <v>6109</v>
      </c>
      <c r="Q34" s="650"/>
      <c r="R34" s="650">
        <f>+T34-L34</f>
        <v>10502</v>
      </c>
      <c r="S34" s="650"/>
      <c r="T34" s="650">
        <f>66569+1842</f>
        <v>68411</v>
      </c>
      <c r="U34" s="643"/>
    </row>
    <row r="35" spans="1:24">
      <c r="A35" s="672"/>
      <c r="B35" s="671"/>
      <c r="C35" s="670" t="s">
        <v>1661</v>
      </c>
      <c r="D35" s="651">
        <f>+O35</f>
        <v>0</v>
      </c>
      <c r="E35" s="651">
        <v>3404</v>
      </c>
      <c r="F35" s="651">
        <v>3596</v>
      </c>
      <c r="G35" s="651">
        <v>4052</v>
      </c>
      <c r="H35" s="651">
        <v>4424</v>
      </c>
      <c r="I35" s="651">
        <v>4840</v>
      </c>
      <c r="J35" s="669"/>
      <c r="K35" s="650">
        <v>0</v>
      </c>
      <c r="L35" s="650">
        <v>0</v>
      </c>
      <c r="M35" s="662" t="str">
        <f>IF(L35&lt;0.1,"N/A",+K35/L35)</f>
        <v>N/A</v>
      </c>
      <c r="N35" s="650"/>
      <c r="O35" s="651">
        <f>+K35+P35</f>
        <v>0</v>
      </c>
      <c r="P35" s="650">
        <f>IF(+L35&lt;0.01,+R35,ROUND(+M35*R35,0))</f>
        <v>0</v>
      </c>
      <c r="Q35" s="650"/>
      <c r="R35" s="650">
        <f>+T35-L35</f>
        <v>0</v>
      </c>
      <c r="S35" s="650"/>
      <c r="T35" s="650">
        <v>0</v>
      </c>
      <c r="U35" s="643"/>
    </row>
    <row r="36" spans="1:24">
      <c r="A36" s="672"/>
      <c r="B36" s="671"/>
      <c r="C36" s="670"/>
      <c r="D36" s="651"/>
      <c r="E36" s="659">
        <f>SUM(E33:E35)</f>
        <v>319681</v>
      </c>
      <c r="F36" s="659">
        <f>SUM(F33:F35)</f>
        <v>360068</v>
      </c>
      <c r="G36" s="659">
        <f>SUM(G33:G35)</f>
        <v>419452</v>
      </c>
      <c r="H36" s="659">
        <f>SUM(H33:H35)</f>
        <v>479884</v>
      </c>
      <c r="I36" s="659">
        <f>SUM(I33:I35)</f>
        <v>544680</v>
      </c>
      <c r="J36" s="669"/>
      <c r="K36" s="650"/>
      <c r="L36" s="650"/>
      <c r="M36" s="662"/>
      <c r="N36" s="650"/>
      <c r="O36" s="651"/>
      <c r="P36" s="650"/>
      <c r="Q36" s="650"/>
      <c r="R36" s="650"/>
      <c r="S36" s="650"/>
      <c r="T36" s="650"/>
      <c r="U36" s="643"/>
    </row>
    <row r="37" spans="1:24">
      <c r="A37" s="672"/>
      <c r="B37" s="671"/>
      <c r="C37" s="670"/>
      <c r="D37" s="651"/>
      <c r="E37" s="651"/>
      <c r="F37" s="651"/>
      <c r="G37" s="651"/>
      <c r="H37" s="651"/>
      <c r="I37" s="651"/>
      <c r="J37" s="669"/>
      <c r="K37" s="650"/>
      <c r="L37" s="650"/>
      <c r="M37" s="662"/>
      <c r="N37" s="650"/>
      <c r="O37" s="651"/>
      <c r="P37" s="650"/>
      <c r="Q37" s="650"/>
      <c r="R37" s="650"/>
      <c r="S37" s="650"/>
      <c r="T37" s="650"/>
      <c r="U37" s="643"/>
    </row>
    <row r="38" spans="1:24">
      <c r="A38" s="672"/>
      <c r="B38" s="671" t="s">
        <v>1628</v>
      </c>
      <c r="C38" s="670"/>
      <c r="D38" s="651"/>
      <c r="E38" s="651"/>
      <c r="F38" s="651"/>
      <c r="G38" s="651"/>
      <c r="H38" s="651"/>
      <c r="I38" s="651"/>
      <c r="J38" s="669"/>
      <c r="K38" s="650"/>
      <c r="L38" s="650"/>
      <c r="M38" s="662"/>
      <c r="N38" s="650"/>
      <c r="O38" s="651"/>
      <c r="P38" s="650"/>
      <c r="Q38" s="650"/>
      <c r="R38" s="650"/>
      <c r="S38" s="650"/>
      <c r="T38" s="650"/>
      <c r="U38" s="643"/>
    </row>
    <row r="39" spans="1:24">
      <c r="A39" s="672"/>
      <c r="B39" s="671"/>
      <c r="C39" s="671" t="s">
        <v>1662</v>
      </c>
      <c r="D39" s="651"/>
      <c r="E39" s="651">
        <v>-57152</v>
      </c>
      <c r="F39" s="651">
        <v>-61496</v>
      </c>
      <c r="G39" s="651">
        <v>-66652</v>
      </c>
      <c r="H39" s="651">
        <v>-70384</v>
      </c>
      <c r="I39" s="651">
        <v>-74280</v>
      </c>
      <c r="J39" s="669"/>
      <c r="K39" s="650"/>
      <c r="L39" s="650"/>
      <c r="M39" s="662"/>
      <c r="N39" s="650"/>
      <c r="O39" s="651"/>
      <c r="P39" s="650"/>
      <c r="Q39" s="650"/>
      <c r="R39" s="650"/>
      <c r="S39" s="650"/>
      <c r="T39" s="650"/>
      <c r="U39" s="643"/>
      <c r="X39" s="643">
        <f>E36+E42+E45</f>
        <v>0</v>
      </c>
    </row>
    <row r="40" spans="1:24">
      <c r="A40" s="672"/>
      <c r="B40" s="671"/>
      <c r="C40" s="671" t="s">
        <v>1663</v>
      </c>
      <c r="D40" s="651"/>
      <c r="E40" s="651">
        <v>-262529</v>
      </c>
      <c r="F40" s="651">
        <v>-298572</v>
      </c>
      <c r="G40" s="651">
        <v>-352800</v>
      </c>
      <c r="H40" s="651">
        <v>-409500</v>
      </c>
      <c r="I40" s="651">
        <v>-470400</v>
      </c>
      <c r="J40" s="669"/>
      <c r="K40" s="650"/>
      <c r="L40" s="650"/>
      <c r="M40" s="662"/>
      <c r="N40" s="650"/>
      <c r="O40" s="651"/>
      <c r="P40" s="650"/>
      <c r="Q40" s="650"/>
      <c r="R40" s="650"/>
      <c r="S40" s="650"/>
      <c r="T40" s="650"/>
      <c r="U40" s="643"/>
    </row>
    <row r="41" spans="1:24">
      <c r="A41" s="672"/>
      <c r="B41" s="671"/>
      <c r="C41" s="670" t="s">
        <v>1664</v>
      </c>
      <c r="D41" s="651"/>
      <c r="E41" s="651">
        <v>-93762</v>
      </c>
      <c r="F41" s="651">
        <v>-106633</v>
      </c>
      <c r="G41" s="651">
        <v>-126000</v>
      </c>
      <c r="H41" s="651">
        <v>-146250</v>
      </c>
      <c r="I41" s="651">
        <v>-168000</v>
      </c>
      <c r="J41" s="669"/>
      <c r="K41" s="650"/>
      <c r="L41" s="650"/>
      <c r="M41" s="662"/>
      <c r="N41" s="650"/>
      <c r="O41" s="651"/>
      <c r="P41" s="650"/>
      <c r="Q41" s="650"/>
      <c r="R41" s="650"/>
      <c r="S41" s="650"/>
      <c r="T41" s="650"/>
      <c r="U41" s="643"/>
    </row>
    <row r="42" spans="1:24">
      <c r="A42" s="672"/>
      <c r="B42" s="671"/>
      <c r="C42" s="670"/>
      <c r="D42" s="651"/>
      <c r="E42" s="659">
        <f>SUM(E39:E41)</f>
        <v>-413443</v>
      </c>
      <c r="F42" s="659">
        <f>SUM(F39:F41)</f>
        <v>-466701</v>
      </c>
      <c r="G42" s="659">
        <f>SUM(G39:G41)</f>
        <v>-545452</v>
      </c>
      <c r="H42" s="659">
        <f>SUM(H39:H41)</f>
        <v>-626134</v>
      </c>
      <c r="I42" s="659">
        <f>SUM(I39:I41)</f>
        <v>-712680</v>
      </c>
      <c r="J42" s="669"/>
      <c r="K42" s="650"/>
      <c r="L42" s="650"/>
      <c r="M42" s="662"/>
      <c r="N42" s="650"/>
      <c r="O42" s="651"/>
      <c r="P42" s="650"/>
      <c r="Q42" s="650"/>
      <c r="R42" s="650"/>
      <c r="S42" s="650"/>
      <c r="T42" s="650"/>
      <c r="U42" s="643"/>
    </row>
    <row r="43" spans="1:24">
      <c r="A43" s="672"/>
      <c r="B43" s="671"/>
      <c r="C43" s="670"/>
      <c r="D43" s="651"/>
      <c r="E43" s="651"/>
      <c r="F43" s="651"/>
      <c r="G43" s="651"/>
      <c r="H43" s="651"/>
      <c r="I43" s="651"/>
      <c r="J43" s="669"/>
      <c r="K43" s="650"/>
      <c r="L43" s="650"/>
      <c r="M43" s="662"/>
      <c r="N43" s="650"/>
      <c r="O43" s="651"/>
      <c r="P43" s="650"/>
      <c r="Q43" s="650"/>
      <c r="R43" s="650"/>
      <c r="S43" s="650"/>
      <c r="T43" s="650"/>
      <c r="U43" s="643"/>
    </row>
    <row r="44" spans="1:24">
      <c r="A44" s="672"/>
      <c r="B44" s="671" t="s">
        <v>1627</v>
      </c>
      <c r="C44" s="670"/>
      <c r="D44" s="651"/>
      <c r="E44" s="651"/>
      <c r="F44" s="651"/>
      <c r="G44" s="651"/>
      <c r="H44" s="651"/>
      <c r="I44" s="651"/>
      <c r="J44" s="669"/>
      <c r="K44" s="650"/>
      <c r="L44" s="650"/>
      <c r="M44" s="662"/>
      <c r="N44" s="650"/>
      <c r="O44" s="651"/>
      <c r="P44" s="650"/>
      <c r="Q44" s="650"/>
      <c r="R44" s="650"/>
      <c r="S44" s="650"/>
      <c r="T44" s="650"/>
      <c r="U44" s="643"/>
    </row>
    <row r="45" spans="1:24">
      <c r="A45" s="672"/>
      <c r="B45" s="671"/>
      <c r="C45" s="670" t="s">
        <v>1665</v>
      </c>
      <c r="D45" s="651"/>
      <c r="E45" s="651">
        <v>93762</v>
      </c>
      <c r="F45" s="651">
        <v>106633</v>
      </c>
      <c r="G45" s="651">
        <v>126000</v>
      </c>
      <c r="H45" s="651">
        <v>146250</v>
      </c>
      <c r="I45" s="651">
        <v>168000</v>
      </c>
      <c r="J45" s="669"/>
      <c r="K45" s="650"/>
      <c r="L45" s="650"/>
      <c r="M45" s="662"/>
      <c r="N45" s="650"/>
      <c r="O45" s="651"/>
      <c r="P45" s="650"/>
      <c r="Q45" s="650"/>
      <c r="R45" s="650"/>
      <c r="S45" s="650"/>
      <c r="T45" s="650"/>
      <c r="U45" s="643"/>
    </row>
    <row r="46" spans="1:24" ht="16.2" thickBot="1">
      <c r="A46" s="668"/>
      <c r="B46" s="667"/>
      <c r="C46" s="667"/>
      <c r="D46" s="666"/>
      <c r="E46" s="666"/>
      <c r="F46" s="666"/>
      <c r="G46" s="666"/>
      <c r="H46" s="666"/>
      <c r="I46" s="666"/>
      <c r="J46" s="665"/>
      <c r="K46" s="650"/>
      <c r="L46" s="650"/>
      <c r="M46" s="660"/>
      <c r="N46" s="650"/>
      <c r="O46" s="651"/>
      <c r="P46" s="650"/>
      <c r="Q46" s="650"/>
      <c r="R46" s="650"/>
      <c r="S46" s="650"/>
      <c r="T46" s="650"/>
      <c r="U46" s="643"/>
    </row>
    <row r="47" spans="1:24">
      <c r="D47" s="643"/>
      <c r="E47" s="643"/>
      <c r="F47" s="643"/>
      <c r="G47" s="643"/>
      <c r="H47" s="643"/>
      <c r="I47" s="643"/>
      <c r="J47" s="643"/>
      <c r="K47" s="650"/>
      <c r="L47" s="650"/>
      <c r="M47" s="660"/>
      <c r="N47" s="650"/>
      <c r="O47" s="651"/>
      <c r="P47" s="650"/>
      <c r="Q47" s="650"/>
      <c r="R47" s="650"/>
      <c r="S47" s="650"/>
      <c r="T47" s="650"/>
      <c r="U47" s="643"/>
    </row>
    <row r="48" spans="1:24">
      <c r="B48" s="642" t="s">
        <v>1626</v>
      </c>
      <c r="D48" s="643"/>
      <c r="E48" s="643"/>
      <c r="F48" s="643"/>
      <c r="G48" s="643"/>
      <c r="H48" s="643"/>
      <c r="I48" s="643"/>
      <c r="J48" s="643"/>
      <c r="K48" s="650"/>
      <c r="L48" s="650"/>
      <c r="M48" s="660"/>
      <c r="N48" s="650"/>
      <c r="O48" s="651"/>
      <c r="P48" s="650"/>
      <c r="Q48" s="650"/>
      <c r="R48" s="650"/>
      <c r="S48" s="650"/>
      <c r="T48" s="650"/>
      <c r="U48" s="643"/>
    </row>
    <row r="49" spans="1:21">
      <c r="C49" s="642" t="s">
        <v>1666</v>
      </c>
      <c r="D49" s="643">
        <v>0</v>
      </c>
      <c r="E49" s="643">
        <v>9186</v>
      </c>
      <c r="F49" s="643">
        <v>10492</v>
      </c>
      <c r="G49" s="643">
        <v>12141</v>
      </c>
      <c r="H49" s="643">
        <v>13817</v>
      </c>
      <c r="I49" s="643">
        <v>14514</v>
      </c>
      <c r="J49" s="643"/>
      <c r="K49" s="650">
        <f>217421</f>
        <v>217421</v>
      </c>
      <c r="L49" s="650">
        <v>258105</v>
      </c>
      <c r="M49" s="660">
        <f>+K49/L49</f>
        <v>0.84237422754305413</v>
      </c>
      <c r="N49" s="650"/>
      <c r="O49" s="651">
        <f>+K49+P49</f>
        <v>268370</v>
      </c>
      <c r="P49" s="650">
        <f>ROUND(+M49*R49,0)</f>
        <v>50949</v>
      </c>
      <c r="Q49" s="650"/>
      <c r="R49" s="650">
        <f>+T49-L49</f>
        <v>60483</v>
      </c>
      <c r="S49" s="650"/>
      <c r="T49" s="650">
        <v>318588</v>
      </c>
      <c r="U49" s="643"/>
    </row>
    <row r="50" spans="1:21">
      <c r="C50" s="664" t="s">
        <v>1667</v>
      </c>
      <c r="D50" s="643">
        <v>0</v>
      </c>
      <c r="E50" s="643">
        <v>704</v>
      </c>
      <c r="F50" s="643">
        <v>740</v>
      </c>
      <c r="G50" s="643">
        <v>784</v>
      </c>
      <c r="H50" s="643">
        <v>827</v>
      </c>
      <c r="I50" s="643">
        <v>866</v>
      </c>
      <c r="J50" s="643"/>
      <c r="K50" s="650">
        <f>31388+2297</f>
        <v>33685</v>
      </c>
      <c r="L50" s="650">
        <f>56358+1551</f>
        <v>57909</v>
      </c>
      <c r="M50" s="660">
        <f>+K50/L50</f>
        <v>0.58168851128494703</v>
      </c>
      <c r="N50" s="650"/>
      <c r="O50" s="651">
        <f>+K50+P50</f>
        <v>39794</v>
      </c>
      <c r="P50" s="650">
        <f>ROUND(+M50*R50,0)</f>
        <v>6109</v>
      </c>
      <c r="Q50" s="650"/>
      <c r="R50" s="650">
        <f>+T50-L50</f>
        <v>10502</v>
      </c>
      <c r="S50" s="650"/>
      <c r="T50" s="650">
        <f>66569+1842</f>
        <v>68411</v>
      </c>
      <c r="U50" s="643"/>
    </row>
    <row r="51" spans="1:21">
      <c r="E51" s="644">
        <f>SUM(E49:E50)</f>
        <v>9890</v>
      </c>
      <c r="F51" s="644">
        <f>SUM(F49:F50)</f>
        <v>11232</v>
      </c>
      <c r="G51" s="644">
        <f>SUM(G49:G50)</f>
        <v>12925</v>
      </c>
      <c r="H51" s="644">
        <f>SUM(H49:H50)</f>
        <v>14644</v>
      </c>
      <c r="I51" s="644">
        <f>SUM(I49:I50)</f>
        <v>15380</v>
      </c>
      <c r="J51" s="643"/>
    </row>
    <row r="52" spans="1:21">
      <c r="D52" s="643"/>
      <c r="E52" s="643"/>
      <c r="F52" s="643"/>
      <c r="G52" s="643"/>
      <c r="H52" s="643"/>
      <c r="I52" s="643"/>
      <c r="J52" s="643"/>
      <c r="K52" s="650"/>
      <c r="L52" s="650"/>
      <c r="M52" s="650"/>
      <c r="N52" s="650"/>
      <c r="O52" s="651"/>
      <c r="P52" s="650"/>
      <c r="Q52" s="650"/>
      <c r="R52" s="650"/>
      <c r="S52" s="650"/>
      <c r="T52" s="650"/>
      <c r="U52" s="643"/>
    </row>
    <row r="53" spans="1:21">
      <c r="B53" s="653" t="s">
        <v>1625</v>
      </c>
      <c r="C53" s="653"/>
      <c r="D53" s="663">
        <f>SUM(D8:D52)</f>
        <v>551560</v>
      </c>
      <c r="E53" s="663">
        <f>+E12+E18+E26+E28+E29+E36+E42+E45+E51</f>
        <v>735267</v>
      </c>
      <c r="F53" s="663">
        <f>+F12+F18+F26+F28+F29+F36+F42+F45+F51</f>
        <v>814403</v>
      </c>
      <c r="G53" s="663">
        <f>+G12+G18+G26+G28+G29+G36+G42+G45+G51</f>
        <v>899216</v>
      </c>
      <c r="H53" s="663">
        <f>+H12+H18+H26+H28+H29+H36+H42+H45+H51</f>
        <v>984229</v>
      </c>
      <c r="I53" s="663">
        <f>+I12+I18+I26+I28+I29+I36+I42+I45+I51</f>
        <v>1114300</v>
      </c>
      <c r="J53" s="643"/>
      <c r="K53" s="658">
        <f>SUM(K8:K52)</f>
        <v>709487</v>
      </c>
      <c r="L53" s="658">
        <f>SUM(L8:L52)</f>
        <v>831673</v>
      </c>
      <c r="M53" s="650"/>
      <c r="N53" s="650"/>
      <c r="O53" s="659">
        <f>SUM(O8:O52)</f>
        <v>859724</v>
      </c>
      <c r="P53" s="658">
        <f>SUM(P8:P52)</f>
        <v>150237</v>
      </c>
      <c r="Q53" s="650"/>
      <c r="R53" s="658">
        <f>SUM(R8:R52)</f>
        <v>183049</v>
      </c>
      <c r="S53" s="650"/>
      <c r="T53" s="658">
        <f>SUM(T8:T52)</f>
        <v>1014722</v>
      </c>
      <c r="U53" s="643"/>
    </row>
    <row r="54" spans="1:21">
      <c r="D54" s="643"/>
      <c r="E54" s="643"/>
      <c r="F54" s="643"/>
      <c r="G54" s="643"/>
      <c r="H54" s="643"/>
      <c r="I54" s="643"/>
      <c r="J54" s="643"/>
      <c r="K54" s="650"/>
      <c r="L54" s="650"/>
      <c r="M54" s="650"/>
      <c r="N54" s="650"/>
      <c r="O54" s="651"/>
      <c r="P54" s="650"/>
      <c r="Q54" s="650"/>
      <c r="R54" s="650"/>
      <c r="S54" s="650"/>
      <c r="T54" s="650"/>
      <c r="U54" s="643"/>
    </row>
    <row r="55" spans="1:21">
      <c r="A55" s="642" t="s">
        <v>1624</v>
      </c>
      <c r="D55" s="643"/>
      <c r="E55" s="643"/>
      <c r="F55" s="643"/>
      <c r="G55" s="643"/>
      <c r="H55" s="643"/>
      <c r="I55" s="643"/>
      <c r="J55" s="643"/>
      <c r="K55" s="650"/>
      <c r="L55" s="650"/>
      <c r="M55" s="650"/>
      <c r="N55" s="650"/>
      <c r="O55" s="651"/>
      <c r="P55" s="650"/>
      <c r="Q55" s="650"/>
      <c r="R55" s="650"/>
      <c r="S55" s="650"/>
      <c r="T55" s="650"/>
      <c r="U55" s="643"/>
    </row>
    <row r="56" spans="1:21">
      <c r="B56" s="642" t="s">
        <v>1623</v>
      </c>
      <c r="D56" s="643"/>
      <c r="E56" s="643"/>
      <c r="F56" s="643"/>
      <c r="G56" s="643"/>
      <c r="H56" s="643"/>
      <c r="I56" s="643"/>
      <c r="J56" s="643"/>
      <c r="K56" s="650"/>
      <c r="L56" s="650"/>
      <c r="M56" s="650"/>
      <c r="N56" s="650"/>
      <c r="O56" s="651"/>
      <c r="P56" s="650"/>
      <c r="Q56" s="650"/>
      <c r="R56" s="650"/>
      <c r="S56" s="650"/>
      <c r="T56" s="650"/>
      <c r="U56" s="643"/>
    </row>
    <row r="57" spans="1:21">
      <c r="C57" s="642" t="s">
        <v>1668</v>
      </c>
      <c r="D57" s="643">
        <f>+O57</f>
        <v>-170713</v>
      </c>
      <c r="E57" s="643">
        <f>-41766-6437</f>
        <v>-48203</v>
      </c>
      <c r="F57" s="643">
        <f>-39460-6450</f>
        <v>-45910</v>
      </c>
      <c r="G57" s="643">
        <f>-37538-6469</f>
        <v>-44007</v>
      </c>
      <c r="H57" s="643">
        <f>-35689-6451</f>
        <v>-42140</v>
      </c>
      <c r="I57" s="643">
        <f>-33905-6451</f>
        <v>-40356</v>
      </c>
      <c r="J57" s="643"/>
      <c r="K57" s="650">
        <v>-143410</v>
      </c>
      <c r="L57" s="650">
        <v>-153458</v>
      </c>
      <c r="M57" s="660">
        <f>+K57/L57</f>
        <v>0.93452280102699115</v>
      </c>
      <c r="N57" s="650"/>
      <c r="O57" s="651">
        <f>+K57+P57</f>
        <v>-170713</v>
      </c>
      <c r="P57" s="650">
        <f>ROUND(+M57*R57,0)</f>
        <v>-27303</v>
      </c>
      <c r="Q57" s="650"/>
      <c r="R57" s="650">
        <f>+T57-L57</f>
        <v>-29216</v>
      </c>
      <c r="S57" s="650"/>
      <c r="T57" s="650">
        <v>-182674</v>
      </c>
      <c r="U57" s="643"/>
    </row>
    <row r="58" spans="1:21">
      <c r="C58" s="642" t="s">
        <v>1669</v>
      </c>
      <c r="D58" s="643"/>
      <c r="E58" s="643">
        <v>48</v>
      </c>
      <c r="F58" s="643">
        <v>47</v>
      </c>
      <c r="G58" s="643">
        <v>44</v>
      </c>
      <c r="H58" s="643">
        <v>42</v>
      </c>
      <c r="I58" s="643">
        <v>40</v>
      </c>
      <c r="J58" s="643"/>
      <c r="K58" s="650"/>
      <c r="L58" s="650"/>
      <c r="M58" s="660"/>
      <c r="N58" s="650"/>
      <c r="O58" s="651"/>
      <c r="P58" s="650"/>
      <c r="Q58" s="650"/>
      <c r="R58" s="650"/>
      <c r="S58" s="650"/>
      <c r="T58" s="650"/>
      <c r="U58" s="643"/>
    </row>
    <row r="59" spans="1:21">
      <c r="C59" s="642" t="s">
        <v>1620</v>
      </c>
      <c r="D59" s="643"/>
      <c r="E59" s="643">
        <f>-160338-E57-E58</f>
        <v>-112183</v>
      </c>
      <c r="F59" s="643">
        <f>-160996-F57-F58</f>
        <v>-115133</v>
      </c>
      <c r="G59" s="643">
        <f>-159698-G57-G58</f>
        <v>-115735</v>
      </c>
      <c r="H59" s="643">
        <f>-158122-H57-H58</f>
        <v>-116024</v>
      </c>
      <c r="I59" s="643">
        <f>-156997-I57-I58</f>
        <v>-116681</v>
      </c>
      <c r="J59" s="643"/>
      <c r="K59" s="650"/>
      <c r="L59" s="650"/>
      <c r="M59" s="660"/>
      <c r="N59" s="650"/>
      <c r="O59" s="651"/>
      <c r="P59" s="650"/>
      <c r="Q59" s="650"/>
      <c r="R59" s="650"/>
      <c r="S59" s="650"/>
      <c r="T59" s="650"/>
      <c r="U59" s="643"/>
    </row>
    <row r="60" spans="1:21">
      <c r="D60" s="643"/>
      <c r="E60" s="644">
        <f>SUM(E57:E59)</f>
        <v>-160338</v>
      </c>
      <c r="F60" s="644">
        <f>SUM(F57:F59)</f>
        <v>-160996</v>
      </c>
      <c r="G60" s="644">
        <f>SUM(G57:G59)</f>
        <v>-159698</v>
      </c>
      <c r="H60" s="644">
        <f>SUM(H57:H59)</f>
        <v>-158122</v>
      </c>
      <c r="I60" s="644">
        <f>SUM(I57:I59)</f>
        <v>-156997</v>
      </c>
      <c r="J60" s="643"/>
      <c r="K60" s="650"/>
      <c r="L60" s="650"/>
      <c r="M60" s="660"/>
      <c r="N60" s="650"/>
      <c r="O60" s="651"/>
      <c r="P60" s="650"/>
      <c r="Q60" s="650"/>
      <c r="R60" s="650"/>
      <c r="S60" s="650"/>
      <c r="T60" s="650"/>
      <c r="U60" s="643"/>
    </row>
    <row r="61" spans="1:21">
      <c r="D61" s="643"/>
      <c r="E61" s="643"/>
      <c r="F61" s="643"/>
      <c r="G61" s="643"/>
      <c r="H61" s="643"/>
      <c r="I61" s="643"/>
      <c r="J61" s="643"/>
      <c r="K61" s="650"/>
      <c r="L61" s="650"/>
      <c r="M61" s="660"/>
      <c r="N61" s="650"/>
      <c r="O61" s="651"/>
      <c r="P61" s="650"/>
      <c r="Q61" s="650"/>
      <c r="R61" s="650"/>
      <c r="S61" s="650"/>
      <c r="T61" s="650"/>
      <c r="U61" s="643"/>
    </row>
    <row r="62" spans="1:21">
      <c r="B62" s="642" t="s">
        <v>1622</v>
      </c>
      <c r="D62" s="643"/>
      <c r="E62" s="643"/>
      <c r="F62" s="643"/>
      <c r="G62" s="643"/>
      <c r="H62" s="643"/>
      <c r="I62" s="643"/>
      <c r="J62" s="643"/>
      <c r="K62" s="650"/>
      <c r="L62" s="650"/>
      <c r="M62" s="660"/>
      <c r="N62" s="650"/>
      <c r="O62" s="651"/>
      <c r="P62" s="650"/>
      <c r="Q62" s="650"/>
      <c r="R62" s="650"/>
      <c r="S62" s="650"/>
      <c r="T62" s="650"/>
      <c r="U62" s="643"/>
    </row>
    <row r="63" spans="1:21">
      <c r="C63" s="642" t="s">
        <v>1620</v>
      </c>
      <c r="D63" s="643"/>
      <c r="E63" s="643">
        <v>-7924</v>
      </c>
      <c r="F63" s="643">
        <v>-8768</v>
      </c>
      <c r="G63" s="643">
        <v>-9146</v>
      </c>
      <c r="H63" s="643">
        <v>-9380</v>
      </c>
      <c r="I63" s="643">
        <v>-9717</v>
      </c>
      <c r="J63" s="643"/>
      <c r="K63" s="650"/>
      <c r="L63" s="650"/>
      <c r="M63" s="660"/>
      <c r="N63" s="650"/>
      <c r="O63" s="651"/>
      <c r="P63" s="650"/>
      <c r="Q63" s="650"/>
      <c r="R63" s="650"/>
      <c r="S63" s="650"/>
      <c r="T63" s="650"/>
      <c r="U63" s="643"/>
    </row>
    <row r="64" spans="1:21">
      <c r="D64" s="643"/>
      <c r="E64" s="644">
        <f>SUM(E63:E63)</f>
        <v>-7924</v>
      </c>
      <c r="F64" s="644">
        <f>SUM(F63:F63)</f>
        <v>-8768</v>
      </c>
      <c r="G64" s="644">
        <f>SUM(G63:G63)</f>
        <v>-9146</v>
      </c>
      <c r="H64" s="644">
        <f>SUM(H63:H63)</f>
        <v>-9380</v>
      </c>
      <c r="I64" s="644">
        <f>SUM(I63:I63)</f>
        <v>-9717</v>
      </c>
      <c r="J64" s="643"/>
      <c r="K64" s="650"/>
      <c r="L64" s="650"/>
      <c r="M64" s="660"/>
      <c r="N64" s="650"/>
      <c r="O64" s="651"/>
      <c r="P64" s="650"/>
      <c r="Q64" s="650"/>
      <c r="R64" s="650"/>
      <c r="S64" s="650"/>
      <c r="T64" s="650"/>
      <c r="U64" s="643"/>
    </row>
    <row r="65" spans="1:21">
      <c r="D65" s="643"/>
      <c r="E65" s="643"/>
      <c r="F65" s="643"/>
      <c r="G65" s="643"/>
      <c r="H65" s="643"/>
      <c r="I65" s="643"/>
      <c r="J65" s="643"/>
      <c r="K65" s="650"/>
      <c r="L65" s="650"/>
      <c r="M65" s="660"/>
      <c r="N65" s="650"/>
      <c r="O65" s="651"/>
      <c r="P65" s="650"/>
      <c r="Q65" s="650"/>
      <c r="R65" s="650"/>
      <c r="S65" s="650"/>
      <c r="T65" s="650"/>
      <c r="U65" s="643"/>
    </row>
    <row r="66" spans="1:21">
      <c r="B66" s="642" t="s">
        <v>1621</v>
      </c>
      <c r="D66" s="643"/>
      <c r="E66" s="643"/>
      <c r="F66" s="643"/>
      <c r="G66" s="643"/>
      <c r="H66" s="643"/>
      <c r="I66" s="643"/>
      <c r="J66" s="643"/>
      <c r="K66" s="650"/>
      <c r="L66" s="650"/>
      <c r="M66" s="660"/>
      <c r="N66" s="650"/>
      <c r="O66" s="651"/>
      <c r="P66" s="650"/>
      <c r="Q66" s="650"/>
      <c r="R66" s="650"/>
      <c r="S66" s="650"/>
      <c r="T66" s="650"/>
      <c r="U66" s="643"/>
    </row>
    <row r="67" spans="1:21">
      <c r="C67" s="642" t="s">
        <v>1620</v>
      </c>
      <c r="D67" s="643"/>
      <c r="E67" s="643">
        <v>-39254</v>
      </c>
      <c r="F67" s="643">
        <v>-42933</v>
      </c>
      <c r="G67" s="643">
        <v>-46955</v>
      </c>
      <c r="H67" s="643">
        <v>-51367</v>
      </c>
      <c r="I67" s="643">
        <v>-54016</v>
      </c>
      <c r="J67" s="643"/>
      <c r="K67" s="650"/>
      <c r="L67" s="650"/>
      <c r="M67" s="660"/>
      <c r="N67" s="650"/>
      <c r="O67" s="651"/>
      <c r="P67" s="650"/>
      <c r="Q67" s="650"/>
      <c r="R67" s="650"/>
      <c r="S67" s="650"/>
      <c r="T67" s="650"/>
      <c r="U67" s="643"/>
    </row>
    <row r="68" spans="1:21">
      <c r="D68" s="643"/>
      <c r="E68" s="644">
        <f>SUM(E67:E67)</f>
        <v>-39254</v>
      </c>
      <c r="F68" s="644">
        <f>SUM(F67:F67)</f>
        <v>-42933</v>
      </c>
      <c r="G68" s="644">
        <f>SUM(G67:G67)</f>
        <v>-46955</v>
      </c>
      <c r="H68" s="644">
        <f>SUM(H67:H67)</f>
        <v>-51367</v>
      </c>
      <c r="I68" s="644">
        <f>SUM(I67:I67)</f>
        <v>-54016</v>
      </c>
      <c r="J68" s="643"/>
      <c r="K68" s="650"/>
      <c r="L68" s="650"/>
      <c r="M68" s="660"/>
      <c r="N68" s="650"/>
      <c r="O68" s="651"/>
      <c r="P68" s="650"/>
      <c r="Q68" s="650"/>
      <c r="R68" s="650"/>
      <c r="S68" s="650"/>
      <c r="T68" s="650"/>
      <c r="U68" s="643"/>
    </row>
    <row r="69" spans="1:21">
      <c r="D69" s="643"/>
      <c r="E69" s="643"/>
      <c r="F69" s="643"/>
      <c r="G69" s="643"/>
      <c r="H69" s="643"/>
      <c r="I69" s="643"/>
      <c r="J69" s="643"/>
      <c r="K69" s="650"/>
      <c r="L69" s="650"/>
      <c r="M69" s="650"/>
      <c r="N69" s="650"/>
      <c r="O69" s="651"/>
      <c r="P69" s="650"/>
      <c r="Q69" s="650"/>
      <c r="R69" s="650"/>
      <c r="S69" s="650"/>
      <c r="T69" s="650"/>
      <c r="U69" s="643"/>
    </row>
    <row r="70" spans="1:21">
      <c r="B70" s="653" t="s">
        <v>1619</v>
      </c>
      <c r="C70" s="653"/>
      <c r="D70" s="663">
        <f>SUM(D57:D69)</f>
        <v>-170713</v>
      </c>
      <c r="E70" s="663">
        <f>+E60+E64+E68</f>
        <v>-207516</v>
      </c>
      <c r="F70" s="663">
        <f>+F60+F64+F68</f>
        <v>-212697</v>
      </c>
      <c r="G70" s="663">
        <f>+G60+G64+G68</f>
        <v>-215799</v>
      </c>
      <c r="H70" s="663">
        <f>+H60+H64+H68</f>
        <v>-218869</v>
      </c>
      <c r="I70" s="663">
        <f>+I60+I64+I68</f>
        <v>-220730</v>
      </c>
      <c r="J70" s="643"/>
      <c r="K70" s="658"/>
      <c r="L70" s="658"/>
      <c r="M70" s="650"/>
      <c r="N70" s="650"/>
      <c r="O70" s="659"/>
      <c r="P70" s="658"/>
      <c r="Q70" s="650"/>
      <c r="R70" s="658"/>
      <c r="S70" s="650"/>
      <c r="T70" s="658"/>
      <c r="U70" s="643"/>
    </row>
    <row r="71" spans="1:21">
      <c r="D71" s="643"/>
      <c r="E71" s="643"/>
      <c r="F71" s="643"/>
      <c r="G71" s="643"/>
      <c r="H71" s="643"/>
      <c r="I71" s="643"/>
      <c r="J71" s="643"/>
      <c r="K71" s="650"/>
      <c r="L71" s="650"/>
      <c r="M71" s="650"/>
      <c r="N71" s="650"/>
      <c r="O71" s="651"/>
      <c r="P71" s="650"/>
      <c r="Q71" s="650"/>
      <c r="R71" s="650"/>
      <c r="S71" s="650"/>
      <c r="T71" s="650"/>
      <c r="U71" s="643"/>
    </row>
    <row r="72" spans="1:21">
      <c r="A72" s="653" t="s">
        <v>1618</v>
      </c>
      <c r="B72" s="653"/>
      <c r="C72" s="653"/>
      <c r="D72" s="654">
        <f t="shared" ref="D72:I72" si="0">+D53+D70</f>
        <v>380847</v>
      </c>
      <c r="E72" s="661">
        <f t="shared" si="0"/>
        <v>527751</v>
      </c>
      <c r="F72" s="661">
        <f t="shared" si="0"/>
        <v>601706</v>
      </c>
      <c r="G72" s="661">
        <f t="shared" si="0"/>
        <v>683417</v>
      </c>
      <c r="H72" s="661">
        <f t="shared" si="0"/>
        <v>765360</v>
      </c>
      <c r="I72" s="661">
        <f t="shared" si="0"/>
        <v>893570</v>
      </c>
      <c r="J72" s="643"/>
      <c r="K72" s="650">
        <f>SUM(K53:K69)</f>
        <v>566077</v>
      </c>
      <c r="L72" s="650">
        <f>SUM(L53:L69)</f>
        <v>678215</v>
      </c>
      <c r="M72" s="650"/>
      <c r="N72" s="650"/>
      <c r="O72" s="651">
        <f>SUM(O53:O69)</f>
        <v>689011</v>
      </c>
      <c r="P72" s="650">
        <f>SUM(P53:P69)</f>
        <v>122934</v>
      </c>
      <c r="Q72" s="650"/>
      <c r="R72" s="650">
        <f>SUM(R53:R69)</f>
        <v>153833</v>
      </c>
      <c r="S72" s="650"/>
      <c r="T72" s="650">
        <f>SUM(T53:T69)</f>
        <v>832048</v>
      </c>
      <c r="U72" s="643"/>
    </row>
    <row r="73" spans="1:21">
      <c r="D73" s="643"/>
      <c r="E73" s="643"/>
      <c r="F73" s="643"/>
      <c r="G73" s="643"/>
      <c r="H73" s="643"/>
      <c r="I73" s="643"/>
      <c r="J73" s="643"/>
      <c r="K73" s="650"/>
      <c r="L73" s="650"/>
      <c r="M73" s="650"/>
      <c r="N73" s="650"/>
      <c r="O73" s="651"/>
      <c r="P73" s="650"/>
      <c r="Q73" s="650"/>
      <c r="R73" s="650"/>
      <c r="S73" s="650"/>
      <c r="T73" s="650"/>
      <c r="U73" s="643"/>
    </row>
    <row r="74" spans="1:21">
      <c r="A74" s="653" t="s">
        <v>1617</v>
      </c>
      <c r="D74" s="643"/>
      <c r="E74" s="643"/>
      <c r="F74" s="643"/>
      <c r="G74" s="643"/>
      <c r="H74" s="643"/>
      <c r="I74" s="643"/>
      <c r="J74" s="643"/>
      <c r="K74" s="650"/>
      <c r="L74" s="650"/>
      <c r="M74" s="650"/>
      <c r="N74" s="650"/>
      <c r="O74" s="651"/>
      <c r="P74" s="650"/>
      <c r="Q74" s="650"/>
      <c r="R74" s="650"/>
      <c r="S74" s="650"/>
      <c r="T74" s="650"/>
      <c r="U74" s="643"/>
    </row>
    <row r="75" spans="1:21">
      <c r="B75" s="642" t="s">
        <v>1611</v>
      </c>
      <c r="D75" s="643"/>
      <c r="E75" s="643">
        <f t="shared" ref="E75:I82" si="1">+E134</f>
        <v>-304057</v>
      </c>
      <c r="F75" s="643">
        <f t="shared" si="1"/>
        <v>-306124</v>
      </c>
      <c r="G75" s="643">
        <f t="shared" si="1"/>
        <v>-306724</v>
      </c>
      <c r="H75" s="643">
        <f t="shared" si="1"/>
        <v>-307500</v>
      </c>
      <c r="I75" s="643">
        <f t="shared" si="1"/>
        <v>-308104</v>
      </c>
      <c r="J75" s="643"/>
      <c r="K75" s="650"/>
      <c r="L75" s="650"/>
      <c r="M75" s="650"/>
      <c r="N75" s="650"/>
      <c r="O75" s="651"/>
      <c r="P75" s="650"/>
      <c r="Q75" s="650"/>
      <c r="R75" s="650"/>
      <c r="S75" s="650"/>
      <c r="T75" s="650"/>
      <c r="U75" s="643"/>
    </row>
    <row r="76" spans="1:21">
      <c r="B76" s="642" t="s">
        <v>1610</v>
      </c>
      <c r="D76" s="643"/>
      <c r="E76" s="643">
        <f t="shared" si="1"/>
        <v>-22695</v>
      </c>
      <c r="F76" s="643">
        <f t="shared" si="1"/>
        <v>-22266</v>
      </c>
      <c r="G76" s="643">
        <f t="shared" si="1"/>
        <v>-21635</v>
      </c>
      <c r="H76" s="643">
        <f t="shared" si="1"/>
        <v>-21382</v>
      </c>
      <c r="I76" s="643">
        <f t="shared" si="1"/>
        <v>-21155</v>
      </c>
      <c r="J76" s="643"/>
      <c r="K76" s="650">
        <v>-230530</v>
      </c>
      <c r="L76" s="650">
        <v>-235434</v>
      </c>
      <c r="M76" s="660">
        <f>+K76/L76</f>
        <v>0.9791703832071833</v>
      </c>
      <c r="N76" s="650"/>
      <c r="O76" s="651">
        <f t="shared" ref="O76:O83" si="2">+K76+P76</f>
        <v>-276597</v>
      </c>
      <c r="P76" s="650">
        <f>ROUND(+M76*R76,0)</f>
        <v>-46067</v>
      </c>
      <c r="Q76" s="650"/>
      <c r="R76" s="650">
        <f>+T76-L76</f>
        <v>-47047</v>
      </c>
      <c r="S76" s="650"/>
      <c r="T76" s="650">
        <v>-282481</v>
      </c>
      <c r="U76" s="643"/>
    </row>
    <row r="77" spans="1:21" hidden="1">
      <c r="B77" s="642" t="s">
        <v>1609</v>
      </c>
      <c r="D77" s="643"/>
      <c r="E77" s="643">
        <f t="shared" si="1"/>
        <v>0</v>
      </c>
      <c r="F77" s="643">
        <f t="shared" si="1"/>
        <v>0</v>
      </c>
      <c r="G77" s="643">
        <f t="shared" si="1"/>
        <v>0</v>
      </c>
      <c r="H77" s="643">
        <f t="shared" si="1"/>
        <v>0</v>
      </c>
      <c r="I77" s="643">
        <f t="shared" si="1"/>
        <v>0</v>
      </c>
      <c r="J77" s="643"/>
      <c r="K77" s="650">
        <v>3921</v>
      </c>
      <c r="L77" s="650">
        <v>4646</v>
      </c>
      <c r="M77" s="660">
        <f>+K77/L77</f>
        <v>0.84395178648299618</v>
      </c>
      <c r="N77" s="650"/>
      <c r="O77" s="651">
        <f t="shared" si="2"/>
        <v>4714</v>
      </c>
      <c r="P77" s="650">
        <f>ROUND(+M77*R77,0)</f>
        <v>793</v>
      </c>
      <c r="Q77" s="650"/>
      <c r="R77" s="650">
        <f>+T77-L77</f>
        <v>940</v>
      </c>
      <c r="S77" s="650"/>
      <c r="T77" s="650">
        <v>5586</v>
      </c>
      <c r="U77" s="643"/>
    </row>
    <row r="78" spans="1:21">
      <c r="B78" s="642" t="s">
        <v>1608</v>
      </c>
      <c r="D78" s="643"/>
      <c r="E78" s="643">
        <f t="shared" si="1"/>
        <v>-58711</v>
      </c>
      <c r="F78" s="643">
        <f t="shared" si="1"/>
        <v>-59113</v>
      </c>
      <c r="G78" s="643">
        <f t="shared" si="1"/>
        <v>-59159</v>
      </c>
      <c r="H78" s="643">
        <f t="shared" si="1"/>
        <v>-59600</v>
      </c>
      <c r="I78" s="643">
        <f t="shared" si="1"/>
        <v>-60053</v>
      </c>
      <c r="J78" s="643"/>
      <c r="K78" s="650">
        <v>39485</v>
      </c>
      <c r="L78" s="650">
        <v>0</v>
      </c>
      <c r="M78" s="662" t="str">
        <f>IF(L78&lt;0.1,"N/A",+K78/L78)</f>
        <v>N/A</v>
      </c>
      <c r="N78" s="650"/>
      <c r="O78" s="651">
        <f t="shared" si="2"/>
        <v>39485</v>
      </c>
      <c r="P78" s="650"/>
      <c r="Q78" s="650"/>
      <c r="R78" s="650"/>
      <c r="S78" s="650"/>
      <c r="T78" s="650"/>
      <c r="U78" s="643"/>
    </row>
    <row r="79" spans="1:21">
      <c r="B79" s="642" t="s">
        <v>1607</v>
      </c>
      <c r="D79" s="643"/>
      <c r="E79" s="643">
        <f t="shared" si="1"/>
        <v>-41301</v>
      </c>
      <c r="F79" s="643">
        <f t="shared" si="1"/>
        <v>-41790</v>
      </c>
      <c r="G79" s="643">
        <f t="shared" si="1"/>
        <v>-43309</v>
      </c>
      <c r="H79" s="643">
        <f t="shared" si="1"/>
        <v>-44384</v>
      </c>
      <c r="I79" s="643">
        <f t="shared" si="1"/>
        <v>-45840</v>
      </c>
      <c r="J79" s="643"/>
      <c r="K79" s="650">
        <f>-233758-K76-K77-K78</f>
        <v>-46634</v>
      </c>
      <c r="L79" s="650">
        <f>-275837-L76-L77-L78</f>
        <v>-45049</v>
      </c>
      <c r="M79" s="660">
        <f>+K79/L79</f>
        <v>1.0351839108526271</v>
      </c>
      <c r="N79" s="650"/>
      <c r="O79" s="651">
        <f t="shared" si="2"/>
        <v>-56606</v>
      </c>
      <c r="P79" s="650">
        <f>ROUND(+M79*R79,0)</f>
        <v>-9972</v>
      </c>
      <c r="Q79" s="650"/>
      <c r="R79" s="650">
        <f>+T79-L79</f>
        <v>-9633</v>
      </c>
      <c r="S79" s="650"/>
      <c r="T79" s="650">
        <f>-331577-T76-T77</f>
        <v>-54682</v>
      </c>
      <c r="U79" s="643"/>
    </row>
    <row r="80" spans="1:21">
      <c r="B80" s="642" t="s">
        <v>1606</v>
      </c>
      <c r="D80" s="643"/>
      <c r="E80" s="643">
        <f t="shared" si="1"/>
        <v>-76790</v>
      </c>
      <c r="F80" s="643">
        <f t="shared" si="1"/>
        <v>-78822</v>
      </c>
      <c r="G80" s="643">
        <f t="shared" si="1"/>
        <v>-81003</v>
      </c>
      <c r="H80" s="643">
        <f t="shared" si="1"/>
        <v>-82370</v>
      </c>
      <c r="I80" s="643">
        <f t="shared" si="1"/>
        <v>-83611</v>
      </c>
      <c r="J80" s="643"/>
      <c r="K80" s="650">
        <v>-2373</v>
      </c>
      <c r="L80" s="650">
        <v>-3940</v>
      </c>
      <c r="M80" s="660">
        <f>+K80/L80</f>
        <v>0.60228426395939083</v>
      </c>
      <c r="N80" s="650"/>
      <c r="O80" s="651">
        <f t="shared" si="2"/>
        <v>-2842</v>
      </c>
      <c r="P80" s="650">
        <f>ROUND(+M80*R80,0)</f>
        <v>-469</v>
      </c>
      <c r="Q80" s="650"/>
      <c r="R80" s="650">
        <f>+T80-L80</f>
        <v>-779</v>
      </c>
      <c r="S80" s="650"/>
      <c r="T80" s="650">
        <v>-4719</v>
      </c>
      <c r="U80" s="643"/>
    </row>
    <row r="81" spans="1:21">
      <c r="B81" s="642" t="s">
        <v>1605</v>
      </c>
      <c r="D81" s="643"/>
      <c r="E81" s="643">
        <f t="shared" si="1"/>
        <v>-22952</v>
      </c>
      <c r="F81" s="643">
        <f t="shared" si="1"/>
        <v>-17980</v>
      </c>
      <c r="G81" s="643">
        <f t="shared" si="1"/>
        <v>-8378</v>
      </c>
      <c r="H81" s="643">
        <f t="shared" si="1"/>
        <v>-4551</v>
      </c>
      <c r="I81" s="643">
        <f t="shared" si="1"/>
        <v>-3252</v>
      </c>
      <c r="J81" s="643"/>
      <c r="K81" s="650">
        <f>-26863-25272-K82</f>
        <v>-49404</v>
      </c>
      <c r="L81" s="650">
        <f>-33961-25575-L82</f>
        <v>-57136</v>
      </c>
      <c r="M81" s="660">
        <f>+K81/L81</f>
        <v>0.86467376085130221</v>
      </c>
      <c r="N81" s="650"/>
      <c r="O81" s="651">
        <f t="shared" si="2"/>
        <v>-59180</v>
      </c>
      <c r="P81" s="650">
        <f>ROUND(+M81*R81,0)</f>
        <v>-9776</v>
      </c>
      <c r="Q81" s="650"/>
      <c r="R81" s="650">
        <f>+T81-L81</f>
        <v>-11306</v>
      </c>
      <c r="S81" s="650"/>
      <c r="T81" s="650">
        <f>-40594-30728-T82</f>
        <v>-68442</v>
      </c>
      <c r="U81" s="643"/>
    </row>
    <row r="82" spans="1:21">
      <c r="B82" s="642" t="s">
        <v>1604</v>
      </c>
      <c r="D82" s="643"/>
      <c r="E82" s="643">
        <f t="shared" si="1"/>
        <v>792</v>
      </c>
      <c r="F82" s="643">
        <f t="shared" si="1"/>
        <v>792</v>
      </c>
      <c r="G82" s="643">
        <f t="shared" si="1"/>
        <v>792</v>
      </c>
      <c r="H82" s="643">
        <f t="shared" si="1"/>
        <v>792</v>
      </c>
      <c r="I82" s="643">
        <f t="shared" si="1"/>
        <v>792</v>
      </c>
      <c r="J82" s="643"/>
      <c r="K82" s="650">
        <v>-2731</v>
      </c>
      <c r="L82" s="650">
        <v>-2400</v>
      </c>
      <c r="M82" s="660">
        <f>+K82/L82</f>
        <v>1.1379166666666667</v>
      </c>
      <c r="N82" s="650"/>
      <c r="O82" s="651">
        <f t="shared" si="2"/>
        <v>-3277</v>
      </c>
      <c r="P82" s="650">
        <f>ROUND(+M82*R82,0)</f>
        <v>-546</v>
      </c>
      <c r="Q82" s="650"/>
      <c r="R82" s="650">
        <f>+T82-L82</f>
        <v>-480</v>
      </c>
      <c r="S82" s="650"/>
      <c r="T82" s="650">
        <v>-2880</v>
      </c>
      <c r="U82" s="643"/>
    </row>
    <row r="83" spans="1:21">
      <c r="B83" s="653" t="s">
        <v>1616</v>
      </c>
      <c r="D83" s="643"/>
      <c r="E83" s="661">
        <f>SUM(E75:E82)</f>
        <v>-525714</v>
      </c>
      <c r="F83" s="661">
        <f>SUM(F75:F82)</f>
        <v>-525303</v>
      </c>
      <c r="G83" s="661">
        <f>SUM(G75:G82)</f>
        <v>-519416</v>
      </c>
      <c r="H83" s="661">
        <f>SUM(H75:H82)</f>
        <v>-518995</v>
      </c>
      <c r="I83" s="661">
        <f>SUM(I75:I82)</f>
        <v>-521223</v>
      </c>
      <c r="J83" s="643"/>
      <c r="K83" s="650">
        <f>752+451</f>
        <v>1203</v>
      </c>
      <c r="L83" s="650">
        <v>210</v>
      </c>
      <c r="M83" s="660">
        <f>+K83/L83</f>
        <v>5.7285714285714286</v>
      </c>
      <c r="N83" s="650"/>
      <c r="O83" s="651">
        <f t="shared" si="2"/>
        <v>1444</v>
      </c>
      <c r="P83" s="650">
        <f>ROUND(+M83*R83,0)</f>
        <v>241</v>
      </c>
      <c r="Q83" s="650"/>
      <c r="R83" s="650">
        <f>+T83-L83</f>
        <v>42</v>
      </c>
      <c r="S83" s="650"/>
      <c r="T83" s="650">
        <v>252</v>
      </c>
      <c r="U83" s="643"/>
    </row>
    <row r="84" spans="1:21">
      <c r="E84" s="643"/>
      <c r="F84" s="643"/>
      <c r="G84" s="643"/>
      <c r="H84" s="643"/>
      <c r="I84" s="643"/>
      <c r="J84" s="643"/>
      <c r="K84" s="658">
        <f>SUM(K76:K83)</f>
        <v>-287063</v>
      </c>
      <c r="L84" s="658">
        <f>SUM(L76:L83)</f>
        <v>-339103</v>
      </c>
      <c r="M84" s="650"/>
      <c r="N84" s="650"/>
      <c r="O84" s="659">
        <f>SUM(O76:O83)</f>
        <v>-352859</v>
      </c>
      <c r="P84" s="658">
        <f>SUM(P76:P83)</f>
        <v>-65796</v>
      </c>
      <c r="Q84" s="650"/>
      <c r="R84" s="658">
        <f>SUM(R76:R83)</f>
        <v>-68263</v>
      </c>
      <c r="S84" s="650"/>
      <c r="T84" s="658">
        <f>SUM(T76:T83)</f>
        <v>-407366</v>
      </c>
      <c r="U84" s="643"/>
    </row>
    <row r="85" spans="1:21">
      <c r="A85" s="642" t="s">
        <v>1603</v>
      </c>
      <c r="D85" s="643"/>
      <c r="E85" s="643">
        <f>+E72+E83</f>
        <v>2037</v>
      </c>
      <c r="F85" s="643">
        <f>+F72+F83</f>
        <v>76403</v>
      </c>
      <c r="G85" s="643">
        <f>+G72+G83</f>
        <v>164001</v>
      </c>
      <c r="H85" s="643">
        <f>+H72+H83</f>
        <v>246365</v>
      </c>
      <c r="I85" s="643">
        <f>+I72+I83</f>
        <v>372347</v>
      </c>
      <c r="J85" s="643"/>
      <c r="K85" s="650"/>
      <c r="L85" s="650"/>
      <c r="M85" s="650"/>
      <c r="N85" s="650"/>
      <c r="O85" s="651"/>
      <c r="P85" s="650"/>
      <c r="Q85" s="650"/>
      <c r="R85" s="650"/>
      <c r="S85" s="650"/>
      <c r="T85" s="650"/>
      <c r="U85" s="643"/>
    </row>
    <row r="86" spans="1:21">
      <c r="A86" s="642" t="s">
        <v>1615</v>
      </c>
      <c r="D86" s="643"/>
      <c r="E86" s="643">
        <v>-1162</v>
      </c>
      <c r="F86" s="643">
        <v>-3821</v>
      </c>
      <c r="G86" s="643">
        <v>-8200</v>
      </c>
      <c r="H86" s="643">
        <v>-12318</v>
      </c>
      <c r="I86" s="643">
        <v>-18617</v>
      </c>
      <c r="J86" s="643"/>
      <c r="K86" s="650"/>
      <c r="L86" s="650"/>
      <c r="M86" s="650"/>
      <c r="N86" s="650"/>
      <c r="O86" s="651"/>
      <c r="P86" s="650"/>
      <c r="Q86" s="650"/>
      <c r="R86" s="650"/>
      <c r="S86" s="650"/>
      <c r="T86" s="650"/>
      <c r="U86" s="643"/>
    </row>
    <row r="87" spans="1:21">
      <c r="A87" s="642" t="s">
        <v>1614</v>
      </c>
      <c r="D87" s="643"/>
      <c r="E87" s="644">
        <f>+E86+E85</f>
        <v>875</v>
      </c>
      <c r="F87" s="644">
        <f>+F86+F85</f>
        <v>72582</v>
      </c>
      <c r="G87" s="644">
        <f>+G86+G85</f>
        <v>155801</v>
      </c>
      <c r="H87" s="644">
        <f>+H86+H85</f>
        <v>234047</v>
      </c>
      <c r="I87" s="644">
        <f>+I86+I85</f>
        <v>353730</v>
      </c>
      <c r="J87" s="643"/>
      <c r="K87" s="650"/>
      <c r="L87" s="650"/>
      <c r="M87" s="650"/>
      <c r="N87" s="650"/>
      <c r="O87" s="651"/>
      <c r="P87" s="650"/>
      <c r="Q87" s="650"/>
      <c r="R87" s="650"/>
      <c r="S87" s="650"/>
      <c r="T87" s="650"/>
      <c r="U87" s="643"/>
    </row>
    <row r="88" spans="1:21">
      <c r="A88" s="642" t="s">
        <v>1598</v>
      </c>
      <c r="D88" s="643"/>
      <c r="E88" s="643">
        <v>0</v>
      </c>
      <c r="F88" s="643">
        <v>0</v>
      </c>
      <c r="G88" s="643">
        <v>0</v>
      </c>
      <c r="H88" s="643">
        <v>0</v>
      </c>
      <c r="I88" s="643">
        <v>-4586</v>
      </c>
      <c r="J88" s="643"/>
      <c r="K88" s="650"/>
      <c r="L88" s="650"/>
      <c r="M88" s="650"/>
      <c r="N88" s="650"/>
      <c r="O88" s="651"/>
      <c r="P88" s="650"/>
      <c r="Q88" s="650"/>
      <c r="R88" s="650"/>
      <c r="S88" s="650"/>
      <c r="T88" s="650"/>
      <c r="U88" s="643"/>
    </row>
    <row r="89" spans="1:21" s="653" customFormat="1" ht="16.2" thickBot="1">
      <c r="A89" s="653" t="s">
        <v>1597</v>
      </c>
      <c r="D89" s="654"/>
      <c r="E89" s="657">
        <f>+E88+E87</f>
        <v>875</v>
      </c>
      <c r="F89" s="657">
        <f>+F88+F87</f>
        <v>72582</v>
      </c>
      <c r="G89" s="657">
        <f>+G88+G87</f>
        <v>155801</v>
      </c>
      <c r="H89" s="657">
        <f>+H88+H87</f>
        <v>234047</v>
      </c>
      <c r="I89" s="657">
        <f>+I88+I87</f>
        <v>349144</v>
      </c>
      <c r="J89" s="654"/>
      <c r="K89" s="655"/>
      <c r="L89" s="655"/>
      <c r="M89" s="655"/>
      <c r="N89" s="655"/>
      <c r="O89" s="656"/>
      <c r="P89" s="655"/>
      <c r="Q89" s="655"/>
      <c r="R89" s="655"/>
      <c r="S89" s="655"/>
      <c r="T89" s="655"/>
      <c r="U89" s="654"/>
    </row>
    <row r="90" spans="1:21" ht="16.2" thickTop="1">
      <c r="D90" s="643"/>
      <c r="E90" s="643"/>
      <c r="F90" s="643"/>
      <c r="G90" s="643"/>
      <c r="H90" s="643"/>
      <c r="I90" s="643"/>
      <c r="J90" s="643"/>
      <c r="K90" s="650"/>
      <c r="L90" s="650"/>
      <c r="M90" s="650"/>
      <c r="N90" s="650"/>
      <c r="O90" s="651"/>
      <c r="P90" s="650"/>
      <c r="Q90" s="650"/>
      <c r="R90" s="650"/>
      <c r="S90" s="650"/>
      <c r="T90" s="650"/>
      <c r="U90" s="643"/>
    </row>
    <row r="91" spans="1:21">
      <c r="D91" s="643"/>
      <c r="E91" s="643"/>
      <c r="F91" s="643"/>
      <c r="G91" s="643"/>
      <c r="H91" s="643"/>
      <c r="I91" s="643"/>
      <c r="J91" s="643"/>
      <c r="K91" s="650"/>
      <c r="L91" s="650"/>
      <c r="M91" s="650"/>
      <c r="N91" s="650"/>
      <c r="O91" s="651"/>
      <c r="P91" s="650"/>
      <c r="Q91" s="650"/>
      <c r="R91" s="650"/>
      <c r="S91" s="650"/>
      <c r="T91" s="650"/>
      <c r="U91" s="643"/>
    </row>
    <row r="92" spans="1:21">
      <c r="D92" s="643"/>
      <c r="E92" s="643"/>
      <c r="F92" s="643"/>
      <c r="G92" s="643"/>
      <c r="H92" s="643"/>
      <c r="I92" s="643"/>
      <c r="J92" s="643"/>
      <c r="K92" s="650"/>
      <c r="L92" s="650"/>
      <c r="M92" s="650"/>
      <c r="N92" s="650"/>
      <c r="O92" s="651"/>
      <c r="P92" s="650"/>
      <c r="Q92" s="650"/>
      <c r="R92" s="650"/>
      <c r="S92" s="650"/>
      <c r="T92" s="650"/>
      <c r="U92" s="643"/>
    </row>
    <row r="93" spans="1:21">
      <c r="D93" s="643"/>
      <c r="E93" s="643"/>
      <c r="F93" s="643"/>
      <c r="G93" s="643"/>
      <c r="H93" s="643"/>
      <c r="I93" s="643"/>
      <c r="J93" s="643"/>
      <c r="K93" s="650"/>
      <c r="L93" s="650"/>
      <c r="M93" s="650"/>
      <c r="N93" s="650"/>
      <c r="O93" s="651"/>
      <c r="P93" s="650"/>
      <c r="Q93" s="650"/>
      <c r="R93" s="650"/>
      <c r="S93" s="650"/>
      <c r="T93" s="650"/>
      <c r="U93" s="643"/>
    </row>
    <row r="94" spans="1:21">
      <c r="D94" s="643"/>
      <c r="E94" s="643"/>
      <c r="F94" s="643"/>
      <c r="G94" s="643"/>
      <c r="H94" s="643"/>
      <c r="I94" s="643"/>
      <c r="J94" s="643"/>
      <c r="K94" s="650"/>
      <c r="L94" s="650"/>
      <c r="M94" s="650"/>
      <c r="N94" s="650"/>
      <c r="O94" s="651"/>
      <c r="P94" s="650"/>
      <c r="Q94" s="650"/>
      <c r="R94" s="650"/>
      <c r="S94" s="650"/>
      <c r="T94" s="650"/>
      <c r="U94" s="643"/>
    </row>
    <row r="95" spans="1:21">
      <c r="D95" s="643"/>
      <c r="E95" s="643"/>
      <c r="F95" s="643"/>
      <c r="G95" s="643"/>
      <c r="H95" s="643"/>
      <c r="I95" s="643"/>
      <c r="J95" s="643"/>
      <c r="K95" s="650"/>
      <c r="L95" s="650"/>
      <c r="M95" s="650"/>
      <c r="N95" s="650"/>
      <c r="O95" s="651"/>
      <c r="P95" s="650"/>
      <c r="Q95" s="650"/>
      <c r="R95" s="650"/>
      <c r="S95" s="650"/>
      <c r="T95" s="650"/>
      <c r="U95" s="643"/>
    </row>
    <row r="96" spans="1:21">
      <c r="D96" s="643"/>
      <c r="E96" s="643"/>
      <c r="F96" s="643"/>
      <c r="G96" s="643"/>
      <c r="H96" s="643"/>
      <c r="I96" s="643"/>
      <c r="J96" s="643"/>
      <c r="K96" s="650"/>
      <c r="L96" s="650"/>
      <c r="M96" s="650"/>
      <c r="N96" s="650"/>
      <c r="O96" s="651"/>
      <c r="P96" s="650"/>
      <c r="Q96" s="650"/>
      <c r="R96" s="650"/>
      <c r="S96" s="650"/>
      <c r="T96" s="650"/>
      <c r="U96" s="643"/>
    </row>
    <row r="97" spans="2:21">
      <c r="D97" s="643"/>
      <c r="E97" s="643"/>
      <c r="F97" s="643"/>
      <c r="G97" s="643"/>
      <c r="H97" s="643"/>
      <c r="I97" s="643"/>
      <c r="J97" s="643"/>
      <c r="K97" s="650"/>
      <c r="L97" s="650"/>
      <c r="M97" s="650"/>
      <c r="N97" s="650"/>
      <c r="O97" s="651"/>
      <c r="P97" s="650"/>
      <c r="Q97" s="650"/>
      <c r="R97" s="650"/>
      <c r="S97" s="650"/>
      <c r="T97" s="650"/>
      <c r="U97" s="643"/>
    </row>
    <row r="98" spans="2:21">
      <c r="D98" s="643"/>
      <c r="E98" s="643"/>
      <c r="F98" s="643"/>
      <c r="G98" s="643"/>
      <c r="H98" s="643"/>
      <c r="I98" s="643"/>
      <c r="J98" s="643"/>
      <c r="K98" s="650"/>
      <c r="L98" s="650"/>
      <c r="M98" s="650"/>
      <c r="N98" s="650"/>
      <c r="O98" s="651"/>
      <c r="P98" s="650"/>
      <c r="Q98" s="650"/>
      <c r="R98" s="650"/>
      <c r="S98" s="650"/>
      <c r="T98" s="650"/>
      <c r="U98" s="643"/>
    </row>
    <row r="99" spans="2:21">
      <c r="D99" s="643"/>
      <c r="E99" s="643"/>
      <c r="F99" s="643"/>
      <c r="G99" s="643"/>
      <c r="H99" s="643"/>
      <c r="I99" s="643"/>
      <c r="J99" s="643"/>
      <c r="K99" s="650"/>
      <c r="L99" s="650"/>
      <c r="M99" s="650"/>
      <c r="N99" s="650"/>
      <c r="O99" s="651"/>
      <c r="P99" s="650"/>
      <c r="Q99" s="650"/>
      <c r="R99" s="650"/>
      <c r="S99" s="650"/>
      <c r="T99" s="650"/>
      <c r="U99" s="643"/>
    </row>
    <row r="100" spans="2:21">
      <c r="B100" s="652" t="s">
        <v>1670</v>
      </c>
      <c r="D100" s="643"/>
      <c r="E100" s="643"/>
      <c r="F100" s="643"/>
      <c r="G100" s="643"/>
      <c r="H100" s="643"/>
      <c r="I100" s="643"/>
      <c r="J100" s="643"/>
      <c r="K100" s="650"/>
      <c r="L100" s="650"/>
      <c r="M100" s="650"/>
      <c r="N100" s="650"/>
      <c r="O100" s="651"/>
      <c r="P100" s="650"/>
      <c r="Q100" s="650"/>
      <c r="R100" s="650"/>
      <c r="S100" s="650"/>
      <c r="T100" s="650"/>
      <c r="U100" s="643"/>
    </row>
    <row r="101" spans="2:21">
      <c r="B101" s="642" t="s">
        <v>1611</v>
      </c>
      <c r="D101" s="643">
        <f t="shared" ref="D101:D108" si="3">+O76</f>
        <v>-276597</v>
      </c>
      <c r="E101" s="643">
        <v>-271181</v>
      </c>
      <c r="F101" s="643">
        <v>-270683</v>
      </c>
      <c r="G101" s="643">
        <v>-270465</v>
      </c>
      <c r="H101" s="643">
        <v>-270510</v>
      </c>
      <c r="I101" s="643">
        <v>-270558</v>
      </c>
      <c r="J101" s="643"/>
      <c r="K101" s="650"/>
      <c r="L101" s="650"/>
      <c r="M101" s="650"/>
      <c r="N101" s="650"/>
      <c r="O101" s="651"/>
      <c r="P101" s="650"/>
      <c r="Q101" s="650"/>
      <c r="R101" s="650"/>
      <c r="S101" s="650"/>
      <c r="T101" s="650"/>
      <c r="U101" s="643"/>
    </row>
    <row r="102" spans="2:21">
      <c r="B102" s="642" t="s">
        <v>1613</v>
      </c>
      <c r="D102" s="643">
        <f t="shared" si="3"/>
        <v>4714</v>
      </c>
      <c r="E102" s="643">
        <v>3786</v>
      </c>
      <c r="F102" s="643">
        <v>3787</v>
      </c>
      <c r="G102" s="643">
        <v>3787</v>
      </c>
      <c r="H102" s="643">
        <v>3787</v>
      </c>
      <c r="I102" s="643">
        <v>3787</v>
      </c>
      <c r="J102" s="643"/>
      <c r="K102" s="650"/>
      <c r="L102" s="650"/>
      <c r="M102" s="650"/>
      <c r="N102" s="650"/>
      <c r="O102" s="651"/>
      <c r="P102" s="650"/>
      <c r="Q102" s="650"/>
      <c r="R102" s="650"/>
      <c r="S102" s="650"/>
      <c r="T102" s="650"/>
      <c r="U102" s="643"/>
    </row>
    <row r="103" spans="2:21" hidden="1">
      <c r="B103" s="642" t="s">
        <v>1609</v>
      </c>
      <c r="D103" s="643">
        <f t="shared" si="3"/>
        <v>39485</v>
      </c>
      <c r="E103" s="643"/>
      <c r="F103" s="643"/>
      <c r="G103" s="643"/>
      <c r="H103" s="643"/>
      <c r="I103" s="643"/>
      <c r="J103" s="643"/>
      <c r="K103" s="650"/>
      <c r="L103" s="650"/>
      <c r="M103" s="650"/>
      <c r="N103" s="650"/>
      <c r="O103" s="651"/>
      <c r="P103" s="650"/>
      <c r="Q103" s="650"/>
      <c r="R103" s="650"/>
      <c r="S103" s="650"/>
      <c r="T103" s="650"/>
      <c r="U103" s="643"/>
    </row>
    <row r="104" spans="2:21">
      <c r="B104" s="642" t="s">
        <v>1608</v>
      </c>
      <c r="D104" s="643">
        <f t="shared" si="3"/>
        <v>-56606</v>
      </c>
      <c r="E104" s="643">
        <v>-54673</v>
      </c>
      <c r="F104" s="643">
        <v>-54926</v>
      </c>
      <c r="G104" s="643">
        <v>-55072</v>
      </c>
      <c r="H104" s="643">
        <v>-55456</v>
      </c>
      <c r="I104" s="643">
        <v>-55859</v>
      </c>
      <c r="J104" s="643"/>
      <c r="K104" s="650"/>
      <c r="L104" s="650"/>
      <c r="M104" s="650"/>
      <c r="N104" s="650"/>
      <c r="O104" s="651"/>
      <c r="P104" s="650"/>
      <c r="Q104" s="650"/>
      <c r="R104" s="650"/>
      <c r="S104" s="650"/>
      <c r="T104" s="650"/>
      <c r="U104" s="643"/>
    </row>
    <row r="105" spans="2:21">
      <c r="B105" s="642" t="s">
        <v>1607</v>
      </c>
      <c r="D105" s="643">
        <f t="shared" si="3"/>
        <v>-2842</v>
      </c>
      <c r="E105" s="643">
        <v>-2027</v>
      </c>
      <c r="F105" s="643">
        <v>-2079</v>
      </c>
      <c r="G105" s="643">
        <v>-2183</v>
      </c>
      <c r="H105" s="643">
        <v>-1989</v>
      </c>
      <c r="I105" s="643">
        <v>-1989</v>
      </c>
      <c r="J105" s="643"/>
      <c r="K105" s="650"/>
      <c r="L105" s="650"/>
      <c r="M105" s="650"/>
      <c r="N105" s="650"/>
      <c r="O105" s="651"/>
      <c r="P105" s="650"/>
      <c r="Q105" s="650"/>
      <c r="R105" s="650"/>
      <c r="S105" s="650"/>
      <c r="T105" s="650"/>
      <c r="U105" s="643"/>
    </row>
    <row r="106" spans="2:21">
      <c r="B106" s="642" t="s">
        <v>1606</v>
      </c>
      <c r="D106" s="643">
        <f t="shared" si="3"/>
        <v>-59180</v>
      </c>
      <c r="E106" s="643">
        <v>-61374</v>
      </c>
      <c r="F106" s="643">
        <v>-62916</v>
      </c>
      <c r="G106" s="643">
        <v>-64690</v>
      </c>
      <c r="H106" s="643">
        <v>-65742</v>
      </c>
      <c r="I106" s="643">
        <v>-66643</v>
      </c>
      <c r="J106" s="643"/>
      <c r="K106" s="650"/>
      <c r="L106" s="650"/>
      <c r="M106" s="650"/>
      <c r="N106" s="650"/>
      <c r="O106" s="651"/>
      <c r="P106" s="650"/>
      <c r="Q106" s="650"/>
      <c r="R106" s="650"/>
      <c r="S106" s="650"/>
      <c r="T106" s="650"/>
      <c r="U106" s="643"/>
    </row>
    <row r="107" spans="2:21">
      <c r="B107" s="642" t="s">
        <v>1605</v>
      </c>
      <c r="D107" s="643">
        <f t="shared" si="3"/>
        <v>-3277</v>
      </c>
      <c r="E107" s="643">
        <v>-3252</v>
      </c>
      <c r="F107" s="643">
        <v>-3252</v>
      </c>
      <c r="G107" s="643">
        <v>-3252</v>
      </c>
      <c r="H107" s="643">
        <v>-3252</v>
      </c>
      <c r="I107" s="643">
        <v>-3252</v>
      </c>
      <c r="J107" s="643"/>
      <c r="K107" s="650"/>
      <c r="L107" s="650"/>
      <c r="M107" s="650"/>
      <c r="N107" s="650"/>
      <c r="O107" s="651"/>
      <c r="P107" s="650"/>
      <c r="Q107" s="650"/>
      <c r="R107" s="650"/>
      <c r="S107" s="650"/>
      <c r="T107" s="650"/>
      <c r="U107" s="643"/>
    </row>
    <row r="108" spans="2:21">
      <c r="B108" s="642" t="s">
        <v>1604</v>
      </c>
      <c r="D108" s="643">
        <f t="shared" si="3"/>
        <v>1444</v>
      </c>
      <c r="E108" s="643">
        <v>792</v>
      </c>
      <c r="F108" s="643">
        <v>792</v>
      </c>
      <c r="G108" s="643">
        <v>792</v>
      </c>
      <c r="H108" s="643">
        <v>792</v>
      </c>
      <c r="I108" s="643">
        <v>792</v>
      </c>
      <c r="J108" s="643"/>
      <c r="K108" s="650"/>
      <c r="L108" s="650"/>
      <c r="M108" s="650"/>
      <c r="N108" s="650"/>
      <c r="O108" s="651"/>
      <c r="P108" s="650"/>
      <c r="Q108" s="650"/>
      <c r="R108" s="650"/>
      <c r="S108" s="650"/>
      <c r="T108" s="650"/>
      <c r="U108" s="643"/>
    </row>
    <row r="109" spans="2:21">
      <c r="D109" s="644">
        <f t="shared" ref="D109:I109" si="4">SUM(D101:D108)</f>
        <v>-352859</v>
      </c>
      <c r="E109" s="644">
        <f t="shared" si="4"/>
        <v>-387929</v>
      </c>
      <c r="F109" s="644">
        <f t="shared" si="4"/>
        <v>-389277</v>
      </c>
      <c r="G109" s="644">
        <f t="shared" si="4"/>
        <v>-391083</v>
      </c>
      <c r="H109" s="644">
        <f t="shared" si="4"/>
        <v>-392370</v>
      </c>
      <c r="I109" s="644">
        <f t="shared" si="4"/>
        <v>-393722</v>
      </c>
      <c r="J109" s="643"/>
      <c r="K109" s="650"/>
      <c r="L109" s="650"/>
      <c r="M109" s="650"/>
      <c r="N109" s="650"/>
      <c r="O109" s="651"/>
      <c r="P109" s="650"/>
      <c r="Q109" s="650"/>
      <c r="R109" s="650"/>
      <c r="S109" s="650"/>
      <c r="T109" s="650"/>
      <c r="U109" s="643"/>
    </row>
    <row r="110" spans="2:21">
      <c r="D110" s="643"/>
      <c r="E110" s="643"/>
      <c r="F110" s="643"/>
      <c r="G110" s="643"/>
      <c r="H110" s="643"/>
      <c r="I110" s="643"/>
      <c r="J110" s="643"/>
      <c r="K110" s="650"/>
      <c r="L110" s="650"/>
      <c r="M110" s="650"/>
      <c r="N110" s="650"/>
      <c r="O110" s="651"/>
      <c r="P110" s="650"/>
      <c r="Q110" s="650"/>
      <c r="R110" s="650"/>
      <c r="S110" s="650"/>
      <c r="T110" s="650"/>
      <c r="U110" s="643"/>
    </row>
    <row r="111" spans="2:21">
      <c r="B111" s="652" t="s">
        <v>1671</v>
      </c>
      <c r="D111" s="643"/>
      <c r="E111" s="643"/>
      <c r="F111" s="643"/>
      <c r="G111" s="643"/>
      <c r="H111" s="643"/>
      <c r="I111" s="643"/>
      <c r="J111" s="643"/>
      <c r="K111" s="650"/>
      <c r="L111" s="650"/>
      <c r="M111" s="650"/>
      <c r="N111" s="650"/>
      <c r="O111" s="651"/>
      <c r="P111" s="650"/>
      <c r="Q111" s="650"/>
      <c r="R111" s="650"/>
      <c r="S111" s="650"/>
      <c r="T111" s="650"/>
      <c r="U111" s="643"/>
    </row>
    <row r="112" spans="2:21">
      <c r="B112" s="642" t="s">
        <v>1611</v>
      </c>
      <c r="D112" s="643"/>
      <c r="E112" s="643">
        <v>-23768</v>
      </c>
      <c r="F112" s="643">
        <v>-26333</v>
      </c>
      <c r="G112" s="643">
        <v>-27152</v>
      </c>
      <c r="H112" s="643">
        <v>-27883</v>
      </c>
      <c r="I112" s="643">
        <v>-28439</v>
      </c>
      <c r="J112" s="643"/>
      <c r="K112" s="650"/>
      <c r="L112" s="650"/>
      <c r="M112" s="650"/>
      <c r="N112" s="650"/>
      <c r="O112" s="651"/>
      <c r="P112" s="650"/>
      <c r="Q112" s="650"/>
      <c r="R112" s="650"/>
      <c r="S112" s="650"/>
      <c r="T112" s="650"/>
      <c r="U112" s="643"/>
    </row>
    <row r="113" spans="2:21">
      <c r="B113" s="642" t="s">
        <v>1610</v>
      </c>
      <c r="D113" s="643"/>
      <c r="E113" s="643">
        <v>-13103</v>
      </c>
      <c r="F113" s="643">
        <v>-13099</v>
      </c>
      <c r="G113" s="643">
        <v>-13099</v>
      </c>
      <c r="H113" s="643">
        <v>-13099</v>
      </c>
      <c r="I113" s="643">
        <v>-13099</v>
      </c>
      <c r="J113" s="643"/>
      <c r="K113" s="650"/>
      <c r="L113" s="650"/>
      <c r="M113" s="650"/>
      <c r="N113" s="650"/>
      <c r="O113" s="651"/>
      <c r="P113" s="650"/>
      <c r="Q113" s="650"/>
      <c r="R113" s="650"/>
      <c r="S113" s="650"/>
      <c r="T113" s="650"/>
      <c r="U113" s="643"/>
    </row>
    <row r="114" spans="2:21" hidden="1">
      <c r="B114" s="642" t="s">
        <v>1609</v>
      </c>
      <c r="D114" s="643"/>
      <c r="E114" s="643">
        <v>0</v>
      </c>
      <c r="F114" s="643">
        <v>0</v>
      </c>
      <c r="G114" s="643">
        <v>0</v>
      </c>
      <c r="H114" s="643">
        <v>0</v>
      </c>
      <c r="I114" s="643">
        <v>0</v>
      </c>
      <c r="J114" s="643"/>
      <c r="K114" s="650"/>
      <c r="L114" s="650"/>
      <c r="M114" s="650"/>
      <c r="N114" s="650"/>
      <c r="O114" s="651"/>
      <c r="P114" s="650"/>
      <c r="Q114" s="650"/>
      <c r="R114" s="650"/>
      <c r="S114" s="650"/>
      <c r="T114" s="650"/>
      <c r="U114" s="643"/>
    </row>
    <row r="115" spans="2:21">
      <c r="B115" s="642" t="s">
        <v>1608</v>
      </c>
      <c r="D115" s="643"/>
      <c r="E115" s="643">
        <v>-1962</v>
      </c>
      <c r="F115" s="643">
        <v>-2099</v>
      </c>
      <c r="G115" s="643">
        <v>-2146</v>
      </c>
      <c r="H115" s="643">
        <v>-2190</v>
      </c>
      <c r="I115" s="643">
        <v>-2226</v>
      </c>
      <c r="J115" s="643"/>
      <c r="K115" s="650"/>
      <c r="L115" s="650"/>
      <c r="M115" s="650"/>
      <c r="N115" s="650"/>
      <c r="O115" s="651"/>
      <c r="P115" s="650"/>
      <c r="Q115" s="650"/>
      <c r="R115" s="650"/>
      <c r="S115" s="650"/>
      <c r="T115" s="650"/>
      <c r="U115" s="643"/>
    </row>
    <row r="116" spans="2:21">
      <c r="B116" s="642" t="s">
        <v>1607</v>
      </c>
      <c r="D116" s="643"/>
      <c r="E116" s="643">
        <v>-11308</v>
      </c>
      <c r="F116" s="643">
        <v>-11430</v>
      </c>
      <c r="G116" s="643">
        <v>-11889</v>
      </c>
      <c r="H116" s="643">
        <v>-12160</v>
      </c>
      <c r="I116" s="643">
        <v>-12559</v>
      </c>
      <c r="J116" s="643"/>
      <c r="K116" s="650"/>
      <c r="L116" s="650"/>
      <c r="M116" s="650"/>
      <c r="N116" s="650"/>
      <c r="O116" s="651"/>
      <c r="P116" s="650"/>
      <c r="Q116" s="650"/>
      <c r="R116" s="650"/>
      <c r="S116" s="650"/>
      <c r="T116" s="650"/>
      <c r="U116" s="643"/>
    </row>
    <row r="117" spans="2:21">
      <c r="B117" s="642" t="s">
        <v>1606</v>
      </c>
      <c r="D117" s="643"/>
      <c r="E117" s="643">
        <v>-7789</v>
      </c>
      <c r="F117" s="643">
        <v>-7729</v>
      </c>
      <c r="G117" s="643">
        <v>-7939</v>
      </c>
      <c r="H117" s="643">
        <v>-8102</v>
      </c>
      <c r="I117" s="643">
        <v>-8269</v>
      </c>
      <c r="J117" s="643"/>
      <c r="K117" s="650"/>
      <c r="L117" s="650"/>
      <c r="M117" s="650"/>
      <c r="N117" s="650"/>
      <c r="O117" s="651"/>
      <c r="P117" s="650"/>
      <c r="Q117" s="650"/>
      <c r="R117" s="650"/>
      <c r="S117" s="650"/>
      <c r="T117" s="650"/>
      <c r="U117" s="643"/>
    </row>
    <row r="118" spans="2:21">
      <c r="B118" s="642" t="s">
        <v>1605</v>
      </c>
      <c r="D118" s="643"/>
      <c r="E118" s="643">
        <v>-13742</v>
      </c>
      <c r="F118" s="643">
        <v>-8517</v>
      </c>
      <c r="G118" s="643">
        <v>-2408</v>
      </c>
      <c r="H118" s="643">
        <v>-353</v>
      </c>
      <c r="I118" s="643">
        <v>0</v>
      </c>
      <c r="J118" s="643"/>
      <c r="K118" s="650"/>
      <c r="L118" s="650"/>
      <c r="M118" s="650"/>
      <c r="N118" s="650"/>
      <c r="O118" s="651"/>
      <c r="P118" s="650"/>
      <c r="Q118" s="650"/>
      <c r="R118" s="650"/>
      <c r="S118" s="650"/>
      <c r="T118" s="650"/>
      <c r="U118" s="643"/>
    </row>
    <row r="119" spans="2:21">
      <c r="B119" s="642" t="s">
        <v>1604</v>
      </c>
      <c r="D119" s="643"/>
      <c r="E119" s="643">
        <v>0</v>
      </c>
      <c r="F119" s="643">
        <v>0</v>
      </c>
      <c r="G119" s="643">
        <v>0</v>
      </c>
      <c r="H119" s="643">
        <v>0</v>
      </c>
      <c r="I119" s="643">
        <v>0</v>
      </c>
      <c r="J119" s="643"/>
      <c r="K119" s="650"/>
      <c r="L119" s="650"/>
      <c r="M119" s="650"/>
      <c r="N119" s="650"/>
      <c r="O119" s="651"/>
      <c r="P119" s="650"/>
      <c r="Q119" s="650"/>
      <c r="R119" s="650"/>
      <c r="S119" s="650"/>
      <c r="T119" s="650"/>
      <c r="U119" s="643"/>
    </row>
    <row r="120" spans="2:21">
      <c r="D120" s="643"/>
      <c r="E120" s="644">
        <f>SUM(E112:E119)</f>
        <v>-71672</v>
      </c>
      <c r="F120" s="644">
        <f>SUM(F112:F119)</f>
        <v>-69207</v>
      </c>
      <c r="G120" s="644">
        <f>SUM(G112:G119)</f>
        <v>-64633</v>
      </c>
      <c r="H120" s="644">
        <f>SUM(H112:H119)</f>
        <v>-63787</v>
      </c>
      <c r="I120" s="644">
        <f>SUM(I112:I119)</f>
        <v>-64592</v>
      </c>
      <c r="J120" s="643"/>
      <c r="K120" s="650"/>
      <c r="L120" s="650"/>
      <c r="M120" s="650"/>
      <c r="N120" s="650"/>
      <c r="O120" s="651"/>
      <c r="P120" s="650"/>
      <c r="Q120" s="650"/>
      <c r="R120" s="650"/>
      <c r="S120" s="650"/>
      <c r="T120" s="650"/>
      <c r="U120" s="643"/>
    </row>
    <row r="121" spans="2:21">
      <c r="D121" s="643"/>
      <c r="E121" s="643"/>
      <c r="F121" s="643"/>
      <c r="G121" s="643"/>
      <c r="H121" s="643"/>
      <c r="I121" s="643"/>
      <c r="J121" s="643"/>
      <c r="K121" s="650"/>
      <c r="L121" s="650"/>
      <c r="M121" s="650"/>
      <c r="N121" s="650"/>
      <c r="O121" s="651"/>
      <c r="P121" s="650"/>
      <c r="Q121" s="650"/>
      <c r="R121" s="650"/>
      <c r="S121" s="650"/>
      <c r="T121" s="650"/>
      <c r="U121" s="643"/>
    </row>
    <row r="122" spans="2:21">
      <c r="B122" s="652" t="s">
        <v>1672</v>
      </c>
      <c r="D122" s="643"/>
      <c r="E122" s="643"/>
      <c r="F122" s="643"/>
      <c r="G122" s="643"/>
      <c r="H122" s="643"/>
      <c r="I122" s="643"/>
      <c r="J122" s="643"/>
      <c r="K122" s="650"/>
      <c r="L122" s="650"/>
      <c r="M122" s="650"/>
      <c r="N122" s="650"/>
      <c r="O122" s="651"/>
      <c r="P122" s="650"/>
      <c r="Q122" s="650"/>
      <c r="R122" s="650"/>
      <c r="S122" s="650"/>
      <c r="T122" s="650"/>
      <c r="U122" s="643"/>
    </row>
    <row r="123" spans="2:21">
      <c r="B123" s="642" t="s">
        <v>1611</v>
      </c>
      <c r="D123" s="643"/>
      <c r="E123" s="643">
        <v>-9108</v>
      </c>
      <c r="F123" s="643">
        <v>-9108</v>
      </c>
      <c r="G123" s="643">
        <v>-9107</v>
      </c>
      <c r="H123" s="643">
        <v>-9107</v>
      </c>
      <c r="I123" s="643">
        <v>-9107</v>
      </c>
      <c r="J123" s="643"/>
      <c r="K123" s="650"/>
      <c r="L123" s="650"/>
      <c r="M123" s="650"/>
      <c r="N123" s="650"/>
      <c r="O123" s="651"/>
      <c r="P123" s="650"/>
      <c r="Q123" s="650"/>
      <c r="R123" s="650"/>
      <c r="S123" s="650"/>
      <c r="T123" s="650"/>
      <c r="U123" s="643"/>
    </row>
    <row r="124" spans="2:21">
      <c r="B124" s="642" t="s">
        <v>1610</v>
      </c>
      <c r="D124" s="643"/>
      <c r="E124" s="643">
        <v>-13378</v>
      </c>
      <c r="F124" s="643">
        <v>-12954</v>
      </c>
      <c r="G124" s="643">
        <v>-12323</v>
      </c>
      <c r="H124" s="643">
        <v>-12070</v>
      </c>
      <c r="I124" s="643">
        <v>-11843</v>
      </c>
      <c r="J124" s="643"/>
      <c r="K124" s="650"/>
      <c r="L124" s="650"/>
      <c r="M124" s="650"/>
      <c r="N124" s="650"/>
      <c r="O124" s="651"/>
      <c r="P124" s="650"/>
      <c r="Q124" s="650"/>
      <c r="R124" s="650"/>
      <c r="S124" s="650"/>
      <c r="T124" s="650"/>
      <c r="U124" s="643"/>
    </row>
    <row r="125" spans="2:21" hidden="1">
      <c r="B125" s="642" t="s">
        <v>1609</v>
      </c>
      <c r="D125" s="643"/>
      <c r="E125" s="643">
        <v>0</v>
      </c>
      <c r="F125" s="643">
        <v>0</v>
      </c>
      <c r="G125" s="643">
        <v>0</v>
      </c>
      <c r="H125" s="643">
        <v>0</v>
      </c>
      <c r="I125" s="643">
        <v>0</v>
      </c>
      <c r="J125" s="643"/>
      <c r="K125" s="650"/>
      <c r="L125" s="650"/>
      <c r="M125" s="650"/>
      <c r="N125" s="650"/>
      <c r="O125" s="651"/>
      <c r="P125" s="650"/>
      <c r="Q125" s="650"/>
      <c r="R125" s="650"/>
      <c r="S125" s="650"/>
      <c r="T125" s="650"/>
      <c r="U125" s="643"/>
    </row>
    <row r="126" spans="2:21">
      <c r="B126" s="642" t="s">
        <v>1608</v>
      </c>
      <c r="D126" s="643"/>
      <c r="E126" s="643">
        <v>-2076</v>
      </c>
      <c r="F126" s="643">
        <v>-2088</v>
      </c>
      <c r="G126" s="643">
        <v>-1941</v>
      </c>
      <c r="H126" s="643">
        <v>-1954</v>
      </c>
      <c r="I126" s="643">
        <v>-1968</v>
      </c>
      <c r="J126" s="643"/>
      <c r="K126" s="650"/>
      <c r="L126" s="650"/>
      <c r="M126" s="650"/>
      <c r="N126" s="650"/>
      <c r="O126" s="651"/>
      <c r="P126" s="650"/>
      <c r="Q126" s="650"/>
      <c r="R126" s="650"/>
      <c r="S126" s="650"/>
      <c r="T126" s="650"/>
      <c r="U126" s="643"/>
    </row>
    <row r="127" spans="2:21">
      <c r="B127" s="642" t="s">
        <v>1607</v>
      </c>
      <c r="D127" s="643"/>
      <c r="E127" s="643">
        <v>-27966</v>
      </c>
      <c r="F127" s="643">
        <v>-28281</v>
      </c>
      <c r="G127" s="643">
        <v>-29237</v>
      </c>
      <c r="H127" s="643">
        <v>-30235</v>
      </c>
      <c r="I127" s="643">
        <v>-31292</v>
      </c>
      <c r="J127" s="643"/>
      <c r="K127" s="650"/>
      <c r="L127" s="650"/>
      <c r="M127" s="650"/>
      <c r="N127" s="650"/>
      <c r="O127" s="651"/>
      <c r="P127" s="650"/>
      <c r="Q127" s="650"/>
      <c r="R127" s="650"/>
      <c r="S127" s="650"/>
      <c r="T127" s="650"/>
      <c r="U127" s="643"/>
    </row>
    <row r="128" spans="2:21">
      <c r="B128" s="642" t="s">
        <v>1606</v>
      </c>
      <c r="D128" s="643"/>
      <c r="E128" s="643">
        <v>-7627</v>
      </c>
      <c r="F128" s="643">
        <v>-8177</v>
      </c>
      <c r="G128" s="643">
        <v>-8374</v>
      </c>
      <c r="H128" s="643">
        <v>-8526</v>
      </c>
      <c r="I128" s="643">
        <v>-8699</v>
      </c>
      <c r="J128" s="643"/>
      <c r="K128" s="650"/>
      <c r="L128" s="650"/>
      <c r="M128" s="650"/>
      <c r="N128" s="650"/>
      <c r="O128" s="651"/>
      <c r="P128" s="650"/>
      <c r="Q128" s="650"/>
      <c r="R128" s="650"/>
      <c r="S128" s="650"/>
      <c r="T128" s="650"/>
      <c r="U128" s="643"/>
    </row>
    <row r="129" spans="2:21">
      <c r="B129" s="642" t="s">
        <v>1605</v>
      </c>
      <c r="D129" s="643"/>
      <c r="E129" s="643">
        <v>-5958</v>
      </c>
      <c r="F129" s="643">
        <v>-6211</v>
      </c>
      <c r="G129" s="643">
        <v>-2718</v>
      </c>
      <c r="H129" s="643">
        <v>-946</v>
      </c>
      <c r="I129" s="643">
        <v>0</v>
      </c>
      <c r="J129" s="643"/>
      <c r="K129" s="650"/>
      <c r="L129" s="650"/>
      <c r="M129" s="650"/>
      <c r="N129" s="650"/>
      <c r="O129" s="651"/>
      <c r="P129" s="650"/>
      <c r="Q129" s="650"/>
      <c r="R129" s="650"/>
      <c r="S129" s="650"/>
      <c r="T129" s="650"/>
      <c r="U129" s="643"/>
    </row>
    <row r="130" spans="2:21">
      <c r="B130" s="642" t="s">
        <v>1604</v>
      </c>
      <c r="D130" s="643"/>
      <c r="E130" s="643">
        <v>0</v>
      </c>
      <c r="F130" s="643">
        <v>0</v>
      </c>
      <c r="G130" s="643">
        <v>0</v>
      </c>
      <c r="H130" s="643">
        <v>0</v>
      </c>
      <c r="I130" s="643">
        <v>0</v>
      </c>
      <c r="J130" s="643"/>
      <c r="K130" s="650"/>
      <c r="L130" s="650"/>
      <c r="M130" s="650"/>
      <c r="N130" s="650"/>
      <c r="O130" s="651"/>
      <c r="P130" s="650"/>
      <c r="Q130" s="650"/>
      <c r="R130" s="650"/>
      <c r="S130" s="650"/>
      <c r="T130" s="650"/>
      <c r="U130" s="643"/>
    </row>
    <row r="131" spans="2:21">
      <c r="D131" s="643"/>
      <c r="E131" s="644">
        <f>SUM(E123:E130)</f>
        <v>-66113</v>
      </c>
      <c r="F131" s="644">
        <f>SUM(F123:F130)</f>
        <v>-66819</v>
      </c>
      <c r="G131" s="644">
        <f>SUM(G123:G130)</f>
        <v>-63700</v>
      </c>
      <c r="H131" s="644">
        <f>SUM(H123:H130)</f>
        <v>-62838</v>
      </c>
      <c r="I131" s="644">
        <f>SUM(I123:I130)</f>
        <v>-62909</v>
      </c>
      <c r="J131" s="643"/>
      <c r="K131" s="650"/>
      <c r="L131" s="650"/>
      <c r="M131" s="650"/>
      <c r="N131" s="650"/>
      <c r="O131" s="651"/>
      <c r="P131" s="650"/>
      <c r="Q131" s="650"/>
      <c r="R131" s="650"/>
      <c r="S131" s="650"/>
      <c r="T131" s="650"/>
      <c r="U131" s="643"/>
    </row>
    <row r="132" spans="2:21">
      <c r="D132" s="643"/>
      <c r="E132" s="643"/>
      <c r="F132" s="643"/>
      <c r="G132" s="643"/>
      <c r="H132" s="643"/>
      <c r="I132" s="643"/>
      <c r="J132" s="643"/>
      <c r="K132" s="650"/>
      <c r="L132" s="650"/>
      <c r="M132" s="650"/>
      <c r="N132" s="650"/>
      <c r="O132" s="651"/>
      <c r="P132" s="650"/>
      <c r="Q132" s="650"/>
      <c r="R132" s="650"/>
      <c r="S132" s="650"/>
      <c r="T132" s="650"/>
      <c r="U132" s="643"/>
    </row>
    <row r="133" spans="2:21">
      <c r="B133" s="652" t="s">
        <v>1612</v>
      </c>
      <c r="D133" s="643"/>
      <c r="E133" s="643"/>
      <c r="F133" s="643"/>
      <c r="G133" s="643"/>
      <c r="H133" s="643"/>
      <c r="I133" s="643"/>
      <c r="J133" s="643"/>
      <c r="K133" s="650"/>
      <c r="L133" s="650"/>
      <c r="M133" s="650"/>
      <c r="N133" s="650"/>
      <c r="O133" s="651"/>
      <c r="P133" s="650"/>
      <c r="Q133" s="650"/>
      <c r="R133" s="650"/>
      <c r="S133" s="650"/>
      <c r="T133" s="650"/>
      <c r="U133" s="643"/>
    </row>
    <row r="134" spans="2:21">
      <c r="B134" s="642" t="s">
        <v>1611</v>
      </c>
      <c r="D134" s="643"/>
      <c r="E134" s="643">
        <f t="shared" ref="E134:I141" si="5">+E101+E112+E123</f>
        <v>-304057</v>
      </c>
      <c r="F134" s="643">
        <f t="shared" si="5"/>
        <v>-306124</v>
      </c>
      <c r="G134" s="643">
        <f t="shared" si="5"/>
        <v>-306724</v>
      </c>
      <c r="H134" s="643">
        <f t="shared" si="5"/>
        <v>-307500</v>
      </c>
      <c r="I134" s="643">
        <f t="shared" si="5"/>
        <v>-308104</v>
      </c>
      <c r="J134" s="643"/>
      <c r="K134" s="650"/>
      <c r="L134" s="650"/>
      <c r="M134" s="650"/>
      <c r="N134" s="650"/>
      <c r="O134" s="651"/>
      <c r="P134" s="650"/>
      <c r="Q134" s="650"/>
      <c r="R134" s="650"/>
      <c r="S134" s="650"/>
      <c r="T134" s="650"/>
      <c r="U134" s="643"/>
    </row>
    <row r="135" spans="2:21">
      <c r="B135" s="642" t="s">
        <v>1610</v>
      </c>
      <c r="D135" s="643"/>
      <c r="E135" s="643">
        <f t="shared" si="5"/>
        <v>-22695</v>
      </c>
      <c r="F135" s="643">
        <f t="shared" si="5"/>
        <v>-22266</v>
      </c>
      <c r="G135" s="643">
        <f t="shared" si="5"/>
        <v>-21635</v>
      </c>
      <c r="H135" s="643">
        <f t="shared" si="5"/>
        <v>-21382</v>
      </c>
      <c r="I135" s="643">
        <f t="shared" si="5"/>
        <v>-21155</v>
      </c>
      <c r="J135" s="643"/>
      <c r="K135" s="650"/>
      <c r="L135" s="650"/>
      <c r="M135" s="650"/>
      <c r="N135" s="650"/>
      <c r="O135" s="651"/>
      <c r="P135" s="650"/>
      <c r="Q135" s="650"/>
      <c r="R135" s="650"/>
      <c r="S135" s="650"/>
      <c r="T135" s="650"/>
      <c r="U135" s="643"/>
    </row>
    <row r="136" spans="2:21">
      <c r="B136" s="642" t="s">
        <v>1609</v>
      </c>
      <c r="D136" s="643"/>
      <c r="E136" s="643">
        <f t="shared" si="5"/>
        <v>0</v>
      </c>
      <c r="F136" s="643">
        <f t="shared" si="5"/>
        <v>0</v>
      </c>
      <c r="G136" s="643">
        <f t="shared" si="5"/>
        <v>0</v>
      </c>
      <c r="H136" s="643">
        <f t="shared" si="5"/>
        <v>0</v>
      </c>
      <c r="I136" s="643">
        <f t="shared" si="5"/>
        <v>0</v>
      </c>
      <c r="J136" s="643"/>
      <c r="K136" s="650"/>
      <c r="L136" s="650"/>
      <c r="M136" s="650"/>
      <c r="N136" s="650"/>
      <c r="O136" s="651"/>
      <c r="P136" s="650"/>
      <c r="Q136" s="650"/>
      <c r="R136" s="650"/>
      <c r="S136" s="650"/>
      <c r="T136" s="650"/>
      <c r="U136" s="643"/>
    </row>
    <row r="137" spans="2:21">
      <c r="B137" s="642" t="s">
        <v>1608</v>
      </c>
      <c r="D137" s="643"/>
      <c r="E137" s="643">
        <f t="shared" si="5"/>
        <v>-58711</v>
      </c>
      <c r="F137" s="643">
        <f t="shared" si="5"/>
        <v>-59113</v>
      </c>
      <c r="G137" s="643">
        <f t="shared" si="5"/>
        <v>-59159</v>
      </c>
      <c r="H137" s="643">
        <f t="shared" si="5"/>
        <v>-59600</v>
      </c>
      <c r="I137" s="643">
        <f t="shared" si="5"/>
        <v>-60053</v>
      </c>
      <c r="J137" s="643"/>
      <c r="K137" s="650"/>
      <c r="L137" s="650"/>
      <c r="M137" s="650"/>
      <c r="N137" s="650"/>
      <c r="O137" s="651"/>
      <c r="P137" s="650"/>
      <c r="Q137" s="650"/>
      <c r="R137" s="650"/>
      <c r="S137" s="650"/>
      <c r="T137" s="650"/>
      <c r="U137" s="643"/>
    </row>
    <row r="138" spans="2:21">
      <c r="B138" s="642" t="s">
        <v>1607</v>
      </c>
      <c r="D138" s="643"/>
      <c r="E138" s="643">
        <f t="shared" si="5"/>
        <v>-41301</v>
      </c>
      <c r="F138" s="643">
        <f t="shared" si="5"/>
        <v>-41790</v>
      </c>
      <c r="G138" s="643">
        <f t="shared" si="5"/>
        <v>-43309</v>
      </c>
      <c r="H138" s="643">
        <f t="shared" si="5"/>
        <v>-44384</v>
      </c>
      <c r="I138" s="643">
        <f t="shared" si="5"/>
        <v>-45840</v>
      </c>
      <c r="J138" s="643"/>
      <c r="K138" s="650"/>
      <c r="L138" s="650"/>
      <c r="M138" s="650"/>
      <c r="N138" s="650"/>
      <c r="O138" s="651"/>
      <c r="P138" s="650"/>
      <c r="Q138" s="650"/>
      <c r="R138" s="650"/>
      <c r="S138" s="650"/>
      <c r="T138" s="650"/>
      <c r="U138" s="643"/>
    </row>
    <row r="139" spans="2:21">
      <c r="B139" s="642" t="s">
        <v>1606</v>
      </c>
      <c r="D139" s="643"/>
      <c r="E139" s="643">
        <f t="shared" si="5"/>
        <v>-76790</v>
      </c>
      <c r="F139" s="643">
        <f t="shared" si="5"/>
        <v>-78822</v>
      </c>
      <c r="G139" s="643">
        <f t="shared" si="5"/>
        <v>-81003</v>
      </c>
      <c r="H139" s="643">
        <f t="shared" si="5"/>
        <v>-82370</v>
      </c>
      <c r="I139" s="643">
        <f t="shared" si="5"/>
        <v>-83611</v>
      </c>
      <c r="J139" s="643"/>
      <c r="K139" s="650"/>
      <c r="L139" s="650"/>
      <c r="M139" s="650"/>
      <c r="N139" s="650"/>
      <c r="O139" s="651"/>
      <c r="P139" s="650"/>
      <c r="Q139" s="650"/>
      <c r="R139" s="650"/>
      <c r="S139" s="650"/>
      <c r="T139" s="650"/>
      <c r="U139" s="643"/>
    </row>
    <row r="140" spans="2:21">
      <c r="B140" s="642" t="s">
        <v>1605</v>
      </c>
      <c r="D140" s="643"/>
      <c r="E140" s="643">
        <f t="shared" si="5"/>
        <v>-22952</v>
      </c>
      <c r="F140" s="643">
        <f t="shared" si="5"/>
        <v>-17980</v>
      </c>
      <c r="G140" s="643">
        <f t="shared" si="5"/>
        <v>-8378</v>
      </c>
      <c r="H140" s="643">
        <f t="shared" si="5"/>
        <v>-4551</v>
      </c>
      <c r="I140" s="643">
        <f t="shared" si="5"/>
        <v>-3252</v>
      </c>
      <c r="J140" s="643"/>
      <c r="K140" s="650"/>
      <c r="L140" s="650"/>
      <c r="M140" s="650"/>
      <c r="N140" s="650"/>
      <c r="O140" s="651"/>
      <c r="P140" s="650"/>
      <c r="Q140" s="650"/>
      <c r="R140" s="650"/>
      <c r="S140" s="650"/>
      <c r="T140" s="650"/>
      <c r="U140" s="643"/>
    </row>
    <row r="141" spans="2:21">
      <c r="B141" s="642" t="s">
        <v>1604</v>
      </c>
      <c r="D141" s="643"/>
      <c r="E141" s="643">
        <f t="shared" si="5"/>
        <v>792</v>
      </c>
      <c r="F141" s="643">
        <f t="shared" si="5"/>
        <v>792</v>
      </c>
      <c r="G141" s="643">
        <f t="shared" si="5"/>
        <v>792</v>
      </c>
      <c r="H141" s="643">
        <f t="shared" si="5"/>
        <v>792</v>
      </c>
      <c r="I141" s="643">
        <f t="shared" si="5"/>
        <v>792</v>
      </c>
      <c r="J141" s="643"/>
      <c r="K141" s="650"/>
      <c r="L141" s="650"/>
      <c r="M141" s="650"/>
      <c r="N141" s="650"/>
      <c r="O141" s="651"/>
      <c r="P141" s="650"/>
      <c r="Q141" s="650"/>
      <c r="R141" s="650"/>
      <c r="S141" s="650"/>
      <c r="T141" s="650"/>
      <c r="U141" s="643"/>
    </row>
    <row r="142" spans="2:21">
      <c r="D142" s="643"/>
      <c r="E142" s="644">
        <f>SUM(E134:E141)</f>
        <v>-525714</v>
      </c>
      <c r="F142" s="644">
        <f>SUM(F134:F141)</f>
        <v>-525303</v>
      </c>
      <c r="G142" s="644">
        <f>SUM(G134:G141)</f>
        <v>-519416</v>
      </c>
      <c r="H142" s="644">
        <f>SUM(H134:H141)</f>
        <v>-518995</v>
      </c>
      <c r="I142" s="644">
        <f>SUM(I134:I141)</f>
        <v>-521223</v>
      </c>
      <c r="J142" s="643"/>
      <c r="K142" s="650"/>
      <c r="L142" s="650"/>
      <c r="M142" s="650"/>
      <c r="N142" s="650"/>
      <c r="O142" s="651"/>
      <c r="P142" s="650"/>
      <c r="Q142" s="650"/>
      <c r="R142" s="650"/>
      <c r="S142" s="650"/>
      <c r="T142" s="650"/>
      <c r="U142" s="643"/>
    </row>
    <row r="143" spans="2:21">
      <c r="D143" s="643"/>
      <c r="E143" s="643"/>
      <c r="F143" s="643"/>
      <c r="G143" s="643"/>
      <c r="H143" s="643"/>
      <c r="I143" s="643"/>
      <c r="J143" s="643"/>
      <c r="K143" s="650"/>
      <c r="L143" s="650"/>
      <c r="M143" s="650"/>
      <c r="N143" s="650"/>
      <c r="O143" s="651"/>
      <c r="P143" s="650"/>
      <c r="Q143" s="650"/>
      <c r="R143" s="650"/>
      <c r="S143" s="650"/>
      <c r="T143" s="650"/>
      <c r="U143" s="643"/>
    </row>
    <row r="144" spans="2:21">
      <c r="D144" s="643"/>
      <c r="E144" s="643"/>
      <c r="F144" s="643"/>
      <c r="G144" s="643"/>
      <c r="H144" s="643"/>
      <c r="I144" s="643"/>
      <c r="J144" s="643"/>
      <c r="K144" s="650"/>
      <c r="L144" s="650"/>
      <c r="M144" s="650"/>
      <c r="N144" s="650"/>
      <c r="O144" s="651"/>
      <c r="P144" s="650"/>
      <c r="Q144" s="650"/>
      <c r="R144" s="650"/>
      <c r="S144" s="650"/>
      <c r="T144" s="650"/>
      <c r="U144" s="643"/>
    </row>
    <row r="145" spans="1:21">
      <c r="D145" s="643"/>
      <c r="E145" s="643"/>
      <c r="F145" s="643"/>
      <c r="G145" s="643"/>
      <c r="H145" s="643"/>
      <c r="I145" s="643"/>
      <c r="J145" s="643"/>
      <c r="K145" s="650"/>
      <c r="L145" s="650"/>
      <c r="M145" s="650"/>
      <c r="N145" s="650"/>
      <c r="O145" s="651"/>
      <c r="P145" s="650"/>
      <c r="Q145" s="650"/>
      <c r="R145" s="650"/>
      <c r="S145" s="650"/>
      <c r="T145" s="650"/>
      <c r="U145" s="643"/>
    </row>
    <row r="146" spans="1:21">
      <c r="D146" s="643"/>
      <c r="E146" s="643"/>
      <c r="F146" s="643"/>
      <c r="G146" s="643"/>
      <c r="H146" s="643"/>
      <c r="I146" s="643"/>
      <c r="J146" s="643"/>
      <c r="K146" s="650"/>
      <c r="L146" s="650"/>
      <c r="M146" s="650"/>
      <c r="N146" s="650"/>
      <c r="O146" s="651"/>
      <c r="P146" s="650"/>
      <c r="Q146" s="650"/>
      <c r="R146" s="650"/>
      <c r="S146" s="650"/>
      <c r="T146" s="650"/>
      <c r="U146" s="643"/>
    </row>
    <row r="147" spans="1:21">
      <c r="D147" s="643"/>
      <c r="E147" s="643"/>
      <c r="F147" s="643"/>
      <c r="G147" s="643"/>
      <c r="H147" s="643"/>
      <c r="I147" s="643"/>
      <c r="J147" s="643"/>
      <c r="K147" s="650"/>
      <c r="L147" s="650"/>
      <c r="M147" s="650"/>
      <c r="N147" s="650"/>
      <c r="O147" s="651"/>
      <c r="P147" s="650"/>
      <c r="Q147" s="650"/>
      <c r="R147" s="650"/>
      <c r="S147" s="650"/>
      <c r="T147" s="650"/>
      <c r="U147" s="643"/>
    </row>
    <row r="148" spans="1:21">
      <c r="D148" s="643"/>
      <c r="E148" s="643"/>
      <c r="F148" s="643"/>
      <c r="G148" s="643"/>
      <c r="H148" s="643"/>
      <c r="I148" s="643"/>
      <c r="J148" s="643"/>
      <c r="K148" s="650"/>
      <c r="L148" s="650"/>
      <c r="M148" s="650"/>
      <c r="N148" s="650"/>
      <c r="O148" s="651"/>
      <c r="P148" s="650"/>
      <c r="Q148" s="650"/>
      <c r="R148" s="650"/>
      <c r="S148" s="650"/>
      <c r="T148" s="650"/>
      <c r="U148" s="643"/>
    </row>
    <row r="149" spans="1:21" hidden="1">
      <c r="A149" s="642" t="s">
        <v>1603</v>
      </c>
      <c r="D149" s="643" t="e">
        <f>+#REF!</f>
        <v>#REF!</v>
      </c>
      <c r="E149" s="643" t="e">
        <f>+#REF!</f>
        <v>#REF!</v>
      </c>
      <c r="F149" s="643" t="e">
        <f>+#REF!</f>
        <v>#REF!</v>
      </c>
      <c r="G149" s="643" t="e">
        <f>+#REF!</f>
        <v>#REF!</v>
      </c>
      <c r="H149" s="643" t="e">
        <f>+#REF!</f>
        <v>#REF!</v>
      </c>
      <c r="I149" s="643" t="e">
        <f>+#REF!</f>
        <v>#REF!</v>
      </c>
      <c r="J149" s="643"/>
      <c r="O149" s="649" t="e">
        <f>+#REF!+#REF!-#REF!</f>
        <v>#REF!</v>
      </c>
    </row>
    <row r="150" spans="1:21" hidden="1">
      <c r="B150" s="642" t="s">
        <v>1602</v>
      </c>
      <c r="E150" s="648">
        <f>750*12</f>
        <v>9000</v>
      </c>
      <c r="F150" s="648">
        <f>750*12</f>
        <v>9000</v>
      </c>
      <c r="G150" s="648">
        <f>750*12</f>
        <v>9000</v>
      </c>
      <c r="H150" s="648">
        <f>750*12</f>
        <v>9000</v>
      </c>
      <c r="I150" s="648">
        <f>750*12</f>
        <v>9000</v>
      </c>
      <c r="J150" s="643"/>
    </row>
    <row r="151" spans="1:21" hidden="1">
      <c r="A151" s="642" t="s">
        <v>1601</v>
      </c>
      <c r="D151" s="644" t="e">
        <f t="shared" ref="D151:I151" si="6">SUM(D149:D150)</f>
        <v>#REF!</v>
      </c>
      <c r="E151" s="644" t="e">
        <f t="shared" si="6"/>
        <v>#REF!</v>
      </c>
      <c r="F151" s="644" t="e">
        <f t="shared" si="6"/>
        <v>#REF!</v>
      </c>
      <c r="G151" s="644" t="e">
        <f t="shared" si="6"/>
        <v>#REF!</v>
      </c>
      <c r="H151" s="644" t="e">
        <f t="shared" si="6"/>
        <v>#REF!</v>
      </c>
      <c r="I151" s="644" t="e">
        <f t="shared" si="6"/>
        <v>#REF!</v>
      </c>
      <c r="J151" s="643"/>
    </row>
    <row r="152" spans="1:21" hidden="1">
      <c r="A152" s="642" t="s">
        <v>1600</v>
      </c>
      <c r="E152" s="643" t="e">
        <f>ROUND(-E151*5%,0)</f>
        <v>#REF!</v>
      </c>
      <c r="F152" s="643" t="e">
        <f>ROUND(-F151*5%,0)</f>
        <v>#REF!</v>
      </c>
      <c r="G152" s="643" t="e">
        <f>ROUND(-G151*5%,0)</f>
        <v>#REF!</v>
      </c>
      <c r="H152" s="643" t="e">
        <f>ROUND(-H151*5%,0)</f>
        <v>#REF!</v>
      </c>
      <c r="I152" s="643" t="e">
        <f>ROUND(-I151*5%,0)</f>
        <v>#REF!</v>
      </c>
      <c r="J152" s="643"/>
    </row>
    <row r="153" spans="1:21" hidden="1">
      <c r="A153" s="642" t="s">
        <v>1599</v>
      </c>
      <c r="D153" s="644" t="e">
        <f t="shared" ref="D153:I153" si="7">+D151+D152</f>
        <v>#REF!</v>
      </c>
      <c r="E153" s="644" t="e">
        <f t="shared" si="7"/>
        <v>#REF!</v>
      </c>
      <c r="F153" s="644" t="e">
        <f t="shared" si="7"/>
        <v>#REF!</v>
      </c>
      <c r="G153" s="644" t="e">
        <f t="shared" si="7"/>
        <v>#REF!</v>
      </c>
      <c r="H153" s="644" t="e">
        <f t="shared" si="7"/>
        <v>#REF!</v>
      </c>
      <c r="I153" s="644" t="e">
        <f t="shared" si="7"/>
        <v>#REF!</v>
      </c>
      <c r="J153" s="643"/>
    </row>
    <row r="154" spans="1:21" hidden="1">
      <c r="A154" s="642" t="s">
        <v>1598</v>
      </c>
      <c r="D154" s="643" t="e">
        <f>+#REF!</f>
        <v>#REF!</v>
      </c>
      <c r="E154" s="643" t="e">
        <f>-E167</f>
        <v>#REF!</v>
      </c>
      <c r="F154" s="643" t="e">
        <f>-F167</f>
        <v>#REF!</v>
      </c>
      <c r="G154" s="643" t="e">
        <f>-G167</f>
        <v>#REF!</v>
      </c>
      <c r="H154" s="643" t="e">
        <f>-H167</f>
        <v>#REF!</v>
      </c>
      <c r="I154" s="643" t="e">
        <f>-I167</f>
        <v>#REF!</v>
      </c>
      <c r="J154" s="643"/>
    </row>
    <row r="155" spans="1:21" ht="16.2" hidden="1" thickBot="1">
      <c r="A155" s="642" t="s">
        <v>1597</v>
      </c>
      <c r="D155" s="647" t="e">
        <f t="shared" ref="D155:I155" si="8">+D153+D154</f>
        <v>#REF!</v>
      </c>
      <c r="E155" s="647" t="e">
        <f t="shared" si="8"/>
        <v>#REF!</v>
      </c>
      <c r="F155" s="647" t="e">
        <f t="shared" si="8"/>
        <v>#REF!</v>
      </c>
      <c r="G155" s="647" t="e">
        <f t="shared" si="8"/>
        <v>#REF!</v>
      </c>
      <c r="H155" s="647" t="e">
        <f t="shared" si="8"/>
        <v>#REF!</v>
      </c>
      <c r="I155" s="647" t="e">
        <f t="shared" si="8"/>
        <v>#REF!</v>
      </c>
      <c r="J155" s="643"/>
    </row>
    <row r="156" spans="1:21" hidden="1">
      <c r="E156" s="643"/>
      <c r="F156" s="643"/>
      <c r="G156" s="643"/>
      <c r="H156" s="643"/>
      <c r="I156" s="643"/>
      <c r="J156" s="643"/>
    </row>
    <row r="157" spans="1:21" hidden="1">
      <c r="A157" s="646" t="s">
        <v>1596</v>
      </c>
      <c r="B157" s="646"/>
      <c r="C157" s="646"/>
      <c r="D157" s="646"/>
      <c r="E157" s="645" t="e">
        <f>+E155-#REF!</f>
        <v>#REF!</v>
      </c>
      <c r="F157" s="645" t="e">
        <f>+F155-#REF!</f>
        <v>#REF!</v>
      </c>
      <c r="G157" s="645" t="e">
        <f>+G155-#REF!</f>
        <v>#REF!</v>
      </c>
      <c r="H157" s="645" t="e">
        <f>+H155-#REF!</f>
        <v>#REF!</v>
      </c>
      <c r="I157" s="645" t="e">
        <f>+I155-#REF!</f>
        <v>#REF!</v>
      </c>
      <c r="J157" s="643"/>
    </row>
    <row r="158" spans="1:21" hidden="1">
      <c r="E158" s="643"/>
      <c r="F158" s="643"/>
      <c r="G158" s="643"/>
      <c r="H158" s="643"/>
      <c r="I158" s="643"/>
      <c r="J158" s="643"/>
    </row>
    <row r="159" spans="1:21" hidden="1">
      <c r="E159" s="643"/>
      <c r="F159" s="643"/>
      <c r="G159" s="643"/>
      <c r="H159" s="643"/>
      <c r="I159" s="643"/>
      <c r="J159" s="643"/>
    </row>
    <row r="160" spans="1:21" hidden="1">
      <c r="E160" s="643"/>
      <c r="F160" s="643"/>
      <c r="G160" s="643"/>
      <c r="H160" s="643"/>
      <c r="I160" s="643"/>
      <c r="J160" s="643"/>
    </row>
    <row r="161" spans="1:20" hidden="1">
      <c r="E161" s="643"/>
      <c r="F161" s="643"/>
      <c r="G161" s="643"/>
      <c r="H161" s="643"/>
      <c r="I161" s="643"/>
      <c r="J161" s="643"/>
    </row>
    <row r="162" spans="1:20" hidden="1">
      <c r="E162" s="643"/>
      <c r="F162" s="643"/>
      <c r="G162" s="643"/>
      <c r="H162" s="643"/>
      <c r="I162" s="643"/>
      <c r="J162" s="643"/>
    </row>
    <row r="163" spans="1:20" hidden="1">
      <c r="A163" s="642" t="s">
        <v>1595</v>
      </c>
      <c r="D163" s="643"/>
      <c r="E163" s="643">
        <v>-157302</v>
      </c>
      <c r="F163" s="643" t="e">
        <f>+E165</f>
        <v>#REF!</v>
      </c>
      <c r="G163" s="643" t="e">
        <f>IF(+F165&gt;0,0,+F165)</f>
        <v>#REF!</v>
      </c>
      <c r="H163" s="643" t="e">
        <f>IF(+G165&gt;0,+G165,0)</f>
        <v>#REF!</v>
      </c>
      <c r="I163" s="643" t="e">
        <f>IF(+H165&gt;0,+H165,0)</f>
        <v>#REF!</v>
      </c>
      <c r="J163" s="643"/>
    </row>
    <row r="164" spans="1:20" hidden="1">
      <c r="A164" s="642" t="str">
        <f>+A153</f>
        <v>REVISED NET PROFIT BEFORE TAX</v>
      </c>
      <c r="D164" s="643"/>
      <c r="E164" s="643" t="e">
        <f>+E153</f>
        <v>#REF!</v>
      </c>
      <c r="F164" s="643" t="e">
        <f>+F153</f>
        <v>#REF!</v>
      </c>
      <c r="G164" s="643" t="e">
        <f>+G153</f>
        <v>#REF!</v>
      </c>
      <c r="H164" s="643" t="e">
        <f>+H153</f>
        <v>#REF!</v>
      </c>
      <c r="I164" s="643" t="e">
        <f>+I153</f>
        <v>#REF!</v>
      </c>
      <c r="J164" s="643"/>
    </row>
    <row r="165" spans="1:20" hidden="1">
      <c r="A165" s="642" t="s">
        <v>1594</v>
      </c>
      <c r="D165" s="643"/>
      <c r="E165" s="643" t="e">
        <f>+E163+E164</f>
        <v>#REF!</v>
      </c>
      <c r="F165" s="643" t="e">
        <f>IF(+(F163+F164)&gt;0,0,+F163+F164)</f>
        <v>#REF!</v>
      </c>
      <c r="G165" s="643" t="e">
        <f>IF(+G163&lt;0,+G163+G164,0)</f>
        <v>#REF!</v>
      </c>
      <c r="H165" s="643" t="e">
        <f>IF(+H163&lt;0,+H163+H164,0)</f>
        <v>#REF!</v>
      </c>
      <c r="I165" s="643" t="e">
        <f>IF(+I163&lt;0,+I163+I164,0)</f>
        <v>#REF!</v>
      </c>
      <c r="J165" s="643"/>
    </row>
    <row r="166" spans="1:20" hidden="1">
      <c r="E166" s="643"/>
      <c r="F166" s="643"/>
      <c r="G166" s="643"/>
      <c r="H166" s="643"/>
      <c r="I166" s="643"/>
      <c r="J166" s="643"/>
    </row>
    <row r="167" spans="1:20" hidden="1">
      <c r="A167" s="642" t="s">
        <v>1593</v>
      </c>
      <c r="E167" s="643" t="e">
        <f>IF(+E165&lt;0,0,ROUND(+E165*16.5,0))</f>
        <v>#REF!</v>
      </c>
      <c r="F167" s="643" t="e">
        <f>IF(+F165&lt;0,0,ROUND(+(F163+F164)*16.5%,0))</f>
        <v>#REF!</v>
      </c>
      <c r="G167" s="643" t="e">
        <f>IF(+G165&lt;0,0,ROUND(+(G163+G164)*16.5%,0))</f>
        <v>#REF!</v>
      </c>
      <c r="H167" s="643" t="e">
        <f>IF(+H165&lt;0,0,ROUND(+(H163+H164)*16.5%,0))</f>
        <v>#REF!</v>
      </c>
      <c r="I167" s="643" t="e">
        <f>IF(+I165&lt;0,0,ROUND(+(I163+I164)*16.5%,0))</f>
        <v>#REF!</v>
      </c>
      <c r="J167" s="643"/>
    </row>
    <row r="168" spans="1:20">
      <c r="E168" s="643"/>
      <c r="F168" s="643"/>
      <c r="G168" s="643"/>
      <c r="H168" s="643"/>
      <c r="I168" s="643"/>
      <c r="J168" s="643"/>
    </row>
    <row r="169" spans="1:20">
      <c r="E169" s="643"/>
      <c r="F169" s="643"/>
      <c r="G169" s="643"/>
      <c r="H169" s="643"/>
      <c r="I169" s="643"/>
      <c r="J169" s="643"/>
    </row>
    <row r="170" spans="1:20">
      <c r="C170" s="642" t="s">
        <v>1674</v>
      </c>
      <c r="D170" s="643"/>
      <c r="E170" s="643">
        <v>169772</v>
      </c>
      <c r="F170" s="643">
        <v>182315</v>
      </c>
      <c r="G170" s="643">
        <v>173165</v>
      </c>
      <c r="H170" s="643">
        <v>164240</v>
      </c>
      <c r="I170" s="643">
        <v>194482</v>
      </c>
      <c r="J170" s="643"/>
      <c r="K170" s="643"/>
      <c r="L170" s="643"/>
      <c r="M170" s="643"/>
      <c r="N170" s="643"/>
      <c r="O170" s="643"/>
      <c r="P170" s="643"/>
      <c r="Q170" s="643"/>
      <c r="R170" s="643"/>
      <c r="S170" s="643"/>
      <c r="T170" s="643"/>
    </row>
    <row r="171" spans="1:20">
      <c r="C171" s="642" t="s">
        <v>1673</v>
      </c>
      <c r="D171" s="643"/>
      <c r="E171" s="643">
        <v>2447</v>
      </c>
      <c r="F171" s="643">
        <f>+F173-F170-F172</f>
        <v>2191</v>
      </c>
      <c r="G171" s="643">
        <f>+G173-G170-G172</f>
        <v>2081</v>
      </c>
      <c r="H171" s="643">
        <f>+H173-H170-H172</f>
        <v>1978</v>
      </c>
      <c r="I171" s="643">
        <f>+I173-I170-I172</f>
        <v>2335</v>
      </c>
      <c r="J171" s="643"/>
      <c r="K171" s="643"/>
      <c r="L171" s="643"/>
      <c r="M171" s="643"/>
      <c r="N171" s="643"/>
      <c r="O171" s="643"/>
      <c r="P171" s="643"/>
      <c r="Q171" s="643"/>
      <c r="R171" s="643"/>
      <c r="S171" s="643"/>
      <c r="T171" s="643"/>
    </row>
    <row r="172" spans="1:20">
      <c r="C172" s="642" t="s">
        <v>1592</v>
      </c>
      <c r="D172" s="643"/>
      <c r="E172" s="643">
        <v>-162</v>
      </c>
      <c r="F172" s="643">
        <v>-162</v>
      </c>
      <c r="G172" s="643">
        <v>-162</v>
      </c>
      <c r="H172" s="643">
        <v>-162</v>
      </c>
      <c r="I172" s="643">
        <v>-162</v>
      </c>
      <c r="J172" s="643"/>
      <c r="K172" s="643"/>
      <c r="L172" s="643"/>
      <c r="M172" s="643"/>
      <c r="N172" s="643"/>
      <c r="O172" s="643"/>
      <c r="P172" s="643"/>
      <c r="Q172" s="643"/>
      <c r="R172" s="643"/>
      <c r="S172" s="643"/>
      <c r="T172" s="643"/>
    </row>
    <row r="173" spans="1:20">
      <c r="D173" s="644"/>
      <c r="E173" s="644">
        <f>SUM(E170:E172)</f>
        <v>172057</v>
      </c>
      <c r="F173" s="644">
        <f>+F8</f>
        <v>184344</v>
      </c>
      <c r="G173" s="644">
        <f>+G8</f>
        <v>175084</v>
      </c>
      <c r="H173" s="644">
        <f>+H8</f>
        <v>166056</v>
      </c>
      <c r="I173" s="644">
        <f>+I8</f>
        <v>196655</v>
      </c>
      <c r="J173" s="643"/>
      <c r="K173" s="643"/>
      <c r="L173" s="643"/>
      <c r="M173" s="643"/>
      <c r="N173" s="643"/>
      <c r="O173" s="643"/>
      <c r="P173" s="643"/>
      <c r="Q173" s="643"/>
      <c r="R173" s="643"/>
      <c r="S173" s="643"/>
      <c r="T173" s="643"/>
    </row>
    <row r="174" spans="1:20">
      <c r="D174" s="643"/>
      <c r="E174" s="643"/>
      <c r="F174" s="643"/>
      <c r="G174" s="643"/>
      <c r="H174" s="643"/>
      <c r="I174" s="643"/>
      <c r="J174" s="643"/>
      <c r="K174" s="643"/>
      <c r="L174" s="643"/>
      <c r="M174" s="643"/>
      <c r="N174" s="643"/>
      <c r="O174" s="643"/>
      <c r="P174" s="643"/>
      <c r="Q174" s="643"/>
      <c r="R174" s="643"/>
      <c r="S174" s="643"/>
      <c r="T174" s="643"/>
    </row>
    <row r="175" spans="1:20">
      <c r="D175" s="643"/>
      <c r="E175" s="643"/>
      <c r="F175" s="643"/>
      <c r="G175" s="643"/>
      <c r="H175" s="643"/>
      <c r="I175" s="643"/>
      <c r="J175" s="643"/>
      <c r="K175" s="643"/>
      <c r="L175" s="643"/>
      <c r="M175" s="643"/>
      <c r="N175" s="643"/>
      <c r="O175" s="643"/>
      <c r="P175" s="643"/>
      <c r="Q175" s="643"/>
      <c r="R175" s="643"/>
      <c r="S175" s="643"/>
      <c r="T175" s="643"/>
    </row>
    <row r="176" spans="1:20">
      <c r="D176" s="643"/>
      <c r="E176" s="643"/>
      <c r="F176" s="643"/>
      <c r="G176" s="643"/>
      <c r="H176" s="643"/>
      <c r="I176" s="643"/>
      <c r="J176" s="643"/>
      <c r="K176" s="643"/>
      <c r="L176" s="643"/>
      <c r="M176" s="643"/>
      <c r="N176" s="643"/>
      <c r="O176" s="643"/>
      <c r="P176" s="643"/>
      <c r="Q176" s="643"/>
      <c r="R176" s="643"/>
      <c r="S176" s="643"/>
      <c r="T176" s="643"/>
    </row>
    <row r="177" spans="4:20">
      <c r="D177" s="643"/>
      <c r="E177" s="643"/>
      <c r="F177" s="643"/>
      <c r="G177" s="643"/>
      <c r="H177" s="643"/>
      <c r="I177" s="643"/>
      <c r="J177" s="643"/>
      <c r="K177" s="643"/>
      <c r="L177" s="643"/>
      <c r="M177" s="643"/>
      <c r="N177" s="643"/>
      <c r="O177" s="643"/>
      <c r="P177" s="643"/>
      <c r="Q177" s="643"/>
      <c r="R177" s="643"/>
      <c r="S177" s="643"/>
      <c r="T177" s="643"/>
    </row>
    <row r="178" spans="4:20">
      <c r="D178" s="643"/>
      <c r="E178" s="643"/>
      <c r="F178" s="643"/>
      <c r="G178" s="643"/>
      <c r="H178" s="643"/>
      <c r="I178" s="643"/>
      <c r="J178" s="643"/>
      <c r="K178" s="643"/>
      <c r="L178" s="643"/>
      <c r="M178" s="643"/>
      <c r="N178" s="643"/>
      <c r="O178" s="643"/>
      <c r="P178" s="643"/>
      <c r="Q178" s="643"/>
      <c r="R178" s="643"/>
      <c r="S178" s="643"/>
      <c r="T178" s="643"/>
    </row>
    <row r="179" spans="4:20">
      <c r="D179" s="643"/>
      <c r="E179" s="643"/>
      <c r="F179" s="643"/>
      <c r="G179" s="643"/>
      <c r="H179" s="643"/>
      <c r="I179" s="643"/>
      <c r="J179" s="643"/>
      <c r="K179" s="643"/>
      <c r="L179" s="643"/>
      <c r="M179" s="643"/>
      <c r="N179" s="643"/>
      <c r="O179" s="643"/>
      <c r="P179" s="643"/>
      <c r="Q179" s="643"/>
      <c r="R179" s="643"/>
      <c r="S179" s="643"/>
      <c r="T179" s="643"/>
    </row>
  </sheetData>
  <printOptions horizontalCentered="1"/>
  <pageMargins left="0.31496062992125984" right="0.31496062992125984" top="0.55118110236220474" bottom="0.55118110236220474" header="0.31496062992125984" footer="0.31496062992125984"/>
  <pageSetup paperSize="9" scale="53" orientation="portrait" r:id="rId1"/>
  <headerFooter>
    <oddFooter>&amp;L&amp;"Calibri,標準"&amp;10&amp;Z&amp;F&amp;F&amp;R&amp;"Calibri,標準"&amp;10&amp;D  &amp;T</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6B500-4D43-4155-AFE3-FE9C2B19880C}">
  <dimension ref="A1:M140"/>
  <sheetViews>
    <sheetView tabSelected="1" topLeftCell="A106" workbookViewId="0">
      <selection activeCell="I112" sqref="I112"/>
    </sheetView>
  </sheetViews>
  <sheetFormatPr defaultColWidth="9.109375" defaultRowHeight="13.2"/>
  <cols>
    <col min="1" max="1" width="10.6640625" style="233" customWidth="1"/>
    <col min="2" max="2" width="34.6640625" style="233" customWidth="1"/>
    <col min="3" max="3" width="14.6640625" style="232" customWidth="1"/>
    <col min="4" max="10" width="9.109375" style="231"/>
    <col min="11" max="12" width="0" style="231" hidden="1" customWidth="1"/>
    <col min="13" max="13" width="19.33203125" style="231" hidden="1" customWidth="1"/>
    <col min="14" max="16384" width="9.109375" style="231"/>
  </cols>
  <sheetData>
    <row r="1" spans="1:13" ht="13.8" thickBot="1">
      <c r="A1" s="257"/>
      <c r="B1" s="256"/>
      <c r="C1" s="255"/>
    </row>
    <row r="2" spans="1:13" ht="20.25" customHeight="1" thickTop="1">
      <c r="A2" s="254"/>
      <c r="B2" s="254"/>
      <c r="C2" s="253"/>
    </row>
    <row r="3" spans="1:13">
      <c r="A3" s="252" t="s">
        <v>240</v>
      </c>
      <c r="B3" s="252"/>
      <c r="C3" s="251"/>
    </row>
    <row r="4" spans="1:13">
      <c r="A4" s="252" t="s">
        <v>240</v>
      </c>
      <c r="B4" s="252"/>
      <c r="C4" s="251"/>
    </row>
    <row r="5" spans="1:13">
      <c r="A5" s="252" t="s">
        <v>240</v>
      </c>
      <c r="B5" s="252"/>
      <c r="C5" s="251"/>
    </row>
    <row r="6" spans="1:13">
      <c r="A6" s="252" t="s">
        <v>240</v>
      </c>
      <c r="B6" s="252"/>
      <c r="C6" s="251"/>
    </row>
    <row r="7" spans="1:13" ht="22.5" customHeight="1">
      <c r="A7" s="250" t="s">
        <v>469</v>
      </c>
      <c r="B7" s="250"/>
      <c r="C7" s="249"/>
    </row>
    <row r="8" spans="1:13">
      <c r="A8" s="248" t="s">
        <v>468</v>
      </c>
      <c r="B8" s="248"/>
      <c r="C8" s="247"/>
    </row>
    <row r="9" spans="1:13" ht="7.5" customHeight="1">
      <c r="A9" s="246"/>
      <c r="B9" s="246"/>
      <c r="C9" s="245"/>
    </row>
    <row r="10" spans="1:13" ht="11.25" customHeight="1">
      <c r="A10" s="244" t="s">
        <v>240</v>
      </c>
      <c r="B10" s="243" t="s">
        <v>240</v>
      </c>
      <c r="C10" s="242"/>
    </row>
    <row r="11" spans="1:13">
      <c r="A11" s="239" t="s">
        <v>467</v>
      </c>
      <c r="B11" s="238" t="s">
        <v>177</v>
      </c>
      <c r="C11" s="237"/>
      <c r="L11" s="241" t="s">
        <v>466</v>
      </c>
      <c r="M11" s="231" t="s">
        <v>465</v>
      </c>
    </row>
    <row r="12" spans="1:13">
      <c r="A12" s="239" t="s">
        <v>464</v>
      </c>
      <c r="B12" s="238" t="s">
        <v>463</v>
      </c>
      <c r="C12" s="237">
        <v>500000</v>
      </c>
      <c r="L12" s="231" t="s">
        <v>462</v>
      </c>
      <c r="M12" s="231" t="s">
        <v>461</v>
      </c>
    </row>
    <row r="13" spans="1:13">
      <c r="A13" s="239" t="s">
        <v>460</v>
      </c>
      <c r="B13" s="238" t="s">
        <v>459</v>
      </c>
      <c r="C13" s="237"/>
      <c r="L13" s="231" t="s">
        <v>354</v>
      </c>
      <c r="M13" s="231" t="s">
        <v>458</v>
      </c>
    </row>
    <row r="14" spans="1:13">
      <c r="A14" s="239" t="s">
        <v>457</v>
      </c>
      <c r="B14" s="238" t="s">
        <v>456</v>
      </c>
      <c r="C14" s="237"/>
      <c r="L14" s="231" t="s">
        <v>352</v>
      </c>
      <c r="M14" s="231" t="s">
        <v>455</v>
      </c>
    </row>
    <row r="15" spans="1:13">
      <c r="A15" s="239" t="s">
        <v>454</v>
      </c>
      <c r="B15" s="238" t="s">
        <v>453</v>
      </c>
      <c r="C15" s="237">
        <v>514215.42</v>
      </c>
      <c r="L15" s="231" t="s">
        <v>350</v>
      </c>
      <c r="M15" s="231" t="s">
        <v>349</v>
      </c>
    </row>
    <row r="16" spans="1:13">
      <c r="A16" s="239" t="s">
        <v>452</v>
      </c>
      <c r="B16" s="238" t="s">
        <v>451</v>
      </c>
      <c r="C16" s="237">
        <v>69768.95</v>
      </c>
      <c r="L16" s="231" t="s">
        <v>348</v>
      </c>
      <c r="M16" s="231" t="s">
        <v>347</v>
      </c>
    </row>
    <row r="17" spans="1:13" ht="15.75" customHeight="1">
      <c r="A17" s="239" t="s">
        <v>450</v>
      </c>
      <c r="B17" s="238" t="s">
        <v>449</v>
      </c>
      <c r="C17" s="237">
        <v>3700</v>
      </c>
      <c r="L17" s="240" t="s">
        <v>274</v>
      </c>
      <c r="M17" s="240" t="s">
        <v>273</v>
      </c>
    </row>
    <row r="18" spans="1:13" ht="17.25" customHeight="1">
      <c r="A18" s="239" t="s">
        <v>448</v>
      </c>
      <c r="B18" s="238" t="s">
        <v>447</v>
      </c>
      <c r="C18" s="237">
        <v>150</v>
      </c>
      <c r="L18" s="240" t="s">
        <v>446</v>
      </c>
      <c r="M18" s="240" t="s">
        <v>445</v>
      </c>
    </row>
    <row r="19" spans="1:13">
      <c r="A19" s="239" t="s">
        <v>444</v>
      </c>
      <c r="B19" s="238" t="s">
        <v>443</v>
      </c>
      <c r="C19" s="237">
        <v>25.58</v>
      </c>
      <c r="L19" s="231" t="s">
        <v>272</v>
      </c>
      <c r="M19" s="231" t="s">
        <v>442</v>
      </c>
    </row>
    <row r="20" spans="1:13">
      <c r="A20" s="239" t="s">
        <v>441</v>
      </c>
      <c r="B20" s="238" t="s">
        <v>440</v>
      </c>
      <c r="C20" s="237">
        <v>23761.03</v>
      </c>
      <c r="L20" s="231" t="s">
        <v>270</v>
      </c>
      <c r="M20" s="231" t="s">
        <v>439</v>
      </c>
    </row>
    <row r="21" spans="1:13">
      <c r="A21" s="239" t="s">
        <v>438</v>
      </c>
      <c r="B21" s="238" t="s">
        <v>437</v>
      </c>
      <c r="C21" s="237">
        <v>11980</v>
      </c>
      <c r="L21" s="231" t="s">
        <v>268</v>
      </c>
      <c r="M21" s="231" t="s">
        <v>267</v>
      </c>
    </row>
    <row r="22" spans="1:13">
      <c r="A22" s="239" t="s">
        <v>436</v>
      </c>
      <c r="B22" s="238" t="s">
        <v>435</v>
      </c>
      <c r="C22" s="237">
        <v>150</v>
      </c>
      <c r="L22" s="231" t="s">
        <v>266</v>
      </c>
      <c r="M22" s="231" t="s">
        <v>265</v>
      </c>
    </row>
    <row r="23" spans="1:13">
      <c r="A23" s="239" t="s">
        <v>434</v>
      </c>
      <c r="B23" s="238" t="s">
        <v>433</v>
      </c>
      <c r="C23" s="237">
        <v>25.58</v>
      </c>
      <c r="L23" s="231" t="s">
        <v>264</v>
      </c>
      <c r="M23" s="231" t="s">
        <v>263</v>
      </c>
    </row>
    <row r="24" spans="1:13">
      <c r="A24" s="239" t="s">
        <v>432</v>
      </c>
      <c r="B24" s="238" t="s">
        <v>431</v>
      </c>
      <c r="C24" s="237">
        <v>20</v>
      </c>
      <c r="L24" s="231" t="s">
        <v>430</v>
      </c>
      <c r="M24" s="231" t="s">
        <v>429</v>
      </c>
    </row>
    <row r="25" spans="1:13">
      <c r="A25" s="239" t="s">
        <v>428</v>
      </c>
      <c r="B25" s="238" t="s">
        <v>427</v>
      </c>
      <c r="C25" s="237">
        <v>244330</v>
      </c>
      <c r="L25" s="231" t="s">
        <v>426</v>
      </c>
      <c r="M25" s="231" t="s">
        <v>425</v>
      </c>
    </row>
    <row r="26" spans="1:13">
      <c r="A26" s="239" t="s">
        <v>424</v>
      </c>
      <c r="B26" s="238" t="s">
        <v>423</v>
      </c>
      <c r="C26" s="237">
        <v>23933.07</v>
      </c>
      <c r="L26" s="231" t="s">
        <v>256</v>
      </c>
      <c r="M26" s="231" t="s">
        <v>255</v>
      </c>
    </row>
    <row r="27" spans="1:13">
      <c r="A27" s="239" t="s">
        <v>422</v>
      </c>
      <c r="B27" s="238" t="s">
        <v>421</v>
      </c>
      <c r="C27" s="237">
        <v>4080.59</v>
      </c>
    </row>
    <row r="28" spans="1:13">
      <c r="A28" s="239" t="s">
        <v>420</v>
      </c>
      <c r="B28" s="238" t="s">
        <v>419</v>
      </c>
      <c r="C28" s="237">
        <v>5</v>
      </c>
    </row>
    <row r="29" spans="1:13">
      <c r="A29" s="239" t="s">
        <v>418</v>
      </c>
      <c r="B29" s="238" t="s">
        <v>417</v>
      </c>
      <c r="C29" s="237">
        <v>33.86</v>
      </c>
    </row>
    <row r="30" spans="1:13">
      <c r="A30" s="239" t="s">
        <v>416</v>
      </c>
      <c r="B30" s="238" t="s">
        <v>415</v>
      </c>
      <c r="C30" s="237">
        <v>8280</v>
      </c>
    </row>
    <row r="31" spans="1:13">
      <c r="A31" s="239" t="s">
        <v>414</v>
      </c>
      <c r="B31" s="238" t="s">
        <v>413</v>
      </c>
      <c r="C31" s="237">
        <v>432.02</v>
      </c>
    </row>
    <row r="32" spans="1:13">
      <c r="A32" s="239" t="s">
        <v>412</v>
      </c>
      <c r="B32" s="238" t="s">
        <v>411</v>
      </c>
      <c r="C32" s="237">
        <v>73.66</v>
      </c>
    </row>
    <row r="33" spans="1:3">
      <c r="A33" s="239" t="s">
        <v>410</v>
      </c>
      <c r="B33" s="238" t="s">
        <v>409</v>
      </c>
      <c r="C33" s="237">
        <v>10000</v>
      </c>
    </row>
    <row r="34" spans="1:3">
      <c r="A34" s="239" t="s">
        <v>408</v>
      </c>
      <c r="B34" s="238" t="s">
        <v>407</v>
      </c>
      <c r="C34" s="237">
        <v>4100</v>
      </c>
    </row>
    <row r="35" spans="1:3">
      <c r="A35" s="239" t="s">
        <v>406</v>
      </c>
      <c r="B35" s="238" t="s">
        <v>405</v>
      </c>
      <c r="C35" s="237">
        <v>818221.84</v>
      </c>
    </row>
    <row r="36" spans="1:3">
      <c r="A36" s="239" t="s">
        <v>404</v>
      </c>
      <c r="B36" s="238" t="s">
        <v>403</v>
      </c>
      <c r="C36" s="237">
        <v>104.7</v>
      </c>
    </row>
    <row r="37" spans="1:3">
      <c r="A37" s="239" t="s">
        <v>402</v>
      </c>
      <c r="B37" s="238" t="s">
        <v>401</v>
      </c>
      <c r="C37" s="237">
        <v>17.850000000000001</v>
      </c>
    </row>
    <row r="38" spans="1:3">
      <c r="A38" s="239" t="s">
        <v>400</v>
      </c>
      <c r="B38" s="238" t="s">
        <v>399</v>
      </c>
      <c r="C38" s="237">
        <v>27222256.390000001</v>
      </c>
    </row>
    <row r="39" spans="1:3">
      <c r="A39" s="239" t="s">
        <v>398</v>
      </c>
      <c r="B39" s="238" t="s">
        <v>397</v>
      </c>
      <c r="C39" s="237">
        <v>4693.16</v>
      </c>
    </row>
    <row r="40" spans="1:3">
      <c r="A40" s="239" t="s">
        <v>396</v>
      </c>
      <c r="B40" s="238" t="s">
        <v>395</v>
      </c>
      <c r="C40" s="237">
        <v>800.18</v>
      </c>
    </row>
    <row r="41" spans="1:3">
      <c r="A41" s="239" t="s">
        <v>394</v>
      </c>
      <c r="B41" s="238" t="s">
        <v>393</v>
      </c>
      <c r="C41" s="237">
        <v>1043579.16</v>
      </c>
    </row>
    <row r="42" spans="1:3">
      <c r="A42" s="239" t="s">
        <v>392</v>
      </c>
      <c r="B42" s="238" t="s">
        <v>391</v>
      </c>
      <c r="C42" s="237">
        <v>7067952.9299999997</v>
      </c>
    </row>
    <row r="43" spans="1:3">
      <c r="A43" s="239" t="s">
        <v>390</v>
      </c>
      <c r="B43" s="238" t="s">
        <v>389</v>
      </c>
      <c r="C43" s="237">
        <v>116917890.7</v>
      </c>
    </row>
    <row r="44" spans="1:3">
      <c r="A44" s="239" t="s">
        <v>388</v>
      </c>
      <c r="B44" s="238" t="s">
        <v>387</v>
      </c>
      <c r="C44" s="237">
        <v>228270</v>
      </c>
    </row>
    <row r="45" spans="1:3">
      <c r="A45" s="239" t="s">
        <v>386</v>
      </c>
      <c r="B45" s="238" t="s">
        <v>385</v>
      </c>
      <c r="C45" s="237">
        <v>24981.93</v>
      </c>
    </row>
    <row r="46" spans="1:3">
      <c r="A46" s="239" t="s">
        <v>384</v>
      </c>
      <c r="B46" s="238" t="s">
        <v>383</v>
      </c>
      <c r="C46" s="237">
        <v>4259.42</v>
      </c>
    </row>
    <row r="47" spans="1:3">
      <c r="A47" s="239" t="s">
        <v>382</v>
      </c>
      <c r="B47" s="238" t="s">
        <v>381</v>
      </c>
      <c r="C47" s="237">
        <v>1125.71</v>
      </c>
    </row>
    <row r="48" spans="1:3">
      <c r="A48" s="239" t="s">
        <v>380</v>
      </c>
      <c r="B48" s="238" t="s">
        <v>379</v>
      </c>
      <c r="C48" s="237">
        <v>5530.11</v>
      </c>
    </row>
    <row r="49" spans="1:3">
      <c r="A49" s="239" t="s">
        <v>378</v>
      </c>
      <c r="B49" s="238" t="s">
        <v>377</v>
      </c>
      <c r="C49" s="237">
        <v>1229732.7</v>
      </c>
    </row>
    <row r="50" spans="1:3">
      <c r="A50" s="239" t="s">
        <v>376</v>
      </c>
      <c r="B50" s="238" t="s">
        <v>375</v>
      </c>
      <c r="C50" s="237">
        <v>13413</v>
      </c>
    </row>
    <row r="51" spans="1:3">
      <c r="A51" s="239" t="s">
        <v>374</v>
      </c>
      <c r="B51" s="238" t="s">
        <v>373</v>
      </c>
      <c r="C51" s="237">
        <v>2286.92</v>
      </c>
    </row>
    <row r="52" spans="1:3">
      <c r="A52" s="239" t="s">
        <v>372</v>
      </c>
      <c r="B52" s="238" t="s">
        <v>371</v>
      </c>
      <c r="C52" s="237">
        <v>78531.009999999995</v>
      </c>
    </row>
    <row r="53" spans="1:3">
      <c r="A53" s="239" t="s">
        <v>370</v>
      </c>
      <c r="B53" s="238" t="s">
        <v>369</v>
      </c>
      <c r="C53" s="237">
        <v>531874.81999999995</v>
      </c>
    </row>
    <row r="54" spans="1:3">
      <c r="A54" s="239" t="s">
        <v>368</v>
      </c>
      <c r="B54" s="238" t="s">
        <v>367</v>
      </c>
      <c r="C54" s="237">
        <v>162311</v>
      </c>
    </row>
    <row r="55" spans="1:3">
      <c r="A55" s="239" t="s">
        <v>366</v>
      </c>
      <c r="B55" s="238" t="s">
        <v>365</v>
      </c>
      <c r="C55" s="237">
        <v>-150700.96</v>
      </c>
    </row>
    <row r="56" spans="1:3">
      <c r="A56" s="239" t="s">
        <v>364</v>
      </c>
      <c r="B56" s="238" t="s">
        <v>363</v>
      </c>
      <c r="C56" s="237">
        <v>16779500.09</v>
      </c>
    </row>
    <row r="57" spans="1:3">
      <c r="A57" s="239" t="s">
        <v>362</v>
      </c>
      <c r="B57" s="238" t="s">
        <v>361</v>
      </c>
      <c r="C57" s="237"/>
    </row>
    <row r="58" spans="1:3">
      <c r="A58" s="239" t="s">
        <v>360</v>
      </c>
      <c r="B58" s="238" t="s">
        <v>359</v>
      </c>
      <c r="C58" s="237">
        <v>-666200.69999999995</v>
      </c>
    </row>
    <row r="59" spans="1:3">
      <c r="A59" s="239" t="s">
        <v>358</v>
      </c>
      <c r="B59" s="238" t="s">
        <v>357</v>
      </c>
      <c r="C59" s="237">
        <v>498092.25</v>
      </c>
    </row>
    <row r="60" spans="1:3">
      <c r="A60" s="239" t="s">
        <v>356</v>
      </c>
      <c r="B60" s="238" t="s">
        <v>355</v>
      </c>
      <c r="C60" s="237">
        <v>3373479.19</v>
      </c>
    </row>
    <row r="61" spans="1:3">
      <c r="A61" s="239" t="s">
        <v>354</v>
      </c>
      <c r="B61" s="238" t="s">
        <v>353</v>
      </c>
      <c r="C61" s="237">
        <v>1388.45</v>
      </c>
    </row>
    <row r="62" spans="1:3">
      <c r="A62" s="239" t="s">
        <v>352</v>
      </c>
      <c r="B62" s="238" t="s">
        <v>351</v>
      </c>
      <c r="C62" s="237">
        <v>11597.12</v>
      </c>
    </row>
    <row r="63" spans="1:3">
      <c r="A63" s="239" t="s">
        <v>350</v>
      </c>
      <c r="B63" s="238" t="s">
        <v>349</v>
      </c>
      <c r="C63" s="237">
        <v>71935.69</v>
      </c>
    </row>
    <row r="64" spans="1:3">
      <c r="A64" s="239" t="s">
        <v>348</v>
      </c>
      <c r="B64" s="238" t="s">
        <v>347</v>
      </c>
      <c r="C64" s="237">
        <v>236650</v>
      </c>
    </row>
    <row r="65" spans="1:3">
      <c r="A65" s="239" t="s">
        <v>346</v>
      </c>
      <c r="B65" s="238" t="s">
        <v>345</v>
      </c>
      <c r="C65" s="237">
        <v>4328757.6399999997</v>
      </c>
    </row>
    <row r="66" spans="1:3">
      <c r="A66" s="239" t="s">
        <v>344</v>
      </c>
      <c r="B66" s="238" t="s">
        <v>343</v>
      </c>
      <c r="C66" s="237">
        <v>23906.49</v>
      </c>
    </row>
    <row r="67" spans="1:3">
      <c r="A67" s="239" t="s">
        <v>342</v>
      </c>
      <c r="B67" s="238" t="s">
        <v>341</v>
      </c>
      <c r="C67" s="237">
        <v>161913.88</v>
      </c>
    </row>
    <row r="68" spans="1:3">
      <c r="A68" s="239" t="s">
        <v>340</v>
      </c>
      <c r="B68" s="238" t="s">
        <v>339</v>
      </c>
      <c r="C68" s="237">
        <v>6.95</v>
      </c>
    </row>
    <row r="69" spans="1:3">
      <c r="A69" s="239" t="s">
        <v>338</v>
      </c>
      <c r="B69" s="238" t="s">
        <v>337</v>
      </c>
      <c r="C69" s="237">
        <v>2000000</v>
      </c>
    </row>
    <row r="70" spans="1:3">
      <c r="A70" s="239" t="s">
        <v>336</v>
      </c>
      <c r="B70" s="238" t="s">
        <v>335</v>
      </c>
      <c r="C70" s="237">
        <v>6347.92</v>
      </c>
    </row>
    <row r="71" spans="1:3">
      <c r="A71" s="239" t="s">
        <v>334</v>
      </c>
      <c r="B71" s="238" t="s">
        <v>333</v>
      </c>
      <c r="C71" s="237">
        <v>42993.19</v>
      </c>
    </row>
    <row r="72" spans="1:3">
      <c r="A72" s="239" t="s">
        <v>332</v>
      </c>
      <c r="B72" s="238" t="s">
        <v>331</v>
      </c>
      <c r="C72" s="237">
        <v>1.9</v>
      </c>
    </row>
    <row r="73" spans="1:3">
      <c r="A73" s="239" t="s">
        <v>330</v>
      </c>
      <c r="B73" s="238" t="s">
        <v>329</v>
      </c>
      <c r="C73" s="237">
        <v>10000</v>
      </c>
    </row>
    <row r="74" spans="1:3">
      <c r="A74" s="239" t="s">
        <v>328</v>
      </c>
      <c r="B74" s="238" t="s">
        <v>327</v>
      </c>
      <c r="C74" s="237">
        <v>67728</v>
      </c>
    </row>
    <row r="75" spans="1:3">
      <c r="A75" s="239" t="s">
        <v>326</v>
      </c>
      <c r="B75" s="238" t="s">
        <v>325</v>
      </c>
      <c r="C75" s="237">
        <v>585603.69999999995</v>
      </c>
    </row>
    <row r="76" spans="1:3">
      <c r="A76" s="239" t="s">
        <v>324</v>
      </c>
      <c r="B76" s="238" t="s">
        <v>320</v>
      </c>
      <c r="C76" s="237">
        <v>3966176.74</v>
      </c>
    </row>
    <row r="77" spans="1:3">
      <c r="A77" s="239" t="s">
        <v>323</v>
      </c>
      <c r="B77" s="238" t="s">
        <v>322</v>
      </c>
      <c r="C77" s="237">
        <v>500000</v>
      </c>
    </row>
    <row r="78" spans="1:3">
      <c r="A78" s="239" t="s">
        <v>321</v>
      </c>
      <c r="B78" s="238" t="s">
        <v>320</v>
      </c>
      <c r="C78" s="237">
        <v>3386400</v>
      </c>
    </row>
    <row r="79" spans="1:3">
      <c r="A79" s="239" t="s">
        <v>240</v>
      </c>
      <c r="B79" s="238" t="s">
        <v>319</v>
      </c>
      <c r="C79" s="237">
        <v>192012475.83000001</v>
      </c>
    </row>
    <row r="80" spans="1:3">
      <c r="A80" s="239" t="s">
        <v>240</v>
      </c>
      <c r="B80" s="238" t="s">
        <v>240</v>
      </c>
      <c r="C80" s="237"/>
    </row>
    <row r="81" spans="1:3">
      <c r="A81" s="239" t="s">
        <v>318</v>
      </c>
      <c r="B81" s="238" t="s">
        <v>317</v>
      </c>
      <c r="C81" s="237"/>
    </row>
    <row r="82" spans="1:3">
      <c r="A82" s="239" t="s">
        <v>316</v>
      </c>
      <c r="B82" s="238" t="s">
        <v>315</v>
      </c>
      <c r="C82" s="237"/>
    </row>
    <row r="83" spans="1:3">
      <c r="A83" s="239" t="s">
        <v>314</v>
      </c>
      <c r="B83" s="238" t="s">
        <v>313</v>
      </c>
      <c r="C83" s="237">
        <v>4072680.49</v>
      </c>
    </row>
    <row r="84" spans="1:3">
      <c r="A84" s="239" t="s">
        <v>312</v>
      </c>
      <c r="B84" s="238" t="s">
        <v>311</v>
      </c>
      <c r="C84" s="237">
        <v>3508</v>
      </c>
    </row>
    <row r="85" spans="1:3">
      <c r="A85" s="239" t="s">
        <v>310</v>
      </c>
      <c r="B85" s="238" t="s">
        <v>309</v>
      </c>
      <c r="C85" s="237">
        <v>598.11</v>
      </c>
    </row>
    <row r="86" spans="1:3">
      <c r="A86" s="239" t="s">
        <v>308</v>
      </c>
      <c r="B86" s="238" t="s">
        <v>307</v>
      </c>
      <c r="C86" s="237">
        <v>808596.29</v>
      </c>
    </row>
    <row r="87" spans="1:3">
      <c r="A87" s="239" t="s">
        <v>306</v>
      </c>
      <c r="B87" s="238" t="s">
        <v>305</v>
      </c>
      <c r="C87" s="237">
        <v>5476460.9500000002</v>
      </c>
    </row>
    <row r="88" spans="1:3">
      <c r="A88" s="239" t="s">
        <v>304</v>
      </c>
      <c r="B88" s="238" t="s">
        <v>303</v>
      </c>
      <c r="C88" s="237">
        <v>52415125.93</v>
      </c>
    </row>
    <row r="89" spans="1:3">
      <c r="A89" s="239" t="s">
        <v>302</v>
      </c>
      <c r="B89" s="238" t="s">
        <v>301</v>
      </c>
      <c r="C89" s="237">
        <v>45557</v>
      </c>
    </row>
    <row r="90" spans="1:3">
      <c r="A90" s="239" t="s">
        <v>300</v>
      </c>
      <c r="B90" s="238" t="s">
        <v>299</v>
      </c>
      <c r="C90" s="237">
        <v>7767.47</v>
      </c>
    </row>
    <row r="91" spans="1:3">
      <c r="A91" s="239" t="s">
        <v>298</v>
      </c>
      <c r="B91" s="238" t="s">
        <v>297</v>
      </c>
      <c r="C91" s="237">
        <v>40.85</v>
      </c>
    </row>
    <row r="92" spans="1:3">
      <c r="A92" s="239" t="s">
        <v>296</v>
      </c>
      <c r="B92" s="238" t="s">
        <v>295</v>
      </c>
      <c r="C92" s="237">
        <v>276.67</v>
      </c>
    </row>
    <row r="93" spans="1:3">
      <c r="A93" s="239" t="s">
        <v>294</v>
      </c>
      <c r="B93" s="238" t="s">
        <v>293</v>
      </c>
      <c r="C93" s="237">
        <v>57244</v>
      </c>
    </row>
    <row r="94" spans="1:3">
      <c r="A94" s="239" t="s">
        <v>292</v>
      </c>
      <c r="B94" s="238" t="s">
        <v>291</v>
      </c>
      <c r="C94" s="237">
        <v>34787.56</v>
      </c>
    </row>
    <row r="95" spans="1:3">
      <c r="A95" s="239" t="s">
        <v>290</v>
      </c>
      <c r="B95" s="238" t="s">
        <v>289</v>
      </c>
      <c r="C95" s="237">
        <v>5558490.3399999999</v>
      </c>
    </row>
    <row r="96" spans="1:3">
      <c r="A96" s="239" t="s">
        <v>288</v>
      </c>
      <c r="B96" s="238" t="s">
        <v>287</v>
      </c>
      <c r="C96" s="237">
        <v>13413</v>
      </c>
    </row>
    <row r="97" spans="1:3">
      <c r="A97" s="239" t="s">
        <v>286</v>
      </c>
      <c r="B97" s="238" t="s">
        <v>285</v>
      </c>
      <c r="C97" s="237">
        <v>2286.92</v>
      </c>
    </row>
    <row r="98" spans="1:3">
      <c r="A98" s="239" t="s">
        <v>284</v>
      </c>
      <c r="B98" s="238" t="s">
        <v>283</v>
      </c>
      <c r="C98" s="237">
        <v>102437.5</v>
      </c>
    </row>
    <row r="99" spans="1:3">
      <c r="A99" s="239" t="s">
        <v>282</v>
      </c>
      <c r="B99" s="238" t="s">
        <v>281</v>
      </c>
      <c r="C99" s="237">
        <v>693788.7</v>
      </c>
    </row>
    <row r="100" spans="1:3">
      <c r="A100" s="239" t="s">
        <v>240</v>
      </c>
      <c r="B100" s="238" t="s">
        <v>280</v>
      </c>
      <c r="C100" s="237">
        <v>69293059.780000001</v>
      </c>
    </row>
    <row r="101" spans="1:3">
      <c r="A101" s="239" t="s">
        <v>279</v>
      </c>
      <c r="B101" s="238" t="s">
        <v>278</v>
      </c>
      <c r="C101" s="237"/>
    </row>
    <row r="102" spans="1:3">
      <c r="A102" s="239" t="s">
        <v>277</v>
      </c>
      <c r="B102" s="238" t="s">
        <v>276</v>
      </c>
      <c r="C102" s="237">
        <v>18784.86</v>
      </c>
    </row>
    <row r="103" spans="1:3">
      <c r="A103" s="239" t="s">
        <v>240</v>
      </c>
      <c r="B103" s="238" t="s">
        <v>275</v>
      </c>
      <c r="C103" s="237">
        <v>18784.86</v>
      </c>
    </row>
    <row r="104" spans="1:3">
      <c r="A104" s="239" t="s">
        <v>274</v>
      </c>
      <c r="B104" s="238" t="s">
        <v>273</v>
      </c>
      <c r="C104" s="237">
        <v>76701</v>
      </c>
    </row>
    <row r="105" spans="1:3">
      <c r="A105" s="239" t="s">
        <v>272</v>
      </c>
      <c r="B105" s="238" t="s">
        <v>271</v>
      </c>
      <c r="C105" s="237">
        <v>3309916.7</v>
      </c>
    </row>
    <row r="106" spans="1:3">
      <c r="A106" s="239" t="s">
        <v>270</v>
      </c>
      <c r="B106" s="238" t="s">
        <v>269</v>
      </c>
      <c r="C106" s="237">
        <v>228270</v>
      </c>
    </row>
    <row r="107" spans="1:3">
      <c r="A107" s="239" t="s">
        <v>268</v>
      </c>
      <c r="B107" s="238" t="s">
        <v>267</v>
      </c>
      <c r="C107" s="237">
        <v>3033.38</v>
      </c>
    </row>
    <row r="108" spans="1:3">
      <c r="A108" s="239" t="s">
        <v>266</v>
      </c>
      <c r="B108" s="238" t="s">
        <v>265</v>
      </c>
      <c r="C108" s="237">
        <v>2011998</v>
      </c>
    </row>
    <row r="109" spans="1:3">
      <c r="A109" s="239" t="s">
        <v>264</v>
      </c>
      <c r="B109" s="238" t="s">
        <v>263</v>
      </c>
      <c r="C109" s="237">
        <v>55674</v>
      </c>
    </row>
    <row r="110" spans="1:3">
      <c r="A110" s="239" t="s">
        <v>262</v>
      </c>
      <c r="B110" s="238" t="s">
        <v>261</v>
      </c>
      <c r="C110" s="237"/>
    </row>
    <row r="111" spans="1:3">
      <c r="A111" s="239" t="s">
        <v>260</v>
      </c>
      <c r="B111" s="238" t="s">
        <v>259</v>
      </c>
      <c r="C111" s="237"/>
    </row>
    <row r="112" spans="1:3">
      <c r="A112" s="239" t="s">
        <v>258</v>
      </c>
      <c r="B112" s="238" t="s">
        <v>257</v>
      </c>
      <c r="C112" s="237"/>
    </row>
    <row r="113" spans="1:3">
      <c r="A113" s="239" t="s">
        <v>256</v>
      </c>
      <c r="B113" s="238" t="s">
        <v>1690</v>
      </c>
      <c r="C113" s="237">
        <v>-7305048.0700000003</v>
      </c>
    </row>
    <row r="114" spans="1:3">
      <c r="A114" s="239" t="s">
        <v>240</v>
      </c>
      <c r="B114" s="238" t="s">
        <v>254</v>
      </c>
      <c r="C114" s="237">
        <v>-7305048.0700000003</v>
      </c>
    </row>
    <row r="115" spans="1:3">
      <c r="A115" s="239" t="s">
        <v>240</v>
      </c>
      <c r="B115" s="238" t="s">
        <v>253</v>
      </c>
      <c r="C115" s="237">
        <v>67692389.650000006</v>
      </c>
    </row>
    <row r="116" spans="1:3">
      <c r="A116" s="239" t="s">
        <v>240</v>
      </c>
      <c r="B116" s="238" t="s">
        <v>240</v>
      </c>
      <c r="C116" s="237"/>
    </row>
    <row r="117" spans="1:3">
      <c r="A117" s="239" t="s">
        <v>240</v>
      </c>
      <c r="B117" s="238" t="s">
        <v>252</v>
      </c>
      <c r="C117" s="237">
        <v>124320086.18000001</v>
      </c>
    </row>
    <row r="118" spans="1:3">
      <c r="A118" s="239" t="s">
        <v>251</v>
      </c>
      <c r="B118" s="238" t="s">
        <v>250</v>
      </c>
      <c r="C118" s="237"/>
    </row>
    <row r="119" spans="1:3">
      <c r="A119" s="239" t="s">
        <v>249</v>
      </c>
      <c r="B119" s="238" t="s">
        <v>248</v>
      </c>
      <c r="C119" s="237"/>
    </row>
    <row r="120" spans="1:3">
      <c r="A120" s="239" t="s">
        <v>247</v>
      </c>
      <c r="B120" s="238"/>
      <c r="C120" s="237"/>
    </row>
    <row r="121" spans="1:3">
      <c r="A121" s="239" t="s">
        <v>246</v>
      </c>
      <c r="B121" s="238" t="s">
        <v>1693</v>
      </c>
      <c r="C121" s="237">
        <v>140000000</v>
      </c>
    </row>
    <row r="122" spans="1:3">
      <c r="A122" s="239" t="s">
        <v>240</v>
      </c>
      <c r="B122" s="238" t="s">
        <v>1691</v>
      </c>
      <c r="C122" s="237">
        <v>140000000</v>
      </c>
    </row>
    <row r="123" spans="1:3">
      <c r="A123" s="239" t="s">
        <v>240</v>
      </c>
      <c r="B123" s="238" t="s">
        <v>245</v>
      </c>
      <c r="C123" s="237">
        <v>140000000</v>
      </c>
    </row>
    <row r="124" spans="1:3">
      <c r="A124" s="239" t="s">
        <v>244</v>
      </c>
      <c r="B124" s="238" t="s">
        <v>243</v>
      </c>
      <c r="C124" s="237">
        <v>-29347021.370000001</v>
      </c>
    </row>
    <row r="125" spans="1:3">
      <c r="A125" s="239" t="s">
        <v>242</v>
      </c>
      <c r="B125" s="238" t="s">
        <v>241</v>
      </c>
      <c r="C125" s="237">
        <v>13667107.550000001</v>
      </c>
    </row>
    <row r="126" spans="1:3">
      <c r="A126" s="239" t="s">
        <v>240</v>
      </c>
      <c r="B126" s="238" t="s">
        <v>239</v>
      </c>
      <c r="C126" s="237">
        <v>124320086.18000001</v>
      </c>
    </row>
    <row r="127" spans="1:3" ht="13.8" thickBot="1">
      <c r="A127" s="236"/>
      <c r="B127" s="235"/>
      <c r="C127" s="234"/>
    </row>
    <row r="128" spans="1:3" ht="13.8" thickTop="1"/>
    <row r="130" spans="1:2">
      <c r="A130" s="231"/>
      <c r="B130" s="231"/>
    </row>
    <row r="131" spans="1:2">
      <c r="A131" s="231"/>
      <c r="B131" s="231"/>
    </row>
    <row r="132" spans="1:2">
      <c r="A132" s="231"/>
      <c r="B132" s="231"/>
    </row>
    <row r="133" spans="1:2">
      <c r="A133" s="231"/>
      <c r="B133" s="231"/>
    </row>
    <row r="134" spans="1:2">
      <c r="A134" s="231"/>
      <c r="B134" s="231"/>
    </row>
    <row r="135" spans="1:2">
      <c r="A135" s="231"/>
      <c r="B135" s="231"/>
    </row>
    <row r="136" spans="1:2">
      <c r="A136" s="231"/>
      <c r="B136" s="231"/>
    </row>
    <row r="137" spans="1:2">
      <c r="A137" s="231"/>
      <c r="B137" s="231"/>
    </row>
    <row r="140" spans="1:2">
      <c r="A140" s="231"/>
      <c r="B140" s="2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0AFA3-EC4B-4B52-B6E7-7608F4ECB5AC}">
  <dimension ref="A1:J264"/>
  <sheetViews>
    <sheetView zoomScale="70" zoomScaleNormal="70" workbookViewId="0">
      <pane xSplit="5" ySplit="8" topLeftCell="F249" activePane="bottomRight" state="frozen"/>
      <selection pane="topRight" activeCell="F1" sqref="F1"/>
      <selection pane="bottomLeft" activeCell="A9" sqref="A9"/>
      <selection pane="bottomRight" activeCell="A6" sqref="A6"/>
    </sheetView>
  </sheetViews>
  <sheetFormatPr defaultColWidth="10.33203125" defaultRowHeight="15" outlineLevelCol="1"/>
  <cols>
    <col min="1" max="1" width="42.88671875" style="286" customWidth="1"/>
    <col min="2" max="2" width="6.109375" style="288" customWidth="1"/>
    <col min="3" max="3" width="39.6640625" style="286" customWidth="1" outlineLevel="1"/>
    <col min="4" max="4" width="14.5546875" style="286" customWidth="1" outlineLevel="1"/>
    <col min="5" max="5" width="1.6640625" style="286" customWidth="1"/>
    <col min="6" max="6" width="20" style="287" customWidth="1"/>
    <col min="7" max="7" width="1.5546875" style="286" customWidth="1"/>
    <col min="8" max="8" width="20" style="287" customWidth="1"/>
    <col min="9" max="9" width="8.88671875" style="287" customWidth="1"/>
    <col min="10" max="10" width="55" style="286" bestFit="1" customWidth="1"/>
    <col min="11" max="16384" width="10.33203125" style="286"/>
  </cols>
  <sheetData>
    <row r="1" spans="1:9" ht="15.6">
      <c r="A1" s="294"/>
    </row>
    <row r="2" spans="1:9" ht="16.2">
      <c r="A2" s="340" t="s">
        <v>1061</v>
      </c>
    </row>
    <row r="3" spans="1:9" ht="16.2">
      <c r="A3" s="340" t="s">
        <v>1060</v>
      </c>
    </row>
    <row r="4" spans="1:9" ht="15.6">
      <c r="A4" s="307"/>
      <c r="F4" s="338"/>
      <c r="G4" s="339"/>
      <c r="H4" s="338"/>
      <c r="I4" s="338"/>
    </row>
    <row r="5" spans="1:9">
      <c r="G5" s="313"/>
    </row>
    <row r="6" spans="1:9">
      <c r="B6" s="337"/>
      <c r="E6" s="336">
        <v>41992</v>
      </c>
      <c r="F6" s="334" t="s">
        <v>1059</v>
      </c>
      <c r="G6" s="335"/>
      <c r="H6" s="334" t="str">
        <f>F6</f>
        <v>31/3/2021</v>
      </c>
      <c r="I6" s="334"/>
    </row>
    <row r="7" spans="1:9">
      <c r="F7" s="332" t="s">
        <v>1058</v>
      </c>
      <c r="G7" s="333"/>
      <c r="H7" s="332" t="s">
        <v>1057</v>
      </c>
      <c r="I7" s="332"/>
    </row>
    <row r="8" spans="1:9">
      <c r="G8" s="313"/>
    </row>
    <row r="9" spans="1:9" ht="16.2">
      <c r="A9" s="312" t="s">
        <v>1056</v>
      </c>
      <c r="G9" s="313"/>
    </row>
    <row r="10" spans="1:9" ht="16.2">
      <c r="A10" s="286" t="s">
        <v>1055</v>
      </c>
      <c r="B10" s="324" t="s">
        <v>1054</v>
      </c>
      <c r="F10" s="329">
        <v>0</v>
      </c>
      <c r="G10" s="330"/>
      <c r="H10" s="329">
        <f>ROUND(F10,-3)/1000</f>
        <v>0</v>
      </c>
      <c r="I10" s="329"/>
    </row>
    <row r="11" spans="1:9" ht="16.2">
      <c r="A11" s="286" t="s">
        <v>1053</v>
      </c>
      <c r="B11" s="324"/>
      <c r="F11" s="314">
        <v>0</v>
      </c>
      <c r="G11" s="330"/>
      <c r="H11" s="314">
        <f>ROUND(F11,-3)/1000</f>
        <v>0</v>
      </c>
      <c r="I11" s="314"/>
    </row>
    <row r="12" spans="1:9" ht="6" customHeight="1">
      <c r="B12" s="324"/>
      <c r="F12" s="322"/>
      <c r="G12" s="330"/>
      <c r="H12" s="322"/>
      <c r="I12" s="314"/>
    </row>
    <row r="13" spans="1:9">
      <c r="B13" s="293"/>
      <c r="C13" s="286" t="s">
        <v>1052</v>
      </c>
      <c r="F13" s="287">
        <f>SUM(F10:F12)</f>
        <v>0</v>
      </c>
      <c r="G13" s="291"/>
      <c r="H13" s="287">
        <f>SUM(H10:H12)</f>
        <v>0</v>
      </c>
    </row>
    <row r="14" spans="1:9" ht="16.2">
      <c r="A14" s="286" t="s">
        <v>1051</v>
      </c>
      <c r="B14" s="324" t="s">
        <v>1050</v>
      </c>
      <c r="F14" s="329">
        <v>81495939.175251842</v>
      </c>
      <c r="G14" s="330"/>
      <c r="H14" s="329">
        <f>ROUND(F14,-3)/1000</f>
        <v>81496</v>
      </c>
      <c r="I14" s="329"/>
    </row>
    <row r="15" spans="1:9" ht="16.2">
      <c r="A15" s="286" t="s">
        <v>1049</v>
      </c>
      <c r="F15" s="314">
        <v>-35877921.840898849</v>
      </c>
      <c r="G15" s="331"/>
      <c r="H15" s="314">
        <f>ROUND(F15,-3)/1000</f>
        <v>-35878</v>
      </c>
      <c r="I15" s="314"/>
    </row>
    <row r="16" spans="1:9" ht="6" customHeight="1">
      <c r="B16" s="324"/>
      <c r="F16" s="322"/>
      <c r="G16" s="291"/>
      <c r="H16" s="322"/>
      <c r="I16" s="314"/>
    </row>
    <row r="17" spans="1:9">
      <c r="B17" s="293"/>
      <c r="C17" s="286" t="s">
        <v>137</v>
      </c>
      <c r="F17" s="287">
        <f>SUM(F14:F16)</f>
        <v>45618017.334352992</v>
      </c>
      <c r="G17" s="330"/>
      <c r="H17" s="287">
        <f>SUM(H14:H16)</f>
        <v>45618</v>
      </c>
    </row>
    <row r="18" spans="1:9" ht="16.2">
      <c r="A18" s="286" t="s">
        <v>1048</v>
      </c>
      <c r="B18" s="293"/>
      <c r="F18" s="314">
        <v>85739623.53272225</v>
      </c>
      <c r="G18" s="330"/>
      <c r="H18" s="329">
        <f>ROUND(F18,-3)/1000</f>
        <v>85740</v>
      </c>
    </row>
    <row r="19" spans="1:9" ht="16.2">
      <c r="A19" s="286" t="s">
        <v>1047</v>
      </c>
      <c r="B19" s="293"/>
      <c r="F19" s="314">
        <v>-9705674.21429535</v>
      </c>
      <c r="G19" s="330"/>
      <c r="H19" s="314">
        <f>ROUND(F19,-3)/1000</f>
        <v>-9706</v>
      </c>
    </row>
    <row r="20" spans="1:9" ht="6.75" customHeight="1">
      <c r="B20" s="293"/>
      <c r="F20" s="322"/>
      <c r="G20" s="330"/>
      <c r="H20" s="322"/>
    </row>
    <row r="21" spans="1:9">
      <c r="B21" s="293"/>
      <c r="C21" s="286" t="s">
        <v>1046</v>
      </c>
      <c r="F21" s="287">
        <f>SUM(F18:F20)</f>
        <v>76033949.318426907</v>
      </c>
      <c r="G21" s="330"/>
      <c r="H21" s="287">
        <f>SUM(H18:H20)</f>
        <v>76034</v>
      </c>
    </row>
    <row r="22" spans="1:9" ht="16.2">
      <c r="A22" s="286" t="s">
        <v>1045</v>
      </c>
      <c r="B22" s="324" t="s">
        <v>1044</v>
      </c>
      <c r="F22" s="329">
        <v>64011879.952317916</v>
      </c>
      <c r="G22" s="330"/>
      <c r="H22" s="329">
        <f>ROUND(F22,-3)/1000</f>
        <v>64012</v>
      </c>
      <c r="I22" s="329"/>
    </row>
    <row r="23" spans="1:9" ht="16.2">
      <c r="A23" s="286" t="s">
        <v>1043</v>
      </c>
      <c r="B23" s="324"/>
      <c r="F23" s="314">
        <v>-50991151.633669637</v>
      </c>
      <c r="G23" s="330"/>
      <c r="H23" s="314">
        <f>ROUND(F23,-3)/1000</f>
        <v>-50991</v>
      </c>
      <c r="I23" s="314"/>
    </row>
    <row r="24" spans="1:9" ht="6" customHeight="1">
      <c r="B24" s="324"/>
      <c r="F24" s="322"/>
      <c r="G24" s="330"/>
      <c r="H24" s="322"/>
      <c r="I24" s="314"/>
    </row>
    <row r="25" spans="1:9">
      <c r="B25" s="293"/>
      <c r="C25" s="286" t="s">
        <v>1042</v>
      </c>
      <c r="F25" s="287">
        <f>SUM(F22:F24)</f>
        <v>13020728.318648279</v>
      </c>
      <c r="G25" s="291"/>
      <c r="H25" s="287">
        <f>SUM(H22:H24)</f>
        <v>13021</v>
      </c>
    </row>
    <row r="26" spans="1:9" ht="16.2">
      <c r="A26" s="286" t="s">
        <v>1041</v>
      </c>
      <c r="B26" s="324" t="s">
        <v>1040</v>
      </c>
      <c r="C26" s="286" t="s">
        <v>1039</v>
      </c>
      <c r="F26" s="329">
        <v>63117033.564465784</v>
      </c>
      <c r="G26" s="291"/>
      <c r="H26" s="329">
        <f>ROUND(F26,-3)/1000</f>
        <v>63117</v>
      </c>
      <c r="I26" s="329"/>
    </row>
    <row r="27" spans="1:9">
      <c r="A27" s="286" t="s">
        <v>1038</v>
      </c>
      <c r="B27" s="324"/>
      <c r="C27" s="286" t="s">
        <v>135</v>
      </c>
      <c r="F27" s="329">
        <v>417362.39340529946</v>
      </c>
      <c r="G27" s="291"/>
      <c r="H27" s="329">
        <f>ROUND(F27,-3)/1000+1</f>
        <v>418</v>
      </c>
      <c r="I27" s="329"/>
    </row>
    <row r="28" spans="1:9" ht="16.2">
      <c r="A28" s="286" t="s">
        <v>1037</v>
      </c>
      <c r="B28" s="293"/>
      <c r="C28" s="286" t="s">
        <v>134</v>
      </c>
      <c r="F28" s="329">
        <v>-4.6566128730773926E-10</v>
      </c>
      <c r="G28" s="291"/>
      <c r="H28" s="329">
        <f>ROUND(F28,-3)/1000</f>
        <v>0</v>
      </c>
      <c r="I28" s="329"/>
    </row>
    <row r="29" spans="1:9" ht="6" customHeight="1">
      <c r="B29" s="293"/>
      <c r="F29" s="296"/>
      <c r="G29" s="291"/>
      <c r="H29" s="296"/>
    </row>
    <row r="30" spans="1:9">
      <c r="B30" s="293"/>
      <c r="F30" s="325">
        <f>F13+F17+F21+SUM(F25:F29)</f>
        <v>198207090.92929929</v>
      </c>
      <c r="G30" s="291"/>
      <c r="H30" s="325">
        <f>H13+H17+H21+SUM(H25:H29)</f>
        <v>198208</v>
      </c>
    </row>
    <row r="31" spans="1:9">
      <c r="B31" s="293"/>
      <c r="G31" s="291"/>
    </row>
    <row r="32" spans="1:9" ht="16.2">
      <c r="A32" s="294" t="s">
        <v>1036</v>
      </c>
      <c r="B32" s="293"/>
      <c r="G32" s="291"/>
    </row>
    <row r="33" spans="1:9" ht="16.2">
      <c r="A33" s="286" t="s">
        <v>1035</v>
      </c>
      <c r="B33" s="324" t="s">
        <v>1034</v>
      </c>
      <c r="C33" s="286" t="s">
        <v>119</v>
      </c>
      <c r="F33" s="329">
        <v>29216112.647244219</v>
      </c>
      <c r="G33" s="330"/>
      <c r="H33" s="329">
        <f t="shared" ref="H33:H42" si="0">ROUND(F33,-3)/1000</f>
        <v>29216</v>
      </c>
      <c r="I33" s="329"/>
    </row>
    <row r="34" spans="1:9" ht="16.2">
      <c r="A34" s="307" t="s">
        <v>1033</v>
      </c>
      <c r="B34" s="324" t="s">
        <v>1032</v>
      </c>
      <c r="C34" s="286" t="s">
        <v>1031</v>
      </c>
      <c r="F34" s="329">
        <v>5950331.3770496845</v>
      </c>
      <c r="G34" s="330"/>
      <c r="H34" s="329">
        <f t="shared" si="0"/>
        <v>5950</v>
      </c>
      <c r="I34" s="329"/>
    </row>
    <row r="35" spans="1:9" ht="16.2">
      <c r="A35" s="307" t="s">
        <v>1030</v>
      </c>
      <c r="B35" s="324"/>
      <c r="C35" s="286" t="s">
        <v>1029</v>
      </c>
      <c r="F35" s="329">
        <v>10629726.076129491</v>
      </c>
      <c r="G35" s="330"/>
      <c r="H35" s="329">
        <f t="shared" si="0"/>
        <v>10630</v>
      </c>
      <c r="I35" s="329"/>
    </row>
    <row r="36" spans="1:9" ht="16.2">
      <c r="A36" s="307" t="s">
        <v>1028</v>
      </c>
      <c r="B36" s="324" t="s">
        <v>1027</v>
      </c>
      <c r="C36" s="286" t="s">
        <v>1024</v>
      </c>
      <c r="F36" s="329">
        <v>28948856.068829715</v>
      </c>
      <c r="G36" s="330"/>
      <c r="H36" s="329">
        <f t="shared" si="0"/>
        <v>28949</v>
      </c>
      <c r="I36" s="329"/>
    </row>
    <row r="37" spans="1:9" ht="16.2">
      <c r="A37" s="307" t="s">
        <v>1026</v>
      </c>
      <c r="B37" s="324" t="s">
        <v>1025</v>
      </c>
      <c r="C37" s="286" t="s">
        <v>1024</v>
      </c>
      <c r="F37" s="329">
        <v>8941285.0586979724</v>
      </c>
      <c r="G37" s="330"/>
      <c r="H37" s="329">
        <f t="shared" si="0"/>
        <v>8941</v>
      </c>
      <c r="I37" s="329"/>
    </row>
    <row r="38" spans="1:9" ht="16.2">
      <c r="A38" s="307" t="s">
        <v>1023</v>
      </c>
      <c r="B38" s="293"/>
      <c r="C38" s="286" t="s">
        <v>1021</v>
      </c>
      <c r="F38" s="329">
        <v>348699.73649700143</v>
      </c>
      <c r="G38" s="330"/>
      <c r="H38" s="329">
        <f t="shared" si="0"/>
        <v>349</v>
      </c>
      <c r="I38" s="329"/>
    </row>
    <row r="39" spans="1:9" ht="16.2">
      <c r="A39" s="307" t="s">
        <v>1022</v>
      </c>
      <c r="B39" s="293"/>
      <c r="C39" s="286" t="s">
        <v>1021</v>
      </c>
      <c r="F39" s="329">
        <v>6089633.5288831461</v>
      </c>
      <c r="G39" s="330"/>
      <c r="H39" s="329">
        <f t="shared" si="0"/>
        <v>6090</v>
      </c>
      <c r="I39" s="329"/>
    </row>
    <row r="40" spans="1:9" ht="16.2">
      <c r="A40" s="307" t="s">
        <v>1020</v>
      </c>
      <c r="B40" s="293"/>
      <c r="F40" s="329">
        <v>0</v>
      </c>
      <c r="G40" s="330"/>
      <c r="H40" s="329">
        <f t="shared" si="0"/>
        <v>0</v>
      </c>
      <c r="I40" s="329"/>
    </row>
    <row r="41" spans="1:9" ht="16.2">
      <c r="A41" s="307" t="s">
        <v>1019</v>
      </c>
      <c r="B41" s="293"/>
      <c r="F41" s="329">
        <v>0</v>
      </c>
      <c r="G41" s="330"/>
      <c r="H41" s="329">
        <f t="shared" si="0"/>
        <v>0</v>
      </c>
      <c r="I41" s="329"/>
    </row>
    <row r="42" spans="1:9" ht="16.2">
      <c r="A42" s="286" t="s">
        <v>1018</v>
      </c>
      <c r="B42" s="293"/>
      <c r="F42" s="329">
        <v>0</v>
      </c>
      <c r="G42" s="330"/>
      <c r="H42" s="329">
        <f t="shared" si="0"/>
        <v>0</v>
      </c>
      <c r="I42" s="329"/>
    </row>
    <row r="43" spans="1:9" ht="9" customHeight="1">
      <c r="G43" s="328"/>
    </row>
    <row r="44" spans="1:9">
      <c r="B44" s="293"/>
      <c r="F44" s="325">
        <f>SUM(F33:F43)</f>
        <v>90124644.493331224</v>
      </c>
      <c r="G44" s="291"/>
      <c r="H44" s="325">
        <f>SUM(H33:H43)</f>
        <v>90125</v>
      </c>
    </row>
    <row r="45" spans="1:9" ht="16.2">
      <c r="A45" s="294" t="s">
        <v>1017</v>
      </c>
      <c r="B45" s="293"/>
      <c r="G45" s="291"/>
    </row>
    <row r="46" spans="1:9" ht="16.2">
      <c r="A46" s="286" t="s">
        <v>1016</v>
      </c>
      <c r="B46" s="293"/>
      <c r="C46" s="286" t="s">
        <v>95</v>
      </c>
      <c r="F46" s="287">
        <v>-8351844.5056623239</v>
      </c>
      <c r="G46" s="327"/>
      <c r="H46" s="314">
        <f>ROUND(F46,-3)/1000</f>
        <v>-8352</v>
      </c>
      <c r="I46" s="314"/>
    </row>
    <row r="47" spans="1:9" ht="16.2">
      <c r="A47" s="286" t="s">
        <v>1015</v>
      </c>
      <c r="B47" s="324"/>
      <c r="C47" s="286" t="s">
        <v>1014</v>
      </c>
      <c r="F47" s="314">
        <v>-64693999.758472659</v>
      </c>
      <c r="G47" s="326"/>
      <c r="H47" s="314">
        <f>ROUND(F47,-3)/1000</f>
        <v>-64694</v>
      </c>
      <c r="I47" s="314"/>
    </row>
    <row r="48" spans="1:9" ht="16.2">
      <c r="A48" s="286" t="s">
        <v>998</v>
      </c>
      <c r="B48" s="324"/>
      <c r="C48" s="286" t="s">
        <v>1013</v>
      </c>
      <c r="F48" s="314">
        <v>-3419840.8514170526</v>
      </c>
      <c r="G48" s="326"/>
      <c r="H48" s="314">
        <f>ROUND(F48,-3)/1000</f>
        <v>-3420</v>
      </c>
      <c r="I48" s="314"/>
    </row>
    <row r="49" spans="1:9" ht="9" customHeight="1">
      <c r="G49" s="327"/>
    </row>
    <row r="50" spans="1:9">
      <c r="B50" s="293"/>
      <c r="F50" s="325">
        <f>SUM(F45:F49)</f>
        <v>-76465685.115552038</v>
      </c>
      <c r="G50" s="327"/>
      <c r="H50" s="325">
        <f>SUM(H45:H49)</f>
        <v>-76466</v>
      </c>
    </row>
    <row r="51" spans="1:9" ht="16.5" customHeight="1">
      <c r="A51" s="294" t="s">
        <v>1012</v>
      </c>
      <c r="B51" s="293"/>
      <c r="G51" s="291"/>
    </row>
    <row r="52" spans="1:9" ht="16.2">
      <c r="A52" s="286" t="s">
        <v>1011</v>
      </c>
      <c r="B52" s="324" t="s">
        <v>1010</v>
      </c>
      <c r="C52" s="286" t="s">
        <v>1009</v>
      </c>
      <c r="F52" s="314">
        <v>0</v>
      </c>
      <c r="G52" s="326"/>
      <c r="H52" s="314">
        <f t="shared" ref="H52:H58" si="1">ROUND(F52,-3)/1000</f>
        <v>0</v>
      </c>
      <c r="I52" s="314"/>
    </row>
    <row r="53" spans="1:9" ht="16.2">
      <c r="A53" s="286" t="s">
        <v>1008</v>
      </c>
      <c r="B53" s="324" t="s">
        <v>1007</v>
      </c>
      <c r="C53" s="286" t="s">
        <v>115</v>
      </c>
      <c r="F53" s="314">
        <v>-8226571.4810862085</v>
      </c>
      <c r="G53" s="326"/>
      <c r="H53" s="314">
        <f t="shared" si="1"/>
        <v>-8227</v>
      </c>
      <c r="I53" s="314"/>
    </row>
    <row r="54" spans="1:9" ht="16.2">
      <c r="A54" s="286" t="s">
        <v>1006</v>
      </c>
      <c r="B54" s="293"/>
      <c r="C54" s="286" t="s">
        <v>1000</v>
      </c>
      <c r="F54" s="314">
        <v>-763007.04375667009</v>
      </c>
      <c r="G54" s="326"/>
      <c r="H54" s="314">
        <f t="shared" si="1"/>
        <v>-763</v>
      </c>
      <c r="I54" s="314"/>
    </row>
    <row r="55" spans="1:9" ht="16.2">
      <c r="A55" s="286" t="s">
        <v>1005</v>
      </c>
      <c r="B55" s="324" t="s">
        <v>1004</v>
      </c>
      <c r="C55" s="286" t="s">
        <v>1003</v>
      </c>
      <c r="F55" s="314">
        <v>-1782951.233926242</v>
      </c>
      <c r="G55" s="326"/>
      <c r="H55" s="314">
        <f t="shared" si="1"/>
        <v>-1783</v>
      </c>
      <c r="I55" s="314"/>
    </row>
    <row r="56" spans="1:9" ht="16.2">
      <c r="A56" s="286" t="s">
        <v>1002</v>
      </c>
      <c r="B56" s="324" t="s">
        <v>1001</v>
      </c>
      <c r="C56" s="286" t="s">
        <v>1000</v>
      </c>
      <c r="F56" s="314">
        <v>-56358065.913570508</v>
      </c>
      <c r="G56" s="326"/>
      <c r="H56" s="314">
        <f t="shared" si="1"/>
        <v>-56358</v>
      </c>
      <c r="I56" s="314"/>
    </row>
    <row r="57" spans="1:9" ht="16.2">
      <c r="A57" s="286" t="s">
        <v>999</v>
      </c>
      <c r="B57" s="324"/>
      <c r="F57" s="314">
        <v>0</v>
      </c>
      <c r="G57" s="326"/>
      <c r="H57" s="314">
        <f t="shared" si="1"/>
        <v>0</v>
      </c>
      <c r="I57" s="314"/>
    </row>
    <row r="58" spans="1:9" ht="16.2">
      <c r="A58" s="286" t="s">
        <v>998</v>
      </c>
      <c r="B58" s="324"/>
      <c r="C58" s="286" t="s">
        <v>997</v>
      </c>
      <c r="F58" s="314">
        <v>-1647233.5724341357</v>
      </c>
      <c r="G58" s="326"/>
      <c r="H58" s="314">
        <f t="shared" si="1"/>
        <v>-1647</v>
      </c>
      <c r="I58" s="314"/>
    </row>
    <row r="59" spans="1:9">
      <c r="B59" s="324"/>
      <c r="F59" s="314"/>
      <c r="G59" s="326"/>
      <c r="H59" s="314"/>
      <c r="I59" s="314"/>
    </row>
    <row r="60" spans="1:9" ht="16.2">
      <c r="A60" s="286" t="s">
        <v>986</v>
      </c>
      <c r="B60" s="324" t="s">
        <v>996</v>
      </c>
      <c r="C60" s="286" t="s">
        <v>995</v>
      </c>
      <c r="F60" s="314">
        <v>-324310734.67000002</v>
      </c>
      <c r="G60" s="326"/>
      <c r="H60" s="314">
        <f t="shared" ref="H60:H69" si="2">ROUND(F60,-3)/1000</f>
        <v>-324311</v>
      </c>
      <c r="I60" s="314"/>
    </row>
    <row r="61" spans="1:9" ht="16.2">
      <c r="A61" s="286" t="s">
        <v>986</v>
      </c>
      <c r="B61" s="324"/>
      <c r="C61" s="286" t="s">
        <v>994</v>
      </c>
      <c r="F61" s="314">
        <v>0</v>
      </c>
      <c r="G61" s="326"/>
      <c r="H61" s="314">
        <f t="shared" si="2"/>
        <v>0</v>
      </c>
      <c r="I61" s="314"/>
    </row>
    <row r="62" spans="1:9" ht="16.2">
      <c r="A62" s="286" t="s">
        <v>986</v>
      </c>
      <c r="B62" s="324"/>
      <c r="C62" s="286" t="s">
        <v>993</v>
      </c>
      <c r="F62" s="314">
        <v>0</v>
      </c>
      <c r="G62" s="326"/>
      <c r="H62" s="314">
        <f t="shared" si="2"/>
        <v>0</v>
      </c>
      <c r="I62" s="314"/>
    </row>
    <row r="63" spans="1:9" ht="16.2">
      <c r="A63" s="286" t="s">
        <v>986</v>
      </c>
      <c r="B63" s="324"/>
      <c r="C63" s="286" t="s">
        <v>992</v>
      </c>
      <c r="F63" s="314">
        <v>-93099768.323578805</v>
      </c>
      <c r="G63" s="326"/>
      <c r="H63" s="314">
        <f t="shared" si="2"/>
        <v>-93100</v>
      </c>
      <c r="I63" s="314"/>
    </row>
    <row r="64" spans="1:9" ht="16.2">
      <c r="A64" s="286" t="s">
        <v>986</v>
      </c>
      <c r="B64" s="324"/>
      <c r="C64" s="286" t="s">
        <v>991</v>
      </c>
      <c r="F64" s="314">
        <v>-18249731.870000001</v>
      </c>
      <c r="G64" s="326"/>
      <c r="H64" s="314">
        <f t="shared" si="2"/>
        <v>-18250</v>
      </c>
      <c r="I64" s="314"/>
    </row>
    <row r="65" spans="1:9" ht="16.2">
      <c r="A65" s="286" t="s">
        <v>986</v>
      </c>
      <c r="B65" s="324"/>
      <c r="C65" s="286" t="s">
        <v>990</v>
      </c>
      <c r="F65" s="314">
        <v>0</v>
      </c>
      <c r="G65" s="326"/>
      <c r="H65" s="314">
        <f t="shared" si="2"/>
        <v>0</v>
      </c>
      <c r="I65" s="314"/>
    </row>
    <row r="66" spans="1:9" ht="16.2">
      <c r="A66" s="286" t="s">
        <v>986</v>
      </c>
      <c r="B66" s="324"/>
      <c r="C66" s="286" t="s">
        <v>989</v>
      </c>
      <c r="F66" s="314">
        <v>-20058590.512343176</v>
      </c>
      <c r="G66" s="326"/>
      <c r="H66" s="314">
        <f t="shared" si="2"/>
        <v>-20059</v>
      </c>
      <c r="I66" s="314"/>
    </row>
    <row r="67" spans="1:9" ht="16.2">
      <c r="A67" s="286" t="s">
        <v>986</v>
      </c>
      <c r="B67" s="324"/>
      <c r="C67" s="286" t="s">
        <v>988</v>
      </c>
      <c r="F67" s="314">
        <v>48639.77</v>
      </c>
      <c r="G67" s="326"/>
      <c r="H67" s="314">
        <f t="shared" si="2"/>
        <v>49</v>
      </c>
      <c r="I67" s="314"/>
    </row>
    <row r="68" spans="1:9" ht="16.2">
      <c r="A68" s="286" t="s">
        <v>986</v>
      </c>
      <c r="B68" s="324"/>
      <c r="C68" s="286" t="s">
        <v>987</v>
      </c>
      <c r="F68" s="314">
        <v>38031279.230404362</v>
      </c>
      <c r="G68" s="326"/>
      <c r="H68" s="314">
        <f t="shared" si="2"/>
        <v>38031</v>
      </c>
      <c r="I68" s="314"/>
    </row>
    <row r="69" spans="1:9" ht="16.2">
      <c r="A69" s="286" t="s">
        <v>986</v>
      </c>
      <c r="B69" s="324"/>
      <c r="C69" s="286" t="s">
        <v>985</v>
      </c>
      <c r="F69" s="314">
        <v>-19233</v>
      </c>
      <c r="G69" s="326"/>
      <c r="H69" s="314">
        <f t="shared" si="2"/>
        <v>-19</v>
      </c>
      <c r="I69" s="314"/>
    </row>
    <row r="70" spans="1:9" ht="9.75" customHeight="1">
      <c r="B70" s="293"/>
      <c r="F70" s="296"/>
      <c r="G70" s="291"/>
      <c r="H70" s="296"/>
    </row>
    <row r="71" spans="1:9">
      <c r="B71" s="293"/>
      <c r="F71" s="325">
        <f>SUM(F52:F70)</f>
        <v>-486435968.62029147</v>
      </c>
      <c r="G71" s="291"/>
      <c r="H71" s="325">
        <f>SUM(H52:H70)</f>
        <v>-486437</v>
      </c>
    </row>
    <row r="72" spans="1:9" ht="8.25" customHeight="1">
      <c r="B72" s="293"/>
      <c r="G72" s="291"/>
    </row>
    <row r="73" spans="1:9">
      <c r="B73" s="293"/>
      <c r="F73" s="296"/>
      <c r="G73" s="291"/>
      <c r="H73" s="296"/>
    </row>
    <row r="74" spans="1:9" ht="16.2" thickBot="1">
      <c r="A74" s="294" t="s">
        <v>984</v>
      </c>
      <c r="B74" s="293"/>
      <c r="F74" s="292">
        <f>F30+F44+F71+F50</f>
        <v>-274569918.31321299</v>
      </c>
      <c r="G74" s="291"/>
      <c r="H74" s="292">
        <f>H30+H44+H71+H50</f>
        <v>-274570</v>
      </c>
    </row>
    <row r="75" spans="1:9" ht="15.6" thickTop="1">
      <c r="B75" s="293"/>
      <c r="G75" s="291"/>
    </row>
    <row r="76" spans="1:9">
      <c r="B76" s="293"/>
      <c r="G76" s="291"/>
    </row>
    <row r="77" spans="1:9" ht="16.2">
      <c r="A77" s="294" t="s">
        <v>983</v>
      </c>
      <c r="B77" s="324" t="s">
        <v>982</v>
      </c>
      <c r="C77" s="286" t="s">
        <v>91</v>
      </c>
      <c r="F77" s="314">
        <v>-779.99999999906868</v>
      </c>
      <c r="G77" s="291"/>
      <c r="H77" s="314">
        <f>ROUND(F77,-3)/1000</f>
        <v>-1</v>
      </c>
      <c r="I77" s="314"/>
    </row>
    <row r="78" spans="1:9" ht="15.6">
      <c r="A78" s="294" t="s">
        <v>981</v>
      </c>
      <c r="B78" s="324"/>
      <c r="F78" s="314">
        <v>0</v>
      </c>
      <c r="G78" s="291"/>
      <c r="H78" s="314">
        <f>ROUND(F78,-3)/1000</f>
        <v>0</v>
      </c>
      <c r="I78" s="314"/>
    </row>
    <row r="79" spans="1:9" ht="15.6">
      <c r="A79" s="294" t="s">
        <v>980</v>
      </c>
      <c r="B79" s="324"/>
      <c r="C79" s="286" t="s">
        <v>979</v>
      </c>
      <c r="F79" s="314">
        <v>-12169322.279229712</v>
      </c>
      <c r="G79" s="291"/>
      <c r="H79" s="314">
        <f>ROUND(F79,-3)/1000</f>
        <v>-12169</v>
      </c>
      <c r="I79" s="314"/>
    </row>
    <row r="80" spans="1:9" ht="15.6">
      <c r="A80" s="323" t="s">
        <v>978</v>
      </c>
      <c r="B80" s="293"/>
      <c r="C80" s="286" t="s">
        <v>977</v>
      </c>
      <c r="F80" s="314">
        <v>12353806.654719496</v>
      </c>
      <c r="G80" s="291"/>
      <c r="H80" s="314">
        <f>ROUND(F80,-3)/1000</f>
        <v>12354</v>
      </c>
      <c r="I80" s="314"/>
    </row>
    <row r="81" spans="1:9" ht="16.2">
      <c r="A81" s="294" t="s">
        <v>976</v>
      </c>
      <c r="B81" s="293"/>
      <c r="C81" s="286" t="s">
        <v>975</v>
      </c>
      <c r="F81" s="314">
        <f>F115</f>
        <v>251410808.01594102</v>
      </c>
      <c r="G81" s="291"/>
      <c r="H81" s="314">
        <f>H115</f>
        <v>251411</v>
      </c>
      <c r="I81" s="314"/>
    </row>
    <row r="82" spans="1:9" ht="15.6">
      <c r="A82" s="312" t="s">
        <v>974</v>
      </c>
      <c r="B82" s="293"/>
      <c r="C82" s="286" t="s">
        <v>973</v>
      </c>
      <c r="F82" s="314">
        <v>22975405.198433366</v>
      </c>
      <c r="G82" s="291"/>
      <c r="H82" s="314">
        <f>ROUND(F82,-3)/1000</f>
        <v>22975</v>
      </c>
      <c r="I82" s="314"/>
    </row>
    <row r="83" spans="1:9" ht="5.25" customHeight="1">
      <c r="A83" s="294"/>
      <c r="B83" s="293"/>
      <c r="F83" s="322"/>
      <c r="G83" s="291"/>
      <c r="H83" s="322"/>
      <c r="I83" s="314"/>
    </row>
    <row r="84" spans="1:9" ht="16.2" thickBot="1">
      <c r="A84" s="294" t="s">
        <v>972</v>
      </c>
      <c r="B84" s="293"/>
      <c r="F84" s="292">
        <f>SUM(F77:F83)</f>
        <v>274569917.58986413</v>
      </c>
      <c r="G84" s="291"/>
      <c r="H84" s="292">
        <f>SUM(H77:H83)</f>
        <v>274570</v>
      </c>
    </row>
    <row r="85" spans="1:9" ht="16.2" thickTop="1">
      <c r="A85" s="294"/>
      <c r="B85" s="293"/>
      <c r="G85" s="291"/>
    </row>
    <row r="86" spans="1:9" s="317" customFormat="1" ht="15.6">
      <c r="A86" s="321"/>
      <c r="B86" s="320"/>
      <c r="F86" s="318"/>
      <c r="G86" s="319"/>
      <c r="H86" s="318"/>
      <c r="I86" s="318"/>
    </row>
    <row r="87" spans="1:9" ht="15.6">
      <c r="A87" s="294"/>
      <c r="B87" s="315"/>
      <c r="G87" s="291"/>
    </row>
    <row r="88" spans="1:9" ht="15.6">
      <c r="A88" s="316" t="s">
        <v>971</v>
      </c>
      <c r="B88" s="315"/>
      <c r="G88" s="291"/>
    </row>
    <row r="89" spans="1:9" ht="16.2">
      <c r="A89" s="294" t="s">
        <v>960</v>
      </c>
      <c r="B89" s="293"/>
      <c r="F89" s="287">
        <f>F125</f>
        <v>-6859492.2692480478</v>
      </c>
      <c r="G89" s="291"/>
      <c r="H89" s="287">
        <f>H125</f>
        <v>-6859</v>
      </c>
    </row>
    <row r="90" spans="1:9" ht="16.2">
      <c r="A90" s="294" t="s">
        <v>954</v>
      </c>
      <c r="B90" s="293"/>
      <c r="F90" s="287">
        <f>F131</f>
        <v>-63897.569922054128</v>
      </c>
      <c r="G90" s="291"/>
      <c r="H90" s="287">
        <f>H131</f>
        <v>-64</v>
      </c>
    </row>
    <row r="91" spans="1:9" ht="16.2">
      <c r="A91" s="294" t="s">
        <v>950</v>
      </c>
      <c r="B91" s="293"/>
      <c r="F91" s="287">
        <f>F147</f>
        <v>-695883.83868561708</v>
      </c>
      <c r="G91" s="291"/>
      <c r="H91" s="287">
        <f>H147</f>
        <v>-696</v>
      </c>
    </row>
    <row r="92" spans="1:9" ht="16.2">
      <c r="A92" s="294" t="s">
        <v>931</v>
      </c>
      <c r="B92" s="293"/>
      <c r="F92" s="314">
        <f>F162</f>
        <v>16845658.723292064</v>
      </c>
      <c r="G92" s="291"/>
      <c r="H92" s="314">
        <f>H162</f>
        <v>16846</v>
      </c>
      <c r="I92" s="314"/>
    </row>
    <row r="93" spans="1:9" ht="16.2">
      <c r="A93" s="294" t="s">
        <v>913</v>
      </c>
      <c r="B93" s="293"/>
      <c r="F93" s="314">
        <f>F186</f>
        <v>341003.40440165065</v>
      </c>
      <c r="G93" s="291"/>
      <c r="H93" s="287">
        <f>H186</f>
        <v>341</v>
      </c>
    </row>
    <row r="94" spans="1:9" ht="16.2">
      <c r="A94" s="294" t="s">
        <v>868</v>
      </c>
      <c r="B94" s="293"/>
      <c r="F94" s="287">
        <f>F253</f>
        <v>31327844.481816784</v>
      </c>
      <c r="G94" s="291"/>
      <c r="H94" s="287">
        <f>H253</f>
        <v>31328</v>
      </c>
    </row>
    <row r="95" spans="1:9" ht="16.2">
      <c r="A95" s="294" t="s">
        <v>705</v>
      </c>
      <c r="B95" s="293"/>
      <c r="F95" s="287">
        <f>F258</f>
        <v>314580.36232373695</v>
      </c>
      <c r="G95" s="291"/>
      <c r="H95" s="287">
        <f>H258</f>
        <v>315</v>
      </c>
    </row>
    <row r="96" spans="1:9" ht="7.5" customHeight="1">
      <c r="A96" s="294"/>
      <c r="B96" s="293"/>
      <c r="F96" s="296"/>
      <c r="G96" s="291"/>
      <c r="H96" s="296"/>
    </row>
    <row r="97" spans="1:9" ht="15.6">
      <c r="A97" s="294"/>
      <c r="B97" s="293"/>
      <c r="G97" s="291"/>
    </row>
    <row r="98" spans="1:9" ht="16.2">
      <c r="A98" s="294" t="s">
        <v>694</v>
      </c>
      <c r="B98" s="293"/>
      <c r="F98" s="287">
        <f>SUM(F89:F95)</f>
        <v>41209813.29397852</v>
      </c>
      <c r="G98" s="291"/>
      <c r="H98" s="287">
        <f>SUM(H89:H95)</f>
        <v>41211</v>
      </c>
    </row>
    <row r="99" spans="1:9" ht="15.6">
      <c r="A99" s="294"/>
      <c r="B99" s="293"/>
      <c r="G99" s="291"/>
    </row>
    <row r="100" spans="1:9" ht="15.6">
      <c r="A100" s="294" t="s">
        <v>970</v>
      </c>
      <c r="B100" s="293"/>
      <c r="F100" s="287">
        <f>F260</f>
        <v>-850874.73077218561</v>
      </c>
      <c r="G100" s="291"/>
      <c r="H100" s="287">
        <f>H260</f>
        <v>-851</v>
      </c>
    </row>
    <row r="101" spans="1:9" ht="8.25" customHeight="1">
      <c r="A101" s="294"/>
      <c r="B101" s="293"/>
      <c r="F101" s="296"/>
      <c r="G101" s="291"/>
      <c r="H101" s="296"/>
    </row>
    <row r="102" spans="1:9" ht="15.6">
      <c r="A102" s="294"/>
      <c r="B102" s="293"/>
      <c r="G102" s="291"/>
    </row>
    <row r="103" spans="1:9" ht="15.6">
      <c r="A103" s="294"/>
      <c r="B103" s="293"/>
      <c r="F103" s="313">
        <f>SUM(F97:F102)</f>
        <v>40358938.563206337</v>
      </c>
      <c r="G103" s="291"/>
      <c r="H103" s="313">
        <f>SUM(H97:H102)</f>
        <v>40360</v>
      </c>
      <c r="I103" s="313"/>
    </row>
    <row r="104" spans="1:9" ht="15.6">
      <c r="A104" s="294"/>
      <c r="B104" s="293"/>
      <c r="G104" s="291"/>
    </row>
    <row r="105" spans="1:9" ht="16.2">
      <c r="A105" s="294" t="s">
        <v>969</v>
      </c>
      <c r="B105" s="293"/>
      <c r="C105" s="286" t="s">
        <v>968</v>
      </c>
      <c r="F105" s="287">
        <v>215375465.84077442</v>
      </c>
      <c r="G105" s="291"/>
      <c r="H105" s="287">
        <v>215375</v>
      </c>
    </row>
    <row r="106" spans="1:9" ht="15.6">
      <c r="A106" s="294" t="s">
        <v>967</v>
      </c>
      <c r="B106" s="293"/>
      <c r="C106" s="286" t="s">
        <v>966</v>
      </c>
      <c r="F106" s="287">
        <v>0</v>
      </c>
      <c r="G106" s="291"/>
      <c r="H106" s="287">
        <f>ROUND(F106,-3)/1000</f>
        <v>0</v>
      </c>
    </row>
    <row r="107" spans="1:9" ht="8.25" customHeight="1">
      <c r="A107" s="294"/>
      <c r="B107" s="293"/>
      <c r="F107" s="296"/>
      <c r="G107" s="291"/>
      <c r="H107" s="296"/>
    </row>
    <row r="108" spans="1:9" ht="15.6">
      <c r="A108" s="294"/>
      <c r="B108" s="293"/>
      <c r="G108" s="291"/>
    </row>
    <row r="109" spans="1:9" ht="15.6">
      <c r="A109" s="294"/>
      <c r="B109" s="293"/>
      <c r="F109" s="313">
        <f>SUM(F102:F108)</f>
        <v>255734404.40398076</v>
      </c>
      <c r="G109" s="291"/>
      <c r="H109" s="313">
        <f>SUM(H102:H108)</f>
        <v>255735</v>
      </c>
      <c r="I109" s="313"/>
    </row>
    <row r="110" spans="1:9" ht="15.6">
      <c r="A110" s="294"/>
      <c r="B110" s="293"/>
      <c r="G110" s="291"/>
    </row>
    <row r="111" spans="1:9" ht="15.6">
      <c r="A111" s="312" t="s">
        <v>965</v>
      </c>
      <c r="B111" s="293"/>
      <c r="C111" s="286" t="s">
        <v>964</v>
      </c>
      <c r="F111" s="287">
        <v>-4323596.3880397249</v>
      </c>
      <c r="G111" s="291"/>
      <c r="H111" s="287">
        <f>ROUND(F111,-3)/1000</f>
        <v>-4324</v>
      </c>
    </row>
    <row r="112" spans="1:9" ht="15.6">
      <c r="A112" s="312" t="s">
        <v>963</v>
      </c>
      <c r="B112" s="293"/>
      <c r="F112" s="287">
        <v>0</v>
      </c>
      <c r="G112" s="291"/>
      <c r="H112" s="287">
        <f>ROUND(F112,-3)/1000</f>
        <v>0</v>
      </c>
    </row>
    <row r="113" spans="1:9" ht="8.25" customHeight="1">
      <c r="A113" s="294"/>
      <c r="B113" s="293"/>
      <c r="F113" s="296"/>
      <c r="G113" s="291"/>
      <c r="H113" s="296"/>
    </row>
    <row r="114" spans="1:9" ht="15.6">
      <c r="A114" s="294"/>
      <c r="B114" s="293"/>
      <c r="G114" s="291"/>
    </row>
    <row r="115" spans="1:9" ht="16.2" thickBot="1">
      <c r="A115" s="294"/>
      <c r="B115" s="293"/>
      <c r="F115" s="292">
        <f>SUM(F108:F114)</f>
        <v>251410808.01594102</v>
      </c>
      <c r="G115" s="291"/>
      <c r="H115" s="292">
        <f>SUM(H108:H114)</f>
        <v>251411</v>
      </c>
    </row>
    <row r="116" spans="1:9" ht="16.2" thickTop="1">
      <c r="A116" s="294"/>
      <c r="B116" s="293"/>
      <c r="G116" s="291"/>
    </row>
    <row r="117" spans="1:9" ht="15.6">
      <c r="A117" s="294"/>
      <c r="B117" s="293"/>
      <c r="F117" s="289">
        <f>F115-F81</f>
        <v>0</v>
      </c>
      <c r="G117" s="291"/>
      <c r="H117" s="289">
        <f>H115-H81</f>
        <v>0</v>
      </c>
      <c r="I117" s="289"/>
    </row>
    <row r="118" spans="1:9" ht="15.6">
      <c r="A118" s="294"/>
      <c r="B118" s="293"/>
      <c r="G118" s="291"/>
    </row>
    <row r="119" spans="1:9" ht="15.6">
      <c r="A119" s="311" t="s">
        <v>962</v>
      </c>
      <c r="B119" s="293"/>
      <c r="C119" s="310" t="s">
        <v>961</v>
      </c>
      <c r="G119" s="291"/>
    </row>
    <row r="120" spans="1:9" ht="16.2">
      <c r="A120" s="294" t="s">
        <v>960</v>
      </c>
      <c r="B120" s="293"/>
      <c r="G120" s="291"/>
    </row>
    <row r="121" spans="1:9" ht="15.6">
      <c r="A121" s="286" t="s">
        <v>959</v>
      </c>
      <c r="B121" s="293"/>
      <c r="C121" s="286" t="s">
        <v>958</v>
      </c>
      <c r="F121" s="287">
        <v>-22803313.551348004</v>
      </c>
      <c r="G121" s="291"/>
      <c r="H121" s="287">
        <f>ROUND(F121,-3)/1000</f>
        <v>-22803</v>
      </c>
    </row>
    <row r="122" spans="1:9" ht="15.6">
      <c r="A122" s="286" t="s">
        <v>957</v>
      </c>
      <c r="B122" s="293"/>
      <c r="C122" s="286" t="s">
        <v>955</v>
      </c>
      <c r="F122" s="287">
        <v>15943821.282099957</v>
      </c>
      <c r="G122" s="291"/>
      <c r="H122" s="287">
        <f>ROUND(F122,-3)/1000</f>
        <v>15944</v>
      </c>
    </row>
    <row r="123" spans="1:9" ht="15.6">
      <c r="A123" s="286" t="s">
        <v>956</v>
      </c>
      <c r="B123" s="293"/>
      <c r="C123" s="286" t="s">
        <v>955</v>
      </c>
      <c r="F123" s="287">
        <v>6.6721298616996116E-11</v>
      </c>
      <c r="G123" s="291"/>
      <c r="H123" s="287">
        <f>ROUND(F123,-3)/1000</f>
        <v>0</v>
      </c>
    </row>
    <row r="124" spans="1:9" ht="6" customHeight="1">
      <c r="B124" s="293"/>
      <c r="G124" s="291"/>
    </row>
    <row r="125" spans="1:9">
      <c r="B125" s="293"/>
      <c r="F125" s="297">
        <f>SUM(F120:F124)</f>
        <v>-6859492.2692480478</v>
      </c>
      <c r="G125" s="291"/>
      <c r="H125" s="297">
        <f>SUM(H120:H124)</f>
        <v>-6859</v>
      </c>
    </row>
    <row r="126" spans="1:9">
      <c r="B126" s="293"/>
      <c r="G126" s="291"/>
      <c r="H126" s="309">
        <f>H125/H121</f>
        <v>0.30079375520764812</v>
      </c>
    </row>
    <row r="127" spans="1:9" ht="16.2">
      <c r="A127" s="294" t="s">
        <v>954</v>
      </c>
      <c r="B127" s="293"/>
      <c r="G127" s="291"/>
    </row>
    <row r="128" spans="1:9" ht="15.6">
      <c r="A128" s="286" t="s">
        <v>953</v>
      </c>
      <c r="B128" s="293"/>
      <c r="C128" s="308" t="s">
        <v>951</v>
      </c>
      <c r="F128" s="287">
        <v>-260499.11737734982</v>
      </c>
      <c r="G128" s="291"/>
      <c r="H128" s="287">
        <f>ROUND(F128,-3)/1000-1</f>
        <v>-261</v>
      </c>
    </row>
    <row r="129" spans="1:8" ht="15.6">
      <c r="A129" s="286" t="s">
        <v>952</v>
      </c>
      <c r="B129" s="293"/>
      <c r="C129" s="308" t="s">
        <v>951</v>
      </c>
      <c r="F129" s="287">
        <v>196601.54745529569</v>
      </c>
      <c r="G129" s="291"/>
      <c r="H129" s="287">
        <f>ROUND(F129,-3)/1000</f>
        <v>197</v>
      </c>
    </row>
    <row r="130" spans="1:8" ht="6" customHeight="1">
      <c r="B130" s="293"/>
      <c r="G130" s="291"/>
    </row>
    <row r="131" spans="1:8">
      <c r="B131" s="293"/>
      <c r="F131" s="297">
        <f>SUM(F127:F130)</f>
        <v>-63897.569922054128</v>
      </c>
      <c r="G131" s="291"/>
      <c r="H131" s="297">
        <f>SUM(H127:H130)</f>
        <v>-64</v>
      </c>
    </row>
    <row r="132" spans="1:8" ht="15.6">
      <c r="A132" s="294"/>
      <c r="B132" s="293"/>
      <c r="G132" s="291"/>
    </row>
    <row r="133" spans="1:8" ht="16.2">
      <c r="A133" s="294" t="s">
        <v>950</v>
      </c>
      <c r="B133" s="293"/>
      <c r="G133" s="291"/>
    </row>
    <row r="134" spans="1:8" ht="15.6">
      <c r="A134" s="286" t="s">
        <v>949</v>
      </c>
      <c r="B134" s="293"/>
      <c r="C134" s="286" t="s">
        <v>942</v>
      </c>
      <c r="D134" s="286" t="s">
        <v>933</v>
      </c>
      <c r="F134" s="287">
        <v>0</v>
      </c>
      <c r="G134" s="291"/>
      <c r="H134" s="287">
        <f t="shared" ref="H134:H145" si="3">ROUND(F134,-3)/1000</f>
        <v>0</v>
      </c>
    </row>
    <row r="135" spans="1:8" ht="15.6">
      <c r="A135" s="286" t="s">
        <v>948</v>
      </c>
      <c r="B135" s="293"/>
      <c r="C135" s="286" t="s">
        <v>936</v>
      </c>
      <c r="D135" s="286" t="s">
        <v>933</v>
      </c>
      <c r="F135" s="287">
        <v>-126996.56121045393</v>
      </c>
      <c r="G135" s="291"/>
      <c r="H135" s="287">
        <f t="shared" si="3"/>
        <v>-127</v>
      </c>
    </row>
    <row r="136" spans="1:8" ht="16.2">
      <c r="A136" s="286" t="s">
        <v>947</v>
      </c>
      <c r="B136" s="293"/>
      <c r="C136" s="286" t="s">
        <v>936</v>
      </c>
      <c r="D136" s="286" t="s">
        <v>933</v>
      </c>
      <c r="F136" s="287">
        <v>0</v>
      </c>
      <c r="G136" s="291"/>
      <c r="H136" s="287">
        <f t="shared" si="3"/>
        <v>0</v>
      </c>
    </row>
    <row r="137" spans="1:8">
      <c r="A137" s="304" t="s">
        <v>946</v>
      </c>
      <c r="B137" s="293"/>
      <c r="C137" s="286" t="s">
        <v>945</v>
      </c>
      <c r="D137" s="286" t="s">
        <v>933</v>
      </c>
      <c r="F137" s="287">
        <v>1720.0366804218249</v>
      </c>
      <c r="G137" s="291"/>
      <c r="H137" s="287">
        <f t="shared" si="3"/>
        <v>2</v>
      </c>
    </row>
    <row r="138" spans="1:8">
      <c r="A138" s="304" t="s">
        <v>944</v>
      </c>
      <c r="B138" s="293"/>
      <c r="C138" s="286" t="s">
        <v>943</v>
      </c>
      <c r="D138" s="286" t="s">
        <v>933</v>
      </c>
      <c r="F138" s="287">
        <v>0</v>
      </c>
      <c r="G138" s="291"/>
      <c r="H138" s="287">
        <f t="shared" si="3"/>
        <v>0</v>
      </c>
    </row>
    <row r="139" spans="1:8" ht="16.2">
      <c r="A139" s="286" t="s">
        <v>915</v>
      </c>
      <c r="B139" s="293"/>
      <c r="C139" s="286" t="s">
        <v>942</v>
      </c>
      <c r="D139" s="286" t="s">
        <v>933</v>
      </c>
      <c r="F139" s="287">
        <v>-65830.387436954348</v>
      </c>
      <c r="G139" s="291"/>
      <c r="H139" s="287">
        <f t="shared" si="3"/>
        <v>-66</v>
      </c>
    </row>
    <row r="140" spans="1:8" ht="15.6">
      <c r="A140" s="286" t="s">
        <v>941</v>
      </c>
      <c r="B140" s="293" t="s">
        <v>940</v>
      </c>
      <c r="C140" s="286" t="s">
        <v>37</v>
      </c>
      <c r="D140" s="286" t="s">
        <v>933</v>
      </c>
      <c r="F140" s="287">
        <v>-9695.1660784928863</v>
      </c>
      <c r="G140" s="291"/>
      <c r="H140" s="287">
        <f t="shared" si="3"/>
        <v>-10</v>
      </c>
    </row>
    <row r="141" spans="1:8">
      <c r="A141" s="286" t="s">
        <v>939</v>
      </c>
      <c r="B141" s="293"/>
      <c r="C141" s="286" t="s">
        <v>938</v>
      </c>
      <c r="D141" s="286" t="s">
        <v>933</v>
      </c>
      <c r="F141" s="287">
        <v>0</v>
      </c>
      <c r="G141" s="291"/>
      <c r="H141" s="287">
        <f t="shared" si="3"/>
        <v>0</v>
      </c>
    </row>
    <row r="142" spans="1:8">
      <c r="A142" s="286" t="s">
        <v>937</v>
      </c>
      <c r="B142" s="293"/>
      <c r="C142" s="286" t="s">
        <v>936</v>
      </c>
      <c r="D142" s="286" t="s">
        <v>933</v>
      </c>
      <c r="F142" s="287">
        <v>0</v>
      </c>
      <c r="G142" s="291"/>
      <c r="H142" s="287">
        <f t="shared" si="3"/>
        <v>0</v>
      </c>
    </row>
    <row r="143" spans="1:8" ht="16.2">
      <c r="A143" s="286" t="s">
        <v>935</v>
      </c>
      <c r="B143" s="293"/>
      <c r="C143" s="286" t="s">
        <v>36</v>
      </c>
      <c r="D143" s="286" t="s">
        <v>933</v>
      </c>
      <c r="F143" s="287">
        <v>-494747.44152046787</v>
      </c>
      <c r="G143" s="291"/>
      <c r="H143" s="287">
        <f t="shared" si="3"/>
        <v>-495</v>
      </c>
    </row>
    <row r="144" spans="1:8">
      <c r="A144" s="286" t="s">
        <v>934</v>
      </c>
      <c r="B144" s="293"/>
      <c r="C144" s="286" t="s">
        <v>934</v>
      </c>
      <c r="D144" s="286" t="s">
        <v>933</v>
      </c>
      <c r="F144" s="287">
        <v>-334.31911966987627</v>
      </c>
      <c r="G144" s="291"/>
      <c r="H144" s="287">
        <f t="shared" si="3"/>
        <v>0</v>
      </c>
    </row>
    <row r="145" spans="1:8">
      <c r="A145" s="304" t="s">
        <v>932</v>
      </c>
      <c r="B145" s="293"/>
      <c r="G145" s="291"/>
      <c r="H145" s="287">
        <f t="shared" si="3"/>
        <v>0</v>
      </c>
    </row>
    <row r="146" spans="1:8" ht="6" customHeight="1">
      <c r="B146" s="293"/>
      <c r="G146" s="291"/>
    </row>
    <row r="147" spans="1:8">
      <c r="B147" s="293"/>
      <c r="F147" s="297">
        <f>SUM(F133:F146)</f>
        <v>-695883.83868561708</v>
      </c>
      <c r="G147" s="291"/>
      <c r="H147" s="297">
        <f>SUM(H133:H146)</f>
        <v>-696</v>
      </c>
    </row>
    <row r="148" spans="1:8" ht="15.6">
      <c r="A148" s="294"/>
      <c r="B148" s="293"/>
      <c r="G148" s="291"/>
    </row>
    <row r="149" spans="1:8" ht="16.2">
      <c r="A149" s="294" t="s">
        <v>931</v>
      </c>
      <c r="B149" s="293"/>
      <c r="G149" s="291"/>
    </row>
    <row r="150" spans="1:8">
      <c r="A150" s="307" t="s">
        <v>930</v>
      </c>
      <c r="B150" s="293"/>
      <c r="C150" s="286" t="s">
        <v>929</v>
      </c>
      <c r="D150" s="286" t="s">
        <v>905</v>
      </c>
      <c r="F150" s="287">
        <v>1872033</v>
      </c>
      <c r="G150" s="291"/>
      <c r="H150" s="287">
        <f t="shared" ref="H150:H158" si="4">ROUND(F150,-3)/1000</f>
        <v>1872</v>
      </c>
    </row>
    <row r="151" spans="1:8">
      <c r="A151" s="286" t="s">
        <v>928</v>
      </c>
      <c r="B151" s="293"/>
      <c r="C151" s="286" t="s">
        <v>927</v>
      </c>
      <c r="D151" s="286" t="s">
        <v>905</v>
      </c>
      <c r="F151" s="287">
        <v>11487300</v>
      </c>
      <c r="G151" s="291"/>
      <c r="H151" s="287">
        <f t="shared" si="4"/>
        <v>11487</v>
      </c>
    </row>
    <row r="152" spans="1:8">
      <c r="A152" s="286" t="s">
        <v>926</v>
      </c>
      <c r="B152" s="293"/>
      <c r="C152" s="286" t="s">
        <v>925</v>
      </c>
      <c r="D152" s="286" t="s">
        <v>918</v>
      </c>
      <c r="F152" s="287">
        <v>0</v>
      </c>
      <c r="G152" s="291"/>
      <c r="H152" s="287">
        <f t="shared" si="4"/>
        <v>0</v>
      </c>
    </row>
    <row r="153" spans="1:8">
      <c r="A153" s="286" t="s">
        <v>924</v>
      </c>
      <c r="B153" s="293"/>
      <c r="C153" s="286" t="s">
        <v>923</v>
      </c>
      <c r="D153" s="286" t="s">
        <v>918</v>
      </c>
      <c r="F153" s="287">
        <v>3468773.9351215032</v>
      </c>
      <c r="G153" s="291"/>
      <c r="H153" s="287">
        <f t="shared" si="4"/>
        <v>3469</v>
      </c>
    </row>
    <row r="154" spans="1:8">
      <c r="A154" s="286" t="s">
        <v>922</v>
      </c>
      <c r="B154" s="293"/>
      <c r="C154" s="286" t="s">
        <v>922</v>
      </c>
      <c r="D154" s="286" t="s">
        <v>918</v>
      </c>
      <c r="F154" s="287">
        <v>0</v>
      </c>
      <c r="G154" s="291"/>
      <c r="H154" s="287">
        <f t="shared" si="4"/>
        <v>0</v>
      </c>
    </row>
    <row r="155" spans="1:8">
      <c r="A155" s="286" t="s">
        <v>921</v>
      </c>
      <c r="B155" s="293"/>
      <c r="C155" s="286" t="s">
        <v>920</v>
      </c>
      <c r="D155" s="286" t="s">
        <v>918</v>
      </c>
      <c r="F155" s="287">
        <v>0</v>
      </c>
      <c r="G155" s="291"/>
      <c r="H155" s="287">
        <f t="shared" si="4"/>
        <v>0</v>
      </c>
    </row>
    <row r="156" spans="1:8">
      <c r="A156" s="286" t="s">
        <v>919</v>
      </c>
      <c r="B156" s="293"/>
      <c r="C156" s="286" t="s">
        <v>919</v>
      </c>
      <c r="D156" s="286" t="s">
        <v>918</v>
      </c>
      <c r="F156" s="287">
        <v>0</v>
      </c>
      <c r="G156" s="291"/>
      <c r="H156" s="287">
        <f t="shared" si="4"/>
        <v>0</v>
      </c>
    </row>
    <row r="157" spans="1:8">
      <c r="A157" s="286" t="s">
        <v>785</v>
      </c>
      <c r="B157" s="293"/>
      <c r="C157" s="286" t="s">
        <v>783</v>
      </c>
      <c r="D157" s="286" t="s">
        <v>905</v>
      </c>
      <c r="F157" s="287">
        <v>67.537826685006877</v>
      </c>
      <c r="G157" s="291"/>
      <c r="H157" s="287">
        <f t="shared" si="4"/>
        <v>0</v>
      </c>
    </row>
    <row r="158" spans="1:8">
      <c r="A158" s="286" t="s">
        <v>917</v>
      </c>
      <c r="B158" s="293"/>
      <c r="C158" s="286" t="s">
        <v>916</v>
      </c>
      <c r="D158" s="286" t="s">
        <v>905</v>
      </c>
      <c r="F158" s="287">
        <v>0</v>
      </c>
      <c r="G158" s="291"/>
      <c r="H158" s="287">
        <f t="shared" si="4"/>
        <v>0</v>
      </c>
    </row>
    <row r="159" spans="1:8" ht="16.2">
      <c r="A159" s="286" t="s">
        <v>915</v>
      </c>
      <c r="B159" s="293"/>
      <c r="C159" s="286" t="s">
        <v>713</v>
      </c>
      <c r="D159" s="286" t="s">
        <v>905</v>
      </c>
      <c r="F159" s="287">
        <v>17465.314076111878</v>
      </c>
      <c r="G159" s="291"/>
      <c r="H159" s="287">
        <f>ROUND(F159,-3)/1000+1</f>
        <v>18</v>
      </c>
    </row>
    <row r="160" spans="1:8" ht="16.2">
      <c r="A160" s="286" t="s">
        <v>914</v>
      </c>
      <c r="B160" s="293"/>
      <c r="C160" s="286" t="s">
        <v>783</v>
      </c>
      <c r="D160" s="286" t="s">
        <v>905</v>
      </c>
      <c r="F160" s="287">
        <v>18.936267767079322</v>
      </c>
      <c r="G160" s="291"/>
      <c r="H160" s="287">
        <f>ROUND(F160,-3)/1000</f>
        <v>0</v>
      </c>
    </row>
    <row r="161" spans="1:8" ht="6.75" customHeight="1">
      <c r="B161" s="293"/>
      <c r="G161" s="291"/>
    </row>
    <row r="162" spans="1:8">
      <c r="B162" s="293"/>
      <c r="F162" s="297">
        <f>SUM(F149:F161)</f>
        <v>16845658.723292064</v>
      </c>
      <c r="G162" s="291"/>
      <c r="H162" s="297">
        <f>SUM(H149:H161)</f>
        <v>16846</v>
      </c>
    </row>
    <row r="163" spans="1:8">
      <c r="B163" s="293"/>
      <c r="F163" s="287">
        <v>0</v>
      </c>
      <c r="G163" s="291"/>
    </row>
    <row r="164" spans="1:8" ht="16.2">
      <c r="A164" s="294" t="s">
        <v>913</v>
      </c>
      <c r="B164" s="293"/>
      <c r="G164" s="291"/>
    </row>
    <row r="165" spans="1:8" ht="15.6">
      <c r="A165" s="304" t="s">
        <v>912</v>
      </c>
      <c r="B165" s="302" t="s">
        <v>911</v>
      </c>
      <c r="C165" s="286" t="s">
        <v>910</v>
      </c>
      <c r="D165" s="286" t="s">
        <v>742</v>
      </c>
      <c r="F165" s="287">
        <v>55876.845483723067</v>
      </c>
      <c r="G165" s="291"/>
      <c r="H165" s="287">
        <f t="shared" ref="H165:H184" si="5">ROUND(F165,-3)/1000</f>
        <v>56</v>
      </c>
    </row>
    <row r="166" spans="1:8" ht="15.6">
      <c r="A166" s="304" t="s">
        <v>909</v>
      </c>
      <c r="B166" s="302" t="s">
        <v>908</v>
      </c>
      <c r="C166" s="286" t="s">
        <v>536</v>
      </c>
      <c r="D166" s="286" t="s">
        <v>905</v>
      </c>
      <c r="F166" s="287">
        <v>40970.586886749195</v>
      </c>
      <c r="G166" s="291"/>
      <c r="H166" s="287">
        <f t="shared" si="5"/>
        <v>41</v>
      </c>
    </row>
    <row r="167" spans="1:8" ht="15.6">
      <c r="A167" s="304" t="s">
        <v>907</v>
      </c>
      <c r="B167" s="302" t="s">
        <v>906</v>
      </c>
      <c r="C167" s="286" t="s">
        <v>716</v>
      </c>
      <c r="D167" s="286" t="s">
        <v>905</v>
      </c>
      <c r="F167" s="287">
        <v>0</v>
      </c>
      <c r="G167" s="291"/>
      <c r="H167" s="287">
        <f t="shared" si="5"/>
        <v>0</v>
      </c>
    </row>
    <row r="168" spans="1:8" ht="15.6">
      <c r="A168" s="304" t="s">
        <v>904</v>
      </c>
      <c r="B168" s="302" t="s">
        <v>903</v>
      </c>
      <c r="C168" s="286" t="s">
        <v>713</v>
      </c>
      <c r="D168" s="286" t="s">
        <v>706</v>
      </c>
      <c r="F168" s="287">
        <v>0</v>
      </c>
      <c r="G168" s="291"/>
      <c r="H168" s="287">
        <f t="shared" si="5"/>
        <v>0</v>
      </c>
    </row>
    <row r="169" spans="1:8" ht="15.6">
      <c r="A169" s="304" t="s">
        <v>902</v>
      </c>
      <c r="B169" s="302" t="s">
        <v>901</v>
      </c>
      <c r="C169" s="286" t="s">
        <v>848</v>
      </c>
      <c r="D169" s="286" t="s">
        <v>706</v>
      </c>
      <c r="F169" s="287">
        <v>35559.582760201745</v>
      </c>
      <c r="G169" s="291"/>
      <c r="H169" s="287">
        <f t="shared" si="5"/>
        <v>36</v>
      </c>
    </row>
    <row r="170" spans="1:8" ht="15.6">
      <c r="A170" s="304" t="s">
        <v>900</v>
      </c>
      <c r="B170" s="302" t="s">
        <v>899</v>
      </c>
      <c r="C170" s="286" t="s">
        <v>770</v>
      </c>
      <c r="D170" s="286" t="s">
        <v>706</v>
      </c>
      <c r="F170" s="287">
        <v>0</v>
      </c>
      <c r="G170" s="291"/>
      <c r="H170" s="287">
        <f t="shared" si="5"/>
        <v>0</v>
      </c>
    </row>
    <row r="171" spans="1:8" ht="15.6">
      <c r="A171" s="304" t="s">
        <v>898</v>
      </c>
      <c r="B171" s="302" t="s">
        <v>897</v>
      </c>
      <c r="C171" s="286" t="s">
        <v>869</v>
      </c>
      <c r="D171" s="286" t="s">
        <v>742</v>
      </c>
      <c r="F171" s="287">
        <v>0</v>
      </c>
      <c r="G171" s="291"/>
      <c r="H171" s="287">
        <f t="shared" si="5"/>
        <v>0</v>
      </c>
    </row>
    <row r="172" spans="1:8" ht="15.6">
      <c r="A172" s="304" t="s">
        <v>896</v>
      </c>
      <c r="B172" s="302" t="s">
        <v>895</v>
      </c>
      <c r="C172" s="286" t="s">
        <v>770</v>
      </c>
      <c r="D172" s="286" t="s">
        <v>706</v>
      </c>
      <c r="F172" s="287">
        <v>2980.2842732691429</v>
      </c>
      <c r="G172" s="291"/>
      <c r="H172" s="287">
        <f t="shared" si="5"/>
        <v>3</v>
      </c>
    </row>
    <row r="173" spans="1:8" ht="15.6">
      <c r="A173" s="304" t="s">
        <v>894</v>
      </c>
      <c r="B173" s="302" t="s">
        <v>893</v>
      </c>
      <c r="F173" s="287">
        <v>0</v>
      </c>
      <c r="G173" s="291"/>
      <c r="H173" s="287">
        <f t="shared" si="5"/>
        <v>0</v>
      </c>
    </row>
    <row r="174" spans="1:8" ht="15.6">
      <c r="A174" s="304" t="s">
        <v>892</v>
      </c>
      <c r="B174" s="302" t="s">
        <v>891</v>
      </c>
      <c r="C174" s="286" t="s">
        <v>798</v>
      </c>
      <c r="D174" s="286" t="s">
        <v>797</v>
      </c>
      <c r="F174" s="287">
        <v>85336.978450252194</v>
      </c>
      <c r="G174" s="291"/>
      <c r="H174" s="287">
        <f t="shared" si="5"/>
        <v>85</v>
      </c>
    </row>
    <row r="175" spans="1:8" ht="15.6">
      <c r="A175" s="304" t="s">
        <v>890</v>
      </c>
      <c r="B175" s="302" t="s">
        <v>889</v>
      </c>
      <c r="C175" s="286" t="s">
        <v>789</v>
      </c>
      <c r="D175" s="286" t="s">
        <v>706</v>
      </c>
      <c r="F175" s="287">
        <v>120279.12654745529</v>
      </c>
      <c r="G175" s="291"/>
      <c r="H175" s="287">
        <f t="shared" si="5"/>
        <v>120</v>
      </c>
    </row>
    <row r="176" spans="1:8" ht="15.6">
      <c r="A176" s="304" t="s">
        <v>888</v>
      </c>
      <c r="B176" s="302" t="s">
        <v>887</v>
      </c>
      <c r="C176" s="286" t="s">
        <v>533</v>
      </c>
      <c r="D176" s="286" t="s">
        <v>706</v>
      </c>
      <c r="F176" s="287">
        <v>0</v>
      </c>
      <c r="G176" s="291"/>
      <c r="H176" s="287">
        <f t="shared" si="5"/>
        <v>0</v>
      </c>
    </row>
    <row r="177" spans="1:10" ht="15.6">
      <c r="A177" s="304" t="s">
        <v>886</v>
      </c>
      <c r="B177" s="302" t="s">
        <v>885</v>
      </c>
      <c r="C177" s="286" t="s">
        <v>770</v>
      </c>
      <c r="D177" s="286" t="s">
        <v>706</v>
      </c>
      <c r="F177" s="287">
        <v>0</v>
      </c>
      <c r="G177" s="291"/>
      <c r="H177" s="287">
        <f t="shared" si="5"/>
        <v>0</v>
      </c>
    </row>
    <row r="178" spans="1:10" ht="15.6">
      <c r="A178" s="304" t="s">
        <v>884</v>
      </c>
      <c r="B178" s="302" t="s">
        <v>883</v>
      </c>
      <c r="C178" s="286" t="s">
        <v>713</v>
      </c>
      <c r="D178" s="286" t="s">
        <v>706</v>
      </c>
      <c r="F178" s="287">
        <v>0</v>
      </c>
      <c r="G178" s="291"/>
      <c r="H178" s="287">
        <f t="shared" si="5"/>
        <v>0</v>
      </c>
    </row>
    <row r="179" spans="1:10" ht="15.6">
      <c r="A179" s="304" t="s">
        <v>882</v>
      </c>
      <c r="B179" s="302" t="s">
        <v>881</v>
      </c>
      <c r="C179" s="286" t="s">
        <v>780</v>
      </c>
      <c r="D179" s="286" t="s">
        <v>706</v>
      </c>
      <c r="F179" s="287">
        <v>0</v>
      </c>
      <c r="G179" s="291"/>
      <c r="H179" s="287">
        <f t="shared" si="5"/>
        <v>0</v>
      </c>
    </row>
    <row r="180" spans="1:10" ht="15.6">
      <c r="A180" s="304" t="s">
        <v>880</v>
      </c>
      <c r="B180" s="302" t="s">
        <v>879</v>
      </c>
      <c r="C180" s="286" t="s">
        <v>878</v>
      </c>
      <c r="D180" s="286" t="s">
        <v>742</v>
      </c>
      <c r="F180" s="287">
        <v>0</v>
      </c>
      <c r="G180" s="291"/>
      <c r="H180" s="287">
        <f t="shared" si="5"/>
        <v>0</v>
      </c>
    </row>
    <row r="181" spans="1:10" ht="15.6">
      <c r="A181" s="304" t="s">
        <v>877</v>
      </c>
      <c r="B181" s="302" t="s">
        <v>876</v>
      </c>
      <c r="C181" s="286" t="s">
        <v>875</v>
      </c>
      <c r="D181" s="286" t="s">
        <v>742</v>
      </c>
      <c r="F181" s="287">
        <v>0</v>
      </c>
      <c r="G181" s="291"/>
      <c r="H181" s="287">
        <f t="shared" si="5"/>
        <v>0</v>
      </c>
    </row>
    <row r="182" spans="1:10" ht="15.6">
      <c r="A182" s="304" t="s">
        <v>874</v>
      </c>
      <c r="B182" s="302" t="s">
        <v>873</v>
      </c>
      <c r="C182" s="286" t="s">
        <v>865</v>
      </c>
      <c r="D182" s="286" t="s">
        <v>742</v>
      </c>
      <c r="F182" s="287">
        <v>0</v>
      </c>
      <c r="G182" s="291"/>
      <c r="H182" s="287">
        <f t="shared" si="5"/>
        <v>0</v>
      </c>
    </row>
    <row r="183" spans="1:10" ht="15.6">
      <c r="A183" s="304" t="s">
        <v>721</v>
      </c>
      <c r="B183" s="302" t="s">
        <v>872</v>
      </c>
      <c r="C183" s="286" t="s">
        <v>719</v>
      </c>
      <c r="D183" s="286" t="s">
        <v>706</v>
      </c>
      <c r="F183" s="287">
        <v>0</v>
      </c>
      <c r="G183" s="291"/>
      <c r="H183" s="287">
        <f t="shared" si="5"/>
        <v>0</v>
      </c>
    </row>
    <row r="184" spans="1:10" ht="15.6">
      <c r="A184" s="304" t="s">
        <v>871</v>
      </c>
      <c r="B184" s="302" t="s">
        <v>870</v>
      </c>
      <c r="C184" s="286" t="s">
        <v>869</v>
      </c>
      <c r="D184" s="286" t="s">
        <v>742</v>
      </c>
      <c r="F184" s="287">
        <v>0</v>
      </c>
      <c r="G184" s="291"/>
      <c r="H184" s="287">
        <f t="shared" si="5"/>
        <v>0</v>
      </c>
    </row>
    <row r="185" spans="1:10" ht="6" customHeight="1">
      <c r="B185" s="293"/>
      <c r="G185" s="291"/>
    </row>
    <row r="186" spans="1:10">
      <c r="B186" s="293"/>
      <c r="F186" s="297">
        <f>SUM(F164:F185)</f>
        <v>341003.40440165065</v>
      </c>
      <c r="G186" s="291"/>
      <c r="H186" s="297">
        <f>SUM(H164:H185)</f>
        <v>341</v>
      </c>
    </row>
    <row r="187" spans="1:10">
      <c r="B187" s="293"/>
      <c r="F187" s="287">
        <v>0</v>
      </c>
      <c r="G187" s="291"/>
    </row>
    <row r="188" spans="1:10" ht="16.2">
      <c r="A188" s="294" t="s">
        <v>868</v>
      </c>
      <c r="B188" s="293"/>
      <c r="G188" s="291"/>
    </row>
    <row r="189" spans="1:10" ht="15.6">
      <c r="A189" s="286" t="s">
        <v>867</v>
      </c>
      <c r="B189" s="302" t="s">
        <v>866</v>
      </c>
      <c r="C189" s="286" t="s">
        <v>865</v>
      </c>
      <c r="D189" s="286" t="s">
        <v>706</v>
      </c>
      <c r="F189" s="287">
        <v>8399022.4993363749</v>
      </c>
      <c r="G189" s="291"/>
      <c r="H189" s="287">
        <f t="shared" ref="H189:H209" si="6">ROUND(F189,-3)/1000</f>
        <v>8399</v>
      </c>
      <c r="J189" s="306" t="s">
        <v>864</v>
      </c>
    </row>
    <row r="190" spans="1:10" ht="15.6">
      <c r="A190" s="286" t="s">
        <v>863</v>
      </c>
      <c r="B190" s="302" t="s">
        <v>862</v>
      </c>
      <c r="C190" s="286" t="s">
        <v>794</v>
      </c>
      <c r="D190" s="286" t="s">
        <v>706</v>
      </c>
      <c r="F190" s="287">
        <v>414281.39464031474</v>
      </c>
      <c r="G190" s="291"/>
      <c r="H190" s="287">
        <f t="shared" si="6"/>
        <v>414</v>
      </c>
      <c r="J190" s="305">
        <f>F194+F207+F251</f>
        <v>13874973.126990974</v>
      </c>
    </row>
    <row r="191" spans="1:10" ht="15.6">
      <c r="A191" s="286" t="s">
        <v>861</v>
      </c>
      <c r="B191" s="302" t="s">
        <v>860</v>
      </c>
      <c r="C191" s="286" t="s">
        <v>859</v>
      </c>
      <c r="D191" s="286" t="s">
        <v>706</v>
      </c>
      <c r="F191" s="287">
        <v>431871.32421551354</v>
      </c>
      <c r="G191" s="291"/>
      <c r="H191" s="287">
        <f t="shared" si="6"/>
        <v>432</v>
      </c>
    </row>
    <row r="192" spans="1:10">
      <c r="A192" s="286" t="s">
        <v>858</v>
      </c>
      <c r="B192" s="302" t="s">
        <v>857</v>
      </c>
      <c r="C192" s="286" t="s">
        <v>794</v>
      </c>
      <c r="D192" s="286" t="s">
        <v>706</v>
      </c>
      <c r="F192" s="287">
        <v>61324.071526822569</v>
      </c>
      <c r="G192" s="291"/>
      <c r="H192" s="287">
        <f t="shared" si="6"/>
        <v>61</v>
      </c>
    </row>
    <row r="193" spans="1:9" ht="15.6">
      <c r="A193" s="286" t="s">
        <v>856</v>
      </c>
      <c r="B193" s="302" t="s">
        <v>855</v>
      </c>
      <c r="C193" s="286" t="s">
        <v>854</v>
      </c>
      <c r="D193" s="286" t="s">
        <v>706</v>
      </c>
      <c r="F193" s="287">
        <v>104564.12075580977</v>
      </c>
      <c r="G193" s="291"/>
      <c r="H193" s="287">
        <f t="shared" si="6"/>
        <v>105</v>
      </c>
    </row>
    <row r="194" spans="1:9" s="298" customFormat="1" ht="15.6">
      <c r="A194" s="298" t="s">
        <v>853</v>
      </c>
      <c r="B194" s="301" t="s">
        <v>852</v>
      </c>
      <c r="C194" s="298" t="s">
        <v>851</v>
      </c>
      <c r="D194" s="298" t="s">
        <v>706</v>
      </c>
      <c r="F194" s="299">
        <v>6076673.788606545</v>
      </c>
      <c r="G194" s="300"/>
      <c r="H194" s="299">
        <f t="shared" si="6"/>
        <v>6077</v>
      </c>
      <c r="I194" s="299"/>
    </row>
    <row r="195" spans="1:9" ht="15.6">
      <c r="A195" s="286" t="s">
        <v>850</v>
      </c>
      <c r="B195" s="302" t="s">
        <v>849</v>
      </c>
      <c r="C195" s="286" t="s">
        <v>848</v>
      </c>
      <c r="D195" s="286" t="s">
        <v>706</v>
      </c>
      <c r="F195" s="287">
        <v>467132.31772002223</v>
      </c>
      <c r="G195" s="291"/>
      <c r="H195" s="287">
        <f t="shared" si="6"/>
        <v>467</v>
      </c>
    </row>
    <row r="196" spans="1:9" ht="15.6">
      <c r="A196" s="286" t="s">
        <v>847</v>
      </c>
      <c r="B196" s="302" t="s">
        <v>846</v>
      </c>
      <c r="C196" s="286" t="s">
        <v>713</v>
      </c>
      <c r="D196" s="286" t="s">
        <v>706</v>
      </c>
      <c r="F196" s="287">
        <v>371778.9619480843</v>
      </c>
      <c r="G196" s="291"/>
      <c r="H196" s="287">
        <f t="shared" si="6"/>
        <v>372</v>
      </c>
    </row>
    <row r="197" spans="1:9" ht="15.6">
      <c r="A197" s="286" t="s">
        <v>845</v>
      </c>
      <c r="B197" s="302" t="s">
        <v>844</v>
      </c>
      <c r="C197" s="286" t="s">
        <v>770</v>
      </c>
      <c r="D197" s="286" t="s">
        <v>706</v>
      </c>
      <c r="F197" s="287">
        <v>137166.32278771204</v>
      </c>
      <c r="G197" s="291"/>
      <c r="H197" s="287">
        <f t="shared" si="6"/>
        <v>137</v>
      </c>
    </row>
    <row r="198" spans="1:9" ht="15.6">
      <c r="A198" s="286" t="s">
        <v>843</v>
      </c>
      <c r="B198" s="302" t="s">
        <v>842</v>
      </c>
      <c r="C198" s="286" t="s">
        <v>536</v>
      </c>
      <c r="D198" s="286" t="s">
        <v>706</v>
      </c>
      <c r="F198" s="287">
        <v>396819.75214894186</v>
      </c>
      <c r="G198" s="291"/>
      <c r="H198" s="287">
        <f t="shared" si="6"/>
        <v>397</v>
      </c>
    </row>
    <row r="199" spans="1:9" ht="15.6">
      <c r="A199" s="286" t="s">
        <v>841</v>
      </c>
      <c r="B199" s="302" t="s">
        <v>840</v>
      </c>
      <c r="C199" s="286" t="s">
        <v>533</v>
      </c>
      <c r="D199" s="286" t="s">
        <v>706</v>
      </c>
      <c r="F199" s="287">
        <v>53290.687116001835</v>
      </c>
      <c r="G199" s="291"/>
      <c r="H199" s="287">
        <f t="shared" si="6"/>
        <v>53</v>
      </c>
    </row>
    <row r="200" spans="1:9" ht="15.6">
      <c r="A200" s="286" t="s">
        <v>839</v>
      </c>
      <c r="B200" s="302" t="s">
        <v>838</v>
      </c>
      <c r="C200" s="286" t="s">
        <v>813</v>
      </c>
      <c r="D200" s="286" t="s">
        <v>706</v>
      </c>
      <c r="F200" s="287">
        <v>15875.171939477304</v>
      </c>
      <c r="G200" s="291"/>
      <c r="H200" s="287">
        <f t="shared" si="6"/>
        <v>16</v>
      </c>
    </row>
    <row r="201" spans="1:9" ht="15.6">
      <c r="A201" s="286" t="s">
        <v>837</v>
      </c>
      <c r="B201" s="302" t="s">
        <v>836</v>
      </c>
      <c r="C201" s="286" t="s">
        <v>713</v>
      </c>
      <c r="D201" s="286" t="s">
        <v>706</v>
      </c>
      <c r="F201" s="287">
        <v>1022.4667583677212</v>
      </c>
      <c r="G201" s="291"/>
      <c r="H201" s="287">
        <f t="shared" si="6"/>
        <v>1</v>
      </c>
    </row>
    <row r="202" spans="1:9" ht="15.6">
      <c r="A202" s="286" t="s">
        <v>835</v>
      </c>
      <c r="B202" s="302" t="s">
        <v>834</v>
      </c>
      <c r="C202" s="286" t="s">
        <v>813</v>
      </c>
      <c r="D202" s="286" t="s">
        <v>706</v>
      </c>
      <c r="F202" s="287">
        <v>2659627.6364053185</v>
      </c>
      <c r="G202" s="291"/>
      <c r="H202" s="287">
        <f t="shared" si="6"/>
        <v>2660</v>
      </c>
    </row>
    <row r="203" spans="1:9" ht="15.6">
      <c r="A203" s="286" t="s">
        <v>833</v>
      </c>
      <c r="B203" s="302" t="s">
        <v>832</v>
      </c>
      <c r="C203" s="286" t="s">
        <v>729</v>
      </c>
      <c r="D203" s="286" t="s">
        <v>706</v>
      </c>
      <c r="F203" s="287">
        <v>10170.678587803763</v>
      </c>
      <c r="G203" s="291"/>
      <c r="H203" s="287">
        <f t="shared" si="6"/>
        <v>10</v>
      </c>
    </row>
    <row r="204" spans="1:9" ht="15.6">
      <c r="A204" s="286" t="s">
        <v>831</v>
      </c>
      <c r="B204" s="302" t="s">
        <v>830</v>
      </c>
      <c r="C204" s="286" t="s">
        <v>813</v>
      </c>
      <c r="D204" s="286" t="s">
        <v>706</v>
      </c>
      <c r="F204" s="287">
        <v>0</v>
      </c>
      <c r="G204" s="291"/>
      <c r="H204" s="287">
        <f t="shared" si="6"/>
        <v>0</v>
      </c>
    </row>
    <row r="205" spans="1:9" ht="15.6">
      <c r="A205" s="286" t="s">
        <v>829</v>
      </c>
      <c r="B205" s="302" t="s">
        <v>828</v>
      </c>
      <c r="C205" s="286" t="s">
        <v>713</v>
      </c>
      <c r="D205" s="286" t="s">
        <v>706</v>
      </c>
      <c r="F205" s="287">
        <v>143882.03997361584</v>
      </c>
      <c r="G205" s="291"/>
      <c r="H205" s="287">
        <f t="shared" si="6"/>
        <v>144</v>
      </c>
    </row>
    <row r="206" spans="1:9">
      <c r="A206" s="286" t="s">
        <v>827</v>
      </c>
      <c r="B206" s="302" t="s">
        <v>826</v>
      </c>
      <c r="C206" s="286" t="s">
        <v>813</v>
      </c>
      <c r="D206" s="286" t="s">
        <v>706</v>
      </c>
      <c r="F206" s="287">
        <v>151650.61898211829</v>
      </c>
      <c r="G206" s="291"/>
      <c r="H206" s="287">
        <f t="shared" si="6"/>
        <v>152</v>
      </c>
    </row>
    <row r="207" spans="1:9" s="298" customFormat="1" ht="15.6">
      <c r="A207" s="298" t="s">
        <v>825</v>
      </c>
      <c r="B207" s="301" t="s">
        <v>824</v>
      </c>
      <c r="C207" s="298" t="s">
        <v>823</v>
      </c>
      <c r="D207" s="298" t="s">
        <v>822</v>
      </c>
      <c r="F207" s="299">
        <v>4951394.809060758</v>
      </c>
      <c r="G207" s="300"/>
      <c r="H207" s="299">
        <f t="shared" si="6"/>
        <v>4951</v>
      </c>
      <c r="I207" s="299"/>
    </row>
    <row r="208" spans="1:9" ht="15.6">
      <c r="A208" s="286" t="s">
        <v>821</v>
      </c>
      <c r="B208" s="302" t="s">
        <v>820</v>
      </c>
      <c r="C208" s="286" t="s">
        <v>729</v>
      </c>
      <c r="D208" s="286" t="s">
        <v>706</v>
      </c>
      <c r="F208" s="287">
        <v>242787.67827408965</v>
      </c>
      <c r="G208" s="291"/>
      <c r="H208" s="287">
        <f t="shared" si="6"/>
        <v>243</v>
      </c>
    </row>
    <row r="209" spans="1:8" ht="15.6">
      <c r="A209" s="304" t="s">
        <v>819</v>
      </c>
      <c r="B209" s="302" t="s">
        <v>818</v>
      </c>
      <c r="C209" s="286" t="s">
        <v>713</v>
      </c>
      <c r="D209" s="286" t="s">
        <v>706</v>
      </c>
      <c r="F209" s="287">
        <v>0</v>
      </c>
      <c r="G209" s="291"/>
      <c r="H209" s="287">
        <f t="shared" si="6"/>
        <v>0</v>
      </c>
    </row>
    <row r="210" spans="1:8" ht="15.6">
      <c r="A210" s="304" t="s">
        <v>817</v>
      </c>
      <c r="B210" s="302" t="s">
        <v>816</v>
      </c>
      <c r="C210" s="286" t="s">
        <v>719</v>
      </c>
      <c r="D210" s="286" t="s">
        <v>706</v>
      </c>
      <c r="F210" s="287">
        <v>60471.407772066581</v>
      </c>
      <c r="G210" s="291"/>
      <c r="H210" s="287">
        <f>ROUND(F210,-3)/1000+1</f>
        <v>61</v>
      </c>
    </row>
    <row r="211" spans="1:8" ht="15.6">
      <c r="A211" s="304" t="s">
        <v>815</v>
      </c>
      <c r="B211" s="302" t="s">
        <v>814</v>
      </c>
      <c r="C211" s="286" t="s">
        <v>813</v>
      </c>
      <c r="D211" s="286" t="s">
        <v>706</v>
      </c>
      <c r="F211" s="287">
        <v>0</v>
      </c>
      <c r="G211" s="291"/>
      <c r="H211" s="287">
        <f t="shared" ref="H211:H251" si="7">ROUND(F211,-3)/1000</f>
        <v>0</v>
      </c>
    </row>
    <row r="212" spans="1:8" ht="15.6">
      <c r="A212" s="304" t="s">
        <v>812</v>
      </c>
      <c r="B212" s="302" t="s">
        <v>811</v>
      </c>
      <c r="C212" s="286" t="s">
        <v>713</v>
      </c>
      <c r="D212" s="286" t="s">
        <v>706</v>
      </c>
      <c r="F212" s="287">
        <v>33004.470426409905</v>
      </c>
      <c r="G212" s="291"/>
      <c r="H212" s="287">
        <f t="shared" si="7"/>
        <v>33</v>
      </c>
    </row>
    <row r="213" spans="1:8">
      <c r="A213" s="286" t="s">
        <v>810</v>
      </c>
      <c r="B213" s="302" t="s">
        <v>809</v>
      </c>
      <c r="C213" s="286" t="s">
        <v>808</v>
      </c>
      <c r="D213" s="286" t="s">
        <v>706</v>
      </c>
      <c r="F213" s="287">
        <v>0</v>
      </c>
      <c r="G213" s="291"/>
      <c r="H213" s="287">
        <f t="shared" si="7"/>
        <v>0</v>
      </c>
    </row>
    <row r="214" spans="1:8">
      <c r="A214" s="286" t="s">
        <v>807</v>
      </c>
      <c r="B214" s="302" t="s">
        <v>806</v>
      </c>
      <c r="C214" s="286" t="s">
        <v>794</v>
      </c>
      <c r="D214" s="286" t="s">
        <v>706</v>
      </c>
      <c r="F214" s="287">
        <v>1146.2631820265933</v>
      </c>
      <c r="G214" s="291"/>
      <c r="H214" s="287">
        <f t="shared" si="7"/>
        <v>1</v>
      </c>
    </row>
    <row r="215" spans="1:8">
      <c r="A215" s="286" t="s">
        <v>805</v>
      </c>
      <c r="B215" s="302" t="s">
        <v>804</v>
      </c>
      <c r="C215" s="286" t="s">
        <v>803</v>
      </c>
      <c r="D215" s="286" t="s">
        <v>706</v>
      </c>
      <c r="F215" s="287">
        <v>176735.40806969281</v>
      </c>
      <c r="G215" s="291"/>
      <c r="H215" s="287">
        <f t="shared" si="7"/>
        <v>177</v>
      </c>
    </row>
    <row r="216" spans="1:8">
      <c r="A216" s="286" t="s">
        <v>802</v>
      </c>
      <c r="B216" s="302" t="s">
        <v>801</v>
      </c>
      <c r="C216" s="286" t="s">
        <v>789</v>
      </c>
      <c r="D216" s="286" t="s">
        <v>706</v>
      </c>
      <c r="F216" s="287">
        <v>35170.988078862909</v>
      </c>
      <c r="G216" s="291"/>
      <c r="H216" s="287">
        <f t="shared" si="7"/>
        <v>35</v>
      </c>
    </row>
    <row r="217" spans="1:8">
      <c r="A217" s="286" t="s">
        <v>800</v>
      </c>
      <c r="B217" s="302" t="s">
        <v>799</v>
      </c>
      <c r="C217" s="286" t="s">
        <v>798</v>
      </c>
      <c r="D217" s="286" t="s">
        <v>797</v>
      </c>
      <c r="F217" s="287">
        <v>168005.02063273729</v>
      </c>
      <c r="G217" s="291"/>
      <c r="H217" s="287">
        <f t="shared" si="7"/>
        <v>168</v>
      </c>
    </row>
    <row r="218" spans="1:8" ht="16.2">
      <c r="A218" s="286" t="s">
        <v>796</v>
      </c>
      <c r="B218" s="302" t="s">
        <v>795</v>
      </c>
      <c r="C218" s="286" t="s">
        <v>794</v>
      </c>
      <c r="D218" s="286" t="s">
        <v>706</v>
      </c>
      <c r="F218" s="287">
        <v>0</v>
      </c>
      <c r="G218" s="291"/>
      <c r="H218" s="287">
        <f t="shared" si="7"/>
        <v>0</v>
      </c>
    </row>
    <row r="219" spans="1:8" ht="15.6">
      <c r="A219" s="286" t="s">
        <v>793</v>
      </c>
      <c r="B219" s="302" t="s">
        <v>792</v>
      </c>
      <c r="C219" s="286" t="s">
        <v>498</v>
      </c>
      <c r="D219" s="286" t="s">
        <v>706</v>
      </c>
      <c r="F219" s="287">
        <v>124287.22094323383</v>
      </c>
      <c r="G219" s="291"/>
      <c r="H219" s="287">
        <f t="shared" si="7"/>
        <v>124</v>
      </c>
    </row>
    <row r="220" spans="1:8">
      <c r="A220" s="286" t="s">
        <v>791</v>
      </c>
      <c r="B220" s="302" t="s">
        <v>790</v>
      </c>
      <c r="C220" s="286" t="s">
        <v>789</v>
      </c>
      <c r="D220" s="286" t="s">
        <v>706</v>
      </c>
      <c r="F220" s="287">
        <v>8450</v>
      </c>
      <c r="G220" s="291"/>
      <c r="H220" s="287">
        <f t="shared" si="7"/>
        <v>8</v>
      </c>
    </row>
    <row r="221" spans="1:8">
      <c r="A221" s="286" t="s">
        <v>788</v>
      </c>
      <c r="B221" s="302" t="s">
        <v>787</v>
      </c>
      <c r="C221" s="286" t="s">
        <v>786</v>
      </c>
      <c r="D221" s="286" t="s">
        <v>706</v>
      </c>
      <c r="F221" s="287">
        <v>283214.71267002804</v>
      </c>
      <c r="G221" s="291"/>
      <c r="H221" s="287">
        <f t="shared" si="7"/>
        <v>283</v>
      </c>
    </row>
    <row r="222" spans="1:8">
      <c r="A222" s="286" t="s">
        <v>785</v>
      </c>
      <c r="B222" s="302" t="s">
        <v>784</v>
      </c>
      <c r="C222" s="286" t="s">
        <v>783</v>
      </c>
      <c r="D222" s="286" t="s">
        <v>706</v>
      </c>
      <c r="F222" s="287">
        <v>573.13159101329666</v>
      </c>
      <c r="G222" s="291"/>
      <c r="H222" s="287">
        <f t="shared" si="7"/>
        <v>1</v>
      </c>
    </row>
    <row r="223" spans="1:8">
      <c r="A223" s="286" t="s">
        <v>782</v>
      </c>
      <c r="B223" s="302" t="s">
        <v>781</v>
      </c>
      <c r="C223" s="286" t="s">
        <v>780</v>
      </c>
      <c r="D223" s="286" t="s">
        <v>706</v>
      </c>
      <c r="F223" s="287">
        <v>38339.719728597054</v>
      </c>
      <c r="G223" s="291"/>
      <c r="H223" s="287">
        <f t="shared" si="7"/>
        <v>38</v>
      </c>
    </row>
    <row r="224" spans="1:8">
      <c r="A224" s="286" t="s">
        <v>779</v>
      </c>
      <c r="B224" s="302" t="s">
        <v>778</v>
      </c>
      <c r="F224" s="287">
        <v>0</v>
      </c>
      <c r="G224" s="291"/>
      <c r="H224" s="287">
        <f t="shared" si="7"/>
        <v>0</v>
      </c>
    </row>
    <row r="225" spans="1:8" ht="15.6">
      <c r="A225" s="286" t="s">
        <v>777</v>
      </c>
      <c r="B225" s="302" t="s">
        <v>776</v>
      </c>
      <c r="C225" s="286" t="s">
        <v>713</v>
      </c>
      <c r="D225" s="286" t="s">
        <v>706</v>
      </c>
      <c r="F225" s="287">
        <v>89734.021091242539</v>
      </c>
      <c r="G225" s="291"/>
      <c r="H225" s="287">
        <f t="shared" si="7"/>
        <v>90</v>
      </c>
    </row>
    <row r="226" spans="1:8">
      <c r="A226" s="286" t="s">
        <v>775</v>
      </c>
      <c r="B226" s="302" t="s">
        <v>774</v>
      </c>
      <c r="C226" s="286" t="s">
        <v>773</v>
      </c>
      <c r="D226" s="286" t="s">
        <v>706</v>
      </c>
      <c r="F226" s="287">
        <v>135335.2934433746</v>
      </c>
      <c r="G226" s="291"/>
      <c r="H226" s="287">
        <f t="shared" si="7"/>
        <v>135</v>
      </c>
    </row>
    <row r="227" spans="1:8">
      <c r="A227" s="286" t="s">
        <v>772</v>
      </c>
      <c r="B227" s="302" t="s">
        <v>771</v>
      </c>
      <c r="C227" s="286" t="s">
        <v>770</v>
      </c>
      <c r="D227" s="286" t="s">
        <v>706</v>
      </c>
      <c r="F227" s="287">
        <v>218699.63017929971</v>
      </c>
      <c r="G227" s="291"/>
      <c r="H227" s="287">
        <f t="shared" si="7"/>
        <v>219</v>
      </c>
    </row>
    <row r="228" spans="1:8">
      <c r="A228" s="286" t="s">
        <v>769</v>
      </c>
      <c r="B228" s="302" t="s">
        <v>768</v>
      </c>
      <c r="C228" s="286" t="s">
        <v>713</v>
      </c>
      <c r="D228" s="286" t="s">
        <v>706</v>
      </c>
      <c r="F228" s="287">
        <v>44699.679046309036</v>
      </c>
      <c r="G228" s="291"/>
      <c r="H228" s="287">
        <f t="shared" si="7"/>
        <v>45</v>
      </c>
    </row>
    <row r="229" spans="1:8">
      <c r="A229" s="286" t="s">
        <v>767</v>
      </c>
      <c r="B229" s="302" t="s">
        <v>766</v>
      </c>
      <c r="C229" s="286" t="s">
        <v>713</v>
      </c>
      <c r="D229" s="286" t="s">
        <v>706</v>
      </c>
      <c r="F229" s="287">
        <v>9720.3117835855119</v>
      </c>
      <c r="G229" s="291"/>
      <c r="H229" s="287">
        <f t="shared" si="7"/>
        <v>10</v>
      </c>
    </row>
    <row r="230" spans="1:8">
      <c r="A230" s="286" t="s">
        <v>765</v>
      </c>
      <c r="B230" s="302" t="s">
        <v>764</v>
      </c>
      <c r="C230" s="286" t="s">
        <v>713</v>
      </c>
      <c r="D230" s="286" t="s">
        <v>706</v>
      </c>
      <c r="F230" s="287">
        <v>42779.413113250805</v>
      </c>
      <c r="G230" s="291"/>
      <c r="H230" s="287">
        <f t="shared" si="7"/>
        <v>43</v>
      </c>
    </row>
    <row r="231" spans="1:8">
      <c r="A231" s="286" t="s">
        <v>763</v>
      </c>
      <c r="B231" s="302" t="s">
        <v>762</v>
      </c>
      <c r="C231" s="286" t="s">
        <v>735</v>
      </c>
      <c r="D231" s="286" t="s">
        <v>706</v>
      </c>
      <c r="F231" s="287">
        <v>169674.21933444342</v>
      </c>
      <c r="G231" s="291"/>
      <c r="H231" s="287">
        <f t="shared" si="7"/>
        <v>170</v>
      </c>
    </row>
    <row r="232" spans="1:8" ht="15.6">
      <c r="A232" s="304" t="s">
        <v>761</v>
      </c>
      <c r="B232" s="302" t="s">
        <v>760</v>
      </c>
      <c r="C232" s="286" t="s">
        <v>713</v>
      </c>
      <c r="D232" s="286" t="s">
        <v>706</v>
      </c>
      <c r="F232" s="287">
        <v>136542.87024300781</v>
      </c>
      <c r="G232" s="291"/>
      <c r="H232" s="287">
        <f t="shared" si="7"/>
        <v>137</v>
      </c>
    </row>
    <row r="233" spans="1:8" ht="15.6">
      <c r="A233" s="286" t="s">
        <v>759</v>
      </c>
      <c r="B233" s="302" t="s">
        <v>758</v>
      </c>
      <c r="C233" s="286" t="s">
        <v>757</v>
      </c>
      <c r="D233" s="286" t="s">
        <v>706</v>
      </c>
      <c r="F233" s="287">
        <v>19457.817514901424</v>
      </c>
      <c r="G233" s="291"/>
      <c r="H233" s="287">
        <f t="shared" si="7"/>
        <v>19</v>
      </c>
    </row>
    <row r="234" spans="1:8">
      <c r="A234" s="286" t="s">
        <v>756</v>
      </c>
      <c r="B234" s="302" t="s">
        <v>755</v>
      </c>
      <c r="C234" s="286" t="s">
        <v>754</v>
      </c>
      <c r="D234" s="286" t="s">
        <v>706</v>
      </c>
      <c r="F234" s="287">
        <v>123472.46267767082</v>
      </c>
      <c r="G234" s="291"/>
      <c r="H234" s="287">
        <f t="shared" si="7"/>
        <v>123</v>
      </c>
    </row>
    <row r="235" spans="1:8" ht="15.6">
      <c r="A235" s="286" t="s">
        <v>753</v>
      </c>
      <c r="B235" s="302" t="s">
        <v>752</v>
      </c>
      <c r="C235" s="286" t="s">
        <v>716</v>
      </c>
      <c r="D235" s="286" t="s">
        <v>706</v>
      </c>
      <c r="F235" s="287">
        <v>516260.29367439693</v>
      </c>
      <c r="G235" s="291"/>
      <c r="H235" s="287">
        <f t="shared" si="7"/>
        <v>516</v>
      </c>
    </row>
    <row r="236" spans="1:8" ht="16.2">
      <c r="A236" s="286" t="s">
        <v>751</v>
      </c>
      <c r="B236" s="302" t="s">
        <v>750</v>
      </c>
      <c r="C236" s="286" t="s">
        <v>749</v>
      </c>
      <c r="D236" s="286" t="s">
        <v>706</v>
      </c>
      <c r="F236" s="287">
        <v>500</v>
      </c>
      <c r="G236" s="291"/>
      <c r="H236" s="287">
        <f t="shared" si="7"/>
        <v>1</v>
      </c>
    </row>
    <row r="237" spans="1:8" ht="15.6">
      <c r="A237" s="304" t="s">
        <v>748</v>
      </c>
      <c r="B237" s="302" t="s">
        <v>747</v>
      </c>
      <c r="C237" s="286" t="s">
        <v>746</v>
      </c>
      <c r="D237" s="286" t="s">
        <v>742</v>
      </c>
      <c r="F237" s="287">
        <v>191201.75</v>
      </c>
      <c r="G237" s="291"/>
      <c r="H237" s="287">
        <f t="shared" si="7"/>
        <v>191</v>
      </c>
    </row>
    <row r="238" spans="1:8" ht="15.6">
      <c r="A238" s="304" t="s">
        <v>745</v>
      </c>
      <c r="B238" s="302" t="s">
        <v>744</v>
      </c>
      <c r="C238" s="286" t="s">
        <v>743</v>
      </c>
      <c r="D238" s="286" t="s">
        <v>742</v>
      </c>
      <c r="F238" s="287">
        <v>0</v>
      </c>
      <c r="G238" s="291"/>
      <c r="H238" s="287">
        <f t="shared" si="7"/>
        <v>0</v>
      </c>
    </row>
    <row r="239" spans="1:8" ht="15.6">
      <c r="A239" s="304" t="s">
        <v>741</v>
      </c>
      <c r="B239" s="302" t="s">
        <v>740</v>
      </c>
      <c r="F239" s="287">
        <v>0</v>
      </c>
      <c r="G239" s="291"/>
      <c r="H239" s="287">
        <f t="shared" si="7"/>
        <v>0</v>
      </c>
    </row>
    <row r="240" spans="1:8" ht="15.6">
      <c r="A240" s="304" t="s">
        <v>739</v>
      </c>
      <c r="B240" s="302" t="s">
        <v>738</v>
      </c>
      <c r="F240" s="287">
        <v>0</v>
      </c>
      <c r="G240" s="291"/>
      <c r="H240" s="287">
        <f t="shared" si="7"/>
        <v>0</v>
      </c>
    </row>
    <row r="241" spans="1:9" ht="15.6">
      <c r="A241" s="304" t="s">
        <v>737</v>
      </c>
      <c r="B241" s="302" t="s">
        <v>736</v>
      </c>
      <c r="C241" s="286" t="s">
        <v>735</v>
      </c>
      <c r="D241" s="286" t="s">
        <v>706</v>
      </c>
      <c r="F241" s="287">
        <v>161279.2297111417</v>
      </c>
      <c r="G241" s="291"/>
      <c r="H241" s="287">
        <f t="shared" si="7"/>
        <v>161</v>
      </c>
    </row>
    <row r="242" spans="1:9" ht="15.6">
      <c r="A242" s="304" t="s">
        <v>734</v>
      </c>
      <c r="B242" s="302" t="s">
        <v>733</v>
      </c>
      <c r="C242" s="286" t="s">
        <v>732</v>
      </c>
      <c r="D242" s="286" t="s">
        <v>706</v>
      </c>
      <c r="F242" s="287">
        <v>900151.46721687308</v>
      </c>
      <c r="G242" s="291"/>
      <c r="H242" s="287">
        <f t="shared" si="7"/>
        <v>900</v>
      </c>
    </row>
    <row r="243" spans="1:9" ht="15.6">
      <c r="A243" s="304" t="s">
        <v>731</v>
      </c>
      <c r="B243" s="302" t="s">
        <v>730</v>
      </c>
      <c r="C243" s="286" t="s">
        <v>729</v>
      </c>
      <c r="D243" s="286" t="s">
        <v>706</v>
      </c>
      <c r="F243" s="287">
        <v>36001.7537826685</v>
      </c>
      <c r="G243" s="291"/>
      <c r="H243" s="287">
        <f t="shared" si="7"/>
        <v>36</v>
      </c>
    </row>
    <row r="244" spans="1:9" ht="15.6">
      <c r="A244" s="304" t="s">
        <v>728</v>
      </c>
      <c r="B244" s="302" t="s">
        <v>727</v>
      </c>
      <c r="C244" s="286" t="s">
        <v>713</v>
      </c>
      <c r="D244" s="286" t="s">
        <v>706</v>
      </c>
      <c r="F244" s="287">
        <v>0</v>
      </c>
      <c r="G244" s="291"/>
      <c r="H244" s="287">
        <f t="shared" si="7"/>
        <v>0</v>
      </c>
    </row>
    <row r="245" spans="1:9" ht="15.6">
      <c r="A245" s="304" t="s">
        <v>726</v>
      </c>
      <c r="B245" s="302" t="s">
        <v>725</v>
      </c>
      <c r="F245" s="287">
        <v>0</v>
      </c>
      <c r="G245" s="291"/>
      <c r="H245" s="287">
        <f t="shared" si="7"/>
        <v>0</v>
      </c>
    </row>
    <row r="246" spans="1:9" ht="15.6">
      <c r="A246" s="304" t="s">
        <v>724</v>
      </c>
      <c r="B246" s="302" t="s">
        <v>723</v>
      </c>
      <c r="C246" s="286" t="s">
        <v>722</v>
      </c>
      <c r="D246" s="286" t="s">
        <v>706</v>
      </c>
      <c r="F246" s="287">
        <v>0</v>
      </c>
      <c r="G246" s="291"/>
      <c r="H246" s="287">
        <f t="shared" si="7"/>
        <v>0</v>
      </c>
    </row>
    <row r="247" spans="1:9" ht="15.6">
      <c r="A247" s="304" t="s">
        <v>721</v>
      </c>
      <c r="B247" s="302" t="s">
        <v>720</v>
      </c>
      <c r="C247" s="286" t="s">
        <v>719</v>
      </c>
      <c r="D247" s="286" t="s">
        <v>706</v>
      </c>
      <c r="F247" s="287">
        <v>32214.400584795323</v>
      </c>
      <c r="G247" s="291"/>
      <c r="H247" s="287">
        <f t="shared" si="7"/>
        <v>32</v>
      </c>
    </row>
    <row r="248" spans="1:9" ht="15.6">
      <c r="A248" s="304" t="s">
        <v>718</v>
      </c>
      <c r="B248" s="302" t="s">
        <v>717</v>
      </c>
      <c r="C248" s="286" t="s">
        <v>716</v>
      </c>
      <c r="D248" s="286" t="s">
        <v>706</v>
      </c>
      <c r="F248" s="287">
        <v>17302.086198991288</v>
      </c>
      <c r="G248" s="291"/>
      <c r="H248" s="287">
        <f t="shared" si="7"/>
        <v>17</v>
      </c>
    </row>
    <row r="249" spans="1:9" ht="16.2">
      <c r="A249" s="303" t="s">
        <v>715</v>
      </c>
      <c r="B249" s="302" t="s">
        <v>714</v>
      </c>
      <c r="C249" s="286" t="s">
        <v>713</v>
      </c>
      <c r="D249" s="286" t="s">
        <v>706</v>
      </c>
      <c r="F249" s="287">
        <v>0</v>
      </c>
      <c r="G249" s="291"/>
      <c r="H249" s="287">
        <f t="shared" si="7"/>
        <v>0</v>
      </c>
    </row>
    <row r="250" spans="1:9" ht="15.6">
      <c r="A250" s="286" t="s">
        <v>712</v>
      </c>
      <c r="B250" s="302" t="s">
        <v>711</v>
      </c>
      <c r="C250" s="286" t="s">
        <v>710</v>
      </c>
      <c r="D250" s="286" t="s">
        <v>706</v>
      </c>
      <c r="F250" s="287">
        <v>-383821.4309812017</v>
      </c>
      <c r="G250" s="291"/>
      <c r="H250" s="287">
        <f t="shared" si="7"/>
        <v>-384</v>
      </c>
    </row>
    <row r="251" spans="1:9" s="298" customFormat="1" ht="16.2">
      <c r="A251" s="298" t="s">
        <v>709</v>
      </c>
      <c r="B251" s="301" t="s">
        <v>708</v>
      </c>
      <c r="C251" s="298" t="s">
        <v>707</v>
      </c>
      <c r="D251" s="298" t="s">
        <v>706</v>
      </c>
      <c r="F251" s="299">
        <v>2846904.5293236715</v>
      </c>
      <c r="G251" s="300"/>
      <c r="H251" s="299">
        <f t="shared" si="7"/>
        <v>2847</v>
      </c>
      <c r="I251" s="299"/>
    </row>
    <row r="252" spans="1:9" ht="5.25" customHeight="1">
      <c r="B252" s="293"/>
      <c r="F252" s="296"/>
      <c r="G252" s="291"/>
      <c r="H252" s="296"/>
    </row>
    <row r="253" spans="1:9">
      <c r="B253" s="293"/>
      <c r="F253" s="297">
        <f>SUM(F189:F252)</f>
        <v>31327844.481816784</v>
      </c>
      <c r="G253" s="291"/>
      <c r="H253" s="297">
        <f>SUM(H189:H252)</f>
        <v>31328</v>
      </c>
    </row>
    <row r="254" spans="1:9" ht="16.2">
      <c r="A254" s="294" t="s">
        <v>705</v>
      </c>
      <c r="B254" s="293"/>
      <c r="G254" s="291"/>
    </row>
    <row r="255" spans="1:9" ht="16.2">
      <c r="A255" s="286" t="s">
        <v>704</v>
      </c>
      <c r="B255" s="293" t="s">
        <v>703</v>
      </c>
      <c r="C255" s="286" t="s">
        <v>702</v>
      </c>
      <c r="D255" s="286" t="s">
        <v>698</v>
      </c>
      <c r="F255" s="287">
        <v>0</v>
      </c>
      <c r="G255" s="291"/>
      <c r="H255" s="287">
        <f>ROUND(F255,-3)/1000</f>
        <v>0</v>
      </c>
    </row>
    <row r="256" spans="1:9" ht="16.2">
      <c r="A256" s="286" t="s">
        <v>701</v>
      </c>
      <c r="B256" s="293" t="s">
        <v>700</v>
      </c>
      <c r="C256" s="286" t="s">
        <v>699</v>
      </c>
      <c r="D256" s="286" t="s">
        <v>698</v>
      </c>
      <c r="F256" s="287">
        <v>314580.36232373695</v>
      </c>
      <c r="G256" s="291"/>
      <c r="H256" s="287">
        <f>ROUND(F256,-3)/1000</f>
        <v>315</v>
      </c>
    </row>
    <row r="257" spans="1:9" ht="6" customHeight="1">
      <c r="B257" s="293"/>
      <c r="F257" s="296"/>
      <c r="G257" s="291"/>
      <c r="H257" s="296"/>
    </row>
    <row r="258" spans="1:9">
      <c r="B258" s="293"/>
      <c r="F258" s="295">
        <f>SUM(F255:F257)</f>
        <v>314580.36232373695</v>
      </c>
      <c r="G258" s="291"/>
      <c r="H258" s="295">
        <f>SUM(H255:H257)</f>
        <v>315</v>
      </c>
    </row>
    <row r="259" spans="1:9" ht="15.6">
      <c r="A259" s="294"/>
      <c r="B259" s="293"/>
      <c r="G259" s="291"/>
    </row>
    <row r="260" spans="1:9" ht="15.6">
      <c r="A260" s="294" t="s">
        <v>697</v>
      </c>
      <c r="B260" s="293" t="s">
        <v>696</v>
      </c>
      <c r="C260" s="286" t="s">
        <v>695</v>
      </c>
      <c r="F260" s="287">
        <v>-850874.73077218561</v>
      </c>
      <c r="G260" s="291"/>
      <c r="H260" s="287">
        <f>ROUND(F260,-3)/1000</f>
        <v>-851</v>
      </c>
    </row>
    <row r="261" spans="1:9" ht="15.6">
      <c r="A261" s="294"/>
      <c r="B261" s="293"/>
      <c r="G261" s="291"/>
    </row>
    <row r="262" spans="1:9" ht="16.8" thickBot="1">
      <c r="A262" s="294" t="s">
        <v>694</v>
      </c>
      <c r="B262" s="293"/>
      <c r="F262" s="292">
        <f>F125+F253+F258+F162+F147+F131+F186+F260</f>
        <v>40358938.563206345</v>
      </c>
      <c r="G262" s="291"/>
      <c r="H262" s="292">
        <f>H125+H253+H258+H162+H147+H131+H186+H260</f>
        <v>40360</v>
      </c>
    </row>
    <row r="263" spans="1:9" ht="15.6" thickTop="1">
      <c r="G263" s="291"/>
    </row>
    <row r="264" spans="1:9">
      <c r="F264" s="289"/>
      <c r="G264" s="290"/>
      <c r="H264" s="289"/>
      <c r="I264" s="289"/>
    </row>
  </sheetData>
  <pageMargins left="0.7" right="0.7" top="0.75" bottom="0.75" header="0.3" footer="0.3"/>
  <pageSetup paperSize="9" scale="41" orientation="portrait" r:id="rId1"/>
  <headerFooter alignWithMargins="0">
    <oddFooter>&amp;L&amp;D&amp;T</oddFooter>
  </headerFooter>
  <rowBreaks count="2" manualBreakCount="2">
    <brk id="117" max="31" man="1"/>
    <brk id="263" max="31" man="1"/>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0655A-3EBC-44EC-BFEE-EE0B723108C8}">
  <dimension ref="A1:R40"/>
  <sheetViews>
    <sheetView topLeftCell="A22" zoomScale="85" zoomScaleNormal="85" zoomScaleSheetLayoutView="100" workbookViewId="0">
      <selection activeCell="A38" sqref="A38:XFD38"/>
    </sheetView>
  </sheetViews>
  <sheetFormatPr defaultColWidth="9.109375" defaultRowHeight="16.5" customHeight="1" outlineLevelCol="1"/>
  <cols>
    <col min="1" max="1" width="30.6640625" style="341" customWidth="1"/>
    <col min="2" max="2" width="6.88671875" style="341" customWidth="1"/>
    <col min="3" max="3" width="25.44140625" style="341" hidden="1" customWidth="1" outlineLevel="1"/>
    <col min="4" max="4" width="27.109375" style="341" hidden="1" customWidth="1" outlineLevel="1"/>
    <col min="5" max="5" width="27.109375" style="341" bestFit="1" customWidth="1" collapsed="1"/>
    <col min="6" max="7" width="27.109375" style="341" hidden="1" customWidth="1" outlineLevel="1"/>
    <col min="8" max="8" width="24.109375" style="341" customWidth="1" collapsed="1"/>
    <col min="9" max="9" width="41.5546875" style="341" customWidth="1"/>
    <col min="10" max="10" width="6.88671875" style="341" bestFit="1" customWidth="1"/>
    <col min="11" max="11" width="27.109375" style="341" hidden="1" customWidth="1" outlineLevel="1"/>
    <col min="12" max="12" width="25.44140625" style="341" hidden="1" customWidth="1" outlineLevel="1"/>
    <col min="13" max="13" width="24.44140625" style="341" customWidth="1" collapsed="1"/>
    <col min="14" max="15" width="24.44140625" style="341" hidden="1" customWidth="1" outlineLevel="1"/>
    <col min="16" max="16" width="24.5546875" style="341" customWidth="1" collapsed="1"/>
    <col min="17" max="17" width="20.6640625" style="341" bestFit="1" customWidth="1"/>
    <col min="18" max="18" width="13.88671875" style="341" bestFit="1" customWidth="1"/>
    <col min="19" max="16384" width="9.109375" style="341"/>
  </cols>
  <sheetData>
    <row r="1" spans="1:18" ht="16.5" customHeight="1">
      <c r="A1" s="693" t="s">
        <v>1135</v>
      </c>
      <c r="B1" s="693"/>
      <c r="C1" s="693"/>
      <c r="D1" s="693"/>
      <c r="E1" s="693"/>
      <c r="F1" s="693"/>
      <c r="G1" s="693"/>
      <c r="H1" s="693"/>
      <c r="I1" s="693"/>
      <c r="J1" s="693"/>
      <c r="K1" s="693"/>
      <c r="L1" s="693"/>
      <c r="M1" s="693"/>
      <c r="N1" s="693"/>
      <c r="O1" s="693"/>
      <c r="P1" s="693"/>
    </row>
    <row r="2" spans="1:18" ht="16.5" customHeight="1">
      <c r="A2" s="359"/>
      <c r="B2" s="359"/>
      <c r="C2" s="359"/>
      <c r="D2" s="359"/>
      <c r="E2" s="357"/>
      <c r="F2" s="357"/>
      <c r="G2" s="357"/>
      <c r="H2" s="694" t="s">
        <v>1134</v>
      </c>
      <c r="I2" s="695"/>
      <c r="J2" s="358"/>
      <c r="K2" s="358"/>
      <c r="L2" s="358"/>
      <c r="M2" s="357"/>
      <c r="N2" s="357"/>
      <c r="O2" s="357"/>
      <c r="P2" s="357" t="s">
        <v>1133</v>
      </c>
    </row>
    <row r="3" spans="1:18" ht="16.5" customHeight="1">
      <c r="A3" s="355" t="s">
        <v>1132</v>
      </c>
      <c r="B3" s="356" t="s">
        <v>1130</v>
      </c>
      <c r="C3" s="356" t="s">
        <v>1128</v>
      </c>
      <c r="D3" s="356" t="s">
        <v>1127</v>
      </c>
      <c r="E3" s="355" t="s">
        <v>1129</v>
      </c>
      <c r="F3" s="356" t="s">
        <v>1128</v>
      </c>
      <c r="G3" s="356" t="s">
        <v>1127</v>
      </c>
      <c r="H3" s="355" t="s">
        <v>1126</v>
      </c>
      <c r="I3" s="355" t="s">
        <v>1131</v>
      </c>
      <c r="J3" s="356" t="s">
        <v>1130</v>
      </c>
      <c r="K3" s="356" t="s">
        <v>1128</v>
      </c>
      <c r="L3" s="356" t="s">
        <v>1127</v>
      </c>
      <c r="M3" s="355" t="s">
        <v>1129</v>
      </c>
      <c r="N3" s="356" t="s">
        <v>1128</v>
      </c>
      <c r="O3" s="356" t="s">
        <v>1127</v>
      </c>
      <c r="P3" s="355" t="s">
        <v>1126</v>
      </c>
    </row>
    <row r="4" spans="1:18" ht="16.5" customHeight="1">
      <c r="A4" s="351" t="s">
        <v>154</v>
      </c>
      <c r="B4" s="345"/>
      <c r="C4" s="345"/>
      <c r="D4" s="345"/>
      <c r="E4" s="354"/>
      <c r="F4" s="354"/>
      <c r="G4" s="354"/>
      <c r="H4" s="354"/>
      <c r="I4" s="351" t="s">
        <v>1125</v>
      </c>
      <c r="J4" s="349"/>
      <c r="K4" s="349"/>
      <c r="L4" s="349"/>
      <c r="M4" s="354"/>
      <c r="N4" s="354"/>
      <c r="O4" s="354"/>
      <c r="P4" s="354"/>
    </row>
    <row r="5" spans="1:18" ht="16.5" customHeight="1">
      <c r="A5" s="351" t="s">
        <v>1124</v>
      </c>
      <c r="B5" s="345">
        <v>1</v>
      </c>
      <c r="C5" s="352">
        <f>112478.37+785.97</f>
        <v>113264.34</v>
      </c>
      <c r="D5" s="352">
        <v>15145.509999999998</v>
      </c>
      <c r="E5" s="348">
        <f>SUM(C5:D5)</f>
        <v>128409.84999999999</v>
      </c>
      <c r="F5" s="352">
        <f>336029.13+785.97</f>
        <v>336815.1</v>
      </c>
      <c r="G5" s="352">
        <v>744611.62</v>
      </c>
      <c r="H5" s="348">
        <f>SUM(F5:G5)</f>
        <v>1081426.72</v>
      </c>
      <c r="I5" s="351" t="s">
        <v>1123</v>
      </c>
      <c r="J5" s="345">
        <v>33</v>
      </c>
      <c r="K5" s="345"/>
      <c r="L5" s="345"/>
      <c r="M5" s="348">
        <v>0</v>
      </c>
      <c r="N5" s="348"/>
      <c r="O5" s="348"/>
      <c r="P5" s="348">
        <v>0</v>
      </c>
    </row>
    <row r="6" spans="1:18" ht="16.5" customHeight="1">
      <c r="A6" s="351" t="s">
        <v>1122</v>
      </c>
      <c r="B6" s="345">
        <v>2</v>
      </c>
      <c r="C6" s="352"/>
      <c r="D6" s="352"/>
      <c r="E6" s="348"/>
      <c r="F6" s="352"/>
      <c r="G6" s="352"/>
      <c r="H6" s="348"/>
      <c r="I6" s="351" t="s">
        <v>1121</v>
      </c>
      <c r="J6" s="345">
        <v>34</v>
      </c>
      <c r="K6" s="345"/>
      <c r="L6" s="345"/>
      <c r="M6" s="348" t="s">
        <v>240</v>
      </c>
      <c r="N6" s="348"/>
      <c r="O6" s="348"/>
      <c r="P6" s="348" t="s">
        <v>240</v>
      </c>
    </row>
    <row r="7" spans="1:18" ht="16.5" customHeight="1">
      <c r="A7" s="351" t="s">
        <v>1120</v>
      </c>
      <c r="B7" s="345">
        <v>3</v>
      </c>
      <c r="C7" s="352"/>
      <c r="D7" s="352"/>
      <c r="E7" s="348"/>
      <c r="F7" s="352"/>
      <c r="G7" s="352"/>
      <c r="H7" s="348"/>
      <c r="I7" s="351" t="s">
        <v>1119</v>
      </c>
      <c r="J7" s="345">
        <v>35</v>
      </c>
      <c r="K7" s="345"/>
      <c r="L7" s="345"/>
      <c r="M7" s="348"/>
      <c r="N7" s="348"/>
      <c r="O7" s="348"/>
      <c r="P7" s="348"/>
    </row>
    <row r="8" spans="1:18" ht="16.5" customHeight="1">
      <c r="A8" s="351" t="s">
        <v>1118</v>
      </c>
      <c r="B8" s="345">
        <v>4</v>
      </c>
      <c r="C8" s="352">
        <v>9621884.1199999992</v>
      </c>
      <c r="D8" s="352">
        <v>21000</v>
      </c>
      <c r="E8" s="348">
        <f>SUM(C8:D8)</f>
        <v>9642884.1199999992</v>
      </c>
      <c r="F8" s="352">
        <v>10221609.880000001</v>
      </c>
      <c r="G8" s="352">
        <v>67200</v>
      </c>
      <c r="H8" s="348">
        <f>SUM(F8:G8)</f>
        <v>10288809.880000001</v>
      </c>
      <c r="I8" s="351" t="s">
        <v>1117</v>
      </c>
      <c r="J8" s="345">
        <v>36</v>
      </c>
      <c r="K8" s="352">
        <v>6330337.9199999999</v>
      </c>
      <c r="L8" s="352">
        <v>607129.81000000006</v>
      </c>
      <c r="M8" s="348">
        <f>SUM(K8:L8)</f>
        <v>6937467.7300000004</v>
      </c>
      <c r="N8" s="352">
        <f>6601761.55+237540</f>
        <v>6839301.5499999998</v>
      </c>
      <c r="O8" s="352">
        <v>679094.43</v>
      </c>
      <c r="P8" s="348">
        <f>SUM(N8:O8)</f>
        <v>7518395.9799999995</v>
      </c>
    </row>
    <row r="9" spans="1:18" ht="16.5" customHeight="1">
      <c r="A9" s="351" t="s">
        <v>1116</v>
      </c>
      <c r="B9" s="345">
        <v>5</v>
      </c>
      <c r="C9" s="352">
        <v>3302962.8</v>
      </c>
      <c r="D9" s="352">
        <v>102800.68999999999</v>
      </c>
      <c r="E9" s="348">
        <f>SUM(C9:D9)</f>
        <v>3405763.4899999998</v>
      </c>
      <c r="F9" s="352">
        <v>4709023.1899999995</v>
      </c>
      <c r="G9" s="352">
        <v>102800.68999999999</v>
      </c>
      <c r="H9" s="348">
        <f>SUM(F9:G9)</f>
        <v>4811823.88</v>
      </c>
      <c r="I9" s="351" t="s">
        <v>1115</v>
      </c>
      <c r="J9" s="345">
        <v>37</v>
      </c>
      <c r="K9" s="352">
        <v>268969.13</v>
      </c>
      <c r="L9" s="352">
        <v>0</v>
      </c>
      <c r="M9" s="348">
        <f>SUM(K9:L9)</f>
        <v>268969.13</v>
      </c>
      <c r="N9" s="352">
        <v>468959.13</v>
      </c>
      <c r="O9" s="352">
        <v>0</v>
      </c>
      <c r="P9" s="348">
        <f>SUM(N9:O9)</f>
        <v>468959.13</v>
      </c>
    </row>
    <row r="10" spans="1:18" ht="16.5" customHeight="1">
      <c r="A10" s="351" t="s">
        <v>1114</v>
      </c>
      <c r="B10" s="345">
        <v>6</v>
      </c>
      <c r="C10" s="352"/>
      <c r="D10" s="352"/>
      <c r="E10" s="348"/>
      <c r="F10" s="352"/>
      <c r="G10" s="352"/>
      <c r="H10" s="348"/>
      <c r="I10" s="351" t="s">
        <v>1113</v>
      </c>
      <c r="J10" s="345">
        <v>38</v>
      </c>
      <c r="K10" s="352">
        <v>198380</v>
      </c>
      <c r="L10" s="352">
        <v>171203.85</v>
      </c>
      <c r="M10" s="348">
        <f>SUM(K10:L10)</f>
        <v>369583.85</v>
      </c>
      <c r="N10" s="352">
        <v>139230</v>
      </c>
      <c r="O10" s="352">
        <v>216497.87</v>
      </c>
      <c r="P10" s="348">
        <f>SUM(N10:O10)</f>
        <v>355727.87</v>
      </c>
    </row>
    <row r="11" spans="1:18" ht="16.5" customHeight="1">
      <c r="A11" s="351" t="s">
        <v>1112</v>
      </c>
      <c r="B11" s="345">
        <v>7</v>
      </c>
      <c r="C11" s="352"/>
      <c r="D11" s="352"/>
      <c r="E11" s="348" t="s">
        <v>240</v>
      </c>
      <c r="F11" s="352"/>
      <c r="G11" s="352"/>
      <c r="H11" s="348" t="s">
        <v>240</v>
      </c>
      <c r="I11" s="351" t="s">
        <v>1111</v>
      </c>
      <c r="J11" s="345">
        <v>39</v>
      </c>
      <c r="K11" s="352"/>
      <c r="L11" s="352"/>
      <c r="M11" s="348">
        <f>SUM(K11:L11)</f>
        <v>0</v>
      </c>
      <c r="N11" s="352"/>
      <c r="O11" s="352"/>
      <c r="P11" s="348">
        <f>SUM(N11:O11)</f>
        <v>0</v>
      </c>
    </row>
    <row r="12" spans="1:18" ht="16.5" customHeight="1">
      <c r="A12" s="351" t="s">
        <v>1110</v>
      </c>
      <c r="B12" s="345">
        <v>8</v>
      </c>
      <c r="C12" s="352">
        <v>9311471.0800000001</v>
      </c>
      <c r="D12" s="352">
        <v>6426933.4800000004</v>
      </c>
      <c r="E12" s="348">
        <f>SUM(C12:D12)</f>
        <v>15738404.560000001</v>
      </c>
      <c r="F12" s="352">
        <v>7665429.120000001</v>
      </c>
      <c r="G12" s="352">
        <v>6172738.0399999991</v>
      </c>
      <c r="H12" s="348">
        <f>SUM(F12:G12)</f>
        <v>13838167.16</v>
      </c>
      <c r="I12" s="351" t="s">
        <v>1109</v>
      </c>
      <c r="J12" s="345">
        <v>40</v>
      </c>
      <c r="K12" s="345"/>
      <c r="L12" s="345"/>
      <c r="M12" s="348"/>
      <c r="N12" s="345"/>
      <c r="O12" s="345"/>
      <c r="P12" s="348"/>
    </row>
    <row r="13" spans="1:18" ht="16.5" customHeight="1">
      <c r="A13" s="351" t="s">
        <v>1108</v>
      </c>
      <c r="B13" s="345">
        <v>9</v>
      </c>
      <c r="C13" s="352">
        <v>11557553.840000002</v>
      </c>
      <c r="D13" s="352">
        <v>4239036.22</v>
      </c>
      <c r="E13" s="348">
        <f>SUM(C13:D13)</f>
        <v>15796590.060000002</v>
      </c>
      <c r="F13" s="352">
        <v>9653047.8300000001</v>
      </c>
      <c r="G13" s="352">
        <v>4484237.4399999995</v>
      </c>
      <c r="H13" s="348">
        <f>SUM(F13:G13)</f>
        <v>14137285.27</v>
      </c>
      <c r="I13" s="351" t="s">
        <v>1107</v>
      </c>
      <c r="J13" s="345">
        <v>41</v>
      </c>
      <c r="K13" s="345"/>
      <c r="L13" s="345"/>
      <c r="M13" s="348" t="s">
        <v>240</v>
      </c>
      <c r="N13" s="345"/>
      <c r="O13" s="345"/>
      <c r="P13" s="348" t="s">
        <v>240</v>
      </c>
    </row>
    <row r="14" spans="1:18" ht="16.5" customHeight="1">
      <c r="A14" s="349" t="s">
        <v>1106</v>
      </c>
      <c r="B14" s="345">
        <v>10</v>
      </c>
      <c r="C14" s="345"/>
      <c r="D14" s="345"/>
      <c r="E14" s="348"/>
      <c r="F14" s="348"/>
      <c r="G14" s="348"/>
      <c r="H14" s="348"/>
      <c r="I14" s="351" t="s">
        <v>1105</v>
      </c>
      <c r="J14" s="345">
        <v>42</v>
      </c>
      <c r="K14" s="352">
        <v>101530373.3</v>
      </c>
      <c r="L14" s="352">
        <v>89380731.994913995</v>
      </c>
      <c r="M14" s="348">
        <f>SUM(K14:L14)</f>
        <v>190911105.29491401</v>
      </c>
      <c r="N14" s="352">
        <v>97283592.069999993</v>
      </c>
      <c r="O14" s="352">
        <f>84700211.81+2046023.8</f>
        <v>86746235.609999999</v>
      </c>
      <c r="P14" s="348">
        <f>SUM(N14:O14)</f>
        <v>184029827.68000001</v>
      </c>
      <c r="R14" s="342"/>
    </row>
    <row r="15" spans="1:18" ht="16.5" customHeight="1">
      <c r="A15" s="351" t="s">
        <v>1104</v>
      </c>
      <c r="B15" s="345">
        <v>11</v>
      </c>
      <c r="C15" s="345"/>
      <c r="D15" s="345"/>
      <c r="E15" s="348" t="s">
        <v>240</v>
      </c>
      <c r="F15" s="348"/>
      <c r="G15" s="348"/>
      <c r="H15" s="348" t="s">
        <v>240</v>
      </c>
      <c r="I15" s="349" t="s">
        <v>1103</v>
      </c>
      <c r="J15" s="345">
        <v>43</v>
      </c>
      <c r="K15" s="352"/>
      <c r="L15" s="352"/>
      <c r="M15" s="348"/>
      <c r="N15" s="352"/>
      <c r="O15" s="352"/>
      <c r="P15" s="348"/>
    </row>
    <row r="16" spans="1:18" ht="16.5" customHeight="1">
      <c r="A16" s="346" t="s">
        <v>1102</v>
      </c>
      <c r="B16" s="345">
        <v>12</v>
      </c>
      <c r="C16" s="350">
        <f t="shared" ref="C16:H16" si="0">C5+C8+C9+C12+C13+C7</f>
        <v>33907136.18</v>
      </c>
      <c r="D16" s="350">
        <f t="shared" si="0"/>
        <v>10804915.9</v>
      </c>
      <c r="E16" s="350">
        <f t="shared" si="0"/>
        <v>44712052.079999998</v>
      </c>
      <c r="F16" s="350">
        <f t="shared" si="0"/>
        <v>32585925.119999997</v>
      </c>
      <c r="G16" s="350">
        <f t="shared" si="0"/>
        <v>11571587.789999999</v>
      </c>
      <c r="H16" s="350">
        <f t="shared" si="0"/>
        <v>44157512.909999996</v>
      </c>
      <c r="I16" s="351" t="s">
        <v>1101</v>
      </c>
      <c r="J16" s="345">
        <v>44</v>
      </c>
      <c r="K16" s="352">
        <v>0</v>
      </c>
      <c r="L16" s="352">
        <v>0</v>
      </c>
      <c r="M16" s="348">
        <f>SUM(K16:L16)</f>
        <v>0</v>
      </c>
      <c r="N16" s="352">
        <v>0</v>
      </c>
      <c r="O16" s="352">
        <v>0</v>
      </c>
      <c r="P16" s="348">
        <f>SUM(N16:O16)</f>
        <v>0</v>
      </c>
    </row>
    <row r="17" spans="1:16" ht="16.5" customHeight="1">
      <c r="A17" s="351" t="s">
        <v>1100</v>
      </c>
      <c r="B17" s="345">
        <v>13</v>
      </c>
      <c r="C17" s="345"/>
      <c r="D17" s="345"/>
      <c r="E17" s="348" t="s">
        <v>240</v>
      </c>
      <c r="F17" s="348"/>
      <c r="G17" s="348"/>
      <c r="H17" s="348" t="s">
        <v>240</v>
      </c>
      <c r="I17" s="346" t="s">
        <v>1099</v>
      </c>
      <c r="J17" s="345">
        <v>45</v>
      </c>
      <c r="K17" s="350">
        <f t="shared" ref="K17:P17" si="1">K5+K8+K9+K10+K11+K14+K16</f>
        <v>108328060.34999999</v>
      </c>
      <c r="L17" s="350">
        <f t="shared" si="1"/>
        <v>90159065.654913992</v>
      </c>
      <c r="M17" s="350">
        <f t="shared" si="1"/>
        <v>198487126.00491402</v>
      </c>
      <c r="N17" s="350">
        <f t="shared" si="1"/>
        <v>104731082.75</v>
      </c>
      <c r="O17" s="350">
        <f t="shared" si="1"/>
        <v>87641827.909999996</v>
      </c>
      <c r="P17" s="350">
        <f t="shared" si="1"/>
        <v>192372910.66</v>
      </c>
    </row>
    <row r="18" spans="1:16" ht="16.5" customHeight="1">
      <c r="A18" s="351" t="s">
        <v>1098</v>
      </c>
      <c r="B18" s="345">
        <v>14</v>
      </c>
      <c r="C18" s="345"/>
      <c r="D18" s="345"/>
      <c r="E18" s="348" t="s">
        <v>240</v>
      </c>
      <c r="F18" s="348"/>
      <c r="G18" s="348"/>
      <c r="H18" s="348" t="s">
        <v>240</v>
      </c>
      <c r="I18" s="351" t="s">
        <v>1097</v>
      </c>
      <c r="J18" s="345">
        <v>46</v>
      </c>
      <c r="K18" s="345"/>
      <c r="L18" s="345"/>
      <c r="M18" s="348" t="s">
        <v>240</v>
      </c>
      <c r="N18" s="348"/>
      <c r="O18" s="348"/>
      <c r="P18" s="348" t="s">
        <v>240</v>
      </c>
    </row>
    <row r="19" spans="1:16" ht="16.5" customHeight="1">
      <c r="A19" s="351" t="s">
        <v>1096</v>
      </c>
      <c r="B19" s="345">
        <v>15</v>
      </c>
      <c r="C19" s="345"/>
      <c r="D19" s="345"/>
      <c r="E19" s="348" t="s">
        <v>240</v>
      </c>
      <c r="F19" s="348"/>
      <c r="G19" s="348"/>
      <c r="H19" s="348" t="s">
        <v>240</v>
      </c>
      <c r="I19" s="351" t="s">
        <v>1095</v>
      </c>
      <c r="J19" s="345">
        <v>47</v>
      </c>
      <c r="K19" s="345"/>
      <c r="L19" s="345"/>
      <c r="M19" s="348" t="s">
        <v>240</v>
      </c>
      <c r="N19" s="348"/>
      <c r="O19" s="348"/>
      <c r="P19" s="348" t="s">
        <v>240</v>
      </c>
    </row>
    <row r="20" spans="1:16" ht="16.5" customHeight="1">
      <c r="A20" s="351" t="s">
        <v>1094</v>
      </c>
      <c r="B20" s="345">
        <v>16</v>
      </c>
      <c r="C20" s="345"/>
      <c r="D20" s="345"/>
      <c r="E20" s="348" t="s">
        <v>240</v>
      </c>
      <c r="F20" s="348"/>
      <c r="G20" s="348"/>
      <c r="H20" s="348" t="s">
        <v>240</v>
      </c>
      <c r="I20" s="351" t="s">
        <v>1093</v>
      </c>
      <c r="J20" s="345">
        <v>48</v>
      </c>
      <c r="K20" s="345"/>
      <c r="L20" s="345"/>
      <c r="M20" s="348" t="s">
        <v>240</v>
      </c>
      <c r="N20" s="348"/>
      <c r="O20" s="348"/>
      <c r="P20" s="348" t="s">
        <v>240</v>
      </c>
    </row>
    <row r="21" spans="1:16" ht="16.5" customHeight="1">
      <c r="A21" s="351" t="s">
        <v>1092</v>
      </c>
      <c r="B21" s="345">
        <v>17</v>
      </c>
      <c r="C21" s="352">
        <v>10850100</v>
      </c>
      <c r="D21" s="352">
        <v>0</v>
      </c>
      <c r="E21" s="348">
        <f>SUM(C21:D21)</f>
        <v>10850100</v>
      </c>
      <c r="F21" s="352">
        <v>10850100</v>
      </c>
      <c r="G21" s="352">
        <v>0</v>
      </c>
      <c r="H21" s="348">
        <f>SUM(F21:G21)</f>
        <v>10850100</v>
      </c>
      <c r="I21" s="351" t="s">
        <v>1091</v>
      </c>
      <c r="J21" s="345">
        <v>49</v>
      </c>
      <c r="K21" s="345"/>
      <c r="L21" s="345"/>
      <c r="M21" s="348" t="s">
        <v>240</v>
      </c>
      <c r="N21" s="348"/>
      <c r="O21" s="348"/>
      <c r="P21" s="348" t="s">
        <v>240</v>
      </c>
    </row>
    <row r="22" spans="1:16" ht="16.5" customHeight="1">
      <c r="A22" s="351" t="s">
        <v>1090</v>
      </c>
      <c r="B22" s="345">
        <v>18</v>
      </c>
      <c r="C22" s="345"/>
      <c r="D22" s="345"/>
      <c r="E22" s="348"/>
      <c r="F22" s="345"/>
      <c r="G22" s="345"/>
      <c r="H22" s="348"/>
      <c r="I22" s="351" t="s">
        <v>1089</v>
      </c>
      <c r="J22" s="345">
        <v>50</v>
      </c>
      <c r="K22" s="345"/>
      <c r="L22" s="345"/>
      <c r="M22" s="348" t="s">
        <v>240</v>
      </c>
      <c r="N22" s="345"/>
      <c r="O22" s="345"/>
      <c r="P22" s="348" t="s">
        <v>240</v>
      </c>
    </row>
    <row r="23" spans="1:16" ht="16.5" customHeight="1">
      <c r="A23" s="351" t="s">
        <v>1088</v>
      </c>
      <c r="B23" s="345">
        <v>19</v>
      </c>
      <c r="C23" s="352">
        <v>34849472.983999997</v>
      </c>
      <c r="D23" s="352">
        <v>1886384.03</v>
      </c>
      <c r="E23" s="348">
        <f>SUM(C23:D23)</f>
        <v>36735857.013999999</v>
      </c>
      <c r="F23" s="352">
        <v>38133879.138666667</v>
      </c>
      <c r="G23" s="352">
        <v>2287999.25</v>
      </c>
      <c r="H23" s="353">
        <f>SUM(F23:G23)</f>
        <v>40421878.388666667</v>
      </c>
      <c r="I23" s="351" t="s">
        <v>1087</v>
      </c>
      <c r="J23" s="345">
        <v>51</v>
      </c>
      <c r="K23" s="345"/>
      <c r="L23" s="352">
        <v>54556450</v>
      </c>
      <c r="M23" s="348">
        <f>SUM(K23:L23)</f>
        <v>54556450</v>
      </c>
      <c r="N23" s="345"/>
      <c r="O23" s="352">
        <v>54556450</v>
      </c>
      <c r="P23" s="348">
        <f>SUM(N23:O23)</f>
        <v>54556450</v>
      </c>
    </row>
    <row r="24" spans="1:16" ht="16.5" customHeight="1">
      <c r="A24" s="351" t="s">
        <v>1086</v>
      </c>
      <c r="B24" s="345">
        <v>20</v>
      </c>
      <c r="C24" s="352">
        <v>633896.02</v>
      </c>
      <c r="D24" s="352">
        <v>52592698.384913996</v>
      </c>
      <c r="E24" s="348">
        <f>SUM(C24:D24)</f>
        <v>53226594.404913999</v>
      </c>
      <c r="F24" s="352">
        <v>633896.02</v>
      </c>
      <c r="G24" s="352">
        <v>52592698.384914003</v>
      </c>
      <c r="H24" s="353">
        <f>SUM(F24:G24)</f>
        <v>53226594.404914007</v>
      </c>
      <c r="I24" s="351" t="s">
        <v>1085</v>
      </c>
      <c r="J24" s="345">
        <v>52</v>
      </c>
      <c r="K24" s="352">
        <v>7043110.4716250403</v>
      </c>
      <c r="L24" s="345"/>
      <c r="M24" s="348">
        <f>SUM(K24:L24)</f>
        <v>7043110.4716250403</v>
      </c>
      <c r="N24" s="352">
        <v>7785413.5867506899</v>
      </c>
      <c r="O24" s="345"/>
      <c r="P24" s="348">
        <f>SUM(N24:O24)</f>
        <v>7785413.5867506899</v>
      </c>
    </row>
    <row r="25" spans="1:16" ht="16.5" customHeight="1">
      <c r="A25" s="351" t="s">
        <v>1084</v>
      </c>
      <c r="B25" s="345">
        <v>21</v>
      </c>
      <c r="C25" s="345"/>
      <c r="D25" s="345"/>
      <c r="E25" s="348"/>
      <c r="F25" s="345"/>
      <c r="G25" s="345"/>
      <c r="H25" s="348"/>
      <c r="I25" s="351" t="s">
        <v>1083</v>
      </c>
      <c r="J25" s="345">
        <v>53</v>
      </c>
      <c r="K25" s="345"/>
      <c r="L25" s="345"/>
      <c r="M25" s="348" t="s">
        <v>240</v>
      </c>
      <c r="N25" s="348"/>
      <c r="O25" s="348"/>
      <c r="P25" s="348" t="s">
        <v>240</v>
      </c>
    </row>
    <row r="26" spans="1:16" ht="16.5" customHeight="1">
      <c r="A26" s="351" t="s">
        <v>1082</v>
      </c>
      <c r="B26" s="345">
        <v>22</v>
      </c>
      <c r="C26" s="345"/>
      <c r="D26" s="345"/>
      <c r="E26" s="348"/>
      <c r="F26" s="345"/>
      <c r="G26" s="345"/>
      <c r="H26" s="348"/>
      <c r="I26" s="346" t="s">
        <v>1081</v>
      </c>
      <c r="J26" s="345">
        <v>54</v>
      </c>
      <c r="K26" s="350">
        <f t="shared" ref="K26:P26" si="2">SUM(K19:K25)</f>
        <v>7043110.4716250403</v>
      </c>
      <c r="L26" s="350">
        <f t="shared" si="2"/>
        <v>54556450</v>
      </c>
      <c r="M26" s="350">
        <f t="shared" si="2"/>
        <v>61599560.471625037</v>
      </c>
      <c r="N26" s="350">
        <f t="shared" si="2"/>
        <v>7785413.5867506899</v>
      </c>
      <c r="O26" s="350">
        <f t="shared" si="2"/>
        <v>54556450</v>
      </c>
      <c r="P26" s="350">
        <f t="shared" si="2"/>
        <v>62341863.586750686</v>
      </c>
    </row>
    <row r="27" spans="1:16" ht="16.5" customHeight="1">
      <c r="A27" s="351" t="s">
        <v>1080</v>
      </c>
      <c r="B27" s="345">
        <v>23</v>
      </c>
      <c r="C27" s="345"/>
      <c r="D27" s="345"/>
      <c r="E27" s="348"/>
      <c r="F27" s="345"/>
      <c r="G27" s="345"/>
      <c r="H27" s="348"/>
      <c r="I27" s="346" t="s">
        <v>1079</v>
      </c>
      <c r="J27" s="345">
        <v>55</v>
      </c>
      <c r="K27" s="350">
        <f t="shared" ref="K27:P27" si="3">K17+K26</f>
        <v>115371170.82162504</v>
      </c>
      <c r="L27" s="350">
        <f t="shared" si="3"/>
        <v>144715515.65491399</v>
      </c>
      <c r="M27" s="350">
        <f t="shared" si="3"/>
        <v>260086686.47653905</v>
      </c>
      <c r="N27" s="350">
        <f t="shared" si="3"/>
        <v>112516496.33675069</v>
      </c>
      <c r="O27" s="350">
        <f t="shared" si="3"/>
        <v>142198277.91</v>
      </c>
      <c r="P27" s="350">
        <f t="shared" si="3"/>
        <v>254714774.24675068</v>
      </c>
    </row>
    <row r="28" spans="1:16" ht="16.5" customHeight="1">
      <c r="A28" s="351" t="s">
        <v>1078</v>
      </c>
      <c r="B28" s="345">
        <v>24</v>
      </c>
      <c r="C28" s="345"/>
      <c r="D28" s="345"/>
      <c r="E28" s="348"/>
      <c r="F28" s="345"/>
      <c r="G28" s="345"/>
      <c r="H28" s="348"/>
      <c r="I28" s="351" t="s">
        <v>1077</v>
      </c>
      <c r="J28" s="345">
        <v>56</v>
      </c>
      <c r="K28" s="345"/>
      <c r="L28" s="345"/>
      <c r="M28" s="348" t="s">
        <v>240</v>
      </c>
      <c r="N28" s="348"/>
      <c r="O28" s="348"/>
      <c r="P28" s="348" t="s">
        <v>240</v>
      </c>
    </row>
    <row r="29" spans="1:16" ht="16.5" customHeight="1">
      <c r="A29" s="351" t="s">
        <v>1076</v>
      </c>
      <c r="B29" s="345">
        <v>25</v>
      </c>
      <c r="C29" s="352">
        <v>2980380.1911160946</v>
      </c>
      <c r="D29" s="352">
        <v>0</v>
      </c>
      <c r="E29" s="348">
        <f>SUM(C29:D29)</f>
        <v>2980380.1911160946</v>
      </c>
      <c r="F29" s="352">
        <f>14630976.454257-8931000</f>
        <v>5699976.4542570002</v>
      </c>
      <c r="G29" s="352">
        <v>0</v>
      </c>
      <c r="H29" s="353">
        <f>SUM(F29:G29)</f>
        <v>5699976.4542570002</v>
      </c>
      <c r="I29" s="351" t="s">
        <v>1075</v>
      </c>
      <c r="J29" s="345">
        <v>57</v>
      </c>
      <c r="K29" s="352">
        <v>40000000</v>
      </c>
      <c r="L29" s="352">
        <v>10550100</v>
      </c>
      <c r="M29" s="348">
        <f>SUM(K29:L29)</f>
        <v>50550100</v>
      </c>
      <c r="N29" s="352">
        <v>40000000</v>
      </c>
      <c r="O29" s="352">
        <v>10550100</v>
      </c>
      <c r="P29" s="348">
        <f>SUM(N29:O29)</f>
        <v>50550100</v>
      </c>
    </row>
    <row r="30" spans="1:16" ht="16.5" customHeight="1">
      <c r="A30" s="351" t="s">
        <v>1074</v>
      </c>
      <c r="B30" s="345">
        <v>26</v>
      </c>
      <c r="C30" s="352">
        <v>13261118.83141844</v>
      </c>
      <c r="D30" s="352">
        <v>47198336.450000003</v>
      </c>
      <c r="E30" s="348">
        <f>SUM(C30:D30)</f>
        <v>60459455.281418443</v>
      </c>
      <c r="F30" s="352">
        <v>13587310.274822693</v>
      </c>
      <c r="G30" s="352">
        <v>48204882.050000004</v>
      </c>
      <c r="H30" s="353">
        <f>SUM(F30:G30)</f>
        <v>61792192.324822694</v>
      </c>
      <c r="I30" s="351" t="s">
        <v>1073</v>
      </c>
      <c r="J30" s="345">
        <v>58</v>
      </c>
      <c r="K30" s="345"/>
      <c r="L30" s="345"/>
      <c r="M30" s="348" t="s">
        <v>240</v>
      </c>
      <c r="N30" s="345"/>
      <c r="O30" s="345"/>
      <c r="P30" s="348" t="s">
        <v>240</v>
      </c>
    </row>
    <row r="31" spans="1:16" ht="16.5" customHeight="1">
      <c r="A31" s="351" t="s">
        <v>1072</v>
      </c>
      <c r="B31" s="345">
        <v>27</v>
      </c>
      <c r="C31" s="345"/>
      <c r="D31" s="345"/>
      <c r="E31" s="348" t="s">
        <v>240</v>
      </c>
      <c r="F31" s="348"/>
      <c r="G31" s="348"/>
      <c r="H31" s="348" t="s">
        <v>240</v>
      </c>
      <c r="I31" s="351" t="s">
        <v>1071</v>
      </c>
      <c r="J31" s="345">
        <v>59</v>
      </c>
      <c r="K31" s="345"/>
      <c r="L31" s="345"/>
      <c r="M31" s="348" t="s">
        <v>240</v>
      </c>
      <c r="N31" s="345"/>
      <c r="O31" s="345"/>
      <c r="P31" s="348" t="s">
        <v>240</v>
      </c>
    </row>
    <row r="32" spans="1:16" ht="16.5" customHeight="1">
      <c r="A32" s="351" t="s">
        <v>1070</v>
      </c>
      <c r="B32" s="345">
        <v>28</v>
      </c>
      <c r="C32" s="345"/>
      <c r="D32" s="345"/>
      <c r="E32" s="348" t="s">
        <v>240</v>
      </c>
      <c r="F32" s="348"/>
      <c r="G32" s="348"/>
      <c r="H32" s="348" t="s">
        <v>240</v>
      </c>
      <c r="I32" s="351" t="s">
        <v>1069</v>
      </c>
      <c r="J32" s="345">
        <v>60</v>
      </c>
      <c r="K32" s="352">
        <v>36248919.773789696</v>
      </c>
      <c r="L32" s="345"/>
      <c r="M32" s="348">
        <f>SUM(K32:L32)</f>
        <v>36248919.773789696</v>
      </c>
      <c r="N32" s="352">
        <v>36248919.773789696</v>
      </c>
      <c r="O32" s="345"/>
      <c r="P32" s="348">
        <f>SUM(N32:O32)</f>
        <v>36248919.773789696</v>
      </c>
    </row>
    <row r="33" spans="1:17" ht="16.5" customHeight="1">
      <c r="A33" s="351" t="s">
        <v>1068</v>
      </c>
      <c r="B33" s="345">
        <v>29</v>
      </c>
      <c r="C33" s="345"/>
      <c r="D33" s="345"/>
      <c r="E33" s="348" t="s">
        <v>240</v>
      </c>
      <c r="F33" s="348"/>
      <c r="G33" s="348"/>
      <c r="H33" s="348" t="s">
        <v>240</v>
      </c>
      <c r="I33" s="351" t="s">
        <v>1067</v>
      </c>
      <c r="J33" s="345">
        <v>61</v>
      </c>
      <c r="K33" s="352">
        <v>-95137986.387000203</v>
      </c>
      <c r="L33" s="352">
        <v>-42783280.890000001</v>
      </c>
      <c r="M33" s="348">
        <f>SUM(K33:L33)</f>
        <v>-137921267.27700019</v>
      </c>
      <c r="N33" s="352">
        <f>-78105789.099914-8931000-237540</f>
        <v>-87274329.099913999</v>
      </c>
      <c r="O33" s="352">
        <v>-38091210.439999998</v>
      </c>
      <c r="P33" s="348">
        <f>SUM(N33:O33)</f>
        <v>-125365539.539914</v>
      </c>
      <c r="Q33" s="342">
        <f>M33-P33-'P&amp;L(3)'!F25</f>
        <v>0</v>
      </c>
    </row>
    <row r="34" spans="1:17" ht="16.5" customHeight="1">
      <c r="A34" s="351" t="s">
        <v>1066</v>
      </c>
      <c r="B34" s="345">
        <v>30</v>
      </c>
      <c r="C34" s="345"/>
      <c r="D34" s="345"/>
      <c r="E34" s="348" t="s">
        <v>240</v>
      </c>
      <c r="F34" s="348"/>
      <c r="G34" s="348"/>
      <c r="H34" s="348" t="s">
        <v>240</v>
      </c>
      <c r="I34" s="346" t="s">
        <v>1065</v>
      </c>
      <c r="J34" s="345">
        <v>62</v>
      </c>
      <c r="K34" s="350">
        <f t="shared" ref="K34:P34" si="4">K29+K33+K32</f>
        <v>-18889066.613210507</v>
      </c>
      <c r="L34" s="350">
        <f t="shared" si="4"/>
        <v>-32233180.890000001</v>
      </c>
      <c r="M34" s="350">
        <f t="shared" si="4"/>
        <v>-51122247.503210492</v>
      </c>
      <c r="N34" s="350">
        <f t="shared" si="4"/>
        <v>-11025409.326124303</v>
      </c>
      <c r="O34" s="350">
        <f t="shared" si="4"/>
        <v>-27541110.439999998</v>
      </c>
      <c r="P34" s="350">
        <f t="shared" si="4"/>
        <v>-38566519.766124301</v>
      </c>
    </row>
    <row r="35" spans="1:17" ht="16.5" customHeight="1">
      <c r="A35" s="346" t="s">
        <v>1064</v>
      </c>
      <c r="B35" s="345">
        <v>31</v>
      </c>
      <c r="C35" s="350">
        <f t="shared" ref="C35:H35" si="5">C29+C24+C23+C21+C30</f>
        <v>62574968.026534535</v>
      </c>
      <c r="D35" s="350">
        <f t="shared" si="5"/>
        <v>101677418.864914</v>
      </c>
      <c r="E35" s="350">
        <f t="shared" si="5"/>
        <v>164252386.89144853</v>
      </c>
      <c r="F35" s="350">
        <f t="shared" si="5"/>
        <v>68905161.887746364</v>
      </c>
      <c r="G35" s="350">
        <f t="shared" si="5"/>
        <v>103085579.68491401</v>
      </c>
      <c r="H35" s="350">
        <f t="shared" si="5"/>
        <v>171990741.57266036</v>
      </c>
      <c r="I35" s="349"/>
      <c r="J35" s="345"/>
      <c r="K35" s="348" t="s">
        <v>240</v>
      </c>
      <c r="L35" s="348" t="s">
        <v>240</v>
      </c>
      <c r="M35" s="348" t="s">
        <v>240</v>
      </c>
      <c r="N35" s="348"/>
      <c r="O35" s="348"/>
      <c r="P35" s="348" t="s">
        <v>240</v>
      </c>
    </row>
    <row r="36" spans="1:17" ht="16.5" customHeight="1">
      <c r="A36" s="347" t="s">
        <v>1063</v>
      </c>
      <c r="B36" s="345">
        <v>32</v>
      </c>
      <c r="C36" s="344">
        <f t="shared" ref="C36:H36" si="6">C16+C35</f>
        <v>96482104.206534535</v>
      </c>
      <c r="D36" s="344">
        <f t="shared" si="6"/>
        <v>112482334.76491401</v>
      </c>
      <c r="E36" s="344">
        <f t="shared" si="6"/>
        <v>208964438.97144854</v>
      </c>
      <c r="F36" s="344">
        <f t="shared" si="6"/>
        <v>101491087.00774637</v>
      </c>
      <c r="G36" s="344">
        <f t="shared" si="6"/>
        <v>114657167.47491401</v>
      </c>
      <c r="H36" s="344">
        <f t="shared" si="6"/>
        <v>216148254.48266035</v>
      </c>
      <c r="I36" s="346" t="s">
        <v>1062</v>
      </c>
      <c r="J36" s="345">
        <v>63</v>
      </c>
      <c r="K36" s="344">
        <f t="shared" ref="K36:P36" si="7">K27+K34</f>
        <v>96482104.208414525</v>
      </c>
      <c r="L36" s="344">
        <f t="shared" si="7"/>
        <v>112482334.76491399</v>
      </c>
      <c r="M36" s="344">
        <f t="shared" si="7"/>
        <v>208964438.97332856</v>
      </c>
      <c r="N36" s="344">
        <f t="shared" si="7"/>
        <v>101491087.01062638</v>
      </c>
      <c r="O36" s="344">
        <f t="shared" si="7"/>
        <v>114657167.47</v>
      </c>
      <c r="P36" s="344">
        <f t="shared" si="7"/>
        <v>216148254.48062637</v>
      </c>
    </row>
    <row r="37" spans="1:17" ht="16.5" customHeight="1">
      <c r="K37" s="343">
        <f t="shared" ref="K37:P37" si="8">C36-K36</f>
        <v>-1.8799901008605957E-3</v>
      </c>
      <c r="L37" s="343">
        <f t="shared" si="8"/>
        <v>0</v>
      </c>
      <c r="M37" s="343">
        <f t="shared" si="8"/>
        <v>-1.8800199031829834E-3</v>
      </c>
      <c r="N37" s="343">
        <f t="shared" si="8"/>
        <v>-2.8800070285797119E-3</v>
      </c>
      <c r="O37" s="343">
        <f t="shared" si="8"/>
        <v>4.914015531539917E-3</v>
      </c>
      <c r="P37" s="343">
        <f t="shared" si="8"/>
        <v>2.0339787006378174E-3</v>
      </c>
    </row>
    <row r="40" spans="1:17" ht="16.5" customHeight="1">
      <c r="M40" s="342"/>
      <c r="N40" s="342"/>
      <c r="O40" s="342"/>
    </row>
  </sheetData>
  <mergeCells count="2">
    <mergeCell ref="A1:P1"/>
    <mergeCell ref="H2:I2"/>
  </mergeCells>
  <pageMargins left="0.75" right="0.75" top="1" bottom="1" header="0.51" footer="0.51"/>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39629-1518-44DF-9590-01B6631B3B47}">
  <sheetPr>
    <tabColor rgb="FF7030A0"/>
    <pageSetUpPr fitToPage="1"/>
  </sheetPr>
  <dimension ref="A1:EQ107"/>
  <sheetViews>
    <sheetView topLeftCell="A55" workbookViewId="0">
      <selection activeCell="B74" sqref="B74"/>
    </sheetView>
  </sheetViews>
  <sheetFormatPr defaultColWidth="10.33203125" defaultRowHeight="10.199999999999999" outlineLevelRow="1" outlineLevelCol="2"/>
  <cols>
    <col min="1" max="1" width="10.33203125" style="380"/>
    <col min="2" max="2" width="5.109375" style="380" customWidth="1"/>
    <col min="3" max="3" width="33.109375" style="380" bestFit="1" customWidth="1"/>
    <col min="4" max="4" width="5.88671875" style="380" bestFit="1" customWidth="1"/>
    <col min="5" max="5" width="12.5546875" style="380" customWidth="1" outlineLevel="1"/>
    <col min="6" max="6" width="11.6640625" style="380" customWidth="1" outlineLevel="1"/>
    <col min="7" max="7" width="12.109375" style="380" customWidth="1" outlineLevel="1"/>
    <col min="8" max="8" width="10.88671875" style="380" customWidth="1" outlineLevel="1"/>
    <col min="9" max="9" width="11.5546875" style="380" customWidth="1" outlineLevel="1"/>
    <col min="10" max="10" width="9.5546875" style="380" customWidth="1" outlineLevel="1"/>
    <col min="11" max="11" width="11.6640625" style="380" customWidth="1" outlineLevel="1"/>
    <col min="12" max="12" width="12.5546875" style="380" customWidth="1" outlineLevel="1"/>
    <col min="13" max="13" width="6.33203125" style="380" customWidth="1" outlineLevel="1"/>
    <col min="14" max="14" width="11.6640625" style="380" customWidth="1" outlineLevel="1"/>
    <col min="15" max="15" width="12.109375" style="380" customWidth="1" outlineLevel="1" collapsed="1"/>
    <col min="16" max="16" width="12.5546875" style="382" customWidth="1" outlineLevel="2"/>
    <col min="17" max="17" width="5.33203125" style="380" customWidth="1" outlineLevel="2"/>
    <col min="18" max="18" width="14.33203125" style="380" customWidth="1" outlineLevel="2"/>
    <col min="19" max="19" width="12.5546875" style="385" bestFit="1" customWidth="1"/>
    <col min="20" max="20" width="14.44140625" style="380" customWidth="1"/>
    <col min="21" max="21" width="8.6640625" style="380" customWidth="1"/>
    <col min="22" max="22" width="16.5546875" style="384" bestFit="1" customWidth="1"/>
    <col min="23" max="23" width="11.5546875" style="383" bestFit="1" customWidth="1"/>
    <col min="24" max="24" width="14.44140625" style="380" customWidth="1"/>
    <col min="25" max="25" width="8.5546875" style="380" customWidth="1"/>
    <col min="26" max="26" width="16.5546875" style="384" bestFit="1" customWidth="1"/>
    <col min="27" max="27" width="11.5546875" style="383" bestFit="1" customWidth="1"/>
    <col min="28" max="28" width="14.44140625" style="380" customWidth="1"/>
    <col min="29" max="29" width="8.5546875" style="380" customWidth="1"/>
    <col min="30" max="30" width="16.5546875" style="384" bestFit="1" customWidth="1"/>
    <col min="31" max="31" width="11.5546875" style="383" bestFit="1" customWidth="1"/>
    <col min="32" max="32" width="14.44140625" style="380" customWidth="1"/>
    <col min="33" max="33" width="8.5546875" style="380" customWidth="1"/>
    <col min="34" max="34" width="14.44140625" style="380" customWidth="1"/>
    <col min="35" max="39" width="8.5546875" style="380" customWidth="1"/>
    <col min="40" max="42" width="14.44140625" style="380" customWidth="1"/>
    <col min="43" max="43" width="2.5546875" style="380" customWidth="1"/>
    <col min="44" max="44" width="19" style="380" customWidth="1"/>
    <col min="45" max="45" width="11.5546875" style="380" customWidth="1"/>
    <col min="46" max="46" width="16.88671875" style="380" customWidth="1"/>
    <col min="47" max="47" width="14.44140625" style="380" customWidth="1"/>
    <col min="48" max="48" width="6.44140625" style="380" customWidth="1"/>
    <col min="49" max="49" width="14.44140625" style="380" customWidth="1"/>
    <col min="50" max="50" width="4" style="380" customWidth="1"/>
    <col min="51" max="53" width="14.44140625" style="380" customWidth="1"/>
    <col min="54" max="54" width="14.44140625" style="380" hidden="1" customWidth="1" outlineLevel="1"/>
    <col min="55" max="55" width="12.6640625" style="380" customWidth="1" collapsed="1"/>
    <col min="56" max="56" width="14.44140625" style="380" hidden="1" customWidth="1" outlineLevel="1"/>
    <col min="57" max="57" width="3.6640625" style="380" customWidth="1" collapsed="1"/>
    <col min="58" max="58" width="12.6640625" style="380" customWidth="1"/>
    <col min="59" max="59" width="10.33203125" style="380" customWidth="1"/>
    <col min="60" max="60" width="12.6640625" style="380" customWidth="1"/>
    <col min="61" max="61" width="15" style="380" customWidth="1"/>
    <col min="62" max="62" width="14" style="380" bestFit="1" customWidth="1"/>
    <col min="63" max="63" width="10.33203125" style="380" customWidth="1"/>
    <col min="64" max="64" width="12.5546875" style="380" bestFit="1" customWidth="1"/>
    <col min="65" max="65" width="13.44140625" style="380" customWidth="1"/>
    <col min="66" max="66" width="14.109375" style="380" bestFit="1" customWidth="1"/>
    <col min="67" max="67" width="11.6640625" style="380" bestFit="1" customWidth="1"/>
    <col min="68" max="68" width="12.88671875" style="380" bestFit="1" customWidth="1"/>
    <col min="69" max="80" width="11.6640625" style="380" bestFit="1" customWidth="1"/>
    <col min="81" max="82" width="12.5546875" style="380" bestFit="1" customWidth="1"/>
    <col min="83" max="83" width="14.44140625" style="380" bestFit="1" customWidth="1"/>
    <col min="84" max="84" width="14.44140625" style="380" customWidth="1"/>
    <col min="85" max="85" width="14" style="380" bestFit="1" customWidth="1"/>
    <col min="86" max="93" width="12.5546875" style="380" bestFit="1" customWidth="1"/>
    <col min="94" max="94" width="12.5546875" style="380" customWidth="1"/>
    <col min="95" max="102" width="12.5546875" style="380" bestFit="1" customWidth="1"/>
    <col min="103" max="106" width="15" style="382" hidden="1" customWidth="1" outlineLevel="1"/>
    <col min="107" max="107" width="10.6640625" style="380" bestFit="1" customWidth="1" collapsed="1"/>
    <col min="108" max="109" width="10.6640625" style="380" bestFit="1" customWidth="1"/>
    <col min="110" max="110" width="12.6640625" style="380" bestFit="1" customWidth="1"/>
    <col min="111" max="111" width="14.109375" style="380" bestFit="1" customWidth="1"/>
    <col min="112" max="112" width="10.33203125" style="380"/>
    <col min="113" max="113" width="13.44140625" style="380" bestFit="1" customWidth="1"/>
    <col min="114" max="114" width="13.44140625" style="380" customWidth="1"/>
    <col min="115" max="115" width="14.109375" style="380" bestFit="1" customWidth="1"/>
    <col min="116" max="117" width="11.6640625" style="380" bestFit="1" customWidth="1"/>
    <col min="118" max="119" width="12.5546875" style="380" bestFit="1" customWidth="1"/>
    <col min="120" max="120" width="14.6640625" style="380" bestFit="1" customWidth="1"/>
    <col min="121" max="121" width="12.5546875" style="380" bestFit="1" customWidth="1"/>
    <col min="122" max="122" width="14.88671875" style="380" bestFit="1" customWidth="1"/>
    <col min="123" max="130" width="12.5546875" style="380" bestFit="1" customWidth="1"/>
    <col min="131" max="131" width="15" style="382" hidden="1" customWidth="1" outlineLevel="1"/>
    <col min="132" max="132" width="10.6640625" style="380" bestFit="1" customWidth="1" collapsed="1"/>
    <col min="133" max="134" width="10.6640625" style="380" bestFit="1" customWidth="1"/>
    <col min="135" max="135" width="11.33203125" style="380" bestFit="1" customWidth="1"/>
    <col min="136" max="136" width="14.44140625" style="380" bestFit="1" customWidth="1"/>
    <col min="137" max="137" width="10.33203125" style="380"/>
    <col min="138" max="138" width="13" style="380" bestFit="1" customWidth="1"/>
    <col min="139" max="139" width="14.109375" style="380" bestFit="1" customWidth="1"/>
    <col min="140" max="141" width="10.33203125" style="380"/>
    <col min="142" max="142" width="48.6640625" style="380" customWidth="1"/>
    <col min="143" max="143" width="13.44140625" style="381" customWidth="1"/>
    <col min="144" max="144" width="2.6640625" style="380" customWidth="1"/>
    <col min="145" max="145" width="13.44140625" style="381" customWidth="1"/>
    <col min="146" max="146" width="2.5546875" style="380" customWidth="1"/>
    <col min="147" max="147" width="13.44140625" style="381" customWidth="1"/>
    <col min="148" max="16384" width="10.33203125" style="380"/>
  </cols>
  <sheetData>
    <row r="1" spans="1:147" ht="15.6">
      <c r="B1" s="447"/>
      <c r="E1" s="446" t="s">
        <v>1187</v>
      </c>
      <c r="F1" s="445" t="s">
        <v>1187</v>
      </c>
      <c r="G1" s="445" t="s">
        <v>1187</v>
      </c>
      <c r="H1" s="445" t="s">
        <v>1187</v>
      </c>
      <c r="I1" s="445" t="s">
        <v>1187</v>
      </c>
      <c r="J1" s="445" t="s">
        <v>1187</v>
      </c>
      <c r="K1" s="444" t="s">
        <v>1187</v>
      </c>
      <c r="V1" s="380"/>
      <c r="W1" s="380"/>
      <c r="Z1" s="380"/>
      <c r="AA1" s="380"/>
      <c r="AD1" s="380"/>
      <c r="AE1" s="380"/>
      <c r="CY1" s="380"/>
      <c r="CZ1" s="380"/>
      <c r="DA1" s="380"/>
      <c r="DB1" s="380"/>
      <c r="EA1" s="380"/>
      <c r="EM1" s="380"/>
      <c r="EO1" s="380"/>
      <c r="EQ1" s="380"/>
    </row>
    <row r="2" spans="1:147">
      <c r="B2" s="396"/>
      <c r="E2" s="696"/>
      <c r="F2" s="696"/>
      <c r="G2" s="696"/>
      <c r="H2" s="696"/>
      <c r="I2" s="696"/>
      <c r="J2" s="696"/>
      <c r="K2" s="696"/>
      <c r="R2" s="385"/>
      <c r="V2" s="380"/>
      <c r="W2" s="380"/>
      <c r="Z2" s="380"/>
      <c r="AA2" s="380"/>
      <c r="AD2" s="380"/>
      <c r="AE2" s="380"/>
      <c r="CY2" s="380"/>
      <c r="CZ2" s="380"/>
      <c r="DA2" s="380"/>
      <c r="DB2" s="380"/>
      <c r="EA2" s="380"/>
      <c r="EM2" s="380"/>
      <c r="EO2" s="380"/>
      <c r="EQ2" s="380"/>
    </row>
    <row r="3" spans="1:147">
      <c r="B3" s="396"/>
      <c r="E3" s="443"/>
      <c r="F3" s="443"/>
      <c r="G3" s="443"/>
      <c r="H3" s="443"/>
      <c r="I3" s="443"/>
      <c r="J3" s="443"/>
      <c r="K3" s="443"/>
      <c r="L3" s="442" t="s">
        <v>1247</v>
      </c>
      <c r="M3" s="441">
        <v>1.2076666666666667</v>
      </c>
      <c r="N3" s="442" t="s">
        <v>1246</v>
      </c>
      <c r="O3" s="441">
        <v>0.97089999999999999</v>
      </c>
      <c r="R3" s="385"/>
      <c r="V3" s="380"/>
      <c r="W3" s="380"/>
      <c r="Z3" s="380"/>
      <c r="AA3" s="380"/>
      <c r="AD3" s="380"/>
      <c r="AE3" s="380"/>
      <c r="CY3" s="380"/>
      <c r="CZ3" s="380"/>
      <c r="DA3" s="380"/>
      <c r="DB3" s="380"/>
      <c r="EA3" s="380"/>
      <c r="EM3" s="380"/>
      <c r="EO3" s="380"/>
      <c r="EQ3" s="380"/>
    </row>
    <row r="4" spans="1:147">
      <c r="B4" s="385"/>
      <c r="E4" s="382"/>
      <c r="F4" s="382"/>
      <c r="G4" s="382"/>
      <c r="H4" s="382"/>
      <c r="I4" s="382"/>
      <c r="J4" s="382"/>
      <c r="K4" s="438"/>
      <c r="L4" s="442" t="s">
        <v>1245</v>
      </c>
      <c r="M4" s="441">
        <v>1.1383000000000001</v>
      </c>
      <c r="N4" s="442" t="s">
        <v>1244</v>
      </c>
      <c r="O4" s="441">
        <v>0.97089999999999999</v>
      </c>
      <c r="R4" s="385"/>
      <c r="V4" s="380"/>
      <c r="W4" s="380"/>
      <c r="Z4" s="380"/>
      <c r="AA4" s="380"/>
      <c r="AD4" s="380"/>
      <c r="AE4" s="380"/>
      <c r="CY4" s="380"/>
      <c r="CZ4" s="380"/>
      <c r="DA4" s="380"/>
      <c r="DB4" s="380"/>
      <c r="EA4" s="380"/>
      <c r="EM4" s="380"/>
      <c r="EO4" s="380"/>
      <c r="EQ4" s="380"/>
    </row>
    <row r="5" spans="1:147">
      <c r="B5" s="400" t="s">
        <v>1243</v>
      </c>
      <c r="E5" s="382"/>
      <c r="F5" s="382"/>
      <c r="G5" s="382"/>
      <c r="H5" s="382"/>
      <c r="I5" s="438"/>
      <c r="J5" s="438"/>
      <c r="K5" s="438"/>
      <c r="M5" s="438"/>
      <c r="N5" s="438"/>
      <c r="O5" s="438"/>
      <c r="V5" s="380"/>
      <c r="W5" s="380"/>
      <c r="Z5" s="380"/>
      <c r="AA5" s="380"/>
      <c r="AD5" s="380"/>
      <c r="AE5" s="380"/>
      <c r="CY5" s="380"/>
      <c r="CZ5" s="380"/>
      <c r="DA5" s="380"/>
      <c r="DB5" s="380"/>
      <c r="EA5" s="380"/>
      <c r="EM5" s="380"/>
      <c r="EO5" s="380"/>
      <c r="EQ5" s="380"/>
    </row>
    <row r="6" spans="1:147" ht="11.4">
      <c r="B6" s="396" t="s">
        <v>1237</v>
      </c>
      <c r="C6" s="440">
        <v>44196</v>
      </c>
      <c r="E6" s="382"/>
      <c r="F6" s="382"/>
      <c r="G6" s="433"/>
      <c r="H6" s="382"/>
      <c r="I6" s="438"/>
      <c r="J6" s="438"/>
      <c r="K6" s="439"/>
      <c r="M6" s="382"/>
      <c r="N6" s="382"/>
      <c r="O6" s="382"/>
      <c r="P6" s="382" t="s">
        <v>1232</v>
      </c>
      <c r="V6" s="380"/>
      <c r="W6" s="380"/>
      <c r="Z6" s="380"/>
      <c r="AA6" s="380"/>
      <c r="AD6" s="380"/>
      <c r="AE6" s="380"/>
      <c r="CY6" s="380"/>
      <c r="CZ6" s="380"/>
      <c r="DA6" s="380"/>
      <c r="DB6" s="380"/>
      <c r="EA6" s="380"/>
      <c r="EM6" s="380"/>
      <c r="EO6" s="380"/>
      <c r="EQ6" s="380"/>
    </row>
    <row r="7" spans="1:147">
      <c r="C7" s="428"/>
      <c r="E7" s="433"/>
      <c r="F7" s="433"/>
      <c r="G7" s="382"/>
      <c r="H7" s="433"/>
      <c r="I7" s="382"/>
      <c r="J7" s="382"/>
      <c r="K7" s="382"/>
      <c r="L7" s="433" t="s">
        <v>152</v>
      </c>
      <c r="M7" s="433"/>
      <c r="N7" s="438"/>
      <c r="O7" s="438"/>
      <c r="P7" s="382" t="s">
        <v>1231</v>
      </c>
      <c r="S7" s="437">
        <v>44196</v>
      </c>
      <c r="V7" s="380"/>
      <c r="W7" s="380"/>
      <c r="Z7" s="380"/>
      <c r="AA7" s="380"/>
      <c r="AD7" s="380"/>
      <c r="AE7" s="380"/>
      <c r="CY7" s="380"/>
      <c r="CZ7" s="380"/>
      <c r="DA7" s="380"/>
      <c r="DB7" s="380"/>
      <c r="EA7" s="380"/>
      <c r="EM7" s="380"/>
      <c r="EO7" s="380"/>
      <c r="EQ7" s="380"/>
    </row>
    <row r="8" spans="1:147">
      <c r="C8" s="428"/>
      <c r="D8" s="382" t="s">
        <v>1230</v>
      </c>
      <c r="E8" s="433" t="s">
        <v>1227</v>
      </c>
      <c r="F8" s="433" t="s">
        <v>1227</v>
      </c>
      <c r="G8" s="433" t="s">
        <v>1227</v>
      </c>
      <c r="H8" s="433" t="s">
        <v>1227</v>
      </c>
      <c r="I8" s="433" t="s">
        <v>1227</v>
      </c>
      <c r="J8" s="433" t="s">
        <v>1227</v>
      </c>
      <c r="K8" s="433" t="s">
        <v>1227</v>
      </c>
      <c r="L8" s="433" t="s">
        <v>1227</v>
      </c>
      <c r="M8" s="382"/>
      <c r="N8" s="436" t="s">
        <v>1229</v>
      </c>
      <c r="O8" s="436" t="s">
        <v>1229</v>
      </c>
      <c r="P8" s="433"/>
      <c r="R8" s="382" t="s">
        <v>1228</v>
      </c>
      <c r="S8" s="435" t="s">
        <v>152</v>
      </c>
      <c r="V8" s="380"/>
      <c r="W8" s="380"/>
      <c r="Z8" s="380"/>
      <c r="AA8" s="380"/>
      <c r="AD8" s="380"/>
      <c r="AE8" s="380"/>
      <c r="CY8" s="380"/>
      <c r="CZ8" s="380"/>
      <c r="DA8" s="380"/>
      <c r="DB8" s="380"/>
      <c r="EA8" s="380"/>
      <c r="EM8" s="380"/>
      <c r="EO8" s="380"/>
      <c r="EQ8" s="380"/>
    </row>
    <row r="9" spans="1:147" ht="14.25" customHeight="1">
      <c r="D9" s="382"/>
      <c r="K9" s="386"/>
      <c r="P9" s="433" t="s">
        <v>1227</v>
      </c>
      <c r="Q9" s="433"/>
      <c r="R9" s="433" t="s">
        <v>1227</v>
      </c>
      <c r="S9" s="434" t="s">
        <v>1227</v>
      </c>
      <c r="V9" s="380"/>
      <c r="W9" s="380"/>
      <c r="Z9" s="380"/>
      <c r="AA9" s="380"/>
      <c r="AD9" s="380"/>
      <c r="AE9" s="380"/>
      <c r="CY9" s="380"/>
      <c r="CZ9" s="380"/>
      <c r="DA9" s="380"/>
      <c r="DB9" s="380"/>
      <c r="EA9" s="380"/>
      <c r="EM9" s="380"/>
      <c r="EO9" s="380"/>
      <c r="EQ9" s="380"/>
    </row>
    <row r="10" spans="1:147">
      <c r="B10" s="400" t="s">
        <v>1226</v>
      </c>
      <c r="E10" s="386"/>
      <c r="F10" s="386"/>
      <c r="G10" s="386"/>
      <c r="H10" s="386"/>
      <c r="I10" s="386"/>
      <c r="J10" s="386"/>
      <c r="K10" s="386"/>
      <c r="L10" s="386"/>
      <c r="M10" s="386"/>
      <c r="N10" s="386"/>
      <c r="O10" s="386"/>
      <c r="P10" s="395"/>
      <c r="Q10" s="386"/>
      <c r="R10" s="386"/>
      <c r="S10" s="399"/>
      <c r="V10" s="380"/>
      <c r="W10" s="380"/>
      <c r="Z10" s="380"/>
      <c r="AA10" s="380"/>
      <c r="AD10" s="380"/>
      <c r="AE10" s="380"/>
      <c r="CY10" s="380"/>
      <c r="CZ10" s="380"/>
      <c r="DA10" s="380"/>
      <c r="DB10" s="380"/>
      <c r="EA10" s="380"/>
      <c r="EM10" s="380"/>
      <c r="EO10" s="380"/>
      <c r="EQ10" s="380"/>
    </row>
    <row r="11" spans="1:147" outlineLevel="1">
      <c r="A11" s="412" t="s">
        <v>1225</v>
      </c>
      <c r="C11" s="380" t="s">
        <v>1224</v>
      </c>
      <c r="D11" s="433"/>
      <c r="E11" s="386">
        <v>2390513.62</v>
      </c>
      <c r="F11" s="386">
        <v>3951754.489999997</v>
      </c>
      <c r="G11" s="386">
        <v>0</v>
      </c>
      <c r="H11" s="386"/>
      <c r="I11" s="386"/>
      <c r="J11" s="386"/>
      <c r="K11" s="386">
        <v>487313.52604199934</v>
      </c>
      <c r="L11" s="386">
        <v>6829581.636041997</v>
      </c>
      <c r="M11" s="386"/>
      <c r="N11" s="386">
        <v>501919.37999999931</v>
      </c>
      <c r="O11" s="386">
        <v>0</v>
      </c>
      <c r="P11" s="395"/>
      <c r="Q11" s="386"/>
      <c r="R11" s="386">
        <v>0</v>
      </c>
      <c r="S11" s="399">
        <v>6829581.636041997</v>
      </c>
      <c r="V11" s="380"/>
      <c r="W11" s="380"/>
      <c r="Z11" s="380"/>
      <c r="AA11" s="380"/>
      <c r="AD11" s="380"/>
      <c r="AE11" s="380"/>
      <c r="CY11" s="380"/>
      <c r="CZ11" s="380"/>
      <c r="DA11" s="380"/>
      <c r="DB11" s="380"/>
      <c r="EA11" s="380"/>
      <c r="EM11" s="380"/>
      <c r="EO11" s="380"/>
      <c r="EQ11" s="380"/>
    </row>
    <row r="12" spans="1:147" outlineLevel="1">
      <c r="A12" s="412">
        <v>64000</v>
      </c>
      <c r="C12" s="380" t="s">
        <v>1223</v>
      </c>
      <c r="D12" s="433"/>
      <c r="E12" s="432">
        <v>10534879</v>
      </c>
      <c r="F12" s="386">
        <v>765720</v>
      </c>
      <c r="G12" s="386">
        <v>0</v>
      </c>
      <c r="H12" s="386"/>
      <c r="I12" s="386"/>
      <c r="J12" s="386"/>
      <c r="K12" s="386">
        <v>1068165.2086139999</v>
      </c>
      <c r="L12" s="386">
        <v>12368764.208613999</v>
      </c>
      <c r="M12" s="386"/>
      <c r="N12" s="386">
        <v>1100180.46</v>
      </c>
      <c r="O12" s="386"/>
      <c r="P12" s="395"/>
      <c r="Q12" s="386"/>
      <c r="R12" s="386">
        <v>0</v>
      </c>
      <c r="S12" s="399">
        <v>12368764.208613999</v>
      </c>
      <c r="V12" s="380"/>
      <c r="W12" s="380"/>
      <c r="Z12" s="380"/>
      <c r="AA12" s="380"/>
      <c r="AD12" s="380"/>
      <c r="AE12" s="380"/>
      <c r="CY12" s="380"/>
      <c r="CZ12" s="380"/>
      <c r="DA12" s="380"/>
      <c r="DB12" s="380"/>
      <c r="EA12" s="380"/>
      <c r="EM12" s="380"/>
      <c r="EO12" s="380"/>
      <c r="EQ12" s="380"/>
    </row>
    <row r="13" spans="1:147" outlineLevel="1">
      <c r="A13" s="412"/>
      <c r="B13" s="385"/>
      <c r="C13" s="428" t="s">
        <v>1222</v>
      </c>
      <c r="E13" s="386"/>
      <c r="F13" s="386"/>
      <c r="G13" s="386">
        <v>0</v>
      </c>
      <c r="H13" s="386">
        <v>11.8</v>
      </c>
      <c r="I13" s="386"/>
      <c r="J13" s="386"/>
      <c r="K13" s="386">
        <v>0</v>
      </c>
      <c r="L13" s="386">
        <v>11.8</v>
      </c>
      <c r="M13" s="386"/>
      <c r="N13" s="386"/>
      <c r="O13" s="386"/>
      <c r="P13" s="395"/>
      <c r="Q13" s="386"/>
      <c r="R13" s="386">
        <v>-11.57302</v>
      </c>
      <c r="S13" s="399">
        <v>0.22698000000000107</v>
      </c>
      <c r="V13" s="380"/>
      <c r="W13" s="380"/>
      <c r="Z13" s="380"/>
      <c r="AA13" s="380"/>
      <c r="AD13" s="380"/>
      <c r="AE13" s="380"/>
      <c r="CY13" s="380"/>
      <c r="CZ13" s="380"/>
      <c r="DA13" s="380"/>
      <c r="DB13" s="380"/>
      <c r="EA13" s="380"/>
      <c r="EM13" s="380"/>
      <c r="EO13" s="380"/>
      <c r="EQ13" s="380"/>
    </row>
    <row r="14" spans="1:147" outlineLevel="1">
      <c r="A14" s="412">
        <v>52100</v>
      </c>
      <c r="B14" s="385"/>
      <c r="C14" s="428" t="s">
        <v>1221</v>
      </c>
      <c r="E14" s="386">
        <v>45411901.25</v>
      </c>
      <c r="F14" s="386">
        <v>3301100.58</v>
      </c>
      <c r="G14" s="386">
        <v>0</v>
      </c>
      <c r="H14" s="386"/>
      <c r="I14" s="386"/>
      <c r="J14" s="386"/>
      <c r="K14" s="386">
        <v>6993539.2379369996</v>
      </c>
      <c r="L14" s="386">
        <v>55706541.067937002</v>
      </c>
      <c r="M14" s="386"/>
      <c r="N14" s="386">
        <v>7203150.9299999997</v>
      </c>
      <c r="O14" s="386"/>
      <c r="P14" s="395"/>
      <c r="Q14" s="386"/>
      <c r="R14" s="386">
        <v>0</v>
      </c>
      <c r="S14" s="399">
        <v>55706541.067937002</v>
      </c>
      <c r="V14" s="380"/>
      <c r="W14" s="380"/>
      <c r="Z14" s="380"/>
      <c r="AA14" s="380"/>
      <c r="AD14" s="380"/>
      <c r="AE14" s="380"/>
      <c r="CY14" s="380"/>
      <c r="CZ14" s="380"/>
      <c r="DA14" s="380"/>
      <c r="DB14" s="380"/>
      <c r="EA14" s="380"/>
      <c r="EM14" s="380"/>
      <c r="EO14" s="380"/>
      <c r="EQ14" s="380"/>
    </row>
    <row r="15" spans="1:147" outlineLevel="1">
      <c r="A15" s="412"/>
      <c r="B15" s="385"/>
      <c r="C15" s="420" t="s">
        <v>1220</v>
      </c>
      <c r="E15" s="386">
        <v>723828</v>
      </c>
      <c r="F15" s="386">
        <v>107692.13</v>
      </c>
      <c r="G15" s="386">
        <v>0</v>
      </c>
      <c r="H15" s="386"/>
      <c r="I15" s="386"/>
      <c r="J15" s="386"/>
      <c r="K15" s="386">
        <v>0</v>
      </c>
      <c r="L15" s="427">
        <v>831520.13</v>
      </c>
      <c r="M15" s="386"/>
      <c r="N15" s="386"/>
      <c r="O15" s="386"/>
      <c r="P15" s="395"/>
      <c r="Q15" s="386"/>
      <c r="R15" s="386">
        <v>0</v>
      </c>
      <c r="S15" s="426">
        <v>831520.13</v>
      </c>
      <c r="V15" s="380"/>
      <c r="W15" s="380"/>
      <c r="Z15" s="380"/>
      <c r="AA15" s="380"/>
      <c r="AD15" s="380"/>
      <c r="AE15" s="380"/>
      <c r="CY15" s="380"/>
      <c r="CZ15" s="380"/>
      <c r="DA15" s="380"/>
      <c r="DB15" s="380"/>
      <c r="EA15" s="380"/>
      <c r="EM15" s="380"/>
      <c r="EO15" s="380"/>
      <c r="EQ15" s="380"/>
    </row>
    <row r="16" spans="1:147">
      <c r="A16" s="412"/>
      <c r="B16" s="385"/>
      <c r="E16" s="402">
        <v>59061121.870000005</v>
      </c>
      <c r="F16" s="402">
        <v>8126267.1999999965</v>
      </c>
      <c r="G16" s="402">
        <v>0</v>
      </c>
      <c r="H16" s="402">
        <v>11.8</v>
      </c>
      <c r="I16" s="402">
        <v>0</v>
      </c>
      <c r="J16" s="402">
        <v>0</v>
      </c>
      <c r="K16" s="402">
        <v>8549017.9725929983</v>
      </c>
      <c r="L16" s="386">
        <v>75736418.842592999</v>
      </c>
      <c r="M16" s="402">
        <v>0</v>
      </c>
      <c r="N16" s="402">
        <v>8805250.7699999996</v>
      </c>
      <c r="O16" s="402">
        <v>0</v>
      </c>
      <c r="P16" s="395"/>
      <c r="Q16" s="386"/>
      <c r="R16" s="386"/>
      <c r="S16" s="399">
        <v>75736407.269573003</v>
      </c>
      <c r="V16" s="380"/>
      <c r="W16" s="380"/>
      <c r="Z16" s="380"/>
      <c r="AA16" s="380"/>
      <c r="AD16" s="380"/>
      <c r="AE16" s="380"/>
      <c r="CY16" s="380"/>
      <c r="CZ16" s="380"/>
      <c r="DA16" s="380"/>
      <c r="DB16" s="380"/>
      <c r="EA16" s="380"/>
      <c r="EM16" s="380"/>
      <c r="EO16" s="380"/>
      <c r="EQ16" s="380"/>
    </row>
    <row r="17" spans="1:147">
      <c r="A17" s="412"/>
      <c r="B17" s="400" t="s">
        <v>1219</v>
      </c>
      <c r="E17" s="386"/>
      <c r="F17" s="386"/>
      <c r="G17" s="386"/>
      <c r="H17" s="386"/>
      <c r="I17" s="386"/>
      <c r="J17" s="386"/>
      <c r="K17" s="386"/>
      <c r="L17" s="386"/>
      <c r="M17" s="386"/>
      <c r="N17" s="386"/>
      <c r="O17" s="386"/>
      <c r="P17" s="395"/>
      <c r="Q17" s="386"/>
      <c r="R17" s="386"/>
      <c r="S17" s="399"/>
      <c r="V17" s="380"/>
      <c r="W17" s="380"/>
      <c r="Z17" s="380"/>
      <c r="AA17" s="380"/>
      <c r="AD17" s="380"/>
      <c r="AE17" s="380"/>
      <c r="CY17" s="380"/>
      <c r="CZ17" s="380"/>
      <c r="DA17" s="380"/>
      <c r="DB17" s="380"/>
      <c r="EA17" s="380"/>
      <c r="EM17" s="380"/>
      <c r="EO17" s="380"/>
      <c r="EQ17" s="380"/>
    </row>
    <row r="18" spans="1:147" s="413" customFormat="1" outlineLevel="1">
      <c r="A18" s="431">
        <v>59000</v>
      </c>
      <c r="C18" s="430" t="s">
        <v>1218</v>
      </c>
      <c r="D18" s="424"/>
      <c r="E18" s="415"/>
      <c r="F18" s="415">
        <v>1770157.73</v>
      </c>
      <c r="G18" s="415">
        <v>0</v>
      </c>
      <c r="H18" s="415"/>
      <c r="I18" s="415"/>
      <c r="J18" s="415"/>
      <c r="K18" s="415">
        <v>0</v>
      </c>
      <c r="L18" s="415">
        <v>1770157.73</v>
      </c>
      <c r="M18" s="415"/>
      <c r="N18" s="415"/>
      <c r="O18" s="415"/>
      <c r="P18" s="416"/>
      <c r="Q18" s="415"/>
      <c r="R18" s="415">
        <v>0</v>
      </c>
      <c r="S18" s="414">
        <v>1770157.73</v>
      </c>
    </row>
    <row r="19" spans="1:147" s="413" customFormat="1" outlineLevel="1">
      <c r="A19" s="431"/>
      <c r="C19" s="430" t="s">
        <v>1217</v>
      </c>
      <c r="E19" s="415">
        <v>14072630.699999999</v>
      </c>
      <c r="F19" s="415"/>
      <c r="G19" s="415">
        <v>51935.285710000004</v>
      </c>
      <c r="H19" s="415"/>
      <c r="I19" s="415"/>
      <c r="J19" s="415"/>
      <c r="K19" s="415">
        <v>988412.12329999998</v>
      </c>
      <c r="L19" s="415">
        <v>15112978.109009998</v>
      </c>
      <c r="M19" s="415"/>
      <c r="N19" s="415">
        <v>1018037</v>
      </c>
      <c r="O19" s="415">
        <v>53491.9</v>
      </c>
      <c r="P19" s="416"/>
      <c r="Q19" s="415"/>
      <c r="R19" s="415">
        <v>0</v>
      </c>
      <c r="S19" s="414">
        <v>15112978.109009998</v>
      </c>
    </row>
    <row r="20" spans="1:147" outlineLevel="1">
      <c r="A20" s="412">
        <v>551291</v>
      </c>
      <c r="C20" s="428" t="s">
        <v>1216</v>
      </c>
      <c r="D20" s="410"/>
      <c r="E20" s="386">
        <v>1594732.33</v>
      </c>
      <c r="F20" s="386">
        <v>4665817</v>
      </c>
      <c r="G20" s="386">
        <v>7865407.0787039995</v>
      </c>
      <c r="H20" s="386"/>
      <c r="I20" s="386"/>
      <c r="J20" s="386"/>
      <c r="K20" s="386">
        <v>714397.929</v>
      </c>
      <c r="L20" s="386">
        <v>14840354.337703999</v>
      </c>
      <c r="M20" s="386"/>
      <c r="N20" s="386">
        <v>735810</v>
      </c>
      <c r="O20" s="386">
        <v>8101150.5599999996</v>
      </c>
      <c r="P20" s="395"/>
      <c r="Q20" s="386"/>
      <c r="R20" s="386">
        <v>0</v>
      </c>
      <c r="S20" s="399">
        <v>14840354.337703999</v>
      </c>
      <c r="V20" s="380"/>
      <c r="W20" s="380"/>
      <c r="Z20" s="380"/>
      <c r="AA20" s="380"/>
      <c r="AD20" s="380"/>
      <c r="AE20" s="380"/>
      <c r="CY20" s="380"/>
      <c r="CZ20" s="380"/>
      <c r="DA20" s="380"/>
      <c r="DB20" s="380"/>
      <c r="EA20" s="380"/>
      <c r="EM20" s="380"/>
      <c r="EO20" s="380"/>
      <c r="EQ20" s="380"/>
    </row>
    <row r="21" spans="1:147" outlineLevel="1">
      <c r="A21" s="431">
        <v>66000</v>
      </c>
      <c r="B21" s="413"/>
      <c r="C21" s="419" t="s">
        <v>1215</v>
      </c>
      <c r="D21" s="424" t="s">
        <v>1212</v>
      </c>
      <c r="E21" s="415">
        <v>90237.77</v>
      </c>
      <c r="F21" s="415">
        <v>-260.35000000000582</v>
      </c>
      <c r="G21" s="415">
        <v>0</v>
      </c>
      <c r="H21" s="415"/>
      <c r="I21" s="415"/>
      <c r="J21" s="415"/>
      <c r="K21" s="415">
        <v>0</v>
      </c>
      <c r="L21" s="415">
        <v>89977.42</v>
      </c>
      <c r="M21" s="415"/>
      <c r="N21" s="415"/>
      <c r="O21" s="415"/>
      <c r="P21" s="416"/>
      <c r="Q21" s="415"/>
      <c r="R21" s="415">
        <v>0</v>
      </c>
      <c r="S21" s="414">
        <v>89977.42</v>
      </c>
      <c r="V21" s="380"/>
      <c r="W21" s="380"/>
      <c r="Z21" s="380"/>
      <c r="AA21" s="380"/>
      <c r="AD21" s="380"/>
      <c r="AE21" s="380"/>
      <c r="CY21" s="380"/>
      <c r="CZ21" s="380"/>
      <c r="DA21" s="380"/>
      <c r="DB21" s="380"/>
      <c r="EA21" s="380"/>
      <c r="EM21" s="380"/>
      <c r="EO21" s="380"/>
      <c r="EQ21" s="380"/>
    </row>
    <row r="22" spans="1:147" s="413" customFormat="1" ht="11.25" customHeight="1" outlineLevel="1">
      <c r="A22" s="431">
        <v>67000</v>
      </c>
      <c r="C22" s="430" t="s">
        <v>1214</v>
      </c>
      <c r="D22" s="424" t="s">
        <v>1212</v>
      </c>
      <c r="E22" s="415">
        <v>-450900</v>
      </c>
      <c r="F22" s="415">
        <v>17600</v>
      </c>
      <c r="G22" s="415">
        <v>0</v>
      </c>
      <c r="H22" s="415"/>
      <c r="I22" s="415"/>
      <c r="J22" s="415"/>
      <c r="K22" s="415">
        <v>0</v>
      </c>
      <c r="L22" s="415">
        <v>-433300</v>
      </c>
      <c r="M22" s="415"/>
      <c r="N22" s="415">
        <v>0</v>
      </c>
      <c r="O22" s="415"/>
      <c r="P22" s="416"/>
      <c r="Q22" s="415"/>
      <c r="R22" s="415">
        <v>0</v>
      </c>
      <c r="S22" s="414">
        <v>-433300</v>
      </c>
    </row>
    <row r="23" spans="1:147" ht="12.75" customHeight="1" outlineLevel="1">
      <c r="A23" s="412"/>
      <c r="C23" s="420" t="s">
        <v>1213</v>
      </c>
      <c r="D23" s="410" t="s">
        <v>1212</v>
      </c>
      <c r="E23" s="386">
        <v>5045465</v>
      </c>
      <c r="F23" s="386">
        <v>0</v>
      </c>
      <c r="G23" s="386">
        <v>0</v>
      </c>
      <c r="H23" s="386"/>
      <c r="I23" s="386"/>
      <c r="J23" s="386"/>
      <c r="K23" s="386">
        <v>15823.990342999999</v>
      </c>
      <c r="L23" s="386">
        <v>5061288.9903429998</v>
      </c>
      <c r="M23" s="386"/>
      <c r="N23" s="386">
        <v>16298.27</v>
      </c>
      <c r="O23" s="386"/>
      <c r="P23" s="395"/>
      <c r="Q23" s="386"/>
      <c r="R23" s="386">
        <v>0</v>
      </c>
      <c r="S23" s="399">
        <v>5061288.9903429998</v>
      </c>
      <c r="V23" s="380"/>
      <c r="W23" s="380"/>
      <c r="Z23" s="380"/>
      <c r="AA23" s="380"/>
      <c r="AD23" s="380"/>
      <c r="AE23" s="380"/>
      <c r="CY23" s="380"/>
      <c r="CZ23" s="380"/>
      <c r="DA23" s="380"/>
      <c r="DB23" s="380"/>
      <c r="EA23" s="380"/>
      <c r="EM23" s="380"/>
      <c r="EO23" s="380"/>
      <c r="EQ23" s="380"/>
    </row>
    <row r="24" spans="1:147" s="413" customFormat="1" outlineLevel="1">
      <c r="A24" s="431">
        <v>59200</v>
      </c>
      <c r="C24" s="430" t="s">
        <v>1211</v>
      </c>
      <c r="D24" s="424"/>
      <c r="E24" s="415">
        <v>1102441.6499999999</v>
      </c>
      <c r="F24" s="415">
        <v>180279.28999999998</v>
      </c>
      <c r="G24" s="415">
        <v>0</v>
      </c>
      <c r="H24" s="415">
        <v>12007.46</v>
      </c>
      <c r="I24" s="415"/>
      <c r="J24" s="415"/>
      <c r="K24" s="415">
        <v>254892.571234</v>
      </c>
      <c r="L24" s="415">
        <v>1549620.9712339998</v>
      </c>
      <c r="M24" s="415"/>
      <c r="N24" s="415">
        <v>262532.26</v>
      </c>
      <c r="O24" s="415"/>
      <c r="P24" s="416"/>
      <c r="Q24" s="415"/>
      <c r="R24" s="415">
        <v>0</v>
      </c>
      <c r="S24" s="414">
        <v>1549620.9712339998</v>
      </c>
    </row>
    <row r="25" spans="1:147" outlineLevel="1">
      <c r="A25" s="412"/>
      <c r="C25" s="420" t="s">
        <v>1210</v>
      </c>
      <c r="D25" s="410"/>
      <c r="E25" s="386">
        <v>191384174.88</v>
      </c>
      <c r="F25" s="386"/>
      <c r="G25" s="386">
        <v>0</v>
      </c>
      <c r="H25" s="386"/>
      <c r="I25" s="386"/>
      <c r="J25" s="386"/>
      <c r="K25" s="386">
        <v>0</v>
      </c>
      <c r="L25" s="386">
        <v>191384174.88</v>
      </c>
      <c r="M25" s="386"/>
      <c r="N25" s="386"/>
      <c r="O25" s="386"/>
      <c r="P25" s="395"/>
      <c r="Q25" s="386"/>
      <c r="R25" s="386">
        <v>0</v>
      </c>
      <c r="S25" s="399">
        <v>191384174.88</v>
      </c>
      <c r="V25" s="380"/>
      <c r="W25" s="380"/>
      <c r="Z25" s="380"/>
      <c r="AA25" s="380"/>
      <c r="AD25" s="380"/>
      <c r="AE25" s="380"/>
      <c r="CY25" s="380"/>
      <c r="CZ25" s="380"/>
      <c r="DA25" s="380"/>
      <c r="DB25" s="380"/>
      <c r="EA25" s="380"/>
      <c r="EM25" s="380"/>
      <c r="EO25" s="380"/>
      <c r="EQ25" s="380"/>
    </row>
    <row r="26" spans="1:147" ht="15.75" customHeight="1" outlineLevel="1">
      <c r="A26" s="412">
        <v>58504</v>
      </c>
      <c r="C26" s="411" t="s">
        <v>1675</v>
      </c>
      <c r="D26" s="410" t="s">
        <v>1187</v>
      </c>
      <c r="E26" s="386">
        <v>0.41</v>
      </c>
      <c r="F26" s="386"/>
      <c r="G26" s="386">
        <v>0</v>
      </c>
      <c r="H26" s="386"/>
      <c r="I26" s="386"/>
      <c r="J26" s="386"/>
      <c r="K26" s="386">
        <v>0</v>
      </c>
      <c r="L26" s="386">
        <v>0.41</v>
      </c>
      <c r="M26" s="386"/>
      <c r="N26" s="386"/>
      <c r="O26" s="386"/>
      <c r="P26" s="395">
        <v>-0.41</v>
      </c>
      <c r="Q26" s="386"/>
      <c r="R26" s="386">
        <v>-0.41</v>
      </c>
      <c r="S26" s="399">
        <v>0</v>
      </c>
      <c r="V26" s="380"/>
      <c r="W26" s="380"/>
      <c r="Z26" s="380"/>
      <c r="AA26" s="380"/>
      <c r="AD26" s="380"/>
      <c r="AE26" s="380"/>
      <c r="CY26" s="380"/>
      <c r="CZ26" s="380"/>
      <c r="DA26" s="380"/>
      <c r="DB26" s="380"/>
      <c r="EA26" s="380"/>
      <c r="EM26" s="380"/>
      <c r="EO26" s="380"/>
      <c r="EQ26" s="380"/>
    </row>
    <row r="27" spans="1:147" ht="15.75" customHeight="1" outlineLevel="1">
      <c r="A27" s="412">
        <v>58506</v>
      </c>
      <c r="C27" s="411" t="s">
        <v>1676</v>
      </c>
      <c r="D27" s="410" t="s">
        <v>1187</v>
      </c>
      <c r="E27" s="386">
        <v>0</v>
      </c>
      <c r="F27" s="386"/>
      <c r="G27" s="386">
        <v>14112.031499999999</v>
      </c>
      <c r="H27" s="386"/>
      <c r="I27" s="386"/>
      <c r="J27" s="386"/>
      <c r="K27" s="386">
        <v>0</v>
      </c>
      <c r="L27" s="386">
        <v>14112.031499999999</v>
      </c>
      <c r="M27" s="386"/>
      <c r="N27" s="386"/>
      <c r="O27" s="386">
        <v>14535</v>
      </c>
      <c r="P27" s="395">
        <v>-14112.031499999999</v>
      </c>
      <c r="Q27" s="386"/>
      <c r="R27" s="386">
        <v>-14112.031499999999</v>
      </c>
      <c r="S27" s="399">
        <v>0</v>
      </c>
      <c r="V27" s="380"/>
      <c r="W27" s="380"/>
      <c r="Z27" s="380"/>
      <c r="AA27" s="380"/>
      <c r="AD27" s="380"/>
      <c r="AE27" s="380"/>
      <c r="CY27" s="380"/>
      <c r="CZ27" s="380"/>
      <c r="DA27" s="380"/>
      <c r="DB27" s="380"/>
      <c r="EA27" s="380"/>
      <c r="EM27" s="380"/>
      <c r="EO27" s="380"/>
      <c r="EQ27" s="380"/>
    </row>
    <row r="28" spans="1:147" ht="15.75" customHeight="1" outlineLevel="1">
      <c r="A28" s="412"/>
      <c r="C28" s="411"/>
      <c r="D28" s="410"/>
      <c r="E28" s="386"/>
      <c r="F28" s="386"/>
      <c r="G28" s="386"/>
      <c r="H28" s="386"/>
      <c r="I28" s="386"/>
      <c r="J28" s="386"/>
      <c r="K28" s="386"/>
      <c r="L28" s="386"/>
      <c r="M28" s="386"/>
      <c r="N28" s="386"/>
      <c r="O28" s="386"/>
      <c r="P28" s="395"/>
      <c r="Q28" s="386"/>
      <c r="R28" s="386"/>
      <c r="S28" s="399"/>
      <c r="V28" s="380"/>
      <c r="W28" s="380"/>
      <c r="Z28" s="380"/>
      <c r="AA28" s="380"/>
      <c r="AD28" s="380"/>
      <c r="AE28" s="380"/>
      <c r="CY28" s="380"/>
      <c r="CZ28" s="380"/>
      <c r="DA28" s="380"/>
      <c r="DB28" s="380"/>
      <c r="EA28" s="380"/>
      <c r="EM28" s="380"/>
      <c r="EO28" s="380"/>
      <c r="EQ28" s="380"/>
    </row>
    <row r="29" spans="1:147" ht="15.75" customHeight="1" outlineLevel="1">
      <c r="A29" s="412">
        <v>58680</v>
      </c>
      <c r="C29" s="411" t="s">
        <v>1677</v>
      </c>
      <c r="D29" s="410" t="s">
        <v>1187</v>
      </c>
      <c r="E29" s="386">
        <v>0</v>
      </c>
      <c r="F29" s="386">
        <v>1915896.97</v>
      </c>
      <c r="G29" s="386">
        <v>0</v>
      </c>
      <c r="H29" s="386"/>
      <c r="I29" s="386"/>
      <c r="J29" s="386"/>
      <c r="K29" s="386">
        <v>0</v>
      </c>
      <c r="L29" s="386">
        <v>1915896.97</v>
      </c>
      <c r="M29" s="386"/>
      <c r="N29" s="386"/>
      <c r="O29" s="386"/>
      <c r="P29" s="395">
        <v>-1915896.97</v>
      </c>
      <c r="Q29" s="386"/>
      <c r="R29" s="386">
        <v>-1915896.97</v>
      </c>
      <c r="S29" s="399">
        <v>0</v>
      </c>
      <c r="V29" s="380"/>
      <c r="W29" s="380"/>
      <c r="Z29" s="380"/>
      <c r="AA29" s="380"/>
      <c r="AD29" s="380"/>
      <c r="AE29" s="380"/>
      <c r="CY29" s="380"/>
      <c r="CZ29" s="380"/>
      <c r="DA29" s="380"/>
      <c r="DB29" s="380"/>
      <c r="EA29" s="380"/>
      <c r="EM29" s="380"/>
      <c r="EO29" s="380"/>
      <c r="EQ29" s="380"/>
    </row>
    <row r="30" spans="1:147" ht="15.75" customHeight="1" outlineLevel="1">
      <c r="A30" s="412">
        <v>58679</v>
      </c>
      <c r="C30" s="411" t="s">
        <v>1678</v>
      </c>
      <c r="D30" s="410" t="s">
        <v>1187</v>
      </c>
      <c r="E30" s="386">
        <v>0.27</v>
      </c>
      <c r="F30" s="386">
        <v>-14112.03</v>
      </c>
      <c r="G30" s="386">
        <v>0</v>
      </c>
      <c r="H30" s="386"/>
      <c r="I30" s="386"/>
      <c r="J30" s="386"/>
      <c r="K30" s="386">
        <v>70868090.105217993</v>
      </c>
      <c r="L30" s="386">
        <v>70853978.345217988</v>
      </c>
      <c r="M30" s="386"/>
      <c r="N30" s="386">
        <v>72992162.019999996</v>
      </c>
      <c r="O30" s="386"/>
      <c r="P30" s="395">
        <v>-70853978.345217988</v>
      </c>
      <c r="Q30" s="386"/>
      <c r="R30" s="386">
        <v>-70853978.345217988</v>
      </c>
      <c r="S30" s="399">
        <v>0</v>
      </c>
      <c r="V30" s="380"/>
      <c r="W30" s="380"/>
      <c r="Z30" s="380"/>
      <c r="AA30" s="380"/>
      <c r="AD30" s="380"/>
      <c r="AE30" s="380"/>
      <c r="CY30" s="380"/>
      <c r="CZ30" s="380"/>
      <c r="DA30" s="380"/>
      <c r="DB30" s="380"/>
      <c r="EA30" s="380"/>
      <c r="EM30" s="380"/>
      <c r="EO30" s="380"/>
      <c r="EQ30" s="380"/>
    </row>
    <row r="31" spans="1:147" ht="15.75" customHeight="1" outlineLevel="1">
      <c r="A31" s="412">
        <v>58682</v>
      </c>
      <c r="B31" s="380" t="s">
        <v>1188</v>
      </c>
      <c r="C31" s="411" t="s">
        <v>1679</v>
      </c>
      <c r="D31" s="410" t="s">
        <v>1187</v>
      </c>
      <c r="E31" s="386">
        <v>7665980.4199999999</v>
      </c>
      <c r="F31" s="386">
        <v>1742679.67</v>
      </c>
      <c r="G31" s="386">
        <v>26334827.205603</v>
      </c>
      <c r="H31" s="386"/>
      <c r="I31" s="386"/>
      <c r="J31" s="386"/>
      <c r="K31" s="386">
        <v>0</v>
      </c>
      <c r="L31" s="386">
        <v>35743487.295603</v>
      </c>
      <c r="M31" s="386"/>
      <c r="N31" s="386"/>
      <c r="O31" s="386">
        <v>27124139.670000002</v>
      </c>
      <c r="P31" s="395">
        <v>-35743487.295603</v>
      </c>
      <c r="Q31" s="386"/>
      <c r="R31" s="386">
        <v>-35743487.295603</v>
      </c>
      <c r="S31" s="399">
        <v>0</v>
      </c>
      <c r="V31" s="380"/>
      <c r="W31" s="380"/>
      <c r="Z31" s="380"/>
      <c r="AA31" s="380"/>
      <c r="AD31" s="380"/>
      <c r="AE31" s="380"/>
      <c r="CY31" s="380"/>
      <c r="CZ31" s="380"/>
      <c r="DA31" s="380"/>
      <c r="DB31" s="380"/>
      <c r="EA31" s="380"/>
      <c r="EM31" s="380"/>
      <c r="EO31" s="380"/>
      <c r="EQ31" s="380"/>
    </row>
    <row r="32" spans="1:147" ht="15.75" customHeight="1" outlineLevel="1">
      <c r="A32" s="412">
        <v>58683</v>
      </c>
      <c r="B32" s="380" t="s">
        <v>1188</v>
      </c>
      <c r="C32" s="411" t="s">
        <v>1680</v>
      </c>
      <c r="D32" s="410" t="s">
        <v>1187</v>
      </c>
      <c r="E32" s="386">
        <v>4066633.81</v>
      </c>
      <c r="F32" s="386"/>
      <c r="G32" s="386">
        <v>0</v>
      </c>
      <c r="H32" s="386"/>
      <c r="I32" s="386"/>
      <c r="J32" s="386"/>
      <c r="K32" s="386">
        <v>0</v>
      </c>
      <c r="L32" s="386">
        <v>4066633.81</v>
      </c>
      <c r="M32" s="386"/>
      <c r="N32" s="386">
        <v>0</v>
      </c>
      <c r="O32" s="386"/>
      <c r="P32" s="395">
        <v>-4066633.81</v>
      </c>
      <c r="Q32" s="386"/>
      <c r="R32" s="386">
        <v>-4066633.81</v>
      </c>
      <c r="S32" s="399">
        <v>0</v>
      </c>
      <c r="V32" s="380"/>
      <c r="W32" s="380"/>
      <c r="Z32" s="380"/>
      <c r="AA32" s="380"/>
      <c r="AD32" s="380"/>
      <c r="AE32" s="380"/>
      <c r="CY32" s="380"/>
      <c r="CZ32" s="380"/>
      <c r="DA32" s="380"/>
      <c r="DB32" s="380"/>
      <c r="EA32" s="380"/>
      <c r="EM32" s="380"/>
      <c r="EO32" s="380"/>
      <c r="EQ32" s="380"/>
    </row>
    <row r="33" spans="1:147" ht="15.75" customHeight="1" outlineLevel="1">
      <c r="A33" s="412">
        <v>58400</v>
      </c>
      <c r="C33" s="411" t="s">
        <v>1681</v>
      </c>
      <c r="D33" s="410" t="s">
        <v>1187</v>
      </c>
      <c r="E33" s="386">
        <v>0</v>
      </c>
      <c r="F33" s="386">
        <v>79208770.390000001</v>
      </c>
      <c r="G33" s="386">
        <v>102324362.32396699</v>
      </c>
      <c r="H33" s="386">
        <v>2820692.15</v>
      </c>
      <c r="I33" s="386"/>
      <c r="J33" s="386"/>
      <c r="K33" s="386">
        <v>0</v>
      </c>
      <c r="L33" s="386">
        <v>184353824.863967</v>
      </c>
      <c r="M33" s="386"/>
      <c r="N33" s="386"/>
      <c r="O33" s="386">
        <v>105391247.63</v>
      </c>
      <c r="P33" s="395">
        <v>-184353824.863967</v>
      </c>
      <c r="Q33" s="386"/>
      <c r="R33" s="386">
        <v>-184353824.863967</v>
      </c>
      <c r="S33" s="399">
        <v>0</v>
      </c>
      <c r="V33" s="380"/>
      <c r="W33" s="380"/>
      <c r="Z33" s="380"/>
      <c r="AA33" s="380"/>
      <c r="AD33" s="380"/>
      <c r="AE33" s="380"/>
      <c r="CY33" s="380"/>
      <c r="CZ33" s="380"/>
      <c r="DA33" s="380"/>
      <c r="DB33" s="380"/>
      <c r="EA33" s="380"/>
      <c r="EM33" s="380"/>
      <c r="EO33" s="380"/>
      <c r="EQ33" s="380"/>
    </row>
    <row r="34" spans="1:147" ht="15.75" customHeight="1" outlineLevel="1">
      <c r="A34" s="412">
        <v>58501</v>
      </c>
      <c r="C34" s="411" t="s">
        <v>1682</v>
      </c>
      <c r="D34" s="410" t="s">
        <v>1186</v>
      </c>
      <c r="E34" s="386">
        <v>0</v>
      </c>
      <c r="F34" s="386"/>
      <c r="G34" s="386">
        <v>0</v>
      </c>
      <c r="H34" s="386"/>
      <c r="I34" s="386"/>
      <c r="J34" s="386"/>
      <c r="K34" s="386">
        <v>-75.730199999999996</v>
      </c>
      <c r="L34" s="386">
        <v>-75.730199999999996</v>
      </c>
      <c r="M34" s="386"/>
      <c r="N34" s="386">
        <v>-78</v>
      </c>
      <c r="O34" s="386"/>
      <c r="P34" s="395">
        <v>0</v>
      </c>
      <c r="Q34" s="386"/>
      <c r="R34" s="386">
        <v>0</v>
      </c>
      <c r="S34" s="399">
        <v>-75.730199999999996</v>
      </c>
      <c r="V34" s="380"/>
      <c r="W34" s="380"/>
      <c r="Z34" s="380"/>
      <c r="AA34" s="380"/>
      <c r="AD34" s="380"/>
      <c r="AE34" s="380"/>
      <c r="CY34" s="380"/>
      <c r="CZ34" s="380"/>
      <c r="DA34" s="380"/>
      <c r="DB34" s="380"/>
      <c r="EA34" s="380"/>
      <c r="EM34" s="380"/>
      <c r="EO34" s="380"/>
      <c r="EQ34" s="380"/>
    </row>
    <row r="35" spans="1:147" ht="15.75" customHeight="1" outlineLevel="1">
      <c r="A35" s="412">
        <v>58660</v>
      </c>
      <c r="C35" s="411" t="s">
        <v>1683</v>
      </c>
      <c r="D35" s="410" t="s">
        <v>1187</v>
      </c>
      <c r="E35" s="386">
        <v>214156.22</v>
      </c>
      <c r="F35" s="386"/>
      <c r="G35" s="386">
        <v>0</v>
      </c>
      <c r="H35" s="386"/>
      <c r="I35" s="386"/>
      <c r="J35" s="386"/>
      <c r="K35" s="386">
        <v>0</v>
      </c>
      <c r="L35" s="386">
        <v>214156.22</v>
      </c>
      <c r="M35" s="386"/>
      <c r="N35" s="386"/>
      <c r="O35" s="386"/>
      <c r="P35" s="395">
        <v>-214156.22</v>
      </c>
      <c r="Q35" s="386"/>
      <c r="R35" s="386">
        <v>-214156.22</v>
      </c>
      <c r="S35" s="399">
        <v>0</v>
      </c>
      <c r="V35" s="380"/>
      <c r="W35" s="380"/>
      <c r="Z35" s="380"/>
      <c r="AA35" s="380"/>
      <c r="AD35" s="380"/>
      <c r="AE35" s="380"/>
      <c r="CY35" s="380"/>
      <c r="CZ35" s="380"/>
      <c r="DA35" s="380"/>
      <c r="DB35" s="380"/>
      <c r="EA35" s="380"/>
      <c r="EM35" s="380"/>
      <c r="EO35" s="380"/>
      <c r="EQ35" s="380"/>
    </row>
    <row r="36" spans="1:147" ht="15.75" customHeight="1" outlineLevel="1">
      <c r="A36" s="412">
        <v>58401</v>
      </c>
      <c r="C36" s="411" t="s">
        <v>1684</v>
      </c>
      <c r="D36" s="410" t="s">
        <v>1187</v>
      </c>
      <c r="E36" s="386">
        <v>2294248</v>
      </c>
      <c r="F36" s="386"/>
      <c r="G36" s="386">
        <v>0</v>
      </c>
      <c r="H36" s="386"/>
      <c r="I36" s="386"/>
      <c r="J36" s="386"/>
      <c r="K36" s="386">
        <v>0</v>
      </c>
      <c r="L36" s="386">
        <v>2294248</v>
      </c>
      <c r="M36" s="386"/>
      <c r="N36" s="386"/>
      <c r="O36" s="386"/>
      <c r="P36" s="395">
        <v>-2294248</v>
      </c>
      <c r="Q36" s="386"/>
      <c r="R36" s="386">
        <v>-2294248</v>
      </c>
      <c r="S36" s="399">
        <v>0</v>
      </c>
      <c r="V36" s="380"/>
      <c r="W36" s="380"/>
      <c r="Z36" s="380"/>
      <c r="AA36" s="380"/>
      <c r="AD36" s="380"/>
      <c r="AE36" s="380"/>
      <c r="CY36" s="380"/>
      <c r="CZ36" s="380"/>
      <c r="DA36" s="380"/>
      <c r="DB36" s="380"/>
      <c r="EA36" s="380"/>
      <c r="EM36" s="380"/>
      <c r="EO36" s="380"/>
      <c r="EQ36" s="380"/>
    </row>
    <row r="37" spans="1:147" ht="15.75" customHeight="1" outlineLevel="1">
      <c r="A37" s="412">
        <v>98380</v>
      </c>
      <c r="C37" s="411" t="s">
        <v>1209</v>
      </c>
      <c r="D37" s="410" t="s">
        <v>1186</v>
      </c>
      <c r="E37" s="386">
        <v>-2939770</v>
      </c>
      <c r="F37" s="386"/>
      <c r="G37" s="386">
        <v>0</v>
      </c>
      <c r="H37" s="386"/>
      <c r="I37" s="386"/>
      <c r="J37" s="386"/>
      <c r="K37" s="386">
        <v>0</v>
      </c>
      <c r="L37" s="386">
        <v>-2939770</v>
      </c>
      <c r="M37" s="386"/>
      <c r="N37" s="386"/>
      <c r="O37" s="386">
        <v>0</v>
      </c>
      <c r="P37" s="395">
        <v>0</v>
      </c>
      <c r="Q37" s="386"/>
      <c r="R37" s="386">
        <v>0</v>
      </c>
      <c r="S37" s="399">
        <v>-2939770</v>
      </c>
      <c r="V37" s="380"/>
      <c r="W37" s="380"/>
      <c r="Z37" s="380"/>
      <c r="AA37" s="380"/>
      <c r="AD37" s="380"/>
      <c r="AE37" s="380"/>
      <c r="CY37" s="380"/>
      <c r="CZ37" s="380"/>
      <c r="DA37" s="380"/>
      <c r="DB37" s="380"/>
      <c r="EA37" s="380"/>
      <c r="EM37" s="380"/>
      <c r="EO37" s="380"/>
      <c r="EQ37" s="380"/>
    </row>
    <row r="38" spans="1:147" ht="15.75" customHeight="1" outlineLevel="1">
      <c r="A38" s="412">
        <v>56054</v>
      </c>
      <c r="C38" s="411" t="s">
        <v>1685</v>
      </c>
      <c r="D38" s="410" t="s">
        <v>1186</v>
      </c>
      <c r="E38" s="386">
        <v>0</v>
      </c>
      <c r="F38" s="386">
        <v>5159979</v>
      </c>
      <c r="G38" s="386">
        <v>0</v>
      </c>
      <c r="H38" s="386"/>
      <c r="I38" s="386"/>
      <c r="J38" s="386"/>
      <c r="K38" s="386">
        <v>0</v>
      </c>
      <c r="L38" s="386">
        <v>5159979</v>
      </c>
      <c r="M38" s="386"/>
      <c r="N38" s="386"/>
      <c r="O38" s="386"/>
      <c r="P38" s="395">
        <v>0</v>
      </c>
      <c r="Q38" s="386"/>
      <c r="R38" s="386">
        <v>0</v>
      </c>
      <c r="S38" s="399">
        <v>5159979</v>
      </c>
      <c r="V38" s="380"/>
      <c r="W38" s="380"/>
      <c r="Z38" s="380"/>
      <c r="AA38" s="380"/>
      <c r="AD38" s="380"/>
      <c r="AE38" s="380"/>
      <c r="CY38" s="380"/>
      <c r="CZ38" s="380"/>
      <c r="DA38" s="380"/>
      <c r="DB38" s="380"/>
      <c r="EA38" s="380"/>
      <c r="EM38" s="380"/>
      <c r="EO38" s="380"/>
      <c r="EQ38" s="380"/>
    </row>
    <row r="39" spans="1:147" outlineLevel="1">
      <c r="A39" s="412">
        <v>56060</v>
      </c>
      <c r="C39" s="411" t="s">
        <v>1686</v>
      </c>
      <c r="D39" s="410" t="s">
        <v>1186</v>
      </c>
      <c r="E39" s="386">
        <v>0</v>
      </c>
      <c r="F39" s="386">
        <v>-48524</v>
      </c>
      <c r="G39" s="386">
        <v>0</v>
      </c>
      <c r="H39" s="386"/>
      <c r="I39" s="386"/>
      <c r="J39" s="386"/>
      <c r="K39" s="386">
        <v>0</v>
      </c>
      <c r="L39" s="386">
        <v>-48524</v>
      </c>
      <c r="M39" s="386"/>
      <c r="N39" s="386"/>
      <c r="O39" s="386"/>
      <c r="P39" s="395">
        <v>0</v>
      </c>
      <c r="Q39" s="386"/>
      <c r="R39" s="386">
        <v>0</v>
      </c>
      <c r="S39" s="399">
        <v>-48524</v>
      </c>
      <c r="V39" s="380"/>
      <c r="W39" s="380"/>
      <c r="Z39" s="380"/>
      <c r="AA39" s="380"/>
      <c r="AD39" s="380"/>
      <c r="AE39" s="380"/>
      <c r="CY39" s="380"/>
      <c r="CZ39" s="380"/>
      <c r="DA39" s="380"/>
      <c r="DB39" s="380"/>
      <c r="EA39" s="380"/>
      <c r="EM39" s="380"/>
      <c r="EO39" s="380"/>
      <c r="EQ39" s="380"/>
    </row>
    <row r="40" spans="1:147" s="413" customFormat="1" outlineLevel="1">
      <c r="A40" s="429" t="s">
        <v>1207</v>
      </c>
      <c r="C40" s="419" t="s">
        <v>153</v>
      </c>
      <c r="D40" s="424"/>
      <c r="F40" s="415">
        <v>849536</v>
      </c>
      <c r="G40" s="415">
        <v>-138336.414594</v>
      </c>
      <c r="H40" s="415"/>
      <c r="I40" s="415"/>
      <c r="J40" s="415"/>
      <c r="K40" s="415">
        <v>0</v>
      </c>
      <c r="L40" s="415">
        <v>711199.58540600003</v>
      </c>
      <c r="M40" s="415"/>
      <c r="N40" s="415"/>
      <c r="O40" s="415">
        <v>-142482.66</v>
      </c>
      <c r="P40" s="416"/>
      <c r="Q40" s="415"/>
      <c r="R40" s="415">
        <v>0</v>
      </c>
      <c r="S40" s="414">
        <v>711199.58540600003</v>
      </c>
    </row>
    <row r="41" spans="1:147" outlineLevel="1">
      <c r="C41" s="428" t="s">
        <v>1206</v>
      </c>
      <c r="D41" s="410"/>
      <c r="E41" s="386">
        <v>4024222.8000000003</v>
      </c>
      <c r="F41" s="386">
        <v>348463.83999999997</v>
      </c>
      <c r="G41" s="386">
        <v>1275291.7135000001</v>
      </c>
      <c r="H41" s="427"/>
      <c r="I41" s="427">
        <v>8500.2999999999993</v>
      </c>
      <c r="J41" s="427"/>
      <c r="K41" s="386">
        <v>370719.80528100004</v>
      </c>
      <c r="L41" s="427">
        <v>6027198.4587810012</v>
      </c>
      <c r="M41" s="427"/>
      <c r="N41" s="427">
        <v>381831.09</v>
      </c>
      <c r="O41" s="427">
        <v>1313515</v>
      </c>
      <c r="P41" s="395"/>
      <c r="Q41" s="386"/>
      <c r="R41" s="386">
        <v>0</v>
      </c>
      <c r="S41" s="426">
        <v>6027198.4587810012</v>
      </c>
      <c r="V41" s="380"/>
      <c r="W41" s="380"/>
      <c r="Z41" s="380"/>
      <c r="AA41" s="380"/>
      <c r="AD41" s="380"/>
      <c r="AE41" s="380"/>
      <c r="CY41" s="380"/>
      <c r="CZ41" s="380"/>
      <c r="DA41" s="380"/>
      <c r="DB41" s="380"/>
      <c r="EA41" s="380"/>
      <c r="EM41" s="380"/>
      <c r="EO41" s="380"/>
      <c r="EQ41" s="380"/>
    </row>
    <row r="42" spans="1:147">
      <c r="B42" s="385"/>
      <c r="D42" s="410"/>
      <c r="E42" s="402">
        <v>228164254.25999999</v>
      </c>
      <c r="F42" s="402">
        <v>95796283.510000005</v>
      </c>
      <c r="G42" s="402">
        <v>137727599.22439</v>
      </c>
      <c r="H42" s="402">
        <v>2832699.61</v>
      </c>
      <c r="I42" s="402">
        <v>8500.2999999999993</v>
      </c>
      <c r="J42" s="402">
        <v>0</v>
      </c>
      <c r="K42" s="402">
        <v>73212260.794175997</v>
      </c>
      <c r="L42" s="386">
        <v>537741597.69856596</v>
      </c>
      <c r="M42" s="386">
        <v>0</v>
      </c>
      <c r="N42" s="386">
        <v>75406592.640000001</v>
      </c>
      <c r="O42" s="386">
        <v>141855597.09999999</v>
      </c>
      <c r="P42" s="395"/>
      <c r="Q42" s="386"/>
      <c r="R42" s="386"/>
      <c r="S42" s="399">
        <v>238285259.752278</v>
      </c>
      <c r="V42" s="380"/>
      <c r="W42" s="380"/>
      <c r="Z42" s="380"/>
      <c r="AA42" s="380"/>
      <c r="AD42" s="380"/>
      <c r="AE42" s="380"/>
      <c r="CY42" s="380"/>
      <c r="CZ42" s="380"/>
      <c r="DA42" s="380"/>
      <c r="DB42" s="380"/>
      <c r="EA42" s="380"/>
      <c r="EM42" s="380"/>
      <c r="EO42" s="380"/>
      <c r="EQ42" s="380"/>
    </row>
    <row r="43" spans="1:147" s="413" customFormat="1" outlineLevel="1">
      <c r="C43" s="419" t="s">
        <v>1205</v>
      </c>
      <c r="D43" s="418"/>
      <c r="E43" s="415">
        <v>-897341.78</v>
      </c>
      <c r="F43" s="415">
        <v>-1301969</v>
      </c>
      <c r="G43" s="415">
        <v>-4919.9969140000003</v>
      </c>
      <c r="H43" s="415"/>
      <c r="I43" s="415"/>
      <c r="J43" s="415"/>
      <c r="K43" s="415">
        <v>-49114.04449</v>
      </c>
      <c r="L43" s="415">
        <v>-2253344.8214039998</v>
      </c>
      <c r="M43" s="415"/>
      <c r="N43" s="415">
        <v>-50586.1</v>
      </c>
      <c r="O43" s="415">
        <v>-5067.46</v>
      </c>
      <c r="P43" s="416"/>
      <c r="Q43" s="415"/>
      <c r="R43" s="415">
        <v>0</v>
      </c>
      <c r="S43" s="414">
        <v>-2253344.8214039998</v>
      </c>
    </row>
    <row r="44" spans="1:147" s="413" customFormat="1" outlineLevel="1">
      <c r="C44" s="419" t="s">
        <v>1204</v>
      </c>
      <c r="D44" s="418"/>
      <c r="E44" s="415">
        <v>-9763274.0299999993</v>
      </c>
      <c r="F44" s="415">
        <v>-7154551.8600000003</v>
      </c>
      <c r="G44" s="415">
        <v>-13667452.661744</v>
      </c>
      <c r="H44" s="415"/>
      <c r="I44" s="415"/>
      <c r="J44" s="415"/>
      <c r="K44" s="415">
        <v>-570291.43628800008</v>
      </c>
      <c r="L44" s="415">
        <v>-31155569.988031998</v>
      </c>
      <c r="M44" s="415"/>
      <c r="N44" s="415">
        <v>-587384.32000000007</v>
      </c>
      <c r="O44" s="415">
        <v>-14077096.16</v>
      </c>
      <c r="P44" s="416"/>
      <c r="Q44" s="415"/>
      <c r="R44" s="415">
        <v>0</v>
      </c>
      <c r="S44" s="414">
        <v>-31155569.988031998</v>
      </c>
    </row>
    <row r="45" spans="1:147" s="413" customFormat="1" ht="15" customHeight="1" outlineLevel="1">
      <c r="C45" s="419" t="s">
        <v>1203</v>
      </c>
      <c r="D45" s="418"/>
      <c r="E45" s="415">
        <v>-2908321.31</v>
      </c>
      <c r="F45" s="415"/>
      <c r="G45" s="415">
        <v>0</v>
      </c>
      <c r="H45" s="415"/>
      <c r="I45" s="415"/>
      <c r="J45" s="415"/>
      <c r="K45" s="415">
        <v>-666271.61991599994</v>
      </c>
      <c r="L45" s="415">
        <v>-3574592.929916</v>
      </c>
      <c r="M45" s="415"/>
      <c r="N45" s="415">
        <v>-686241.24</v>
      </c>
      <c r="O45" s="415"/>
      <c r="P45" s="416"/>
      <c r="Q45" s="415"/>
      <c r="R45" s="415">
        <v>0</v>
      </c>
      <c r="S45" s="414">
        <v>-3574592.929916</v>
      </c>
    </row>
    <row r="46" spans="1:147" s="413" customFormat="1" ht="15" customHeight="1" outlineLevel="1">
      <c r="C46" s="419" t="s">
        <v>1202</v>
      </c>
      <c r="D46" s="418"/>
      <c r="E46" s="415">
        <v>-221238.46</v>
      </c>
      <c r="F46" s="415"/>
      <c r="G46" s="415">
        <v>0</v>
      </c>
      <c r="H46" s="415"/>
      <c r="I46" s="415"/>
      <c r="J46" s="415"/>
      <c r="K46" s="415">
        <v>-2621.4299999999998</v>
      </c>
      <c r="L46" s="415">
        <v>-223859.88999999998</v>
      </c>
      <c r="M46" s="415"/>
      <c r="N46" s="415">
        <v>-2700</v>
      </c>
      <c r="O46" s="415"/>
      <c r="P46" s="416"/>
      <c r="Q46" s="415"/>
      <c r="R46" s="415">
        <v>0</v>
      </c>
      <c r="S46" s="414">
        <v>-223859.88999999998</v>
      </c>
    </row>
    <row r="47" spans="1:147" s="413" customFormat="1" ht="15" customHeight="1" outlineLevel="1">
      <c r="C47" s="419" t="s">
        <v>1201</v>
      </c>
      <c r="D47" s="418"/>
      <c r="E47" s="415">
        <v>-227107.65</v>
      </c>
      <c r="F47" s="415"/>
      <c r="G47" s="415">
        <v>-29.126999999999999</v>
      </c>
      <c r="H47" s="415"/>
      <c r="I47" s="415"/>
      <c r="J47" s="415"/>
      <c r="K47" s="415">
        <v>-11262.44</v>
      </c>
      <c r="L47" s="415">
        <v>-238399.217</v>
      </c>
      <c r="M47" s="415"/>
      <c r="N47" s="415">
        <v>-11600</v>
      </c>
      <c r="O47" s="415">
        <v>-30</v>
      </c>
      <c r="P47" s="416"/>
      <c r="Q47" s="415"/>
      <c r="R47" s="415">
        <v>0</v>
      </c>
      <c r="S47" s="414">
        <v>-238399.217</v>
      </c>
    </row>
    <row r="48" spans="1:147" s="413" customFormat="1" ht="15" customHeight="1" outlineLevel="1">
      <c r="C48" s="419" t="s">
        <v>1200</v>
      </c>
      <c r="D48" s="418"/>
      <c r="E48" s="415">
        <v>-200</v>
      </c>
      <c r="F48" s="415"/>
      <c r="G48" s="415">
        <v>0</v>
      </c>
      <c r="H48" s="415"/>
      <c r="I48" s="415"/>
      <c r="J48" s="415"/>
      <c r="K48" s="415">
        <v>0</v>
      </c>
      <c r="L48" s="415">
        <v>-200</v>
      </c>
      <c r="M48" s="415"/>
      <c r="N48" s="415"/>
      <c r="O48" s="415"/>
      <c r="P48" s="416"/>
      <c r="Q48" s="415"/>
      <c r="R48" s="415">
        <v>0</v>
      </c>
      <c r="S48" s="414">
        <v>-200</v>
      </c>
    </row>
    <row r="49" spans="1:147" s="413" customFormat="1" ht="15" customHeight="1" outlineLevel="1">
      <c r="C49" s="419" t="s">
        <v>1199</v>
      </c>
      <c r="D49" s="424"/>
      <c r="E49" s="415">
        <v>-119.58</v>
      </c>
      <c r="F49" s="415"/>
      <c r="G49" s="415">
        <v>0</v>
      </c>
      <c r="H49" s="415"/>
      <c r="I49" s="415"/>
      <c r="J49" s="415"/>
      <c r="K49" s="415">
        <v>-7081.7446</v>
      </c>
      <c r="L49" s="415">
        <v>-7201.3245999999999</v>
      </c>
      <c r="M49" s="415"/>
      <c r="N49" s="415">
        <v>-7294</v>
      </c>
      <c r="O49" s="415"/>
      <c r="P49" s="416"/>
      <c r="Q49" s="415"/>
      <c r="R49" s="415">
        <v>0</v>
      </c>
      <c r="S49" s="414">
        <v>-7201.3245999999999</v>
      </c>
    </row>
    <row r="50" spans="1:147" s="413" customFormat="1" ht="15" customHeight="1" outlineLevel="1">
      <c r="C50" s="419" t="s">
        <v>1198</v>
      </c>
      <c r="D50" s="424"/>
      <c r="E50" s="415">
        <v>-6994726.6900000004</v>
      </c>
      <c r="F50" s="415">
        <v>-1492327.54</v>
      </c>
      <c r="G50" s="415">
        <v>-29500.000361999999</v>
      </c>
      <c r="H50" s="415"/>
      <c r="I50" s="415">
        <v>0</v>
      </c>
      <c r="J50" s="415">
        <v>0</v>
      </c>
      <c r="K50" s="415">
        <v>-2154512.1896760003</v>
      </c>
      <c r="L50" s="415">
        <v>-10671066.420038</v>
      </c>
      <c r="M50" s="415"/>
      <c r="N50" s="415">
        <v>-2219087.64</v>
      </c>
      <c r="O50" s="415">
        <v>-30384.18</v>
      </c>
      <c r="P50" s="416"/>
      <c r="Q50" s="415"/>
      <c r="R50" s="415">
        <v>0</v>
      </c>
      <c r="S50" s="414">
        <v>-10671066.420038</v>
      </c>
    </row>
    <row r="51" spans="1:147" s="413" customFormat="1" ht="15" customHeight="1" outlineLevel="1">
      <c r="C51" s="419" t="s">
        <v>1197</v>
      </c>
      <c r="D51" s="424"/>
      <c r="E51" s="415">
        <v>-2849824.01</v>
      </c>
      <c r="F51" s="425"/>
      <c r="G51" s="415">
        <v>-2541.4278399999998</v>
      </c>
      <c r="H51" s="415"/>
      <c r="I51" s="415"/>
      <c r="J51" s="415"/>
      <c r="K51" s="415">
        <v>-1162792.85087</v>
      </c>
      <c r="L51" s="415">
        <v>-4015158.28871</v>
      </c>
      <c r="M51" s="415"/>
      <c r="N51" s="415">
        <v>-1197644.3</v>
      </c>
      <c r="O51" s="415">
        <v>-2617.6</v>
      </c>
      <c r="P51" s="416"/>
      <c r="Q51" s="415"/>
      <c r="R51" s="415">
        <v>0</v>
      </c>
      <c r="S51" s="414">
        <v>-4015158.28871</v>
      </c>
    </row>
    <row r="52" spans="1:147" s="413" customFormat="1" ht="15" customHeight="1" outlineLevel="1">
      <c r="C52" s="419" t="s">
        <v>1196</v>
      </c>
      <c r="D52" s="424"/>
      <c r="E52" s="415">
        <v>-1050000</v>
      </c>
      <c r="F52" s="415">
        <v>-50000</v>
      </c>
      <c r="G52" s="415">
        <v>-97090</v>
      </c>
      <c r="H52" s="415"/>
      <c r="I52" s="415"/>
      <c r="J52" s="415"/>
      <c r="K52" s="415">
        <v>-194180</v>
      </c>
      <c r="L52" s="415">
        <v>-1391270</v>
      </c>
      <c r="M52" s="415"/>
      <c r="N52" s="415">
        <v>-200000</v>
      </c>
      <c r="O52" s="415">
        <v>-100000</v>
      </c>
      <c r="P52" s="416"/>
      <c r="Q52" s="415"/>
      <c r="R52" s="415">
        <v>0</v>
      </c>
      <c r="S52" s="414">
        <v>-1391270</v>
      </c>
    </row>
    <row r="53" spans="1:147" ht="15" customHeight="1" outlineLevel="1">
      <c r="A53" s="423" t="s">
        <v>1195</v>
      </c>
      <c r="C53" s="420" t="s">
        <v>1194</v>
      </c>
      <c r="D53" s="410"/>
      <c r="E53" s="386">
        <v>-450000</v>
      </c>
      <c r="F53" s="422"/>
      <c r="G53" s="386">
        <v>0</v>
      </c>
      <c r="H53" s="386"/>
      <c r="I53" s="386"/>
      <c r="J53" s="386"/>
      <c r="K53" s="386">
        <v>0</v>
      </c>
      <c r="L53" s="386">
        <v>-450000</v>
      </c>
      <c r="M53" s="386"/>
      <c r="N53" s="386"/>
      <c r="O53" s="386"/>
      <c r="P53" s="395"/>
      <c r="Q53" s="386"/>
      <c r="R53" s="386">
        <v>0</v>
      </c>
      <c r="S53" s="399">
        <v>-450000</v>
      </c>
      <c r="V53" s="380"/>
      <c r="W53" s="380"/>
      <c r="Z53" s="380"/>
      <c r="AA53" s="380"/>
      <c r="AD53" s="380"/>
      <c r="AE53" s="380"/>
      <c r="CY53" s="380"/>
      <c r="CZ53" s="380"/>
      <c r="DA53" s="380"/>
      <c r="DB53" s="380"/>
      <c r="EA53" s="380"/>
      <c r="EM53" s="380"/>
      <c r="EO53" s="380"/>
      <c r="EQ53" s="380"/>
    </row>
    <row r="54" spans="1:147" ht="15" customHeight="1" outlineLevel="1">
      <c r="C54" s="420" t="s">
        <v>1193</v>
      </c>
      <c r="D54" s="410"/>
      <c r="E54" s="386">
        <v>0</v>
      </c>
      <c r="F54" s="386">
        <v>-179134</v>
      </c>
      <c r="G54" s="386">
        <v>0</v>
      </c>
      <c r="H54" s="386"/>
      <c r="I54" s="386"/>
      <c r="J54" s="386"/>
      <c r="K54" s="386">
        <v>0</v>
      </c>
      <c r="L54" s="386">
        <v>-179134</v>
      </c>
      <c r="M54" s="386"/>
      <c r="N54" s="386"/>
      <c r="O54" s="386"/>
      <c r="P54" s="395"/>
      <c r="Q54" s="386"/>
      <c r="R54" s="386">
        <v>0</v>
      </c>
      <c r="S54" s="399">
        <v>-179134</v>
      </c>
      <c r="V54" s="380"/>
      <c r="W54" s="380"/>
      <c r="Z54" s="380"/>
      <c r="AA54" s="380"/>
      <c r="AD54" s="380"/>
      <c r="AE54" s="380"/>
      <c r="CY54" s="380"/>
      <c r="CZ54" s="380"/>
      <c r="DA54" s="380"/>
      <c r="DB54" s="380"/>
      <c r="EA54" s="380"/>
      <c r="EM54" s="380"/>
      <c r="EO54" s="380"/>
      <c r="EQ54" s="380"/>
    </row>
    <row r="55" spans="1:147" s="413" customFormat="1" ht="13.5" customHeight="1" outlineLevel="1">
      <c r="C55" s="419" t="s">
        <v>1192</v>
      </c>
      <c r="D55" s="421"/>
      <c r="E55" s="415">
        <v>-50478329.539999999</v>
      </c>
      <c r="F55" s="415">
        <v>-3387848.27</v>
      </c>
      <c r="G55" s="415">
        <v>0</v>
      </c>
      <c r="H55" s="415"/>
      <c r="I55" s="415"/>
      <c r="J55" s="415"/>
      <c r="K55" s="415">
        <v>-7112960.4913499998</v>
      </c>
      <c r="L55" s="415">
        <v>-60979138.301350005</v>
      </c>
      <c r="M55" s="415"/>
      <c r="N55" s="415">
        <v>-7326151.5</v>
      </c>
      <c r="O55" s="415"/>
      <c r="P55" s="416"/>
      <c r="Q55" s="415"/>
      <c r="R55" s="415">
        <v>0</v>
      </c>
      <c r="S55" s="414">
        <v>-60979138.301350005</v>
      </c>
    </row>
    <row r="56" spans="1:147" s="413" customFormat="1" ht="13.5" customHeight="1" outlineLevel="1">
      <c r="C56" s="419" t="s">
        <v>1014</v>
      </c>
      <c r="D56" s="418"/>
      <c r="E56" s="415">
        <v>-125802496.54000001</v>
      </c>
      <c r="F56" s="415">
        <v>-74622879.479999989</v>
      </c>
      <c r="G56" s="415">
        <v>-2038619.4101699998</v>
      </c>
      <c r="H56" s="415"/>
      <c r="I56" s="415"/>
      <c r="J56" s="415"/>
      <c r="K56" s="415">
        <v>-26811389.033589996</v>
      </c>
      <c r="L56" s="415">
        <v>-229275384.46375996</v>
      </c>
      <c r="M56" s="415"/>
      <c r="N56" s="415">
        <v>-27614985.099999998</v>
      </c>
      <c r="O56" s="415">
        <v>-2099721.2999999998</v>
      </c>
      <c r="P56" s="416"/>
      <c r="Q56" s="415"/>
      <c r="R56" s="415">
        <v>0</v>
      </c>
      <c r="S56" s="414">
        <v>-229275384.46375996</v>
      </c>
    </row>
    <row r="57" spans="1:147" outlineLevel="1">
      <c r="C57" s="420" t="s">
        <v>1191</v>
      </c>
      <c r="D57" s="408"/>
      <c r="E57" s="386"/>
      <c r="F57" s="386"/>
      <c r="G57" s="386">
        <v>0</v>
      </c>
      <c r="H57" s="386">
        <v>-2</v>
      </c>
      <c r="I57" s="386"/>
      <c r="J57" s="386"/>
      <c r="K57" s="386">
        <v>0</v>
      </c>
      <c r="L57" s="386">
        <v>-2</v>
      </c>
      <c r="M57" s="386"/>
      <c r="N57" s="386"/>
      <c r="O57" s="386">
        <v>0</v>
      </c>
      <c r="P57" s="395"/>
      <c r="Q57" s="386"/>
      <c r="R57" s="386">
        <v>0</v>
      </c>
      <c r="S57" s="399">
        <v>-2</v>
      </c>
      <c r="V57" s="380"/>
      <c r="W57" s="380"/>
      <c r="Z57" s="380"/>
      <c r="AA57" s="380"/>
      <c r="AD57" s="380"/>
      <c r="AE57" s="380"/>
      <c r="CY57" s="380"/>
      <c r="CZ57" s="380"/>
      <c r="DA57" s="380"/>
      <c r="DB57" s="380"/>
      <c r="EA57" s="380"/>
      <c r="EM57" s="380"/>
      <c r="EO57" s="380"/>
      <c r="EQ57" s="380"/>
    </row>
    <row r="58" spans="1:147" s="413" customFormat="1" outlineLevel="1">
      <c r="C58" s="419" t="s">
        <v>1190</v>
      </c>
      <c r="D58" s="418"/>
      <c r="F58" s="417"/>
      <c r="G58" s="415">
        <v>0</v>
      </c>
      <c r="H58" s="415">
        <v>-414000</v>
      </c>
      <c r="I58" s="415"/>
      <c r="J58" s="415"/>
      <c r="K58" s="415">
        <v>0</v>
      </c>
      <c r="L58" s="415">
        <v>-414000</v>
      </c>
      <c r="M58" s="415"/>
      <c r="N58" s="415"/>
      <c r="O58" s="415">
        <v>0</v>
      </c>
      <c r="P58" s="416"/>
      <c r="Q58" s="415"/>
      <c r="R58" s="415">
        <v>0</v>
      </c>
      <c r="S58" s="414">
        <v>-414000</v>
      </c>
    </row>
    <row r="59" spans="1:147" outlineLevel="1">
      <c r="A59" s="412">
        <v>58405</v>
      </c>
      <c r="C59" s="411" t="s">
        <v>1687</v>
      </c>
      <c r="D59" s="410" t="s">
        <v>1187</v>
      </c>
      <c r="E59" s="386">
        <v>-2820692.15</v>
      </c>
      <c r="F59" s="386"/>
      <c r="G59" s="386">
        <v>0</v>
      </c>
      <c r="H59" s="386"/>
      <c r="I59" s="386"/>
      <c r="J59" s="386"/>
      <c r="K59" s="386">
        <v>0</v>
      </c>
      <c r="L59" s="386">
        <v>-2820692.15</v>
      </c>
      <c r="M59" s="409"/>
      <c r="N59" s="386"/>
      <c r="O59" s="386"/>
      <c r="P59" s="395">
        <v>2820692.15</v>
      </c>
      <c r="Q59" s="386"/>
      <c r="R59" s="386">
        <v>2820692.15</v>
      </c>
      <c r="S59" s="399">
        <v>0</v>
      </c>
      <c r="V59" s="380"/>
      <c r="W59" s="380"/>
      <c r="Z59" s="380"/>
      <c r="AA59" s="380"/>
      <c r="AD59" s="380"/>
      <c r="AE59" s="380"/>
      <c r="CY59" s="380"/>
      <c r="CZ59" s="380"/>
      <c r="DA59" s="380"/>
      <c r="DB59" s="380"/>
      <c r="EA59" s="380"/>
      <c r="EM59" s="380"/>
      <c r="EO59" s="380"/>
      <c r="EQ59" s="380"/>
    </row>
    <row r="60" spans="1:147" outlineLevel="1">
      <c r="A60" s="412">
        <v>58505</v>
      </c>
      <c r="C60" s="411" t="s">
        <v>1683</v>
      </c>
      <c r="D60" s="410" t="s">
        <v>1187</v>
      </c>
      <c r="E60" s="386">
        <v>-79200166.390000001</v>
      </c>
      <c r="F60" s="386"/>
      <c r="G60" s="386">
        <v>-1915896.9705400001</v>
      </c>
      <c r="H60" s="386"/>
      <c r="I60" s="386"/>
      <c r="J60" s="386"/>
      <c r="K60" s="386">
        <v>-1742679.6724400001</v>
      </c>
      <c r="L60" s="386">
        <v>-82858743.03298001</v>
      </c>
      <c r="M60" s="409"/>
      <c r="N60" s="386">
        <v>-1794911.6</v>
      </c>
      <c r="O60" s="386">
        <v>-1973320.6</v>
      </c>
      <c r="P60" s="395">
        <v>82858743.03298001</v>
      </c>
      <c r="Q60" s="386"/>
      <c r="R60" s="386">
        <v>82858743.03298001</v>
      </c>
      <c r="S60" s="399">
        <v>0</v>
      </c>
      <c r="V60" s="380"/>
      <c r="W60" s="380"/>
      <c r="Z60" s="380"/>
      <c r="AA60" s="380"/>
      <c r="AD60" s="380"/>
      <c r="AE60" s="380"/>
      <c r="CY60" s="380"/>
      <c r="CZ60" s="380"/>
      <c r="DA60" s="380"/>
      <c r="DB60" s="380"/>
      <c r="EA60" s="380"/>
      <c r="EM60" s="380"/>
      <c r="EO60" s="380"/>
      <c r="EQ60" s="380"/>
    </row>
    <row r="61" spans="1:147" outlineLevel="1">
      <c r="A61" s="412">
        <v>58680</v>
      </c>
      <c r="C61" s="411" t="s">
        <v>1683</v>
      </c>
      <c r="D61" s="410" t="s">
        <v>1187</v>
      </c>
      <c r="E61" s="386">
        <v>-102312417.33</v>
      </c>
      <c r="F61" s="386"/>
      <c r="G61" s="386">
        <v>0</v>
      </c>
      <c r="H61" s="386"/>
      <c r="I61" s="386"/>
      <c r="J61" s="386"/>
      <c r="K61" s="386">
        <v>-26334827.205603</v>
      </c>
      <c r="L61" s="386">
        <v>-128647244.535603</v>
      </c>
      <c r="M61" s="409"/>
      <c r="N61" s="386">
        <v>-27124139.670000002</v>
      </c>
      <c r="O61" s="386"/>
      <c r="P61" s="395">
        <v>128647244.535603</v>
      </c>
      <c r="Q61" s="386"/>
      <c r="R61" s="386">
        <v>128647244.535603</v>
      </c>
      <c r="S61" s="399">
        <v>0</v>
      </c>
      <c r="V61" s="380"/>
      <c r="W61" s="380"/>
      <c r="Z61" s="380"/>
      <c r="AA61" s="380"/>
      <c r="AD61" s="380"/>
      <c r="AE61" s="380"/>
      <c r="CY61" s="380"/>
      <c r="CZ61" s="380"/>
      <c r="DA61" s="380"/>
      <c r="DB61" s="380"/>
      <c r="EA61" s="380"/>
      <c r="EM61" s="380"/>
      <c r="EO61" s="380"/>
      <c r="EQ61" s="380"/>
    </row>
    <row r="62" spans="1:147" outlineLevel="1">
      <c r="A62" s="412">
        <v>58683</v>
      </c>
      <c r="B62" s="380" t="s">
        <v>1188</v>
      </c>
      <c r="C62" s="411" t="s">
        <v>1683</v>
      </c>
      <c r="D62" s="410" t="s">
        <v>1187</v>
      </c>
      <c r="E62" s="386">
        <v>0</v>
      </c>
      <c r="F62" s="386"/>
      <c r="G62" s="386">
        <v>-70868090.105217993</v>
      </c>
      <c r="H62" s="386"/>
      <c r="I62" s="386"/>
      <c r="J62" s="386"/>
      <c r="K62" s="386">
        <v>0</v>
      </c>
      <c r="L62" s="386">
        <v>-70868090.105217993</v>
      </c>
      <c r="M62" s="409"/>
      <c r="N62" s="386"/>
      <c r="O62" s="386">
        <v>-72992162.019999996</v>
      </c>
      <c r="P62" s="395">
        <v>70868090.105217993</v>
      </c>
      <c r="Q62" s="386"/>
      <c r="R62" s="386">
        <v>70868090.105217993</v>
      </c>
      <c r="S62" s="399">
        <v>0</v>
      </c>
      <c r="V62" s="380"/>
      <c r="W62" s="380"/>
      <c r="Z62" s="380"/>
      <c r="AA62" s="380"/>
      <c r="AD62" s="380"/>
      <c r="AE62" s="380"/>
      <c r="CY62" s="380"/>
      <c r="CZ62" s="380"/>
      <c r="DA62" s="380"/>
      <c r="DB62" s="380"/>
      <c r="EA62" s="380"/>
      <c r="EM62" s="380"/>
      <c r="EO62" s="380"/>
      <c r="EQ62" s="380"/>
    </row>
    <row r="63" spans="1:147" outlineLevel="1">
      <c r="A63" s="412">
        <v>58400</v>
      </c>
      <c r="C63" s="411" t="s">
        <v>1687</v>
      </c>
      <c r="D63" s="410" t="s">
        <v>1187</v>
      </c>
      <c r="E63" s="386">
        <v>0</v>
      </c>
      <c r="F63" s="386"/>
      <c r="G63" s="386">
        <v>0</v>
      </c>
      <c r="H63" s="386"/>
      <c r="I63" s="386">
        <v>-2294248</v>
      </c>
      <c r="J63" s="386">
        <v>-214156.22</v>
      </c>
      <c r="K63" s="386">
        <v>-7665980.4321940001</v>
      </c>
      <c r="L63" s="386">
        <v>-10174384.652194001</v>
      </c>
      <c r="M63" s="386"/>
      <c r="N63" s="386">
        <v>-7895746.6600000001</v>
      </c>
      <c r="O63" s="386"/>
      <c r="P63" s="395">
        <v>10174384.652194001</v>
      </c>
      <c r="Q63" s="386"/>
      <c r="R63" s="386">
        <v>10174384.652194001</v>
      </c>
      <c r="S63" s="399">
        <v>0</v>
      </c>
      <c r="V63" s="380"/>
      <c r="W63" s="380"/>
      <c r="Z63" s="380"/>
      <c r="AA63" s="380"/>
      <c r="AD63" s="380"/>
      <c r="AE63" s="380"/>
      <c r="CY63" s="380"/>
      <c r="CZ63" s="380"/>
      <c r="DA63" s="380"/>
      <c r="DB63" s="380"/>
      <c r="EA63" s="380"/>
      <c r="EM63" s="380"/>
      <c r="EO63" s="380"/>
      <c r="EQ63" s="380"/>
    </row>
    <row r="64" spans="1:147" outlineLevel="1">
      <c r="A64" s="412">
        <v>58399</v>
      </c>
      <c r="C64" s="411" t="s">
        <v>1688</v>
      </c>
      <c r="D64" s="410" t="s">
        <v>1187</v>
      </c>
      <c r="E64" s="386">
        <v>0</v>
      </c>
      <c r="F64" s="386">
        <v>-8604.41</v>
      </c>
      <c r="G64" s="386">
        <v>0</v>
      </c>
      <c r="H64" s="386"/>
      <c r="I64" s="386"/>
      <c r="J64" s="386"/>
      <c r="K64" s="386">
        <v>0</v>
      </c>
      <c r="L64" s="386">
        <v>-8604.41</v>
      </c>
      <c r="M64" s="386"/>
      <c r="N64" s="386"/>
      <c r="O64" s="386"/>
      <c r="P64" s="395">
        <v>8604.41</v>
      </c>
      <c r="Q64" s="386"/>
      <c r="R64" s="386">
        <v>8604.41</v>
      </c>
      <c r="S64" s="399">
        <v>0</v>
      </c>
      <c r="V64" s="380"/>
      <c r="W64" s="380"/>
      <c r="Z64" s="380"/>
      <c r="AA64" s="380"/>
      <c r="AD64" s="380"/>
      <c r="AE64" s="380"/>
      <c r="CY64" s="380"/>
      <c r="CZ64" s="380"/>
      <c r="DA64" s="380"/>
      <c r="DB64" s="380"/>
      <c r="EA64" s="380"/>
      <c r="EM64" s="380"/>
      <c r="EO64" s="380"/>
      <c r="EQ64" s="380"/>
    </row>
    <row r="65" spans="1:147" outlineLevel="1">
      <c r="A65" s="412">
        <v>58398</v>
      </c>
      <c r="C65" s="411" t="s">
        <v>1687</v>
      </c>
      <c r="D65" s="410" t="s">
        <v>1187</v>
      </c>
      <c r="E65" s="386">
        <v>0</v>
      </c>
      <c r="F65" s="386"/>
      <c r="G65" s="386">
        <v>-11945.273969999998</v>
      </c>
      <c r="H65" s="386"/>
      <c r="I65" s="386"/>
      <c r="J65" s="386"/>
      <c r="K65" s="386">
        <v>-4066633.8058569999</v>
      </c>
      <c r="L65" s="386">
        <v>-4078579.0798269999</v>
      </c>
      <c r="M65" s="386"/>
      <c r="N65" s="386">
        <v>-4188519.73</v>
      </c>
      <c r="O65" s="386">
        <v>-12303.3</v>
      </c>
      <c r="P65" s="395">
        <v>4078579.0798269999</v>
      </c>
      <c r="Q65" s="386"/>
      <c r="R65" s="386">
        <v>4078579.0798269999</v>
      </c>
      <c r="S65" s="399">
        <v>0</v>
      </c>
      <c r="V65" s="380"/>
      <c r="W65" s="380"/>
      <c r="Z65" s="380"/>
      <c r="AA65" s="380"/>
      <c r="AD65" s="380"/>
      <c r="AE65" s="380"/>
      <c r="CY65" s="380"/>
      <c r="CZ65" s="380"/>
      <c r="DA65" s="380"/>
      <c r="DB65" s="380"/>
      <c r="EA65" s="380"/>
      <c r="EM65" s="380"/>
      <c r="EO65" s="380"/>
      <c r="EQ65" s="380"/>
    </row>
    <row r="66" spans="1:147" outlineLevel="1">
      <c r="A66" s="412">
        <v>92010</v>
      </c>
      <c r="C66" s="411" t="s">
        <v>1689</v>
      </c>
      <c r="D66" s="410" t="s">
        <v>1186</v>
      </c>
      <c r="E66" s="386">
        <v>-2622666.37</v>
      </c>
      <c r="F66" s="386">
        <v>-105656</v>
      </c>
      <c r="G66" s="386">
        <v>0</v>
      </c>
      <c r="H66" s="386"/>
      <c r="I66" s="386"/>
      <c r="J66" s="409"/>
      <c r="K66" s="386">
        <v>-41209.598065999999</v>
      </c>
      <c r="L66" s="386">
        <v>-2769531.9680659999</v>
      </c>
      <c r="M66" s="386"/>
      <c r="N66" s="386">
        <v>-42444.74</v>
      </c>
      <c r="O66" s="386"/>
      <c r="P66" s="395">
        <v>0</v>
      </c>
      <c r="Q66" s="386"/>
      <c r="R66" s="386">
        <v>0</v>
      </c>
      <c r="S66" s="399">
        <v>-2769531.9680659999</v>
      </c>
      <c r="V66" s="380"/>
      <c r="W66" s="380"/>
      <c r="Z66" s="380"/>
      <c r="AA66" s="380"/>
      <c r="AD66" s="380"/>
      <c r="AE66" s="380"/>
      <c r="CY66" s="380"/>
      <c r="CZ66" s="380"/>
      <c r="DA66" s="380"/>
      <c r="DB66" s="380"/>
      <c r="EA66" s="380"/>
      <c r="EM66" s="380"/>
      <c r="EO66" s="380"/>
      <c r="EQ66" s="380"/>
    </row>
    <row r="67" spans="1:147" outlineLevel="1">
      <c r="A67" s="412">
        <v>92019</v>
      </c>
      <c r="C67" s="411" t="s">
        <v>1689</v>
      </c>
      <c r="D67" s="410" t="s">
        <v>1186</v>
      </c>
      <c r="E67" s="386">
        <v>-659989.68999999994</v>
      </c>
      <c r="F67" s="386">
        <v>-59021.75</v>
      </c>
      <c r="G67" s="386">
        <v>0</v>
      </c>
      <c r="H67" s="386"/>
      <c r="I67" s="386"/>
      <c r="J67" s="409"/>
      <c r="K67" s="386">
        <v>0</v>
      </c>
      <c r="L67" s="386">
        <v>-719011.44</v>
      </c>
      <c r="M67" s="386"/>
      <c r="N67" s="386"/>
      <c r="O67" s="386"/>
      <c r="P67" s="395">
        <v>0</v>
      </c>
      <c r="Q67" s="386"/>
      <c r="R67" s="386">
        <v>0</v>
      </c>
      <c r="S67" s="399">
        <v>-719011.44</v>
      </c>
      <c r="V67" s="380"/>
      <c r="W67" s="380"/>
      <c r="Z67" s="380"/>
      <c r="AA67" s="380"/>
      <c r="AD67" s="380"/>
      <c r="AE67" s="380"/>
      <c r="CY67" s="380"/>
      <c r="CZ67" s="380"/>
      <c r="DA67" s="380"/>
      <c r="DB67" s="380"/>
      <c r="EA67" s="380"/>
      <c r="EM67" s="380"/>
      <c r="EO67" s="380"/>
      <c r="EQ67" s="380"/>
    </row>
    <row r="68" spans="1:147" outlineLevel="1">
      <c r="A68" s="412">
        <v>92009</v>
      </c>
      <c r="C68" s="411" t="s">
        <v>1689</v>
      </c>
      <c r="D68" s="410" t="s">
        <v>1186</v>
      </c>
      <c r="E68" s="386">
        <v>0</v>
      </c>
      <c r="F68" s="386"/>
      <c r="G68" s="386">
        <v>-75.730199999999996</v>
      </c>
      <c r="H68" s="386"/>
      <c r="I68" s="386"/>
      <c r="J68" s="409"/>
      <c r="K68" s="386">
        <v>0</v>
      </c>
      <c r="L68" s="386">
        <v>-75.730199999999996</v>
      </c>
      <c r="M68" s="386"/>
      <c r="N68" s="386">
        <v>0</v>
      </c>
      <c r="O68" s="386">
        <v>-78</v>
      </c>
      <c r="P68" s="395">
        <v>0</v>
      </c>
      <c r="Q68" s="386"/>
      <c r="R68" s="386">
        <v>0</v>
      </c>
      <c r="S68" s="399">
        <v>-75.730199999999996</v>
      </c>
      <c r="V68" s="380"/>
      <c r="W68" s="380"/>
      <c r="Z68" s="380"/>
      <c r="AA68" s="380"/>
      <c r="AD68" s="380"/>
      <c r="AE68" s="380"/>
      <c r="CY68" s="380"/>
      <c r="CZ68" s="380"/>
      <c r="DA68" s="380"/>
      <c r="DB68" s="380"/>
      <c r="EA68" s="380"/>
      <c r="EM68" s="380"/>
      <c r="EO68" s="380"/>
      <c r="EQ68" s="380"/>
    </row>
    <row r="69" spans="1:147" outlineLevel="1">
      <c r="A69" s="412">
        <v>920137</v>
      </c>
      <c r="C69" s="411" t="s">
        <v>1689</v>
      </c>
      <c r="D69" s="410" t="s">
        <v>1186</v>
      </c>
      <c r="E69" s="386">
        <v>-2971269.6</v>
      </c>
      <c r="F69" s="386"/>
      <c r="G69" s="386">
        <v>0</v>
      </c>
      <c r="H69" s="386"/>
      <c r="I69" s="386"/>
      <c r="J69" s="409"/>
      <c r="K69" s="386">
        <v>0</v>
      </c>
      <c r="L69" s="386">
        <v>-2971269.6</v>
      </c>
      <c r="M69" s="409"/>
      <c r="N69" s="386"/>
      <c r="O69" s="386"/>
      <c r="P69" s="395">
        <v>0</v>
      </c>
      <c r="Q69" s="386"/>
      <c r="R69" s="386">
        <v>0</v>
      </c>
      <c r="S69" s="399">
        <v>-2971269.6</v>
      </c>
      <c r="V69" s="380"/>
      <c r="W69" s="380"/>
      <c r="Z69" s="380"/>
      <c r="AA69" s="380"/>
      <c r="AD69" s="380"/>
      <c r="AE69" s="380"/>
      <c r="CY69" s="380"/>
      <c r="CZ69" s="380"/>
      <c r="DA69" s="380"/>
      <c r="DB69" s="380"/>
      <c r="EA69" s="380"/>
      <c r="EM69" s="380"/>
      <c r="EO69" s="380"/>
      <c r="EQ69" s="380"/>
    </row>
    <row r="70" spans="1:147">
      <c r="D70" s="408"/>
      <c r="E70" s="386">
        <v>-392230181.12</v>
      </c>
      <c r="F70" s="386">
        <v>-88361992.309999987</v>
      </c>
      <c r="G70" s="386">
        <v>-88636160.703957975</v>
      </c>
      <c r="H70" s="386">
        <v>-414002</v>
      </c>
      <c r="I70" s="386">
        <v>-2294248</v>
      </c>
      <c r="J70" s="386">
        <v>-214156.22</v>
      </c>
      <c r="K70" s="386">
        <v>-78593807.994939998</v>
      </c>
      <c r="L70" s="386">
        <v>-650744548.34889805</v>
      </c>
      <c r="M70" s="386">
        <v>0</v>
      </c>
      <c r="N70" s="386">
        <v>-80949436.599999994</v>
      </c>
      <c r="O70" s="386">
        <v>-91292780.61999999</v>
      </c>
      <c r="P70" s="395"/>
      <c r="Q70" s="386"/>
      <c r="R70" s="386"/>
      <c r="S70" s="399">
        <v>-351288210.38307595</v>
      </c>
      <c r="V70" s="380"/>
      <c r="W70" s="380"/>
      <c r="Z70" s="380"/>
      <c r="AA70" s="380"/>
      <c r="AD70" s="380"/>
      <c r="AE70" s="380"/>
      <c r="CY70" s="380"/>
      <c r="CZ70" s="380"/>
      <c r="DA70" s="380"/>
      <c r="DB70" s="380"/>
      <c r="EA70" s="380"/>
      <c r="EM70" s="380"/>
      <c r="EO70" s="380"/>
      <c r="EQ70" s="380"/>
    </row>
    <row r="71" spans="1:147">
      <c r="B71" s="396" t="s">
        <v>1185</v>
      </c>
      <c r="E71" s="386">
        <v>-164065926.86000001</v>
      </c>
      <c r="F71" s="386">
        <v>7434291.2000000179</v>
      </c>
      <c r="G71" s="386">
        <v>49091438.520432025</v>
      </c>
      <c r="H71" s="386">
        <v>2418697.61</v>
      </c>
      <c r="I71" s="386">
        <v>-2285747.7000000002</v>
      </c>
      <c r="J71" s="386">
        <v>-214156.22</v>
      </c>
      <c r="K71" s="386">
        <v>-5381547.2007640004</v>
      </c>
      <c r="L71" s="386">
        <v>-113002950.65033209</v>
      </c>
      <c r="M71" s="386">
        <v>0</v>
      </c>
      <c r="N71" s="386">
        <v>-5542843.9599999934</v>
      </c>
      <c r="O71" s="386">
        <v>50562816.480000004</v>
      </c>
      <c r="P71" s="395"/>
      <c r="Q71" s="386"/>
      <c r="R71" s="386"/>
      <c r="S71" s="399">
        <v>-113002950.63079795</v>
      </c>
      <c r="V71" s="380"/>
      <c r="W71" s="380"/>
      <c r="Z71" s="380"/>
      <c r="AA71" s="380"/>
      <c r="AD71" s="380"/>
      <c r="AE71" s="380"/>
      <c r="CY71" s="380"/>
      <c r="CZ71" s="380"/>
      <c r="DA71" s="380"/>
      <c r="DB71" s="380"/>
      <c r="EA71" s="380"/>
      <c r="EM71" s="380"/>
      <c r="EO71" s="380"/>
      <c r="EQ71" s="380"/>
    </row>
    <row r="72" spans="1:147" ht="20.100000000000001" customHeight="1">
      <c r="B72" s="385" t="s">
        <v>1184</v>
      </c>
      <c r="E72" s="386">
        <v>-105004804.99000001</v>
      </c>
      <c r="F72" s="386">
        <v>15560558.400000013</v>
      </c>
      <c r="G72" s="386">
        <v>49091438.520432025</v>
      </c>
      <c r="H72" s="386">
        <v>2418709.4099999997</v>
      </c>
      <c r="I72" s="386">
        <v>-2285747.7000000002</v>
      </c>
      <c r="J72" s="386">
        <v>-214156.22</v>
      </c>
      <c r="K72" s="386">
        <v>3167470.7718289979</v>
      </c>
      <c r="L72" s="386">
        <v>-37266531.807739094</v>
      </c>
      <c r="M72" s="386">
        <v>0</v>
      </c>
      <c r="N72" s="386">
        <v>3262406.8100000061</v>
      </c>
      <c r="O72" s="386">
        <v>50562816.480000004</v>
      </c>
      <c r="P72" s="395"/>
      <c r="Q72" s="386"/>
      <c r="R72" s="386"/>
      <c r="S72" s="399">
        <v>-37266543.361224949</v>
      </c>
      <c r="V72" s="380"/>
      <c r="W72" s="380"/>
      <c r="Z72" s="380"/>
      <c r="AA72" s="380"/>
      <c r="AD72" s="380"/>
      <c r="AE72" s="380"/>
      <c r="CY72" s="380"/>
      <c r="CZ72" s="380"/>
      <c r="DA72" s="380"/>
      <c r="DB72" s="380"/>
      <c r="EA72" s="380"/>
      <c r="EM72" s="380"/>
      <c r="EO72" s="380"/>
      <c r="EQ72" s="380"/>
    </row>
    <row r="73" spans="1:147" ht="27" customHeight="1">
      <c r="B73" s="385" t="s">
        <v>1183</v>
      </c>
      <c r="E73" s="386"/>
      <c r="F73" s="386"/>
      <c r="G73" s="386"/>
      <c r="H73" s="386"/>
      <c r="I73" s="386"/>
      <c r="J73" s="386"/>
      <c r="K73" s="386"/>
      <c r="L73" s="386"/>
      <c r="M73" s="386"/>
      <c r="N73" s="386"/>
      <c r="O73" s="386"/>
      <c r="P73" s="395"/>
      <c r="Q73" s="386"/>
      <c r="R73" s="386"/>
      <c r="S73" s="399"/>
      <c r="V73" s="380"/>
      <c r="W73" s="380"/>
      <c r="Z73" s="380"/>
      <c r="AA73" s="380"/>
      <c r="AD73" s="380"/>
      <c r="AE73" s="380"/>
      <c r="CY73" s="380"/>
      <c r="CZ73" s="380"/>
      <c r="DA73" s="380"/>
      <c r="DB73" s="380"/>
      <c r="EA73" s="380"/>
      <c r="EM73" s="380"/>
      <c r="EO73" s="380"/>
      <c r="EQ73" s="380"/>
    </row>
    <row r="74" spans="1:147" ht="20.100000000000001" customHeight="1" outlineLevel="1">
      <c r="B74" s="385"/>
      <c r="C74" s="380" t="s">
        <v>1182</v>
      </c>
      <c r="E74" s="386">
        <v>-969840.5</v>
      </c>
      <c r="F74" s="386">
        <v>-929909.34</v>
      </c>
      <c r="G74" s="386">
        <v>0</v>
      </c>
      <c r="H74" s="386"/>
      <c r="I74" s="386"/>
      <c r="J74" s="386"/>
      <c r="K74" s="386">
        <v>0</v>
      </c>
      <c r="L74" s="386">
        <v>-1899749.8399999999</v>
      </c>
      <c r="M74" s="386"/>
      <c r="N74" s="386"/>
      <c r="O74" s="386"/>
      <c r="P74" s="395"/>
      <c r="Q74" s="386"/>
      <c r="R74" s="386">
        <v>0</v>
      </c>
      <c r="S74" s="399">
        <v>-1899749.8399999999</v>
      </c>
      <c r="V74" s="380"/>
      <c r="W74" s="380"/>
      <c r="Z74" s="380"/>
      <c r="AA74" s="380"/>
      <c r="AD74" s="380"/>
      <c r="AE74" s="380"/>
      <c r="CY74" s="380"/>
      <c r="CZ74" s="380"/>
      <c r="DA74" s="380"/>
      <c r="DB74" s="380"/>
      <c r="EA74" s="380"/>
      <c r="EM74" s="380"/>
      <c r="EO74" s="380"/>
      <c r="EQ74" s="380"/>
    </row>
    <row r="75" spans="1:147" ht="19.5" customHeight="1" outlineLevel="1">
      <c r="B75" s="385"/>
      <c r="C75" s="380" t="s">
        <v>1181</v>
      </c>
      <c r="D75" s="382"/>
      <c r="E75" s="386">
        <v>-4000000</v>
      </c>
      <c r="F75" s="386">
        <v>0</v>
      </c>
      <c r="G75" s="386">
        <v>0</v>
      </c>
      <c r="H75" s="386"/>
      <c r="I75" s="386"/>
      <c r="J75" s="386"/>
      <c r="K75" s="386">
        <v>0</v>
      </c>
      <c r="L75" s="386">
        <v>-4000000</v>
      </c>
      <c r="M75" s="386"/>
      <c r="N75" s="386"/>
      <c r="O75" s="386"/>
      <c r="P75" s="395"/>
      <c r="Q75" s="386"/>
      <c r="R75" s="386">
        <v>0</v>
      </c>
      <c r="S75" s="399">
        <v>-4000000</v>
      </c>
      <c r="V75" s="380"/>
      <c r="W75" s="380"/>
      <c r="Z75" s="380"/>
      <c r="AA75" s="380"/>
      <c r="AD75" s="380"/>
      <c r="AE75" s="380"/>
      <c r="CY75" s="380"/>
      <c r="CZ75" s="380"/>
      <c r="DA75" s="380"/>
      <c r="DB75" s="380"/>
      <c r="EA75" s="380"/>
      <c r="EM75" s="380"/>
      <c r="EO75" s="380"/>
      <c r="EQ75" s="380"/>
    </row>
    <row r="76" spans="1:147">
      <c r="E76" s="402">
        <v>-4969840.5</v>
      </c>
      <c r="F76" s="402">
        <v>-929909.34</v>
      </c>
      <c r="G76" s="402">
        <v>0</v>
      </c>
      <c r="H76" s="402">
        <v>0</v>
      </c>
      <c r="I76" s="402">
        <v>0</v>
      </c>
      <c r="J76" s="402">
        <v>0</v>
      </c>
      <c r="K76" s="402">
        <v>0</v>
      </c>
      <c r="L76" s="402">
        <v>-5899749.8399999999</v>
      </c>
      <c r="M76" s="402">
        <v>0</v>
      </c>
      <c r="N76" s="402">
        <v>0</v>
      </c>
      <c r="O76" s="402">
        <v>0</v>
      </c>
      <c r="P76" s="395"/>
      <c r="Q76" s="386"/>
      <c r="R76" s="386"/>
      <c r="S76" s="401">
        <v>-5899749.8399999999</v>
      </c>
      <c r="V76" s="380"/>
      <c r="W76" s="380"/>
      <c r="Z76" s="380"/>
      <c r="AA76" s="380"/>
      <c r="AD76" s="380"/>
      <c r="AE76" s="380"/>
      <c r="CY76" s="380"/>
      <c r="CZ76" s="380"/>
      <c r="DA76" s="380"/>
      <c r="DB76" s="380"/>
      <c r="EA76" s="380"/>
      <c r="EM76" s="380"/>
      <c r="EO76" s="380"/>
      <c r="EQ76" s="380"/>
    </row>
    <row r="77" spans="1:147" ht="9.15" customHeight="1">
      <c r="E77" s="407" t="s">
        <v>1180</v>
      </c>
      <c r="F77" s="407" t="s">
        <v>1180</v>
      </c>
      <c r="G77" s="407" t="s">
        <v>1180</v>
      </c>
      <c r="H77" s="407" t="s">
        <v>1180</v>
      </c>
      <c r="I77" s="407"/>
      <c r="J77" s="407"/>
      <c r="K77" s="407"/>
      <c r="L77" s="407" t="s">
        <v>1180</v>
      </c>
      <c r="M77" s="407"/>
      <c r="N77" s="407"/>
      <c r="O77" s="407"/>
      <c r="P77" s="395"/>
      <c r="Q77" s="386"/>
      <c r="R77" s="386"/>
      <c r="S77" s="406" t="s">
        <v>1180</v>
      </c>
      <c r="V77" s="380"/>
      <c r="W77" s="380"/>
      <c r="Z77" s="380"/>
      <c r="AA77" s="380"/>
      <c r="AD77" s="380"/>
      <c r="AE77" s="380"/>
      <c r="CY77" s="380"/>
      <c r="CZ77" s="380"/>
      <c r="DA77" s="380"/>
      <c r="DB77" s="380"/>
      <c r="EA77" s="380"/>
      <c r="EM77" s="380"/>
      <c r="EO77" s="380"/>
      <c r="EQ77" s="380"/>
    </row>
    <row r="78" spans="1:147" ht="10.8" thickBot="1">
      <c r="B78" s="385" t="s">
        <v>1179</v>
      </c>
      <c r="E78" s="398">
        <v>-109974645.49000001</v>
      </c>
      <c r="F78" s="398">
        <v>14630649.060000014</v>
      </c>
      <c r="G78" s="398">
        <v>49091438.520432025</v>
      </c>
      <c r="H78" s="398">
        <v>2418709.4099999997</v>
      </c>
      <c r="I78" s="398">
        <v>-2285747.7000000002</v>
      </c>
      <c r="J78" s="398">
        <v>-214156.22</v>
      </c>
      <c r="K78" s="398">
        <v>3167470.7718289979</v>
      </c>
      <c r="L78" s="398">
        <v>-43166281.647739097</v>
      </c>
      <c r="M78" s="398">
        <v>0</v>
      </c>
      <c r="N78" s="398">
        <v>3262406.8100000061</v>
      </c>
      <c r="O78" s="398">
        <v>50562816.480000004</v>
      </c>
      <c r="P78" s="395"/>
      <c r="Q78" s="386"/>
      <c r="R78" s="386"/>
      <c r="S78" s="397">
        <v>-43166293.201224953</v>
      </c>
      <c r="V78" s="380"/>
      <c r="W78" s="380"/>
      <c r="Z78" s="380"/>
      <c r="AA78" s="380"/>
      <c r="AD78" s="380"/>
      <c r="AE78" s="380"/>
      <c r="CY78" s="380"/>
      <c r="CZ78" s="380"/>
      <c r="DA78" s="380"/>
      <c r="DB78" s="380"/>
      <c r="EA78" s="380"/>
      <c r="EM78" s="380"/>
      <c r="EO78" s="380"/>
      <c r="EQ78" s="380"/>
    </row>
    <row r="79" spans="1:147" ht="10.8" thickTop="1">
      <c r="E79" s="386"/>
      <c r="F79" s="386"/>
      <c r="G79" s="386"/>
      <c r="H79" s="386"/>
      <c r="I79" s="386"/>
      <c r="J79" s="386"/>
      <c r="K79" s="386"/>
      <c r="L79" s="386"/>
      <c r="M79" s="386"/>
      <c r="N79" s="386"/>
      <c r="O79" s="386"/>
      <c r="P79" s="395"/>
      <c r="Q79" s="386"/>
      <c r="R79" s="386"/>
      <c r="S79" s="399"/>
      <c r="V79" s="380"/>
      <c r="W79" s="380"/>
      <c r="Z79" s="380"/>
      <c r="AA79" s="380"/>
      <c r="AD79" s="380"/>
      <c r="AE79" s="380"/>
      <c r="CY79" s="380"/>
      <c r="CZ79" s="380"/>
      <c r="DA79" s="380"/>
      <c r="DB79" s="380"/>
      <c r="EA79" s="380"/>
      <c r="EM79" s="380"/>
      <c r="EO79" s="380"/>
      <c r="EQ79" s="380"/>
    </row>
    <row r="80" spans="1:147">
      <c r="B80" s="400" t="s">
        <v>1178</v>
      </c>
      <c r="E80" s="386"/>
      <c r="F80" s="386"/>
      <c r="G80" s="386"/>
      <c r="H80" s="386"/>
      <c r="I80" s="386"/>
      <c r="J80" s="386"/>
      <c r="K80" s="386"/>
      <c r="L80" s="386"/>
      <c r="M80" s="386"/>
      <c r="N80" s="386"/>
      <c r="O80" s="386"/>
      <c r="P80" s="395"/>
      <c r="Q80" s="386"/>
      <c r="R80" s="386"/>
      <c r="S80" s="399"/>
      <c r="V80" s="380"/>
      <c r="W80" s="380"/>
      <c r="Z80" s="380"/>
      <c r="AA80" s="380"/>
      <c r="AD80" s="380"/>
      <c r="AE80" s="380"/>
      <c r="CY80" s="380"/>
      <c r="CZ80" s="380"/>
      <c r="DA80" s="380"/>
      <c r="DB80" s="380"/>
      <c r="EA80" s="380"/>
      <c r="EM80" s="380"/>
      <c r="EO80" s="380"/>
      <c r="EQ80" s="380"/>
    </row>
    <row r="81" spans="2:147">
      <c r="B81" s="400" t="s">
        <v>1177</v>
      </c>
      <c r="D81" s="382"/>
      <c r="E81" s="386">
        <v>-2</v>
      </c>
      <c r="F81" s="386">
        <v>-100</v>
      </c>
      <c r="G81" s="386">
        <v>-7.5730199999999996</v>
      </c>
      <c r="H81" s="386">
        <v>-7800</v>
      </c>
      <c r="I81" s="386">
        <v>-1</v>
      </c>
      <c r="J81" s="386">
        <v>-1</v>
      </c>
      <c r="K81" s="386">
        <v>-24737.5</v>
      </c>
      <c r="L81" s="386">
        <v>-32649.07302</v>
      </c>
      <c r="M81" s="386">
        <v>0</v>
      </c>
      <c r="N81" s="386">
        <v>-25000</v>
      </c>
      <c r="O81" s="386">
        <v>-7.8</v>
      </c>
      <c r="P81" s="386"/>
      <c r="Q81" s="386"/>
      <c r="R81" s="386">
        <v>11.57302</v>
      </c>
      <c r="S81" s="399">
        <v>-32637.5</v>
      </c>
      <c r="V81" s="380"/>
      <c r="W81" s="380"/>
      <c r="Z81" s="380"/>
      <c r="AA81" s="380"/>
      <c r="AD81" s="380"/>
      <c r="AE81" s="380"/>
      <c r="CY81" s="380"/>
      <c r="CZ81" s="380"/>
      <c r="DA81" s="380"/>
      <c r="DB81" s="380"/>
      <c r="EA81" s="380"/>
      <c r="EM81" s="380"/>
      <c r="EO81" s="380"/>
      <c r="EQ81" s="380"/>
    </row>
    <row r="82" spans="2:147" outlineLevel="1">
      <c r="B82" s="385" t="s">
        <v>1176</v>
      </c>
      <c r="E82" s="405">
        <v>90889512.37000002</v>
      </c>
      <c r="F82" s="405">
        <v>12347941.01</v>
      </c>
      <c r="G82" s="405">
        <v>-49146888.415597007</v>
      </c>
      <c r="H82" s="405">
        <v>-2460511.06</v>
      </c>
      <c r="I82" s="405">
        <v>2281693.7000000002</v>
      </c>
      <c r="J82" s="405">
        <v>210302.22</v>
      </c>
      <c r="K82" s="405">
        <v>3398570.3123190003</v>
      </c>
      <c r="L82" s="405">
        <v>57520620.136722021</v>
      </c>
      <c r="M82" s="405">
        <v>0</v>
      </c>
      <c r="N82" s="405">
        <v>3500432.91</v>
      </c>
      <c r="O82" s="405">
        <v>-50619928.330000006</v>
      </c>
      <c r="P82" s="386"/>
      <c r="Q82" s="386"/>
      <c r="R82" s="405">
        <v>0</v>
      </c>
      <c r="S82" s="405">
        <v>57520620.136722021</v>
      </c>
      <c r="V82" s="380"/>
      <c r="W82" s="380"/>
      <c r="Z82" s="380"/>
      <c r="AA82" s="380"/>
      <c r="AD82" s="380"/>
      <c r="AE82" s="380"/>
      <c r="CY82" s="380"/>
      <c r="CZ82" s="380"/>
      <c r="DA82" s="380"/>
      <c r="DB82" s="380"/>
      <c r="EA82" s="380"/>
      <c r="EM82" s="380"/>
      <c r="EO82" s="380"/>
      <c r="EQ82" s="380"/>
    </row>
    <row r="83" spans="2:147" outlineLevel="1">
      <c r="B83" s="385" t="s">
        <v>1175</v>
      </c>
      <c r="E83" s="404"/>
      <c r="F83" s="404"/>
      <c r="G83" s="404">
        <v>0</v>
      </c>
      <c r="H83" s="404"/>
      <c r="I83" s="404"/>
      <c r="J83" s="404"/>
      <c r="K83" s="386">
        <v>158676.71133999998</v>
      </c>
      <c r="L83" s="404">
        <v>158676.71133999998</v>
      </c>
      <c r="M83" s="404"/>
      <c r="N83" s="404">
        <v>163432.59999999998</v>
      </c>
      <c r="O83" s="404"/>
      <c r="P83" s="386"/>
      <c r="Q83" s="386"/>
      <c r="R83" s="404">
        <v>0</v>
      </c>
      <c r="S83" s="404">
        <v>158676.71133999998</v>
      </c>
      <c r="V83" s="380"/>
      <c r="W83" s="380"/>
      <c r="Z83" s="380"/>
      <c r="AA83" s="380"/>
      <c r="AD83" s="380"/>
      <c r="AE83" s="380"/>
      <c r="CY83" s="380"/>
      <c r="CZ83" s="380"/>
      <c r="DA83" s="380"/>
      <c r="DB83" s="380"/>
      <c r="EA83" s="380"/>
      <c r="EM83" s="380"/>
      <c r="EO83" s="380"/>
      <c r="EQ83" s="380"/>
    </row>
    <row r="84" spans="2:147" outlineLevel="1">
      <c r="B84" s="385" t="s">
        <v>1174</v>
      </c>
      <c r="E84" s="404">
        <v>28235194.352512565</v>
      </c>
      <c r="F84" s="404">
        <v>-28235194.352512565</v>
      </c>
      <c r="G84" s="404"/>
      <c r="H84" s="404"/>
      <c r="I84" s="404"/>
      <c r="J84" s="404"/>
      <c r="K84" s="404"/>
      <c r="L84" s="404">
        <v>0</v>
      </c>
      <c r="M84" s="404"/>
      <c r="N84" s="404"/>
      <c r="O84" s="404"/>
      <c r="P84" s="386"/>
      <c r="Q84" s="386"/>
      <c r="R84" s="404">
        <v>0</v>
      </c>
      <c r="S84" s="404">
        <v>0</v>
      </c>
      <c r="V84" s="380"/>
      <c r="W84" s="380"/>
      <c r="Z84" s="380"/>
      <c r="AA84" s="380"/>
      <c r="AD84" s="380"/>
      <c r="AE84" s="380"/>
      <c r="CY84" s="380"/>
      <c r="CZ84" s="380"/>
      <c r="DA84" s="380"/>
      <c r="DB84" s="380"/>
      <c r="EA84" s="380"/>
      <c r="EM84" s="380"/>
      <c r="EO84" s="380"/>
      <c r="EQ84" s="380"/>
    </row>
    <row r="85" spans="2:147" outlineLevel="1">
      <c r="B85" s="385" t="s">
        <v>1173</v>
      </c>
      <c r="E85" s="404"/>
      <c r="F85" s="404"/>
      <c r="G85" s="404">
        <v>0</v>
      </c>
      <c r="H85" s="404">
        <v>0</v>
      </c>
      <c r="I85" s="404">
        <v>0</v>
      </c>
      <c r="J85" s="404">
        <v>0</v>
      </c>
      <c r="K85" s="404"/>
      <c r="L85" s="404">
        <v>0</v>
      </c>
      <c r="M85" s="404">
        <v>0</v>
      </c>
      <c r="N85" s="404"/>
      <c r="O85" s="404">
        <v>0</v>
      </c>
      <c r="P85" s="386"/>
      <c r="Q85" s="386"/>
      <c r="R85" s="404">
        <v>0</v>
      </c>
      <c r="S85" s="404">
        <v>0</v>
      </c>
      <c r="V85" s="380"/>
      <c r="W85" s="380"/>
      <c r="Z85" s="380"/>
      <c r="AA85" s="380"/>
      <c r="AD85" s="380"/>
      <c r="AE85" s="380"/>
      <c r="CY85" s="380"/>
      <c r="CZ85" s="380"/>
      <c r="DA85" s="380"/>
      <c r="DB85" s="380"/>
      <c r="EA85" s="380"/>
      <c r="EM85" s="380"/>
      <c r="EO85" s="380"/>
      <c r="EQ85" s="380"/>
    </row>
    <row r="86" spans="2:147" outlineLevel="1">
      <c r="B86" s="385" t="s">
        <v>1172</v>
      </c>
      <c r="E86" s="403">
        <v>-367759.23251256347</v>
      </c>
      <c r="F86" s="403">
        <v>1256704.2825125642</v>
      </c>
      <c r="G86" s="403">
        <v>70021.657524000024</v>
      </c>
      <c r="H86" s="403">
        <v>49601.65</v>
      </c>
      <c r="I86" s="403">
        <v>4055</v>
      </c>
      <c r="J86" s="403">
        <v>3855</v>
      </c>
      <c r="K86" s="403">
        <v>-6700445.2954880046</v>
      </c>
      <c r="L86" s="403">
        <v>-5683966.9379640035</v>
      </c>
      <c r="M86" s="403">
        <v>0</v>
      </c>
      <c r="N86" s="403">
        <v>-6901272.3200000003</v>
      </c>
      <c r="O86" s="403">
        <v>72120.36</v>
      </c>
      <c r="P86" s="386"/>
      <c r="Q86" s="386"/>
      <c r="R86" s="403">
        <v>0</v>
      </c>
      <c r="S86" s="403">
        <v>-5683966.9379640035</v>
      </c>
      <c r="V86" s="380"/>
      <c r="W86" s="380"/>
      <c r="Z86" s="380"/>
      <c r="AA86" s="380"/>
      <c r="AD86" s="380"/>
      <c r="AE86" s="380"/>
      <c r="CY86" s="380"/>
      <c r="CZ86" s="380"/>
      <c r="DA86" s="380"/>
      <c r="DB86" s="380"/>
      <c r="EA86" s="380"/>
      <c r="EM86" s="380"/>
      <c r="EO86" s="380"/>
      <c r="EQ86" s="380"/>
    </row>
    <row r="87" spans="2:147">
      <c r="B87" s="385" t="s">
        <v>1171</v>
      </c>
      <c r="E87" s="386">
        <v>118756947.49000002</v>
      </c>
      <c r="F87" s="386">
        <v>-14630549.060000001</v>
      </c>
      <c r="G87" s="386">
        <v>-49076866.75807301</v>
      </c>
      <c r="H87" s="386">
        <v>-2410909.41</v>
      </c>
      <c r="I87" s="386">
        <v>2285748.7000000002</v>
      </c>
      <c r="J87" s="386">
        <v>214157.22</v>
      </c>
      <c r="K87" s="386">
        <v>-3143198.2718290044</v>
      </c>
      <c r="L87" s="386">
        <v>51995329.910098016</v>
      </c>
      <c r="M87" s="386">
        <v>0</v>
      </c>
      <c r="N87" s="386">
        <v>-3237406.81</v>
      </c>
      <c r="O87" s="386">
        <v>-50547807.970000006</v>
      </c>
      <c r="P87" s="386"/>
      <c r="Q87" s="386"/>
      <c r="R87" s="386">
        <v>0</v>
      </c>
      <c r="S87" s="399">
        <v>51995329.910098016</v>
      </c>
      <c r="V87" s="380"/>
      <c r="W87" s="380"/>
      <c r="Z87" s="380"/>
      <c r="AA87" s="380"/>
      <c r="AD87" s="380"/>
      <c r="AE87" s="380"/>
      <c r="CY87" s="380"/>
      <c r="CZ87" s="380"/>
      <c r="DA87" s="380"/>
      <c r="DB87" s="380"/>
      <c r="EA87" s="380"/>
      <c r="EM87" s="380"/>
      <c r="EO87" s="380"/>
      <c r="EQ87" s="380"/>
    </row>
    <row r="88" spans="2:147" outlineLevel="1">
      <c r="B88" s="385"/>
      <c r="E88" s="386"/>
      <c r="F88" s="386"/>
      <c r="G88" s="386"/>
      <c r="H88" s="386"/>
      <c r="I88" s="386"/>
      <c r="J88" s="386"/>
      <c r="K88" s="386"/>
      <c r="L88" s="386"/>
      <c r="M88" s="386"/>
      <c r="N88" s="386"/>
      <c r="O88" s="386"/>
      <c r="P88" s="386"/>
      <c r="Q88" s="386"/>
      <c r="R88" s="386"/>
      <c r="S88" s="399"/>
      <c r="V88" s="380"/>
      <c r="W88" s="380"/>
      <c r="Z88" s="380"/>
      <c r="AA88" s="380"/>
      <c r="AD88" s="380"/>
      <c r="AE88" s="380"/>
      <c r="CY88" s="380"/>
      <c r="CZ88" s="380"/>
      <c r="DA88" s="380"/>
      <c r="DB88" s="380"/>
      <c r="EA88" s="380"/>
      <c r="EM88" s="380"/>
      <c r="EO88" s="380"/>
      <c r="EQ88" s="380"/>
    </row>
    <row r="89" spans="2:147" outlineLevel="1">
      <c r="B89" s="400" t="s">
        <v>1170</v>
      </c>
      <c r="E89" s="386">
        <v>-8782300</v>
      </c>
      <c r="F89" s="404"/>
      <c r="G89" s="404">
        <v>0</v>
      </c>
      <c r="H89" s="404"/>
      <c r="I89" s="404"/>
      <c r="J89" s="404"/>
      <c r="K89" s="404"/>
      <c r="L89" s="404">
        <v>-8782300</v>
      </c>
      <c r="M89" s="404"/>
      <c r="N89" s="404"/>
      <c r="O89" s="404"/>
      <c r="P89" s="386"/>
      <c r="Q89" s="386"/>
      <c r="R89" s="386">
        <v>0</v>
      </c>
      <c r="S89" s="399">
        <v>-8782300</v>
      </c>
      <c r="V89" s="380"/>
      <c r="W89" s="380"/>
      <c r="Z89" s="380"/>
      <c r="AA89" s="380"/>
      <c r="AD89" s="380"/>
      <c r="AE89" s="380"/>
      <c r="CY89" s="380"/>
      <c r="CZ89" s="380"/>
      <c r="DA89" s="380"/>
      <c r="DB89" s="380"/>
      <c r="EA89" s="380"/>
      <c r="EM89" s="380"/>
      <c r="EO89" s="380"/>
      <c r="EQ89" s="380"/>
    </row>
    <row r="90" spans="2:147" outlineLevel="1">
      <c r="B90" s="400" t="s">
        <v>1169</v>
      </c>
      <c r="E90" s="404"/>
      <c r="F90" s="404"/>
      <c r="G90" s="380">
        <v>-15000</v>
      </c>
      <c r="H90" s="404"/>
      <c r="I90" s="404"/>
      <c r="J90" s="404"/>
      <c r="K90" s="404"/>
      <c r="L90" s="404">
        <v>-15000</v>
      </c>
      <c r="M90" s="404"/>
      <c r="N90" s="404"/>
      <c r="O90" s="404">
        <v>-15000</v>
      </c>
      <c r="P90" s="386"/>
      <c r="Q90" s="386"/>
      <c r="R90" s="386">
        <v>0</v>
      </c>
      <c r="S90" s="399">
        <v>-15000</v>
      </c>
      <c r="V90" s="380"/>
      <c r="W90" s="380"/>
      <c r="Z90" s="380"/>
      <c r="AA90" s="380"/>
      <c r="AD90" s="380"/>
      <c r="AE90" s="380"/>
      <c r="CY90" s="380"/>
      <c r="CZ90" s="380"/>
      <c r="DA90" s="380"/>
      <c r="DB90" s="380"/>
      <c r="EA90" s="380"/>
      <c r="EM90" s="380"/>
      <c r="EO90" s="380"/>
      <c r="EQ90" s="380"/>
    </row>
    <row r="91" spans="2:147" outlineLevel="1">
      <c r="B91" s="400" t="s">
        <v>1168</v>
      </c>
      <c r="E91" s="403"/>
      <c r="F91" s="403"/>
      <c r="G91" s="403">
        <v>436.73</v>
      </c>
      <c r="H91" s="403"/>
      <c r="I91" s="403"/>
      <c r="J91" s="403"/>
      <c r="K91" s="403">
        <v>465</v>
      </c>
      <c r="L91" s="403">
        <v>901.73</v>
      </c>
      <c r="M91" s="403"/>
      <c r="N91" s="403"/>
      <c r="O91" s="403"/>
      <c r="P91" s="386"/>
      <c r="Q91" s="386"/>
      <c r="R91" s="386">
        <v>0</v>
      </c>
      <c r="S91" s="399">
        <v>901.73</v>
      </c>
      <c r="V91" s="380"/>
      <c r="W91" s="380"/>
      <c r="Z91" s="380"/>
      <c r="AA91" s="380"/>
      <c r="AD91" s="380"/>
      <c r="AE91" s="380"/>
      <c r="CY91" s="380"/>
      <c r="CZ91" s="380"/>
      <c r="DA91" s="380"/>
      <c r="DB91" s="380"/>
      <c r="EA91" s="380"/>
      <c r="EM91" s="380"/>
      <c r="EO91" s="380"/>
      <c r="EQ91" s="380"/>
    </row>
    <row r="92" spans="2:147">
      <c r="B92" s="400" t="s">
        <v>1167</v>
      </c>
      <c r="E92" s="386">
        <v>-8782300</v>
      </c>
      <c r="F92" s="386">
        <v>0</v>
      </c>
      <c r="G92" s="386">
        <v>-14563.27</v>
      </c>
      <c r="H92" s="386">
        <v>0</v>
      </c>
      <c r="I92" s="386">
        <v>0</v>
      </c>
      <c r="J92" s="386">
        <v>0</v>
      </c>
      <c r="K92" s="386">
        <v>465</v>
      </c>
      <c r="L92" s="386">
        <v>-8796398.2699999996</v>
      </c>
      <c r="M92" s="386">
        <v>0</v>
      </c>
      <c r="N92" s="386">
        <v>0</v>
      </c>
      <c r="O92" s="386">
        <v>-15000</v>
      </c>
      <c r="P92" s="386"/>
      <c r="Q92" s="386"/>
      <c r="R92" s="386"/>
      <c r="S92" s="399"/>
      <c r="V92" s="380"/>
      <c r="W92" s="380"/>
      <c r="Z92" s="380"/>
      <c r="AA92" s="380"/>
      <c r="AD92" s="380"/>
      <c r="AE92" s="380"/>
      <c r="CY92" s="380"/>
      <c r="CZ92" s="380"/>
      <c r="DA92" s="380"/>
      <c r="DB92" s="380"/>
      <c r="EA92" s="380"/>
      <c r="EM92" s="380"/>
      <c r="EO92" s="380"/>
      <c r="EQ92" s="380"/>
    </row>
    <row r="93" spans="2:147" ht="20.100000000000001" customHeight="1">
      <c r="B93" s="396" t="s">
        <v>1166</v>
      </c>
      <c r="E93" s="402">
        <v>109974645.49000002</v>
      </c>
      <c r="F93" s="402">
        <v>-14630649.060000001</v>
      </c>
      <c r="G93" s="402">
        <v>-49091437.601093009</v>
      </c>
      <c r="H93" s="402">
        <v>-2418709.41</v>
      </c>
      <c r="I93" s="402">
        <v>2285747.7000000002</v>
      </c>
      <c r="J93" s="402">
        <v>214156.22</v>
      </c>
      <c r="K93" s="402">
        <v>-3167470.7718290044</v>
      </c>
      <c r="L93" s="402">
        <v>43166282.567078024</v>
      </c>
      <c r="M93" s="402">
        <v>0</v>
      </c>
      <c r="N93" s="402">
        <v>-3262406.81</v>
      </c>
      <c r="O93" s="402">
        <v>-50562815.770000003</v>
      </c>
      <c r="P93" s="386"/>
      <c r="Q93" s="386"/>
      <c r="R93" s="386"/>
      <c r="S93" s="401">
        <v>43166294.140098013</v>
      </c>
      <c r="V93" s="380"/>
      <c r="W93" s="380"/>
      <c r="Z93" s="380"/>
      <c r="AA93" s="380"/>
      <c r="AD93" s="380"/>
      <c r="AE93" s="380"/>
      <c r="CY93" s="380"/>
      <c r="CZ93" s="380"/>
      <c r="DA93" s="380"/>
      <c r="DB93" s="380"/>
      <c r="EA93" s="380"/>
      <c r="EM93" s="380"/>
      <c r="EO93" s="380"/>
      <c r="EQ93" s="380"/>
    </row>
    <row r="94" spans="2:147" ht="20.100000000000001" customHeight="1">
      <c r="B94" s="400" t="s">
        <v>1165</v>
      </c>
      <c r="E94" s="386">
        <v>0</v>
      </c>
      <c r="F94" s="386">
        <v>0</v>
      </c>
      <c r="G94" s="386">
        <v>0</v>
      </c>
      <c r="H94" s="386">
        <v>0</v>
      </c>
      <c r="I94" s="386">
        <v>0</v>
      </c>
      <c r="J94" s="386">
        <v>0</v>
      </c>
      <c r="K94" s="386"/>
      <c r="L94" s="386">
        <v>0</v>
      </c>
      <c r="M94" s="386"/>
      <c r="N94" s="386"/>
      <c r="O94" s="386"/>
      <c r="P94" s="386"/>
      <c r="Q94" s="386"/>
      <c r="R94" s="386">
        <v>0</v>
      </c>
      <c r="S94" s="399">
        <v>0</v>
      </c>
      <c r="V94" s="380"/>
      <c r="W94" s="380"/>
      <c r="Z94" s="380"/>
      <c r="AA94" s="380"/>
      <c r="AD94" s="380"/>
      <c r="AE94" s="380"/>
      <c r="CY94" s="380"/>
      <c r="CZ94" s="380"/>
      <c r="DA94" s="380"/>
      <c r="DB94" s="380"/>
      <c r="EA94" s="380"/>
      <c r="EM94" s="380"/>
      <c r="EO94" s="380"/>
      <c r="EQ94" s="380"/>
    </row>
    <row r="95" spans="2:147" ht="20.100000000000001" customHeight="1" thickBot="1">
      <c r="B95" s="396"/>
      <c r="E95" s="398">
        <v>109974645.49000002</v>
      </c>
      <c r="F95" s="398">
        <v>-14630649.060000001</v>
      </c>
      <c r="G95" s="398">
        <v>-49091437.601093009</v>
      </c>
      <c r="H95" s="398">
        <v>-2418709.41</v>
      </c>
      <c r="I95" s="398">
        <v>2285747.7000000002</v>
      </c>
      <c r="J95" s="398">
        <v>214156.22</v>
      </c>
      <c r="K95" s="398">
        <v>-3167470.7718290044</v>
      </c>
      <c r="L95" s="398">
        <v>43166282.567078024</v>
      </c>
      <c r="M95" s="398">
        <v>0</v>
      </c>
      <c r="N95" s="398">
        <v>-3262406.81</v>
      </c>
      <c r="O95" s="398">
        <v>-50562815.770000003</v>
      </c>
      <c r="P95" s="398">
        <v>1.9534007180482149E-2</v>
      </c>
      <c r="Q95" s="398"/>
      <c r="R95" s="398">
        <v>1.9533966191559671E-2</v>
      </c>
      <c r="S95" s="397">
        <v>43166294.140098013</v>
      </c>
      <c r="V95" s="380"/>
      <c r="W95" s="380"/>
      <c r="Z95" s="380"/>
      <c r="AA95" s="380"/>
      <c r="AD95" s="380"/>
      <c r="AE95" s="380"/>
      <c r="CY95" s="380"/>
      <c r="CZ95" s="380"/>
      <c r="DA95" s="380"/>
      <c r="DB95" s="380"/>
      <c r="EA95" s="380"/>
      <c r="EM95" s="380"/>
      <c r="EO95" s="380"/>
      <c r="EQ95" s="380"/>
    </row>
    <row r="96" spans="2:147" ht="20.100000000000001" customHeight="1" thickTop="1">
      <c r="B96" s="396"/>
      <c r="D96" s="386"/>
      <c r="E96" s="386">
        <v>0</v>
      </c>
      <c r="F96" s="386">
        <v>0</v>
      </c>
      <c r="G96" s="386">
        <v>0.91933901607990265</v>
      </c>
      <c r="H96" s="386">
        <v>0</v>
      </c>
      <c r="I96" s="386">
        <v>0</v>
      </c>
      <c r="J96" s="386">
        <v>0</v>
      </c>
      <c r="K96" s="386">
        <v>-6.5192580223083496E-9</v>
      </c>
      <c r="L96" s="386">
        <v>0.91933892667293549</v>
      </c>
      <c r="M96" s="386">
        <v>0</v>
      </c>
      <c r="N96" s="386">
        <v>6.0535967350006104E-9</v>
      </c>
      <c r="O96" s="386">
        <v>0.71000000089406967</v>
      </c>
      <c r="P96" s="395"/>
      <c r="Q96" s="386"/>
      <c r="R96" s="386"/>
      <c r="S96" s="385">
        <v>0.9388730600476265</v>
      </c>
      <c r="V96" s="380"/>
      <c r="W96" s="380"/>
      <c r="Z96" s="380"/>
      <c r="AA96" s="380"/>
      <c r="AD96" s="380"/>
      <c r="AE96" s="380"/>
      <c r="CY96" s="380"/>
      <c r="CZ96" s="380"/>
      <c r="DA96" s="380"/>
      <c r="DB96" s="380"/>
      <c r="EA96" s="380"/>
      <c r="EM96" s="380"/>
      <c r="EO96" s="380"/>
      <c r="EQ96" s="380"/>
    </row>
    <row r="97" spans="2:147">
      <c r="B97" s="385"/>
      <c r="D97" s="386"/>
      <c r="E97" s="386"/>
      <c r="F97" s="386"/>
      <c r="G97" s="386"/>
      <c r="H97" s="386"/>
      <c r="I97" s="386"/>
      <c r="J97" s="386"/>
      <c r="K97" s="386"/>
      <c r="L97" s="386"/>
      <c r="M97" s="386"/>
      <c r="N97" s="386"/>
      <c r="O97" s="386"/>
      <c r="S97" s="394"/>
      <c r="V97" s="380"/>
      <c r="W97" s="380"/>
      <c r="Z97" s="380"/>
      <c r="AA97" s="380"/>
      <c r="AD97" s="380"/>
      <c r="AE97" s="380"/>
      <c r="CY97" s="380"/>
      <c r="CZ97" s="380"/>
      <c r="DA97" s="380"/>
      <c r="DB97" s="380"/>
      <c r="EA97" s="380"/>
      <c r="EM97" s="380"/>
      <c r="EO97" s="380"/>
      <c r="EQ97" s="380"/>
    </row>
    <row r="98" spans="2:147">
      <c r="C98" s="380" t="s">
        <v>1164</v>
      </c>
      <c r="E98" s="386">
        <v>0</v>
      </c>
      <c r="F98" s="386">
        <v>0</v>
      </c>
      <c r="G98" s="386">
        <v>0</v>
      </c>
      <c r="H98" s="386">
        <v>0</v>
      </c>
      <c r="I98" s="386">
        <v>0</v>
      </c>
      <c r="J98" s="386">
        <v>0</v>
      </c>
      <c r="K98" s="386">
        <v>0</v>
      </c>
      <c r="L98" s="386">
        <v>-2.6077032089233398E-8</v>
      </c>
      <c r="M98" s="386">
        <v>0</v>
      </c>
      <c r="N98" s="386">
        <v>0</v>
      </c>
      <c r="O98" s="386">
        <v>0</v>
      </c>
      <c r="P98" s="380"/>
      <c r="V98" s="380"/>
      <c r="W98" s="380"/>
      <c r="Z98" s="380"/>
      <c r="AA98" s="380"/>
      <c r="AD98" s="380"/>
      <c r="AE98" s="380"/>
      <c r="CY98" s="380"/>
      <c r="CZ98" s="380"/>
      <c r="DA98" s="380"/>
      <c r="DB98" s="380"/>
      <c r="EA98" s="380"/>
      <c r="EM98" s="380"/>
      <c r="EO98" s="380"/>
      <c r="EQ98" s="380"/>
    </row>
    <row r="99" spans="2:147">
      <c r="B99" s="385"/>
      <c r="C99" s="380" t="s">
        <v>1163</v>
      </c>
      <c r="E99" s="386">
        <v>90889512</v>
      </c>
      <c r="F99" s="386">
        <v>12347942</v>
      </c>
      <c r="G99" s="386">
        <v>-47772098</v>
      </c>
      <c r="H99" s="386">
        <v>-2460511.41</v>
      </c>
      <c r="I99" s="386">
        <v>2281693.7000000002</v>
      </c>
      <c r="J99" s="386">
        <v>210302.22</v>
      </c>
      <c r="K99" s="386">
        <v>3398570.3123190003</v>
      </c>
      <c r="L99" s="386"/>
      <c r="M99" s="386">
        <v>0</v>
      </c>
      <c r="N99" s="386">
        <v>7260327.1500000004</v>
      </c>
      <c r="O99" s="386">
        <v>-47772098</v>
      </c>
      <c r="P99" s="387">
        <v>0</v>
      </c>
      <c r="S99" s="380"/>
      <c r="V99" s="380"/>
      <c r="W99" s="380"/>
      <c r="Z99" s="380"/>
      <c r="AA99" s="380"/>
      <c r="AD99" s="380"/>
      <c r="AE99" s="380"/>
      <c r="CY99" s="380"/>
      <c r="CZ99" s="380"/>
      <c r="DA99" s="380"/>
      <c r="DB99" s="380"/>
      <c r="EA99" s="380"/>
      <c r="EM99" s="380"/>
      <c r="EO99" s="380"/>
      <c r="EQ99" s="380"/>
    </row>
    <row r="100" spans="2:147">
      <c r="C100" s="380" t="s">
        <v>1162</v>
      </c>
      <c r="E100" s="386">
        <v>0.37000001966953278</v>
      </c>
      <c r="F100" s="386">
        <v>-0.99000000022351742</v>
      </c>
      <c r="G100" s="386">
        <v>-1374790.4155970067</v>
      </c>
      <c r="H100" s="386">
        <v>0.35000000009313226</v>
      </c>
      <c r="I100" s="386">
        <v>0</v>
      </c>
      <c r="J100" s="386">
        <v>0</v>
      </c>
      <c r="K100" s="386">
        <v>0</v>
      </c>
      <c r="L100" s="386"/>
      <c r="M100" s="386">
        <v>0</v>
      </c>
      <c r="N100" s="386">
        <v>-3759894.24</v>
      </c>
      <c r="O100" s="386">
        <v>-2847830.3300000057</v>
      </c>
      <c r="P100" s="387">
        <v>0</v>
      </c>
      <c r="V100" s="380"/>
      <c r="W100" s="380"/>
      <c r="Z100" s="380"/>
      <c r="AA100" s="380"/>
      <c r="AD100" s="380"/>
      <c r="AE100" s="380"/>
      <c r="CY100" s="380"/>
      <c r="CZ100" s="380"/>
      <c r="DA100" s="380"/>
      <c r="DB100" s="380"/>
      <c r="EA100" s="380"/>
      <c r="EM100" s="380"/>
      <c r="EO100" s="380"/>
      <c r="EQ100" s="380"/>
    </row>
    <row r="101" spans="2:147" s="389" customFormat="1">
      <c r="E101" s="392"/>
      <c r="F101" s="392"/>
      <c r="G101" s="392"/>
      <c r="H101" s="392"/>
      <c r="I101" s="392"/>
      <c r="J101" s="393"/>
      <c r="K101" s="392"/>
      <c r="L101" s="392"/>
      <c r="M101" s="392"/>
      <c r="N101" s="392"/>
      <c r="O101" s="392"/>
      <c r="P101" s="391"/>
      <c r="S101" s="390"/>
    </row>
    <row r="102" spans="2:147">
      <c r="E102" s="386"/>
      <c r="F102" s="386"/>
      <c r="G102" s="386"/>
      <c r="H102" s="386"/>
      <c r="I102" s="386"/>
      <c r="J102" s="386"/>
      <c r="K102" s="386"/>
      <c r="L102" s="386"/>
      <c r="M102" s="386"/>
      <c r="N102" s="386"/>
      <c r="O102" s="386"/>
      <c r="P102" s="388"/>
      <c r="V102" s="380"/>
      <c r="W102" s="380"/>
      <c r="Z102" s="380"/>
      <c r="AA102" s="380"/>
      <c r="AD102" s="380"/>
      <c r="AE102" s="380"/>
      <c r="CY102" s="380"/>
      <c r="CZ102" s="380"/>
      <c r="DA102" s="380"/>
      <c r="DB102" s="380"/>
      <c r="EA102" s="380"/>
      <c r="EM102" s="380"/>
      <c r="EO102" s="380"/>
      <c r="EQ102" s="380"/>
    </row>
    <row r="103" spans="2:147">
      <c r="E103" s="386"/>
      <c r="F103" s="386"/>
      <c r="G103" s="386"/>
      <c r="H103" s="386"/>
      <c r="I103" s="386"/>
      <c r="J103" s="386"/>
      <c r="K103" s="386"/>
      <c r="L103" s="386"/>
      <c r="M103" s="386"/>
      <c r="N103" s="386"/>
      <c r="O103" s="386"/>
      <c r="P103" s="387"/>
      <c r="V103" s="380"/>
      <c r="W103" s="380"/>
      <c r="Z103" s="380"/>
      <c r="AA103" s="380"/>
      <c r="AD103" s="380"/>
      <c r="AE103" s="380"/>
      <c r="CY103" s="380"/>
      <c r="CZ103" s="380"/>
      <c r="DA103" s="380"/>
      <c r="DB103" s="380"/>
      <c r="EA103" s="380"/>
      <c r="EM103" s="380"/>
      <c r="EO103" s="380"/>
      <c r="EQ103" s="380"/>
    </row>
    <row r="104" spans="2:147">
      <c r="E104" s="386"/>
      <c r="F104" s="386"/>
      <c r="G104" s="386"/>
      <c r="H104" s="386"/>
      <c r="I104" s="386"/>
      <c r="J104" s="386"/>
      <c r="K104" s="386"/>
      <c r="L104" s="386"/>
      <c r="M104" s="386"/>
      <c r="N104" s="386"/>
      <c r="O104" s="386"/>
      <c r="P104" s="387"/>
      <c r="V104" s="380"/>
      <c r="W104" s="380"/>
      <c r="Z104" s="380"/>
      <c r="AA104" s="380"/>
      <c r="AD104" s="380"/>
      <c r="AE104" s="380"/>
      <c r="CY104" s="380"/>
      <c r="CZ104" s="380"/>
      <c r="DA104" s="380"/>
      <c r="DB104" s="380"/>
      <c r="EA104" s="380"/>
      <c r="EM104" s="380"/>
      <c r="EO104" s="380"/>
      <c r="EQ104" s="380"/>
    </row>
    <row r="105" spans="2:147">
      <c r="E105" s="386"/>
      <c r="F105" s="386"/>
      <c r="G105" s="386"/>
      <c r="H105" s="386"/>
      <c r="I105" s="386"/>
      <c r="J105" s="386"/>
      <c r="K105" s="386"/>
      <c r="L105" s="386"/>
      <c r="M105" s="386"/>
      <c r="N105" s="386"/>
      <c r="O105" s="386"/>
      <c r="V105" s="380"/>
      <c r="W105" s="380"/>
      <c r="Z105" s="380"/>
      <c r="AA105" s="380"/>
      <c r="AD105" s="380"/>
      <c r="AE105" s="380"/>
      <c r="CY105" s="380"/>
      <c r="CZ105" s="380"/>
      <c r="DA105" s="380"/>
      <c r="DB105" s="380"/>
      <c r="EA105" s="380"/>
      <c r="EM105" s="380"/>
      <c r="EO105" s="380"/>
      <c r="EQ105" s="380"/>
    </row>
    <row r="106" spans="2:147">
      <c r="E106" s="386"/>
      <c r="F106" s="386"/>
      <c r="G106" s="386"/>
      <c r="H106" s="386"/>
      <c r="I106" s="386"/>
      <c r="J106" s="386"/>
      <c r="K106" s="386"/>
      <c r="L106" s="386"/>
      <c r="M106" s="386"/>
      <c r="N106" s="386"/>
      <c r="O106" s="386"/>
      <c r="V106" s="380"/>
      <c r="W106" s="380"/>
      <c r="Z106" s="380"/>
      <c r="AA106" s="380"/>
      <c r="AD106" s="380"/>
      <c r="AE106" s="380"/>
      <c r="CY106" s="380"/>
      <c r="CZ106" s="380"/>
      <c r="DA106" s="380"/>
      <c r="DB106" s="380"/>
      <c r="EA106" s="380"/>
      <c r="EM106" s="380"/>
      <c r="EO106" s="380"/>
      <c r="EQ106" s="380"/>
    </row>
    <row r="107" spans="2:147">
      <c r="E107" s="386"/>
      <c r="F107" s="386"/>
      <c r="G107" s="386"/>
      <c r="H107" s="386"/>
      <c r="I107" s="386"/>
      <c r="J107" s="386"/>
      <c r="K107" s="386"/>
      <c r="L107" s="386"/>
      <c r="M107" s="386"/>
      <c r="N107" s="386"/>
      <c r="O107" s="386"/>
      <c r="V107" s="380"/>
      <c r="W107" s="380"/>
      <c r="Z107" s="380"/>
      <c r="AA107" s="380"/>
      <c r="AD107" s="380"/>
      <c r="AE107" s="380"/>
      <c r="CY107" s="380"/>
      <c r="CZ107" s="380"/>
      <c r="DA107" s="380"/>
      <c r="DB107" s="380"/>
      <c r="EA107" s="380"/>
      <c r="EM107" s="380"/>
      <c r="EO107" s="380"/>
      <c r="EQ107" s="380"/>
    </row>
  </sheetData>
  <autoFilter ref="A8:EQ96" xr:uid="{00000000-0009-0000-0000-000011000000}"/>
  <mergeCells count="1">
    <mergeCell ref="E2:K2"/>
  </mergeCells>
  <dataValidations count="20">
    <dataValidation type="textLength" errorStyle="information" allowBlank="1" showInputMessage="1" error="XLBVal:6=-246462.7_x000d__x000a__x000a__x000d_" sqref="D55" xr:uid="{95A5FAFF-E789-449A-8A44-1BC646AA6708}">
      <formula1>0</formula1>
      <formula2>10000</formula2>
    </dataValidation>
    <dataValidation type="textLength" errorStyle="information" allowBlank="1" showInputMessage="1" error="XLBVal:6=0_x000d__x000a__x000a__x000d_" sqref="D43:D48 D20:D41 D59:D70" xr:uid="{9F19383E-E475-489A-A26B-7216DA40A96D}">
      <formula1>0</formula1>
      <formula2>10000</formula2>
    </dataValidation>
    <dataValidation type="textLength" errorStyle="information" allowBlank="1" showInputMessage="1" error="XLBVal:8=AP-Bonjour Cosmetic_x000d__x000a__x000a__x000d_" sqref="C39 C69 C66:C67" xr:uid="{F339D40E-741D-4905-AA86-E45B791F7C71}">
      <formula1>0</formula1>
      <formula2>10000</formula2>
    </dataValidation>
    <dataValidation type="textLength" errorStyle="information" allowBlank="1" showInputMessage="1" error="XLBVal:8=AP-Full Gain Developments Ltd_x000d__x000a__x000a__x000d_" sqref="C68" xr:uid="{418F1CCC-CB83-49E0-983B-7AFC03870BC6}">
      <formula1>0</formula1>
      <formula2>10000</formula2>
    </dataValidation>
    <dataValidation type="textLength" errorStyle="information" allowBlank="1" showInputMessage="1" error="XLBVal:8=A/R-Bonjour Cosmetic Wholesale_x000d__x000a__x000a__x000d_" sqref="C38" xr:uid="{E5CAAB74-B512-4D2F-84C4-02F3D31D7922}">
      <formula1>0</formula1>
      <formula2>10000</formula2>
    </dataValidation>
    <dataValidation type="textLength" errorStyle="information" allowBlank="1" showInputMessage="1" error="XLBVal:6=12487_x000d__x000a__x000a__x000d_" sqref="D56" xr:uid="{351B7574-FF7B-4C41-8191-5B027EDE625D}">
      <formula1>0</formula1>
      <formula2>10000</formula2>
    </dataValidation>
    <dataValidation type="textLength" errorStyle="information" allowBlank="1" showInputMessage="1" error="XLBVal:6=2800_x000d__x000a__x000a__x000d_" sqref="D57" xr:uid="{00459BFC-B0E3-4A07-90BA-0AEB4F25ECF0}">
      <formula1>0</formula1>
      <formula2>10000</formula2>
    </dataValidation>
    <dataValidation type="textLength" errorStyle="information" allowBlank="1" showInputMessage="1" error="XLBVal:6=3800_x000d__x000a__x000a__x000d_" sqref="D58" xr:uid="{08E884E2-0230-4CA8-ABE8-FB6545C2D7F5}">
      <formula1>0</formula1>
      <formula2>10000</formula2>
    </dataValidation>
    <dataValidation type="textLength" errorStyle="information" allowBlank="1" showInputMessage="1" error="XLBVal:6=-1670308.57_x000d__x000a__x000a__x000d_" sqref="D49" xr:uid="{C83359A8-55F7-49E1-80D2-ABD75C83BAFA}">
      <formula1>0</formula1>
      <formula2>10000</formula2>
    </dataValidation>
    <dataValidation type="textLength" errorStyle="information" allowBlank="1" showInputMessage="1" error="XLBVal:6=-288942.87_x000d__x000a__x000a__x000d_" sqref="D50:D54" xr:uid="{C56A1B9D-AE46-4A97-8C42-9155D859484A}">
      <formula1>0</formula1>
      <formula2>10000</formula2>
    </dataValidation>
    <dataValidation type="textLength" errorStyle="information" allowBlank="1" showInputMessage="1" error="XLBVal:6=198080.6_x000d__x000a__x000a__x000d_" sqref="D42" xr:uid="{6410E3DB-8E97-4894-89FB-4588DC6BA9DE}">
      <formula1>0</formula1>
      <formula2>10000</formula2>
    </dataValidation>
    <dataValidation type="textLength" errorStyle="information" allowBlank="1" showInputMessage="1" error="XLBVal:8=Current a/c Bonjour Beauty Ltd_x000d__x000a__x000a__x000d_" sqref="C63:C65 C33" xr:uid="{9251BD4A-3714-4FA9-9A10-6591C550F5D7}">
      <formula1>0</formula1>
      <formula2>10000</formula2>
    </dataValidation>
    <dataValidation type="textLength" errorStyle="information" allowBlank="1" showInputMessage="1" error="XLBVal:8=Current a/cBonjour Beauty Intl_x000d__x000a__x000a__x000d_" sqref="C59" xr:uid="{9BE20072-B17B-43B1-8BD1-105115260458}">
      <formula1>0</formula1>
      <formula2>10000</formula2>
    </dataValidation>
    <dataValidation type="textLength" errorStyle="information" allowBlank="1" showInputMessage="1" error="XLBVal:8=Current a/c - Bonjour (Macau)_x000d__x000a__x000a__x000d_" sqref="C34" xr:uid="{02BBC97F-337E-4F8D-AE41-7BC859758B79}">
      <formula1>0</formula1>
      <formula2>10000</formula2>
    </dataValidation>
    <dataValidation type="textLength" errorStyle="information" allowBlank="1" showInputMessage="1" error="XLBVal:8=Current a/c-Bonjour(Medical)_x000d__x000a__x000a__x000d_" sqref="C60 C26:C28" xr:uid="{E15A0040-28B4-4782-86CC-B6E982F18D1D}">
      <formula1>0</formula1>
      <formula2>10000</formula2>
    </dataValidation>
    <dataValidation type="textLength" errorStyle="information" allowBlank="1" showInputMessage="1" error="XLBVal:8=Current a/c-Full Gain Deve.Ltd_x000d__x000a__x000a__x000d_" sqref="C31:C32 C62" xr:uid="{3635738D-FFA3-4332-AE52-40F436C7AB6B}">
      <formula1>0</formula1>
      <formula2>10000</formula2>
    </dataValidation>
    <dataValidation type="textLength" errorStyle="information" allowBlank="1" showInputMessage="1" error="XLBVal:8=Current a/c-Speedwell Group Lt_x000d__x000a__x000a__x000d_" sqref="C61 C29:C30" xr:uid="{48346594-CC99-41DB-A25B-0B76B66C716E}">
      <formula1>0</formula1>
      <formula2>10000</formula2>
    </dataValidation>
    <dataValidation type="textLength" errorStyle="information" allowBlank="1" showInputMessage="1" error="XLBVal:8=Current a/c-Richly FineLimited_x000d__x000a__x000a__x000d_" sqref="C35" xr:uid="{385007F0-D8BF-44F1-8559-D10E1A8EE5B8}">
      <formula1>0</formula1>
      <formula2>10000</formula2>
    </dataValidation>
    <dataValidation type="textLength" errorStyle="information" allowBlank="1" showInputMessage="1" error="XLBVal:8=CurrentA/cBonjourBeautyShangha_x000d__x000a__x000a__x000d_" sqref="C36:C37" xr:uid="{DEA03027-D59B-476D-BF13-CBEE086549A0}">
      <formula1>0</formula1>
      <formula2>10000</formula2>
    </dataValidation>
    <dataValidation type="textLength" errorStyle="information" allowBlank="1" showInputMessage="1" error="XLBVal:6=3906425.48_x000d__x000a__x000a__x000d_" sqref="D18" xr:uid="{4C7983C6-2B73-4352-87D4-9B25D9B329C2}">
      <formula1>0</formula1>
      <formula2>10000</formula2>
    </dataValidation>
  </dataValidations>
  <printOptions horizontalCentered="1" verticalCentered="1" gridLines="1"/>
  <pageMargins left="0" right="0" top="0" bottom="0" header="0" footer="0"/>
  <pageSetup paperSize="8" scale="11" fitToHeight="2"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0A9E7-1D78-4591-B0BB-44FCF4B15A26}">
  <sheetPr>
    <pageSetUpPr fitToPage="1"/>
  </sheetPr>
  <dimension ref="A1:EE128"/>
  <sheetViews>
    <sheetView topLeftCell="A103" zoomScaleNormal="100" workbookViewId="0">
      <selection activeCell="D102" sqref="D102"/>
    </sheetView>
  </sheetViews>
  <sheetFormatPr defaultColWidth="10.33203125" defaultRowHeight="13.2" outlineLevelRow="1" outlineLevelCol="2"/>
  <cols>
    <col min="1" max="1" width="10.33203125" style="448"/>
    <col min="2" max="2" width="5.109375" style="448" customWidth="1"/>
    <col min="3" max="3" width="33.109375" style="448" bestFit="1" customWidth="1"/>
    <col min="4" max="4" width="5.88671875" style="448" bestFit="1" customWidth="1"/>
    <col min="5" max="6" width="13.88671875" style="448" bestFit="1" customWidth="1"/>
    <col min="7" max="7" width="13.109375" style="448" bestFit="1" customWidth="1"/>
    <col min="8" max="8" width="11.88671875" style="448" bestFit="1" customWidth="1"/>
    <col min="9" max="9" width="12.109375" style="448" customWidth="1"/>
    <col min="10" max="10" width="10.5546875" style="448" bestFit="1" customWidth="1"/>
    <col min="11" max="11" width="12.88671875" style="448" bestFit="1" customWidth="1"/>
    <col min="12" max="12" width="13.88671875" style="448" bestFit="1" customWidth="1"/>
    <col min="13" max="13" width="7" style="448" bestFit="1" customWidth="1"/>
    <col min="14" max="14" width="12.88671875" style="448" bestFit="1" customWidth="1"/>
    <col min="15" max="15" width="13.109375" style="448" bestFit="1" customWidth="1" collapsed="1"/>
    <col min="16" max="16" width="5.5546875" style="450" hidden="1" customWidth="1" outlineLevel="1" collapsed="1"/>
    <col min="17" max="17" width="12.88671875" style="450" hidden="1" customWidth="1" outlineLevel="1"/>
    <col min="18" max="18" width="16.33203125" style="450" hidden="1" customWidth="1" outlineLevel="1"/>
    <col min="19" max="19" width="5.33203125" style="448" hidden="1" customWidth="1" outlineLevel="1"/>
    <col min="20" max="20" width="14.44140625" style="448" hidden="1" customWidth="1" outlineLevel="1"/>
    <col min="21" max="21" width="16.5546875" style="452" bestFit="1" customWidth="1" collapsed="1"/>
    <col min="22" max="22" width="11.5546875" style="451" bestFit="1" customWidth="1"/>
    <col min="23" max="23" width="8.5546875" style="448" customWidth="1"/>
    <col min="24" max="24" width="0" style="448" hidden="1" customWidth="1" outlineLevel="1"/>
    <col min="25" max="25" width="5.109375" style="448" hidden="1" customWidth="1" outlineLevel="1"/>
    <col min="26" max="26" width="33.109375" style="448" hidden="1" customWidth="1" outlineLevel="1"/>
    <col min="27" max="27" width="5.88671875" style="448" hidden="1" customWidth="1" outlineLevel="1"/>
    <col min="28" max="28" width="14.33203125" style="448" hidden="1" customWidth="1" outlineLevel="1"/>
    <col min="29" max="29" width="14.109375" style="448" hidden="1" customWidth="1" outlineLevel="1"/>
    <col min="30" max="30" width="14" style="448" hidden="1" customWidth="1" outlineLevel="1"/>
    <col min="31" max="32" width="12.109375" style="448" hidden="1" customWidth="1" outlineLevel="1"/>
    <col min="33" max="33" width="10.5546875" style="448" hidden="1" customWidth="1" outlineLevel="1"/>
    <col min="34" max="34" width="12.88671875" style="448" hidden="1" customWidth="1" outlineLevel="1"/>
    <col min="35" max="35" width="14.109375" style="448" hidden="1" customWidth="1" outlineLevel="1"/>
    <col min="36" max="36" width="7" style="448" hidden="1" customWidth="1" outlineLevel="1"/>
    <col min="37" max="37" width="14.109375" style="448" hidden="1" customWidth="1" outlineLevel="1"/>
    <col min="38" max="38" width="14.6640625" style="448" hidden="1" customWidth="1" outlineLevel="1" collapsed="1"/>
    <col min="39" max="39" width="5.5546875" style="450" hidden="1" customWidth="1" outlineLevel="2" collapsed="1"/>
    <col min="40" max="40" width="8.88671875" style="450" hidden="1" customWidth="1" outlineLevel="2"/>
    <col min="41" max="41" width="16.33203125" style="450" hidden="1" customWidth="1" outlineLevel="2"/>
    <col min="42" max="42" width="5.33203125" style="448" hidden="1" customWidth="1" outlineLevel="2"/>
    <col min="43" max="43" width="14.44140625" style="448" hidden="1" customWidth="1" outlineLevel="2"/>
    <col min="44" max="44" width="16.5546875" style="451" customWidth="1" collapsed="1"/>
    <col min="45" max="45" width="3.6640625" style="448" customWidth="1"/>
    <col min="46" max="46" width="12.6640625" style="448" customWidth="1"/>
    <col min="47" max="47" width="10.33203125" style="448" customWidth="1"/>
    <col min="48" max="48" width="12.6640625" style="448" customWidth="1"/>
    <col min="49" max="49" width="15" style="448" customWidth="1"/>
    <col min="50" max="50" width="14" style="448" bestFit="1" customWidth="1"/>
    <col min="51" max="51" width="10.33203125" style="448" customWidth="1"/>
    <col min="52" max="52" width="12.5546875" style="448" bestFit="1" customWidth="1"/>
    <col min="53" max="53" width="13.44140625" style="448" customWidth="1"/>
    <col min="54" max="54" width="14.109375" style="448" bestFit="1" customWidth="1"/>
    <col min="55" max="55" width="11.6640625" style="448" bestFit="1" customWidth="1"/>
    <col min="56" max="56" width="12.88671875" style="448" bestFit="1" customWidth="1"/>
    <col min="57" max="68" width="11.6640625" style="448" bestFit="1" customWidth="1"/>
    <col min="69" max="70" width="12.5546875" style="448" bestFit="1" customWidth="1"/>
    <col min="71" max="71" width="14.44140625" style="448" bestFit="1" customWidth="1"/>
    <col min="72" max="72" width="14.44140625" style="448" customWidth="1"/>
    <col min="73" max="73" width="14" style="448" bestFit="1" customWidth="1"/>
    <col min="74" max="81" width="12.5546875" style="448" bestFit="1" customWidth="1"/>
    <col min="82" max="82" width="12.5546875" style="448" customWidth="1"/>
    <col min="83" max="90" width="12.5546875" style="448" bestFit="1" customWidth="1"/>
    <col min="91" max="94" width="15" style="450" hidden="1" customWidth="1" outlineLevel="1"/>
    <col min="95" max="95" width="10.6640625" style="448" bestFit="1" customWidth="1" collapsed="1"/>
    <col min="96" max="97" width="10.6640625" style="448" bestFit="1" customWidth="1"/>
    <col min="98" max="98" width="12.6640625" style="448" bestFit="1" customWidth="1"/>
    <col min="99" max="99" width="14.109375" style="448" bestFit="1" customWidth="1"/>
    <col min="100" max="100" width="10.33203125" style="448"/>
    <col min="101" max="101" width="13.44140625" style="448" bestFit="1" customWidth="1"/>
    <col min="102" max="102" width="13.44140625" style="448" customWidth="1"/>
    <col min="103" max="103" width="14.109375" style="448" bestFit="1" customWidth="1"/>
    <col min="104" max="105" width="11.6640625" style="448" bestFit="1" customWidth="1"/>
    <col min="106" max="107" width="12.5546875" style="448" bestFit="1" customWidth="1"/>
    <col min="108" max="108" width="14.6640625" style="448" bestFit="1" customWidth="1"/>
    <col min="109" max="109" width="12.5546875" style="448" bestFit="1" customWidth="1"/>
    <col min="110" max="110" width="14.88671875" style="448" bestFit="1" customWidth="1"/>
    <col min="111" max="118" width="12.5546875" style="448" bestFit="1" customWidth="1"/>
    <col min="119" max="119" width="15" style="450" hidden="1" customWidth="1" outlineLevel="1"/>
    <col min="120" max="120" width="10.6640625" style="448" bestFit="1" customWidth="1" collapsed="1"/>
    <col min="121" max="122" width="10.6640625" style="448" bestFit="1" customWidth="1"/>
    <col min="123" max="123" width="11.33203125" style="448" bestFit="1" customWidth="1"/>
    <col min="124" max="124" width="14.44140625" style="448" bestFit="1" customWidth="1"/>
    <col min="125" max="125" width="10.33203125" style="448"/>
    <col min="126" max="126" width="13" style="448" bestFit="1" customWidth="1"/>
    <col min="127" max="127" width="14.109375" style="448" bestFit="1" customWidth="1"/>
    <col min="128" max="129" width="10.33203125" style="448"/>
    <col min="130" max="130" width="48.6640625" style="448" customWidth="1"/>
    <col min="131" max="131" width="13.44140625" style="449" customWidth="1"/>
    <col min="132" max="132" width="2.6640625" style="448" customWidth="1"/>
    <col min="133" max="133" width="13.44140625" style="449" customWidth="1"/>
    <col min="134" max="134" width="2.5546875" style="448" customWidth="1"/>
    <col min="135" max="135" width="13.44140625" style="449" customWidth="1"/>
    <col min="136" max="16384" width="10.33203125" style="448"/>
  </cols>
  <sheetData>
    <row r="1" spans="1:135">
      <c r="B1" s="533"/>
      <c r="E1" s="532" t="s">
        <v>1285</v>
      </c>
      <c r="F1" s="531" t="s">
        <v>1285</v>
      </c>
      <c r="G1" s="531" t="s">
        <v>1285</v>
      </c>
      <c r="H1" s="531" t="s">
        <v>1285</v>
      </c>
      <c r="I1" s="531" t="s">
        <v>1285</v>
      </c>
      <c r="J1" s="531" t="s">
        <v>1285</v>
      </c>
      <c r="K1" s="530" t="s">
        <v>1285</v>
      </c>
      <c r="Y1" s="533" t="s">
        <v>1353</v>
      </c>
      <c r="AB1" s="532" t="s">
        <v>1283</v>
      </c>
      <c r="AC1" s="531" t="s">
        <v>1283</v>
      </c>
      <c r="AD1" s="531" t="s">
        <v>1283</v>
      </c>
      <c r="AE1" s="531" t="s">
        <v>1283</v>
      </c>
      <c r="AF1" s="531" t="s">
        <v>1283</v>
      </c>
      <c r="AG1" s="531" t="s">
        <v>1283</v>
      </c>
      <c r="AH1" s="530" t="s">
        <v>1283</v>
      </c>
      <c r="CM1" s="448"/>
      <c r="CN1" s="448"/>
      <c r="CO1" s="448"/>
      <c r="CP1" s="448"/>
      <c r="DO1" s="448"/>
      <c r="EA1" s="448"/>
      <c r="EC1" s="448"/>
      <c r="EE1" s="448"/>
    </row>
    <row r="2" spans="1:135">
      <c r="B2" s="464"/>
      <c r="E2" s="697"/>
      <c r="F2" s="697"/>
      <c r="G2" s="697"/>
      <c r="H2" s="697"/>
      <c r="I2" s="697"/>
      <c r="J2" s="697"/>
      <c r="K2" s="697"/>
      <c r="T2" s="451"/>
      <c r="Y2" s="464"/>
      <c r="AB2" s="697"/>
      <c r="AC2" s="697"/>
      <c r="AD2" s="697"/>
      <c r="AE2" s="697"/>
      <c r="AF2" s="697"/>
      <c r="AG2" s="697"/>
      <c r="AH2" s="697"/>
      <c r="AQ2" s="451"/>
      <c r="CM2" s="448"/>
      <c r="CN2" s="448"/>
      <c r="CO2" s="448"/>
      <c r="CP2" s="448"/>
      <c r="DO2" s="448"/>
      <c r="EA2" s="448"/>
      <c r="EC2" s="448"/>
      <c r="EE2" s="448"/>
    </row>
    <row r="3" spans="1:135">
      <c r="B3" s="464"/>
      <c r="E3" s="530"/>
      <c r="F3" s="530"/>
      <c r="G3" s="530"/>
      <c r="H3" s="530"/>
      <c r="I3" s="530"/>
      <c r="J3" s="530"/>
      <c r="K3" s="530"/>
      <c r="L3" s="529" t="s">
        <v>1352</v>
      </c>
      <c r="M3" s="528">
        <v>1.1383000000000001</v>
      </c>
      <c r="N3" s="529" t="s">
        <v>1351</v>
      </c>
      <c r="O3" s="528">
        <v>0.97089999999999999</v>
      </c>
      <c r="T3" s="451"/>
      <c r="Y3" s="464"/>
      <c r="AB3" s="530"/>
      <c r="AC3" s="530"/>
      <c r="AD3" s="530"/>
      <c r="AE3" s="530"/>
      <c r="AF3" s="530"/>
      <c r="AG3" s="530"/>
      <c r="AH3" s="530"/>
      <c r="AI3" s="529" t="s">
        <v>1350</v>
      </c>
      <c r="AJ3" s="528">
        <v>1.2076666666666667</v>
      </c>
      <c r="AK3" s="529" t="s">
        <v>1349</v>
      </c>
      <c r="AL3" s="528">
        <v>0.97089999999999999</v>
      </c>
      <c r="AQ3" s="451"/>
      <c r="CM3" s="448"/>
      <c r="CN3" s="448"/>
      <c r="CO3" s="448"/>
      <c r="CP3" s="448"/>
      <c r="DO3" s="448"/>
      <c r="EA3" s="448"/>
      <c r="EC3" s="448"/>
      <c r="EE3" s="448"/>
    </row>
    <row r="4" spans="1:135">
      <c r="B4" s="451"/>
      <c r="E4" s="450"/>
      <c r="F4" s="450"/>
      <c r="G4" s="450"/>
      <c r="H4" s="450"/>
      <c r="I4" s="450"/>
      <c r="J4" s="450"/>
      <c r="K4" s="524"/>
      <c r="L4" s="529" t="s">
        <v>1348</v>
      </c>
      <c r="M4" s="528">
        <v>1.1383000000000001</v>
      </c>
      <c r="N4" s="529" t="s">
        <v>1347</v>
      </c>
      <c r="O4" s="528">
        <v>0.97089999999999999</v>
      </c>
      <c r="T4" s="451"/>
      <c r="Y4" s="451"/>
      <c r="AB4" s="450"/>
      <c r="AC4" s="450"/>
      <c r="AD4" s="450"/>
      <c r="AE4" s="450"/>
      <c r="AF4" s="450"/>
      <c r="AG4" s="450"/>
      <c r="AH4" s="524"/>
      <c r="AI4" s="529" t="s">
        <v>1346</v>
      </c>
      <c r="AJ4" s="528">
        <v>1.1383000000000001</v>
      </c>
      <c r="AK4" s="529" t="s">
        <v>1345</v>
      </c>
      <c r="AL4" s="528">
        <v>0.97089999999999999</v>
      </c>
      <c r="AQ4" s="451"/>
      <c r="CM4" s="448"/>
      <c r="CN4" s="448"/>
      <c r="CO4" s="448"/>
      <c r="CP4" s="448"/>
      <c r="DO4" s="448"/>
      <c r="EA4" s="448"/>
      <c r="EC4" s="448"/>
      <c r="EE4" s="448"/>
    </row>
    <row r="5" spans="1:135">
      <c r="B5" s="470" t="s">
        <v>1243</v>
      </c>
      <c r="E5" s="450"/>
      <c r="F5" s="450"/>
      <c r="G5" s="450"/>
      <c r="H5" s="450"/>
      <c r="I5" s="524"/>
      <c r="J5" s="524"/>
      <c r="K5" s="524"/>
      <c r="M5" s="524"/>
      <c r="N5" s="524"/>
      <c r="O5" s="524"/>
      <c r="Y5" s="470" t="s">
        <v>1243</v>
      </c>
      <c r="AB5" s="450" t="s">
        <v>1242</v>
      </c>
      <c r="AC5" s="450" t="s">
        <v>1241</v>
      </c>
      <c r="AD5" s="450" t="s">
        <v>1240</v>
      </c>
      <c r="AE5" s="450" t="s">
        <v>1236</v>
      </c>
      <c r="AF5" s="524" t="s">
        <v>1239</v>
      </c>
      <c r="AG5" s="524" t="s">
        <v>1238</v>
      </c>
      <c r="AH5" s="524" t="s">
        <v>1289</v>
      </c>
      <c r="AJ5" s="524"/>
      <c r="AK5" s="524" t="s">
        <v>1289</v>
      </c>
      <c r="AL5" s="524" t="s">
        <v>1240</v>
      </c>
      <c r="CM5" s="448"/>
      <c r="CN5" s="448"/>
      <c r="CO5" s="448"/>
      <c r="CP5" s="448"/>
      <c r="DO5" s="448"/>
      <c r="EA5" s="448"/>
      <c r="EC5" s="448"/>
      <c r="EE5" s="448"/>
    </row>
    <row r="6" spans="1:135" ht="13.8">
      <c r="B6" s="464" t="s">
        <v>1344</v>
      </c>
      <c r="C6" s="527">
        <v>44286</v>
      </c>
      <c r="E6" s="450"/>
      <c r="F6" s="450"/>
      <c r="G6" s="516"/>
      <c r="H6" s="450"/>
      <c r="I6" s="524"/>
      <c r="J6" s="524"/>
      <c r="K6" s="524"/>
      <c r="M6" s="450"/>
      <c r="N6" s="450"/>
      <c r="O6" s="450"/>
      <c r="Q6" s="450" t="s">
        <v>1231</v>
      </c>
      <c r="R6" s="450" t="s">
        <v>1232</v>
      </c>
      <c r="Y6" s="464" t="s">
        <v>1343</v>
      </c>
      <c r="Z6" s="527">
        <v>44196</v>
      </c>
      <c r="AB6" s="450" t="s">
        <v>1236</v>
      </c>
      <c r="AC6" s="450" t="s">
        <v>1235</v>
      </c>
      <c r="AD6" s="516"/>
      <c r="AE6" s="450" t="s">
        <v>1234</v>
      </c>
      <c r="AF6" s="524" t="s">
        <v>1233</v>
      </c>
      <c r="AG6" s="524" t="s">
        <v>783</v>
      </c>
      <c r="AH6" s="524" t="s">
        <v>1342</v>
      </c>
      <c r="AJ6" s="450"/>
      <c r="AK6" s="450" t="s">
        <v>1341</v>
      </c>
      <c r="AL6" s="450"/>
      <c r="AN6" s="450" t="s">
        <v>1231</v>
      </c>
      <c r="AO6" s="450" t="s">
        <v>1232</v>
      </c>
      <c r="CM6" s="448"/>
      <c r="CN6" s="448"/>
      <c r="CO6" s="448"/>
      <c r="CP6" s="448"/>
      <c r="DO6" s="448"/>
      <c r="EA6" s="448"/>
      <c r="EC6" s="448"/>
      <c r="EE6" s="448"/>
    </row>
    <row r="7" spans="1:135">
      <c r="C7" s="497"/>
      <c r="E7" s="516"/>
      <c r="F7" s="516"/>
      <c r="G7" s="450"/>
      <c r="H7" s="516"/>
      <c r="I7" s="450"/>
      <c r="J7" s="450"/>
      <c r="K7" s="450"/>
      <c r="L7" s="516" t="s">
        <v>152</v>
      </c>
      <c r="M7" s="516"/>
      <c r="N7" s="524"/>
      <c r="O7" s="524"/>
      <c r="Q7" s="498" t="s">
        <v>1340</v>
      </c>
      <c r="R7" s="450" t="s">
        <v>1231</v>
      </c>
      <c r="U7" s="526">
        <v>44286</v>
      </c>
      <c r="V7" s="525"/>
      <c r="Z7" s="497"/>
      <c r="AB7" s="516"/>
      <c r="AC7" s="516"/>
      <c r="AD7" s="450"/>
      <c r="AE7" s="516"/>
      <c r="AF7" s="450"/>
      <c r="AG7" s="450"/>
      <c r="AH7" s="450"/>
      <c r="AI7" s="516" t="s">
        <v>152</v>
      </c>
      <c r="AJ7" s="516"/>
      <c r="AK7" s="524"/>
      <c r="AL7" s="524"/>
      <c r="AN7" s="498" t="s">
        <v>1339</v>
      </c>
      <c r="AO7" s="450" t="s">
        <v>1231</v>
      </c>
      <c r="AR7" s="523">
        <v>44196</v>
      </c>
      <c r="CM7" s="448"/>
      <c r="CN7" s="448"/>
      <c r="CO7" s="448"/>
      <c r="CP7" s="448"/>
      <c r="DO7" s="448"/>
      <c r="EA7" s="448"/>
      <c r="EC7" s="448"/>
      <c r="EE7" s="448"/>
    </row>
    <row r="8" spans="1:135">
      <c r="C8" s="497"/>
      <c r="D8" s="450" t="s">
        <v>1230</v>
      </c>
      <c r="E8" s="516" t="s">
        <v>1227</v>
      </c>
      <c r="F8" s="516" t="s">
        <v>1227</v>
      </c>
      <c r="G8" s="516" t="s">
        <v>1227</v>
      </c>
      <c r="H8" s="516" t="s">
        <v>1227</v>
      </c>
      <c r="I8" s="516" t="s">
        <v>1227</v>
      </c>
      <c r="J8" s="516" t="s">
        <v>1227</v>
      </c>
      <c r="K8" s="516" t="s">
        <v>1227</v>
      </c>
      <c r="L8" s="516" t="s">
        <v>1227</v>
      </c>
      <c r="M8" s="450"/>
      <c r="N8" s="521" t="s">
        <v>1338</v>
      </c>
      <c r="O8" s="521" t="s">
        <v>1338</v>
      </c>
      <c r="P8" s="520" t="s">
        <v>1336</v>
      </c>
      <c r="Q8" s="520" t="s">
        <v>1335</v>
      </c>
      <c r="R8" s="516" t="s">
        <v>156</v>
      </c>
      <c r="T8" s="450" t="s">
        <v>1228</v>
      </c>
      <c r="U8" s="522" t="s">
        <v>152</v>
      </c>
      <c r="V8" s="519"/>
      <c r="Z8" s="497"/>
      <c r="AA8" s="450" t="s">
        <v>1230</v>
      </c>
      <c r="AB8" s="516" t="s">
        <v>1227</v>
      </c>
      <c r="AC8" s="516" t="s">
        <v>1227</v>
      </c>
      <c r="AD8" s="516" t="s">
        <v>1227</v>
      </c>
      <c r="AE8" s="516" t="s">
        <v>1227</v>
      </c>
      <c r="AF8" s="516" t="s">
        <v>1227</v>
      </c>
      <c r="AG8" s="516" t="s">
        <v>1227</v>
      </c>
      <c r="AH8" s="516" t="s">
        <v>1227</v>
      </c>
      <c r="AI8" s="516" t="s">
        <v>1227</v>
      </c>
      <c r="AJ8" s="450"/>
      <c r="AK8" s="521" t="s">
        <v>1337</v>
      </c>
      <c r="AL8" s="521" t="s">
        <v>1337</v>
      </c>
      <c r="AM8" s="520" t="s">
        <v>1336</v>
      </c>
      <c r="AN8" s="520" t="s">
        <v>1335</v>
      </c>
      <c r="AO8" s="516" t="s">
        <v>156</v>
      </c>
      <c r="AQ8" s="450" t="s">
        <v>1228</v>
      </c>
      <c r="AR8" s="519" t="s">
        <v>152</v>
      </c>
      <c r="CM8" s="448"/>
      <c r="CN8" s="448"/>
      <c r="CO8" s="448"/>
      <c r="CP8" s="448"/>
      <c r="DO8" s="448"/>
      <c r="EA8" s="448"/>
      <c r="EC8" s="448"/>
      <c r="EE8" s="448"/>
    </row>
    <row r="9" spans="1:135">
      <c r="D9" s="450"/>
      <c r="K9" s="453"/>
      <c r="P9" s="516" t="s">
        <v>1227</v>
      </c>
      <c r="Q9" s="516" t="s">
        <v>1227</v>
      </c>
      <c r="R9" s="516" t="s">
        <v>1227</v>
      </c>
      <c r="S9" s="516"/>
      <c r="T9" s="516" t="s">
        <v>1227</v>
      </c>
      <c r="U9" s="518" t="s">
        <v>1227</v>
      </c>
      <c r="V9" s="517"/>
      <c r="AA9" s="450"/>
      <c r="AH9" s="453"/>
      <c r="AM9" s="516" t="s">
        <v>1227</v>
      </c>
      <c r="AN9" s="516" t="s">
        <v>1227</v>
      </c>
      <c r="AO9" s="516" t="s">
        <v>1227</v>
      </c>
      <c r="AP9" s="516"/>
      <c r="AQ9" s="516" t="s">
        <v>1227</v>
      </c>
      <c r="AR9" s="517" t="s">
        <v>1227</v>
      </c>
      <c r="CM9" s="448"/>
      <c r="CN9" s="448"/>
      <c r="CO9" s="448"/>
      <c r="CP9" s="448"/>
      <c r="DO9" s="448"/>
      <c r="EA9" s="448"/>
      <c r="EC9" s="448"/>
      <c r="EE9" s="448"/>
    </row>
    <row r="10" spans="1:135">
      <c r="B10" s="470" t="s">
        <v>1226</v>
      </c>
      <c r="E10" s="453"/>
      <c r="F10" s="453"/>
      <c r="G10" s="453"/>
      <c r="H10" s="453"/>
      <c r="I10" s="453"/>
      <c r="J10" s="453"/>
      <c r="K10" s="453"/>
      <c r="L10" s="453"/>
      <c r="M10" s="453"/>
      <c r="N10" s="453"/>
      <c r="O10" s="453"/>
      <c r="P10" s="463"/>
      <c r="Q10" s="463"/>
      <c r="R10" s="463">
        <v>0</v>
      </c>
      <c r="S10" s="453"/>
      <c r="T10" s="453"/>
      <c r="U10" s="471"/>
      <c r="Y10" s="470" t="s">
        <v>1226</v>
      </c>
      <c r="AB10" s="453"/>
      <c r="AC10" s="453"/>
      <c r="AD10" s="453"/>
      <c r="AE10" s="453"/>
      <c r="AF10" s="453"/>
      <c r="AG10" s="453"/>
      <c r="AH10" s="453"/>
      <c r="AI10" s="453"/>
      <c r="AJ10" s="453"/>
      <c r="AK10" s="453"/>
      <c r="AL10" s="453"/>
      <c r="AM10" s="463"/>
      <c r="AN10" s="463"/>
      <c r="AO10" s="463"/>
      <c r="AP10" s="453"/>
      <c r="AQ10" s="453"/>
      <c r="AR10" s="469"/>
      <c r="CM10" s="448"/>
      <c r="CN10" s="448"/>
      <c r="CO10" s="448"/>
      <c r="CP10" s="448"/>
      <c r="DO10" s="448"/>
      <c r="EA10" s="448"/>
      <c r="EC10" s="448"/>
      <c r="EE10" s="448"/>
    </row>
    <row r="11" spans="1:135" outlineLevel="1">
      <c r="A11" s="495" t="s">
        <v>1334</v>
      </c>
      <c r="C11" s="448" t="s">
        <v>1333</v>
      </c>
      <c r="D11" s="516"/>
      <c r="E11" s="453">
        <v>2389757.2700000009</v>
      </c>
      <c r="F11" s="453">
        <v>3412288.0399999996</v>
      </c>
      <c r="G11" s="453">
        <v>0</v>
      </c>
      <c r="H11" s="453"/>
      <c r="I11" s="453"/>
      <c r="J11" s="453"/>
      <c r="K11" s="453">
        <v>395785.81214199954</v>
      </c>
      <c r="L11" s="453">
        <f>SUM(E11:K11)</f>
        <v>6197831.1221420001</v>
      </c>
      <c r="M11" s="453"/>
      <c r="N11" s="453">
        <v>407648.37999999954</v>
      </c>
      <c r="O11" s="453">
        <v>0</v>
      </c>
      <c r="P11" s="463"/>
      <c r="Q11" s="463"/>
      <c r="R11" s="463">
        <v>0</v>
      </c>
      <c r="S11" s="453"/>
      <c r="T11" s="453">
        <v>0</v>
      </c>
      <c r="U11" s="471">
        <v>6197831.1221420001</v>
      </c>
      <c r="V11" s="448"/>
      <c r="X11" s="495" t="s">
        <v>1332</v>
      </c>
      <c r="Z11" s="448" t="s">
        <v>1331</v>
      </c>
      <c r="AA11" s="516"/>
      <c r="AB11" s="453">
        <v>2390513.62</v>
      </c>
      <c r="AC11" s="453">
        <v>3951754.489999997</v>
      </c>
      <c r="AD11" s="453">
        <v>0</v>
      </c>
      <c r="AE11" s="453"/>
      <c r="AF11" s="453"/>
      <c r="AG11" s="453"/>
      <c r="AH11" s="453">
        <v>487313.52604199934</v>
      </c>
      <c r="AI11" s="453">
        <v>6829581.636041997</v>
      </c>
      <c r="AJ11" s="453"/>
      <c r="AK11" s="453">
        <v>501919.37999999931</v>
      </c>
      <c r="AL11" s="453">
        <v>0</v>
      </c>
      <c r="AM11" s="463"/>
      <c r="AN11" s="463"/>
      <c r="AO11" s="463"/>
      <c r="AP11" s="453"/>
      <c r="AQ11" s="453">
        <v>0</v>
      </c>
      <c r="AR11" s="469">
        <v>6829581.636041997</v>
      </c>
      <c r="CM11" s="448"/>
      <c r="CN11" s="448"/>
      <c r="CO11" s="448"/>
      <c r="CP11" s="448"/>
      <c r="DO11" s="448"/>
      <c r="EA11" s="448"/>
      <c r="EC11" s="448"/>
      <c r="EE11" s="448"/>
    </row>
    <row r="12" spans="1:135" outlineLevel="1">
      <c r="A12" s="495">
        <v>64000</v>
      </c>
      <c r="C12" s="448" t="s">
        <v>1223</v>
      </c>
      <c r="D12" s="516"/>
      <c r="E12" s="515">
        <v>11858977.609999999</v>
      </c>
      <c r="F12" s="453">
        <v>765720</v>
      </c>
      <c r="G12" s="453">
        <v>0</v>
      </c>
      <c r="H12" s="453"/>
      <c r="I12" s="453"/>
      <c r="J12" s="453"/>
      <c r="K12" s="453">
        <v>1068165.2086139999</v>
      </c>
      <c r="L12" s="453">
        <f>SUM(E12:K12)</f>
        <v>13692862.818613999</v>
      </c>
      <c r="M12" s="453"/>
      <c r="N12" s="453">
        <v>1100180.46</v>
      </c>
      <c r="O12" s="453"/>
      <c r="P12" s="463"/>
      <c r="Q12" s="463"/>
      <c r="R12" s="463">
        <v>0</v>
      </c>
      <c r="S12" s="453"/>
      <c r="T12" s="453">
        <v>0</v>
      </c>
      <c r="U12" s="471">
        <v>13692862.818613999</v>
      </c>
      <c r="X12" s="495">
        <v>64000</v>
      </c>
      <c r="Z12" s="448" t="s">
        <v>1223</v>
      </c>
      <c r="AA12" s="516"/>
      <c r="AB12" s="515">
        <v>11858977.916782945</v>
      </c>
      <c r="AC12" s="453">
        <v>765720</v>
      </c>
      <c r="AD12" s="453">
        <v>0</v>
      </c>
      <c r="AE12" s="453"/>
      <c r="AF12" s="453"/>
      <c r="AG12" s="453"/>
      <c r="AH12" s="453">
        <v>1068165.2086139999</v>
      </c>
      <c r="AI12" s="453">
        <v>13692863.125396945</v>
      </c>
      <c r="AJ12" s="453"/>
      <c r="AK12" s="453">
        <v>1100180.46</v>
      </c>
      <c r="AL12" s="453"/>
      <c r="AM12" s="463"/>
      <c r="AN12" s="463"/>
      <c r="AO12" s="463"/>
      <c r="AP12" s="453"/>
      <c r="AQ12" s="453">
        <v>0</v>
      </c>
      <c r="AR12" s="469">
        <v>13692863.125396945</v>
      </c>
      <c r="CM12" s="448"/>
      <c r="CN12" s="448"/>
      <c r="CO12" s="448"/>
      <c r="CP12" s="448"/>
      <c r="DO12" s="448"/>
      <c r="EA12" s="448"/>
      <c r="EC12" s="448"/>
      <c r="EE12" s="448"/>
    </row>
    <row r="13" spans="1:135" outlineLevel="1">
      <c r="A13" s="495"/>
      <c r="B13" s="451"/>
      <c r="C13" s="497" t="s">
        <v>1330</v>
      </c>
      <c r="E13" s="453"/>
      <c r="F13" s="453"/>
      <c r="G13" s="453">
        <v>0</v>
      </c>
      <c r="H13" s="453">
        <v>11.8</v>
      </c>
      <c r="I13" s="453"/>
      <c r="J13" s="453"/>
      <c r="K13" s="453">
        <v>0</v>
      </c>
      <c r="L13" s="453">
        <f>SUM(E13:K13)</f>
        <v>11.8</v>
      </c>
      <c r="M13" s="453"/>
      <c r="N13" s="453">
        <v>0</v>
      </c>
      <c r="O13" s="453"/>
      <c r="P13" s="463"/>
      <c r="Q13" s="463">
        <v>-11.57302</v>
      </c>
      <c r="R13" s="463">
        <v>0</v>
      </c>
      <c r="S13" s="453"/>
      <c r="T13" s="453">
        <v>-11.57302</v>
      </c>
      <c r="U13" s="471">
        <v>0.22698000000000107</v>
      </c>
      <c r="X13" s="495"/>
      <c r="Y13" s="451"/>
      <c r="Z13" s="497" t="s">
        <v>1329</v>
      </c>
      <c r="AB13" s="453"/>
      <c r="AC13" s="453"/>
      <c r="AD13" s="453">
        <v>0</v>
      </c>
      <c r="AE13" s="453">
        <v>11.8</v>
      </c>
      <c r="AF13" s="453"/>
      <c r="AG13" s="453"/>
      <c r="AH13" s="453">
        <v>0</v>
      </c>
      <c r="AI13" s="453">
        <v>11.8</v>
      </c>
      <c r="AJ13" s="453"/>
      <c r="AK13" s="453"/>
      <c r="AL13" s="453"/>
      <c r="AM13" s="463"/>
      <c r="AN13" s="463">
        <v>-11.57302</v>
      </c>
      <c r="AO13" s="463"/>
      <c r="AP13" s="453"/>
      <c r="AQ13" s="453">
        <v>-11.57302</v>
      </c>
      <c r="AR13" s="469">
        <v>0.22698000000000107</v>
      </c>
      <c r="CM13" s="448"/>
      <c r="CN13" s="448"/>
      <c r="CO13" s="448"/>
      <c r="CP13" s="448"/>
      <c r="DO13" s="448"/>
      <c r="EA13" s="448"/>
      <c r="EC13" s="448"/>
      <c r="EE13" s="448"/>
    </row>
    <row r="14" spans="1:135" outlineLevel="1">
      <c r="A14" s="495">
        <v>52100</v>
      </c>
      <c r="B14" s="451"/>
      <c r="C14" s="497" t="s">
        <v>1328</v>
      </c>
      <c r="E14" s="453">
        <v>54171601.170000002</v>
      </c>
      <c r="F14" s="453">
        <v>2640880.44</v>
      </c>
      <c r="G14" s="453">
        <v>0</v>
      </c>
      <c r="H14" s="453"/>
      <c r="I14" s="453"/>
      <c r="J14" s="453"/>
      <c r="K14" s="453">
        <v>6106227.9996269997</v>
      </c>
      <c r="L14" s="453">
        <f>SUM(E14:K14)</f>
        <v>62918709.609627001</v>
      </c>
      <c r="M14" s="453"/>
      <c r="N14" s="453">
        <v>6289245.0300000003</v>
      </c>
      <c r="O14" s="453"/>
      <c r="P14" s="463"/>
      <c r="Q14" s="463"/>
      <c r="R14" s="463">
        <v>0</v>
      </c>
      <c r="S14" s="453"/>
      <c r="T14" s="453">
        <v>0</v>
      </c>
      <c r="U14" s="471">
        <v>62918709.609627001</v>
      </c>
      <c r="X14" s="495">
        <v>52100</v>
      </c>
      <c r="Y14" s="451"/>
      <c r="Z14" s="497" t="s">
        <v>1327</v>
      </c>
      <c r="AB14" s="453">
        <v>62301357.329568058</v>
      </c>
      <c r="AC14" s="453">
        <v>3301100.58</v>
      </c>
      <c r="AD14" s="453">
        <v>0</v>
      </c>
      <c r="AE14" s="453"/>
      <c r="AF14" s="453"/>
      <c r="AG14" s="453"/>
      <c r="AH14" s="453">
        <v>6993539.2379369996</v>
      </c>
      <c r="AI14" s="453">
        <v>72595997.14750506</v>
      </c>
      <c r="AJ14" s="453"/>
      <c r="AK14" s="453">
        <v>7203150.9299999997</v>
      </c>
      <c r="AL14" s="453"/>
      <c r="AM14" s="463"/>
      <c r="AN14" s="463"/>
      <c r="AO14" s="463"/>
      <c r="AP14" s="453"/>
      <c r="AQ14" s="453">
        <v>0</v>
      </c>
      <c r="AR14" s="469">
        <v>72595997.14750506</v>
      </c>
      <c r="CM14" s="448"/>
      <c r="CN14" s="448"/>
      <c r="CO14" s="448"/>
      <c r="CP14" s="448"/>
      <c r="DO14" s="448"/>
      <c r="EA14" s="448"/>
      <c r="EC14" s="448"/>
      <c r="EE14" s="448"/>
    </row>
    <row r="15" spans="1:135" outlineLevel="1">
      <c r="A15" s="495"/>
      <c r="B15" s="451"/>
      <c r="C15" s="498" t="s">
        <v>1326</v>
      </c>
      <c r="E15" s="453">
        <v>723828</v>
      </c>
      <c r="F15" s="453">
        <v>107692.13</v>
      </c>
      <c r="G15" s="453">
        <v>0</v>
      </c>
      <c r="H15" s="453"/>
      <c r="I15" s="453"/>
      <c r="J15" s="453"/>
      <c r="K15" s="453">
        <v>0</v>
      </c>
      <c r="L15" s="453">
        <f>SUM(E15:K15)</f>
        <v>831520.13</v>
      </c>
      <c r="M15" s="453"/>
      <c r="N15" s="453">
        <v>0</v>
      </c>
      <c r="O15" s="453"/>
      <c r="P15" s="463"/>
      <c r="Q15" s="463"/>
      <c r="R15" s="463">
        <v>0</v>
      </c>
      <c r="S15" s="453"/>
      <c r="T15" s="453">
        <v>0</v>
      </c>
      <c r="U15" s="477">
        <v>831520.13</v>
      </c>
      <c r="X15" s="495"/>
      <c r="Y15" s="451"/>
      <c r="Z15" s="498" t="s">
        <v>136</v>
      </c>
      <c r="AB15" s="453">
        <v>723828</v>
      </c>
      <c r="AC15" s="453">
        <v>107692.13</v>
      </c>
      <c r="AD15" s="453">
        <v>0</v>
      </c>
      <c r="AE15" s="453"/>
      <c r="AF15" s="453"/>
      <c r="AG15" s="453"/>
      <c r="AH15" s="453">
        <v>0</v>
      </c>
      <c r="AI15" s="476">
        <v>831520.13</v>
      </c>
      <c r="AJ15" s="453"/>
      <c r="AK15" s="453"/>
      <c r="AL15" s="453"/>
      <c r="AM15" s="463"/>
      <c r="AN15" s="463"/>
      <c r="AO15" s="463"/>
      <c r="AP15" s="453"/>
      <c r="AQ15" s="453">
        <v>0</v>
      </c>
      <c r="AR15" s="475">
        <v>831520.13</v>
      </c>
      <c r="CM15" s="448"/>
      <c r="CN15" s="448"/>
      <c r="CO15" s="448"/>
      <c r="CP15" s="448"/>
      <c r="DO15" s="448"/>
      <c r="EA15" s="448"/>
      <c r="EC15" s="448"/>
      <c r="EE15" s="448"/>
    </row>
    <row r="16" spans="1:135">
      <c r="A16" s="495"/>
      <c r="B16" s="451"/>
      <c r="E16" s="473">
        <f t="shared" ref="E16:U16" si="0">SUM(E11:E15)</f>
        <v>69144164.049999997</v>
      </c>
      <c r="F16" s="473">
        <f t="shared" si="0"/>
        <v>6926580.6099999994</v>
      </c>
      <c r="G16" s="473">
        <f t="shared" si="0"/>
        <v>0</v>
      </c>
      <c r="H16" s="473">
        <f t="shared" si="0"/>
        <v>11.8</v>
      </c>
      <c r="I16" s="473">
        <f t="shared" si="0"/>
        <v>0</v>
      </c>
      <c r="J16" s="473">
        <f t="shared" si="0"/>
        <v>0</v>
      </c>
      <c r="K16" s="473">
        <f t="shared" si="0"/>
        <v>7570179.0203829994</v>
      </c>
      <c r="L16" s="473">
        <f t="shared" si="0"/>
        <v>83640935.480382994</v>
      </c>
      <c r="M16" s="473">
        <f t="shared" si="0"/>
        <v>0</v>
      </c>
      <c r="N16" s="473">
        <f t="shared" si="0"/>
        <v>7797073.8699999992</v>
      </c>
      <c r="O16" s="473">
        <f t="shared" si="0"/>
        <v>0</v>
      </c>
      <c r="P16" s="473">
        <f t="shared" si="0"/>
        <v>0</v>
      </c>
      <c r="Q16" s="473">
        <f t="shared" si="0"/>
        <v>-11.57302</v>
      </c>
      <c r="R16" s="473">
        <f t="shared" si="0"/>
        <v>0</v>
      </c>
      <c r="S16" s="473">
        <f t="shared" si="0"/>
        <v>0</v>
      </c>
      <c r="T16" s="473">
        <f t="shared" si="0"/>
        <v>-11.57302</v>
      </c>
      <c r="U16" s="471">
        <f t="shared" si="0"/>
        <v>83640923.907362998</v>
      </c>
      <c r="X16" s="495"/>
      <c r="Y16" s="451"/>
      <c r="AB16" s="473">
        <v>77274676.866351008</v>
      </c>
      <c r="AC16" s="473">
        <v>8126267.1999999965</v>
      </c>
      <c r="AD16" s="473">
        <v>0</v>
      </c>
      <c r="AE16" s="473">
        <v>11.8</v>
      </c>
      <c r="AF16" s="473">
        <v>0</v>
      </c>
      <c r="AG16" s="473">
        <v>0</v>
      </c>
      <c r="AH16" s="473">
        <v>8549017.9725929983</v>
      </c>
      <c r="AI16" s="453">
        <v>93949973.838944003</v>
      </c>
      <c r="AJ16" s="473">
        <v>0</v>
      </c>
      <c r="AK16" s="473">
        <v>8805250.7699999996</v>
      </c>
      <c r="AL16" s="473">
        <v>0</v>
      </c>
      <c r="AM16" s="463"/>
      <c r="AN16" s="463"/>
      <c r="AO16" s="463"/>
      <c r="AP16" s="453"/>
      <c r="AQ16" s="453"/>
      <c r="AR16" s="469">
        <v>93949962.265924007</v>
      </c>
      <c r="CM16" s="448"/>
      <c r="CN16" s="448"/>
      <c r="CO16" s="448"/>
      <c r="CP16" s="448"/>
      <c r="DO16" s="448"/>
      <c r="EA16" s="448"/>
      <c r="EC16" s="448"/>
      <c r="EE16" s="448"/>
    </row>
    <row r="17" spans="1:135">
      <c r="A17" s="495"/>
      <c r="E17" s="486" t="s">
        <v>1180</v>
      </c>
      <c r="F17" s="486" t="s">
        <v>1180</v>
      </c>
      <c r="G17" s="486" t="s">
        <v>1180</v>
      </c>
      <c r="H17" s="486" t="s">
        <v>1180</v>
      </c>
      <c r="I17" s="486"/>
      <c r="J17" s="486"/>
      <c r="K17" s="486"/>
      <c r="L17" s="486" t="s">
        <v>1180</v>
      </c>
      <c r="M17" s="486"/>
      <c r="N17" s="486"/>
      <c r="O17" s="486"/>
      <c r="P17" s="463"/>
      <c r="Q17" s="463"/>
      <c r="R17" s="463">
        <v>0</v>
      </c>
      <c r="S17" s="453"/>
      <c r="T17" s="453"/>
      <c r="U17" s="488" t="s">
        <v>1180</v>
      </c>
      <c r="V17" s="487"/>
      <c r="X17" s="495"/>
      <c r="AB17" s="486" t="s">
        <v>1180</v>
      </c>
      <c r="AC17" s="486" t="s">
        <v>1180</v>
      </c>
      <c r="AD17" s="486" t="s">
        <v>1180</v>
      </c>
      <c r="AE17" s="486" t="s">
        <v>1180</v>
      </c>
      <c r="AF17" s="486"/>
      <c r="AG17" s="486"/>
      <c r="AH17" s="486"/>
      <c r="AI17" s="486" t="s">
        <v>1180</v>
      </c>
      <c r="AJ17" s="486"/>
      <c r="AK17" s="486"/>
      <c r="AL17" s="486"/>
      <c r="AM17" s="463"/>
      <c r="AN17" s="463"/>
      <c r="AO17" s="463"/>
      <c r="AP17" s="453"/>
      <c r="AQ17" s="453"/>
      <c r="AR17" s="485" t="s">
        <v>1180</v>
      </c>
      <c r="CM17" s="448"/>
      <c r="CN17" s="448"/>
      <c r="CO17" s="448"/>
      <c r="CP17" s="448"/>
      <c r="DO17" s="448"/>
      <c r="EA17" s="448"/>
      <c r="EC17" s="448"/>
      <c r="EE17" s="448"/>
    </row>
    <row r="18" spans="1:135">
      <c r="A18" s="495"/>
      <c r="E18" s="453"/>
      <c r="F18" s="453"/>
      <c r="G18" s="453"/>
      <c r="H18" s="453"/>
      <c r="I18" s="453"/>
      <c r="J18" s="453"/>
      <c r="K18" s="453"/>
      <c r="L18" s="453"/>
      <c r="M18" s="453"/>
      <c r="N18" s="453"/>
      <c r="O18" s="453"/>
      <c r="P18" s="463"/>
      <c r="Q18" s="463"/>
      <c r="R18" s="463">
        <v>0</v>
      </c>
      <c r="S18" s="453"/>
      <c r="T18" s="453"/>
      <c r="U18" s="471"/>
      <c r="X18" s="495"/>
      <c r="AB18" s="453"/>
      <c r="AC18" s="453"/>
      <c r="AD18" s="453"/>
      <c r="AE18" s="453"/>
      <c r="AF18" s="453"/>
      <c r="AG18" s="453"/>
      <c r="AH18" s="453"/>
      <c r="AI18" s="453"/>
      <c r="AJ18" s="453"/>
      <c r="AK18" s="453"/>
      <c r="AL18" s="453"/>
      <c r="AM18" s="463"/>
      <c r="AN18" s="463"/>
      <c r="AO18" s="463"/>
      <c r="AP18" s="453"/>
      <c r="AQ18" s="453"/>
      <c r="AR18" s="469"/>
      <c r="CM18" s="448"/>
      <c r="CN18" s="448"/>
      <c r="CO18" s="448"/>
      <c r="CP18" s="448"/>
      <c r="DO18" s="448"/>
      <c r="EA18" s="448"/>
      <c r="EC18" s="448"/>
      <c r="EE18" s="448"/>
    </row>
    <row r="19" spans="1:135">
      <c r="A19" s="495"/>
      <c r="B19" s="470" t="s">
        <v>1219</v>
      </c>
      <c r="E19" s="453"/>
      <c r="F19" s="453"/>
      <c r="G19" s="453"/>
      <c r="H19" s="453"/>
      <c r="I19" s="453"/>
      <c r="J19" s="453"/>
      <c r="K19" s="453"/>
      <c r="L19" s="453"/>
      <c r="M19" s="453"/>
      <c r="N19" s="453"/>
      <c r="O19" s="453"/>
      <c r="P19" s="463"/>
      <c r="Q19" s="463"/>
      <c r="R19" s="463">
        <v>0</v>
      </c>
      <c r="S19" s="453"/>
      <c r="T19" s="453"/>
      <c r="U19" s="471"/>
      <c r="X19" s="495"/>
      <c r="Y19" s="470" t="s">
        <v>1219</v>
      </c>
      <c r="AB19" s="453"/>
      <c r="AC19" s="453"/>
      <c r="AD19" s="453"/>
      <c r="AE19" s="453"/>
      <c r="AF19" s="453"/>
      <c r="AG19" s="453"/>
      <c r="AH19" s="453"/>
      <c r="AI19" s="453"/>
      <c r="AJ19" s="453"/>
      <c r="AK19" s="453"/>
      <c r="AL19" s="453"/>
      <c r="AM19" s="463"/>
      <c r="AN19" s="463"/>
      <c r="AO19" s="463"/>
      <c r="AP19" s="453"/>
      <c r="AQ19" s="453"/>
      <c r="AR19" s="469"/>
      <c r="CM19" s="448"/>
      <c r="CN19" s="448"/>
      <c r="CO19" s="448"/>
      <c r="CP19" s="448"/>
      <c r="DO19" s="448"/>
      <c r="EA19" s="448"/>
      <c r="EC19" s="448"/>
      <c r="EE19" s="448"/>
    </row>
    <row r="20" spans="1:135" outlineLevel="1">
      <c r="A20" s="495">
        <v>59000</v>
      </c>
      <c r="C20" s="497" t="s">
        <v>1218</v>
      </c>
      <c r="D20" s="494"/>
      <c r="E20" s="453"/>
      <c r="F20" s="453">
        <v>1538755.74</v>
      </c>
      <c r="G20" s="453">
        <v>0</v>
      </c>
      <c r="H20" s="453"/>
      <c r="I20" s="453"/>
      <c r="J20" s="453"/>
      <c r="K20" s="453">
        <v>0</v>
      </c>
      <c r="L20" s="453">
        <f t="shared" ref="L20:L44" si="1">SUM(E20:K20)</f>
        <v>1538755.74</v>
      </c>
      <c r="M20" s="453"/>
      <c r="N20" s="453">
        <v>0</v>
      </c>
      <c r="O20" s="453">
        <v>0</v>
      </c>
      <c r="P20" s="463"/>
      <c r="Q20" s="463"/>
      <c r="R20" s="463">
        <v>0</v>
      </c>
      <c r="S20" s="453"/>
      <c r="T20" s="453">
        <v>0</v>
      </c>
      <c r="U20" s="471">
        <v>1538755.74</v>
      </c>
      <c r="X20" s="495">
        <v>59000</v>
      </c>
      <c r="Z20" s="497" t="s">
        <v>1218</v>
      </c>
      <c r="AA20" s="494"/>
      <c r="AB20" s="453"/>
      <c r="AC20" s="453">
        <v>1770157.73</v>
      </c>
      <c r="AD20" s="453">
        <v>0</v>
      </c>
      <c r="AE20" s="453"/>
      <c r="AF20" s="453"/>
      <c r="AG20" s="453"/>
      <c r="AH20" s="453">
        <v>0</v>
      </c>
      <c r="AI20" s="453">
        <v>1770157.73</v>
      </c>
      <c r="AJ20" s="453"/>
      <c r="AK20" s="453"/>
      <c r="AL20" s="453"/>
      <c r="AM20" s="463"/>
      <c r="AN20" s="463"/>
      <c r="AO20" s="463"/>
      <c r="AP20" s="453"/>
      <c r="AQ20" s="453">
        <v>0</v>
      </c>
      <c r="AR20" s="469">
        <v>1770157.73</v>
      </c>
      <c r="CM20" s="448"/>
      <c r="CN20" s="448"/>
      <c r="CO20" s="448"/>
      <c r="CP20" s="448"/>
      <c r="DO20" s="448"/>
      <c r="EA20" s="448"/>
      <c r="EC20" s="448"/>
      <c r="EE20" s="448"/>
    </row>
    <row r="21" spans="1:135" outlineLevel="1">
      <c r="A21" s="495"/>
      <c r="C21" s="497" t="s">
        <v>1325</v>
      </c>
      <c r="E21" s="453">
        <v>4554616.9300000006</v>
      </c>
      <c r="F21" s="453">
        <v>0</v>
      </c>
      <c r="G21" s="453">
        <v>19070.010022000002</v>
      </c>
      <c r="H21" s="453"/>
      <c r="I21" s="453"/>
      <c r="J21" s="453"/>
      <c r="K21" s="453">
        <v>1432545.4738</v>
      </c>
      <c r="L21" s="453">
        <f t="shared" si="1"/>
        <v>6006232.4138220008</v>
      </c>
      <c r="M21" s="453"/>
      <c r="N21" s="453">
        <v>1475482</v>
      </c>
      <c r="O21" s="453">
        <v>19641.580000000002</v>
      </c>
      <c r="P21" s="463"/>
      <c r="Q21" s="463"/>
      <c r="R21" s="463">
        <v>0</v>
      </c>
      <c r="S21" s="453"/>
      <c r="T21" s="453">
        <v>0</v>
      </c>
      <c r="U21" s="471">
        <v>6006232.4138220008</v>
      </c>
      <c r="X21" s="495"/>
      <c r="Z21" s="497" t="s">
        <v>1217</v>
      </c>
      <c r="AB21" s="453">
        <v>2972365.2799999984</v>
      </c>
      <c r="AC21" s="453">
        <v>344021</v>
      </c>
      <c r="AD21" s="453">
        <v>51935.285710000004</v>
      </c>
      <c r="AE21" s="453"/>
      <c r="AF21" s="453"/>
      <c r="AG21" s="453"/>
      <c r="AH21" s="453">
        <v>988412.12329999998</v>
      </c>
      <c r="AI21" s="453">
        <v>4356733.689009998</v>
      </c>
      <c r="AJ21" s="453"/>
      <c r="AK21" s="453">
        <v>1018037</v>
      </c>
      <c r="AL21" s="453">
        <v>53491.9</v>
      </c>
      <c r="AM21" s="463"/>
      <c r="AN21" s="463"/>
      <c r="AO21" s="463"/>
      <c r="AP21" s="453"/>
      <c r="AQ21" s="453">
        <v>0</v>
      </c>
      <c r="AR21" s="469">
        <v>4356733.689009998</v>
      </c>
      <c r="CM21" s="448"/>
      <c r="CN21" s="448"/>
      <c r="CO21" s="448"/>
      <c r="CP21" s="448"/>
      <c r="DO21" s="448"/>
      <c r="EA21" s="448"/>
      <c r="EC21" s="448"/>
      <c r="EE21" s="448"/>
    </row>
    <row r="22" spans="1:135" outlineLevel="1">
      <c r="A22" s="495">
        <v>551291</v>
      </c>
      <c r="C22" s="497" t="s">
        <v>1216</v>
      </c>
      <c r="D22" s="494"/>
      <c r="E22" s="453">
        <v>1112641.99</v>
      </c>
      <c r="F22" s="453">
        <v>4913893</v>
      </c>
      <c r="G22" s="453">
        <v>8294460.0705890004</v>
      </c>
      <c r="H22" s="453"/>
      <c r="I22" s="453"/>
      <c r="J22" s="453"/>
      <c r="K22" s="453">
        <v>714728.03500000003</v>
      </c>
      <c r="L22" s="453">
        <f t="shared" si="1"/>
        <v>15035723.095589001</v>
      </c>
      <c r="M22" s="453"/>
      <c r="N22" s="453">
        <v>736150</v>
      </c>
      <c r="O22" s="453">
        <v>8543063.2100000009</v>
      </c>
      <c r="P22" s="463"/>
      <c r="Q22" s="463"/>
      <c r="R22" s="463">
        <v>0</v>
      </c>
      <c r="S22" s="453"/>
      <c r="T22" s="453">
        <v>0</v>
      </c>
      <c r="U22" s="514">
        <v>15035723.095589001</v>
      </c>
      <c r="X22" s="495">
        <v>551291</v>
      </c>
      <c r="Z22" s="497" t="s">
        <v>1216</v>
      </c>
      <c r="AA22" s="494"/>
      <c r="AB22" s="453">
        <v>1618599.07</v>
      </c>
      <c r="AC22" s="453">
        <v>4718893</v>
      </c>
      <c r="AD22" s="453">
        <v>7865407.0787039995</v>
      </c>
      <c r="AE22" s="453"/>
      <c r="AF22" s="453"/>
      <c r="AG22" s="453"/>
      <c r="AH22" s="453">
        <v>714397.929</v>
      </c>
      <c r="AI22" s="453">
        <v>14917297.077703999</v>
      </c>
      <c r="AJ22" s="453"/>
      <c r="AK22" s="453">
        <v>735810</v>
      </c>
      <c r="AL22" s="453">
        <v>8101150.5599999996</v>
      </c>
      <c r="AM22" s="463"/>
      <c r="AN22" s="463"/>
      <c r="AO22" s="463"/>
      <c r="AP22" s="453"/>
      <c r="AQ22" s="453">
        <v>0</v>
      </c>
      <c r="AR22" s="469">
        <v>14917297.077703999</v>
      </c>
      <c r="CM22" s="448"/>
      <c r="CN22" s="448"/>
      <c r="CO22" s="448"/>
      <c r="CP22" s="448"/>
      <c r="DO22" s="448"/>
      <c r="EA22" s="448"/>
      <c r="EC22" s="448"/>
      <c r="EE22" s="448"/>
    </row>
    <row r="23" spans="1:135" outlineLevel="1">
      <c r="A23" s="495">
        <v>66000</v>
      </c>
      <c r="C23" s="498" t="s">
        <v>1215</v>
      </c>
      <c r="D23" s="494" t="s">
        <v>1212</v>
      </c>
      <c r="E23" s="453">
        <v>7884412.8600000003</v>
      </c>
      <c r="F23" s="453">
        <v>-260.35000000000002</v>
      </c>
      <c r="G23" s="453">
        <v>0</v>
      </c>
      <c r="H23" s="453"/>
      <c r="I23" s="453"/>
      <c r="J23" s="453"/>
      <c r="K23" s="453">
        <v>0</v>
      </c>
      <c r="L23" s="453">
        <f t="shared" si="1"/>
        <v>7884152.5100000007</v>
      </c>
      <c r="M23" s="453"/>
      <c r="N23" s="453">
        <v>0</v>
      </c>
      <c r="O23" s="453">
        <v>0</v>
      </c>
      <c r="P23" s="463"/>
      <c r="Q23" s="463"/>
      <c r="R23" s="463">
        <v>0</v>
      </c>
      <c r="S23" s="453"/>
      <c r="T23" s="453">
        <v>0</v>
      </c>
      <c r="U23" s="471">
        <v>7884152.5100000007</v>
      </c>
      <c r="X23" s="495">
        <v>66000</v>
      </c>
      <c r="Z23" s="498" t="s">
        <v>1215</v>
      </c>
      <c r="AA23" s="494" t="s">
        <v>1212</v>
      </c>
      <c r="AB23" s="453">
        <v>7465901.1599999992</v>
      </c>
      <c r="AC23" s="453">
        <v>-260.35000000000582</v>
      </c>
      <c r="AD23" s="453">
        <v>0</v>
      </c>
      <c r="AE23" s="453"/>
      <c r="AF23" s="453"/>
      <c r="AG23" s="453"/>
      <c r="AH23" s="453">
        <v>0</v>
      </c>
      <c r="AI23" s="453">
        <v>7465640.8099999996</v>
      </c>
      <c r="AJ23" s="453"/>
      <c r="AK23" s="453"/>
      <c r="AL23" s="453"/>
      <c r="AM23" s="463"/>
      <c r="AN23" s="463"/>
      <c r="AO23" s="463"/>
      <c r="AP23" s="453"/>
      <c r="AQ23" s="453">
        <v>0</v>
      </c>
      <c r="AR23" s="469">
        <v>7465640.8099999996</v>
      </c>
      <c r="CM23" s="448"/>
      <c r="CN23" s="448"/>
      <c r="CO23" s="448"/>
      <c r="CP23" s="448"/>
      <c r="DO23" s="448"/>
      <c r="EA23" s="448"/>
      <c r="EC23" s="448"/>
      <c r="EE23" s="448"/>
    </row>
    <row r="24" spans="1:135" outlineLevel="1">
      <c r="A24" s="495">
        <v>67000</v>
      </c>
      <c r="C24" s="497" t="s">
        <v>1324</v>
      </c>
      <c r="D24" s="494" t="s">
        <v>1212</v>
      </c>
      <c r="E24" s="453">
        <v>449100</v>
      </c>
      <c r="F24" s="453">
        <v>17600</v>
      </c>
      <c r="G24" s="453">
        <v>0</v>
      </c>
      <c r="H24" s="453"/>
      <c r="I24" s="453"/>
      <c r="J24" s="453"/>
      <c r="K24" s="453">
        <v>0</v>
      </c>
      <c r="L24" s="453">
        <f t="shared" si="1"/>
        <v>466700</v>
      </c>
      <c r="M24" s="453"/>
      <c r="N24" s="453">
        <v>0</v>
      </c>
      <c r="O24" s="453">
        <v>0</v>
      </c>
      <c r="P24" s="463"/>
      <c r="Q24" s="463"/>
      <c r="R24" s="463">
        <v>0</v>
      </c>
      <c r="S24" s="453"/>
      <c r="T24" s="453">
        <v>0</v>
      </c>
      <c r="U24" s="471">
        <v>466700</v>
      </c>
      <c r="X24" s="495">
        <v>67000</v>
      </c>
      <c r="Z24" s="497" t="s">
        <v>1323</v>
      </c>
      <c r="AA24" s="494" t="s">
        <v>1212</v>
      </c>
      <c r="AB24" s="453">
        <v>449100</v>
      </c>
      <c r="AC24" s="453">
        <v>17600</v>
      </c>
      <c r="AD24" s="453">
        <v>0</v>
      </c>
      <c r="AE24" s="453"/>
      <c r="AF24" s="453"/>
      <c r="AG24" s="453"/>
      <c r="AH24" s="453">
        <v>0</v>
      </c>
      <c r="AI24" s="453">
        <v>466700</v>
      </c>
      <c r="AJ24" s="453"/>
      <c r="AK24" s="453">
        <v>0</v>
      </c>
      <c r="AL24" s="453"/>
      <c r="AM24" s="463"/>
      <c r="AN24" s="463"/>
      <c r="AO24" s="463"/>
      <c r="AP24" s="453"/>
      <c r="AQ24" s="453">
        <v>0</v>
      </c>
      <c r="AR24" s="469">
        <v>466700</v>
      </c>
      <c r="CM24" s="448"/>
      <c r="CN24" s="448"/>
      <c r="CO24" s="448"/>
      <c r="CP24" s="448"/>
      <c r="DO24" s="448"/>
      <c r="EA24" s="448"/>
      <c r="EC24" s="448"/>
      <c r="EE24" s="448"/>
    </row>
    <row r="25" spans="1:135" outlineLevel="1">
      <c r="A25" s="495"/>
      <c r="C25" s="498" t="s">
        <v>1322</v>
      </c>
      <c r="D25" s="494" t="s">
        <v>1212</v>
      </c>
      <c r="E25" s="453">
        <v>5345465</v>
      </c>
      <c r="F25" s="453">
        <v>0</v>
      </c>
      <c r="G25" s="453">
        <v>0</v>
      </c>
      <c r="H25" s="453"/>
      <c r="I25" s="453"/>
      <c r="J25" s="453"/>
      <c r="K25" s="453">
        <v>17069.655042999999</v>
      </c>
      <c r="L25" s="453">
        <f t="shared" si="1"/>
        <v>5362534.6550430004</v>
      </c>
      <c r="M25" s="453"/>
      <c r="N25" s="453">
        <v>17581.27</v>
      </c>
      <c r="O25" s="453">
        <v>0</v>
      </c>
      <c r="P25" s="463"/>
      <c r="Q25" s="463"/>
      <c r="R25" s="463">
        <v>0</v>
      </c>
      <c r="S25" s="453"/>
      <c r="T25" s="453">
        <v>0</v>
      </c>
      <c r="U25" s="471">
        <v>5362534.6550430004</v>
      </c>
      <c r="X25" s="495"/>
      <c r="Z25" s="498" t="s">
        <v>1322</v>
      </c>
      <c r="AA25" s="494" t="s">
        <v>1212</v>
      </c>
      <c r="AB25" s="453">
        <v>5045465</v>
      </c>
      <c r="AC25" s="453">
        <v>0</v>
      </c>
      <c r="AD25" s="453">
        <v>0</v>
      </c>
      <c r="AE25" s="453"/>
      <c r="AF25" s="453"/>
      <c r="AG25" s="453"/>
      <c r="AH25" s="453">
        <v>15823.990342999999</v>
      </c>
      <c r="AI25" s="453">
        <v>5061288.9903429998</v>
      </c>
      <c r="AJ25" s="453"/>
      <c r="AK25" s="453">
        <v>16298.27</v>
      </c>
      <c r="AL25" s="453"/>
      <c r="AM25" s="463"/>
      <c r="AN25" s="463"/>
      <c r="AO25" s="463"/>
      <c r="AP25" s="453"/>
      <c r="AQ25" s="453">
        <v>0</v>
      </c>
      <c r="AR25" s="469">
        <v>5061288.9903429998</v>
      </c>
      <c r="CM25" s="448"/>
      <c r="CN25" s="448"/>
      <c r="CO25" s="448"/>
      <c r="CP25" s="448"/>
      <c r="DO25" s="448"/>
      <c r="EA25" s="448"/>
      <c r="EC25" s="448"/>
      <c r="EE25" s="448"/>
    </row>
    <row r="26" spans="1:135" outlineLevel="1">
      <c r="A26" s="495">
        <v>59200</v>
      </c>
      <c r="C26" s="497" t="s">
        <v>1211</v>
      </c>
      <c r="D26" s="494"/>
      <c r="E26" s="453">
        <v>699997.92</v>
      </c>
      <c r="F26" s="453">
        <v>-623.87</v>
      </c>
      <c r="G26" s="453">
        <v>0</v>
      </c>
      <c r="H26" s="453">
        <v>12007.46</v>
      </c>
      <c r="I26" s="453"/>
      <c r="J26" s="453"/>
      <c r="K26" s="453">
        <v>233642.589733</v>
      </c>
      <c r="L26" s="453">
        <f t="shared" si="1"/>
        <v>945024.09973300004</v>
      </c>
      <c r="M26" s="453"/>
      <c r="N26" s="453">
        <v>240645.37</v>
      </c>
      <c r="O26" s="453">
        <v>0</v>
      </c>
      <c r="P26" s="463"/>
      <c r="Q26" s="463"/>
      <c r="R26" s="463">
        <v>0</v>
      </c>
      <c r="S26" s="453"/>
      <c r="T26" s="453">
        <v>0</v>
      </c>
      <c r="U26" s="471">
        <v>945024.09973300004</v>
      </c>
      <c r="X26" s="495">
        <v>59200</v>
      </c>
      <c r="Z26" s="497" t="s">
        <v>1211</v>
      </c>
      <c r="AA26" s="494"/>
      <c r="AB26" s="453">
        <v>778358.95999999985</v>
      </c>
      <c r="AC26" s="453">
        <v>126474.78999999998</v>
      </c>
      <c r="AD26" s="453">
        <v>0</v>
      </c>
      <c r="AE26" s="453">
        <v>12007.46</v>
      </c>
      <c r="AF26" s="453"/>
      <c r="AG26" s="453"/>
      <c r="AH26" s="453">
        <v>254892.571234</v>
      </c>
      <c r="AI26" s="453">
        <v>1171733.7812339996</v>
      </c>
      <c r="AJ26" s="453"/>
      <c r="AK26" s="453">
        <v>262532.26</v>
      </c>
      <c r="AL26" s="453"/>
      <c r="AM26" s="463"/>
      <c r="AN26" s="463"/>
      <c r="AO26" s="463"/>
      <c r="AP26" s="453"/>
      <c r="AQ26" s="453">
        <v>0</v>
      </c>
      <c r="AR26" s="469">
        <v>1171733.7812339996</v>
      </c>
      <c r="CM26" s="448"/>
      <c r="CN26" s="448"/>
      <c r="CO26" s="448"/>
      <c r="CP26" s="448"/>
      <c r="DO26" s="448"/>
      <c r="EA26" s="448"/>
      <c r="EC26" s="448"/>
      <c r="EE26" s="448"/>
    </row>
    <row r="27" spans="1:135" s="506" customFormat="1" outlineLevel="1">
      <c r="A27" s="512"/>
      <c r="C27" s="511" t="s">
        <v>1321</v>
      </c>
      <c r="D27" s="510"/>
      <c r="E27" s="508">
        <v>194734174.88</v>
      </c>
      <c r="F27" s="508"/>
      <c r="G27" s="508">
        <v>0</v>
      </c>
      <c r="H27" s="508"/>
      <c r="I27" s="508"/>
      <c r="J27" s="508"/>
      <c r="K27" s="508">
        <v>0</v>
      </c>
      <c r="L27" s="508">
        <f t="shared" si="1"/>
        <v>194734174.88</v>
      </c>
      <c r="M27" s="508"/>
      <c r="N27" s="508">
        <v>0</v>
      </c>
      <c r="O27" s="508">
        <v>0</v>
      </c>
      <c r="P27" s="509"/>
      <c r="Q27" s="509"/>
      <c r="R27" s="509">
        <v>0</v>
      </c>
      <c r="S27" s="508"/>
      <c r="T27" s="508">
        <v>0</v>
      </c>
      <c r="U27" s="514">
        <v>194734174.88</v>
      </c>
      <c r="V27" s="513"/>
      <c r="X27" s="512"/>
      <c r="Z27" s="511" t="s">
        <v>1321</v>
      </c>
      <c r="AA27" s="510"/>
      <c r="AB27" s="508">
        <v>193484174.88</v>
      </c>
      <c r="AC27" s="508"/>
      <c r="AD27" s="508">
        <v>0</v>
      </c>
      <c r="AE27" s="508"/>
      <c r="AF27" s="508"/>
      <c r="AG27" s="508"/>
      <c r="AH27" s="508">
        <v>0</v>
      </c>
      <c r="AI27" s="508">
        <v>193484174.88</v>
      </c>
      <c r="AJ27" s="508"/>
      <c r="AK27" s="508"/>
      <c r="AL27" s="508"/>
      <c r="AM27" s="509"/>
      <c r="AN27" s="509"/>
      <c r="AO27" s="509"/>
      <c r="AP27" s="508"/>
      <c r="AQ27" s="508">
        <v>0</v>
      </c>
      <c r="AR27" s="507">
        <v>193484174.88</v>
      </c>
    </row>
    <row r="28" spans="1:135" outlineLevel="1">
      <c r="A28" s="495"/>
      <c r="C28" s="498" t="s">
        <v>1320</v>
      </c>
      <c r="D28" s="494"/>
      <c r="E28" s="453"/>
      <c r="F28" s="453"/>
      <c r="G28" s="453">
        <v>0</v>
      </c>
      <c r="H28" s="453"/>
      <c r="I28" s="453"/>
      <c r="J28" s="453"/>
      <c r="K28" s="453">
        <v>0</v>
      </c>
      <c r="L28" s="453">
        <f t="shared" si="1"/>
        <v>0</v>
      </c>
      <c r="M28" s="453"/>
      <c r="N28" s="453">
        <v>0</v>
      </c>
      <c r="O28" s="453">
        <v>0</v>
      </c>
      <c r="P28" s="463"/>
      <c r="Q28" s="463"/>
      <c r="R28" s="463">
        <v>0</v>
      </c>
      <c r="S28" s="453"/>
      <c r="T28" s="453"/>
      <c r="U28" s="471"/>
      <c r="X28" s="495"/>
      <c r="Z28" s="498" t="s">
        <v>1320</v>
      </c>
      <c r="AA28" s="494"/>
      <c r="AB28" s="453"/>
      <c r="AC28" s="453"/>
      <c r="AD28" s="453">
        <v>0</v>
      </c>
      <c r="AE28" s="453"/>
      <c r="AF28" s="453"/>
      <c r="AG28" s="453"/>
      <c r="AH28" s="453">
        <v>0</v>
      </c>
      <c r="AI28" s="453"/>
      <c r="AJ28" s="453"/>
      <c r="AK28" s="453"/>
      <c r="AL28" s="453"/>
      <c r="AM28" s="463"/>
      <c r="AN28" s="463"/>
      <c r="AO28" s="463"/>
      <c r="AP28" s="453"/>
      <c r="AQ28" s="453"/>
      <c r="AR28" s="469"/>
      <c r="CM28" s="448"/>
      <c r="CN28" s="448"/>
      <c r="CO28" s="448"/>
      <c r="CP28" s="448"/>
      <c r="DO28" s="448"/>
      <c r="EA28" s="448"/>
      <c r="EC28" s="448"/>
      <c r="EE28" s="448"/>
    </row>
    <row r="29" spans="1:135" outlineLevel="1">
      <c r="A29" s="495">
        <v>58504</v>
      </c>
      <c r="C29" s="492" t="s">
        <v>1683</v>
      </c>
      <c r="D29" s="494" t="s">
        <v>1285</v>
      </c>
      <c r="E29" s="453">
        <v>0.41</v>
      </c>
      <c r="F29" s="453"/>
      <c r="G29" s="453">
        <v>0</v>
      </c>
      <c r="H29" s="453"/>
      <c r="I29" s="453"/>
      <c r="J29" s="453"/>
      <c r="K29" s="453">
        <v>0</v>
      </c>
      <c r="L29" s="453">
        <f t="shared" si="1"/>
        <v>0.41</v>
      </c>
      <c r="M29" s="453"/>
      <c r="N29" s="453">
        <v>0</v>
      </c>
      <c r="O29" s="453">
        <v>0</v>
      </c>
      <c r="P29" s="463"/>
      <c r="Q29" s="463"/>
      <c r="R29" s="463">
        <v>-0.41</v>
      </c>
      <c r="S29" s="453"/>
      <c r="T29" s="453">
        <v>-0.41</v>
      </c>
      <c r="U29" s="471">
        <v>0</v>
      </c>
      <c r="X29" s="495">
        <v>58504</v>
      </c>
      <c r="Z29" s="492" t="s">
        <v>1319</v>
      </c>
      <c r="AA29" s="494" t="s">
        <v>1283</v>
      </c>
      <c r="AB29" s="453">
        <v>0.41</v>
      </c>
      <c r="AC29" s="453"/>
      <c r="AD29" s="453">
        <v>0</v>
      </c>
      <c r="AE29" s="453"/>
      <c r="AF29" s="453"/>
      <c r="AG29" s="453"/>
      <c r="AH29" s="453">
        <v>0</v>
      </c>
      <c r="AI29" s="453">
        <v>0.41</v>
      </c>
      <c r="AJ29" s="453"/>
      <c r="AK29" s="453"/>
      <c r="AL29" s="453"/>
      <c r="AM29" s="463"/>
      <c r="AN29" s="463"/>
      <c r="AO29" s="463">
        <v>-0.41</v>
      </c>
      <c r="AP29" s="453"/>
      <c r="AQ29" s="453">
        <v>-0.41</v>
      </c>
      <c r="AR29" s="469">
        <v>0</v>
      </c>
      <c r="CM29" s="448"/>
      <c r="CN29" s="448"/>
      <c r="CO29" s="448"/>
      <c r="CP29" s="448"/>
      <c r="DO29" s="448"/>
      <c r="EA29" s="448"/>
      <c r="EC29" s="448"/>
      <c r="EE29" s="448"/>
    </row>
    <row r="30" spans="1:135" outlineLevel="1">
      <c r="A30" s="495">
        <v>58506</v>
      </c>
      <c r="C30" s="492" t="s">
        <v>1683</v>
      </c>
      <c r="D30" s="494" t="s">
        <v>1285</v>
      </c>
      <c r="E30" s="453">
        <v>0</v>
      </c>
      <c r="F30" s="453"/>
      <c r="G30" s="453">
        <v>14112.031499999999</v>
      </c>
      <c r="H30" s="453"/>
      <c r="I30" s="453"/>
      <c r="J30" s="453"/>
      <c r="K30" s="453">
        <v>0</v>
      </c>
      <c r="L30" s="453">
        <f t="shared" si="1"/>
        <v>14112.031499999999</v>
      </c>
      <c r="M30" s="453"/>
      <c r="N30" s="453">
        <v>0</v>
      </c>
      <c r="O30" s="453">
        <v>14535</v>
      </c>
      <c r="P30" s="463"/>
      <c r="Q30" s="463"/>
      <c r="R30" s="463">
        <v>-14112.031499999999</v>
      </c>
      <c r="S30" s="453"/>
      <c r="T30" s="453">
        <v>-14112.031499999999</v>
      </c>
      <c r="U30" s="471">
        <v>0</v>
      </c>
      <c r="X30" s="495">
        <v>58506</v>
      </c>
      <c r="Z30" s="492" t="s">
        <v>1318</v>
      </c>
      <c r="AA30" s="494" t="s">
        <v>1283</v>
      </c>
      <c r="AB30" s="453">
        <v>0</v>
      </c>
      <c r="AC30" s="453"/>
      <c r="AD30" s="453">
        <v>14112.031499999999</v>
      </c>
      <c r="AE30" s="453"/>
      <c r="AF30" s="453"/>
      <c r="AG30" s="453"/>
      <c r="AH30" s="453">
        <v>0</v>
      </c>
      <c r="AI30" s="453">
        <v>14112.031499999999</v>
      </c>
      <c r="AJ30" s="453"/>
      <c r="AK30" s="453"/>
      <c r="AL30" s="453">
        <v>14535</v>
      </c>
      <c r="AM30" s="463"/>
      <c r="AN30" s="463"/>
      <c r="AO30" s="463">
        <v>-14112.031499999999</v>
      </c>
      <c r="AP30" s="453"/>
      <c r="AQ30" s="453">
        <v>-14112.031499999999</v>
      </c>
      <c r="AR30" s="469">
        <v>0</v>
      </c>
      <c r="CM30" s="448"/>
      <c r="CN30" s="448"/>
      <c r="CO30" s="448"/>
      <c r="CP30" s="448"/>
      <c r="DO30" s="448"/>
      <c r="EA30" s="448"/>
      <c r="EC30" s="448"/>
      <c r="EE30" s="448"/>
    </row>
    <row r="31" spans="1:135" outlineLevel="1">
      <c r="A31" s="495">
        <v>58680</v>
      </c>
      <c r="C31" s="492" t="s">
        <v>1683</v>
      </c>
      <c r="D31" s="494" t="s">
        <v>1285</v>
      </c>
      <c r="E31" s="453">
        <v>0</v>
      </c>
      <c r="F31" s="453">
        <v>1915896.97</v>
      </c>
      <c r="G31" s="453">
        <v>0</v>
      </c>
      <c r="H31" s="453"/>
      <c r="I31" s="453"/>
      <c r="J31" s="453"/>
      <c r="K31" s="453">
        <v>0</v>
      </c>
      <c r="L31" s="453">
        <f t="shared" si="1"/>
        <v>1915896.97</v>
      </c>
      <c r="M31" s="453"/>
      <c r="N31" s="453"/>
      <c r="O31" s="453">
        <v>0</v>
      </c>
      <c r="P31" s="463"/>
      <c r="Q31" s="463"/>
      <c r="R31" s="463">
        <v>-1915896.97</v>
      </c>
      <c r="S31" s="453"/>
      <c r="T31" s="453">
        <v>-1915896.97</v>
      </c>
      <c r="U31" s="471">
        <v>0</v>
      </c>
      <c r="X31" s="495">
        <v>58680</v>
      </c>
      <c r="Z31" s="492" t="s">
        <v>1291</v>
      </c>
      <c r="AA31" s="494" t="s">
        <v>1283</v>
      </c>
      <c r="AB31" s="453">
        <v>0</v>
      </c>
      <c r="AC31" s="453">
        <v>1915896.97</v>
      </c>
      <c r="AD31" s="453">
        <v>0</v>
      </c>
      <c r="AE31" s="453"/>
      <c r="AF31" s="453"/>
      <c r="AG31" s="453"/>
      <c r="AH31" s="453">
        <v>0</v>
      </c>
      <c r="AI31" s="453">
        <v>1915896.97</v>
      </c>
      <c r="AJ31" s="453"/>
      <c r="AK31" s="453"/>
      <c r="AL31" s="453"/>
      <c r="AM31" s="463"/>
      <c r="AN31" s="463"/>
      <c r="AO31" s="463">
        <v>-1915896.97</v>
      </c>
      <c r="AP31" s="453"/>
      <c r="AQ31" s="453">
        <v>-1915896.97</v>
      </c>
      <c r="AR31" s="469">
        <v>0</v>
      </c>
      <c r="CM31" s="448"/>
      <c r="CN31" s="448"/>
      <c r="CO31" s="448"/>
      <c r="CP31" s="448"/>
      <c r="DO31" s="448"/>
      <c r="EA31" s="448"/>
      <c r="EC31" s="448"/>
      <c r="EE31" s="448"/>
    </row>
    <row r="32" spans="1:135" outlineLevel="1">
      <c r="A32" s="495">
        <v>58679</v>
      </c>
      <c r="C32" s="492" t="s">
        <v>1683</v>
      </c>
      <c r="D32" s="494" t="s">
        <v>1285</v>
      </c>
      <c r="E32" s="453">
        <v>0.27</v>
      </c>
      <c r="F32" s="453">
        <v>-14112.03</v>
      </c>
      <c r="G32" s="453">
        <v>0</v>
      </c>
      <c r="H32" s="453"/>
      <c r="I32" s="453"/>
      <c r="J32" s="453"/>
      <c r="K32" s="453">
        <v>74108698.356560007</v>
      </c>
      <c r="L32" s="453">
        <f t="shared" si="1"/>
        <v>74094586.596560001</v>
      </c>
      <c r="M32" s="453"/>
      <c r="N32" s="453">
        <v>76329898.400000006</v>
      </c>
      <c r="O32" s="453">
        <v>0</v>
      </c>
      <c r="P32" s="463"/>
      <c r="Q32" s="463"/>
      <c r="R32" s="463">
        <v>-74094586.596560001</v>
      </c>
      <c r="S32" s="453"/>
      <c r="T32" s="453">
        <v>-74094586.596560001</v>
      </c>
      <c r="U32" s="471">
        <v>0</v>
      </c>
      <c r="X32" s="495">
        <v>58679</v>
      </c>
      <c r="Z32" s="492" t="s">
        <v>1317</v>
      </c>
      <c r="AA32" s="494" t="s">
        <v>1283</v>
      </c>
      <c r="AB32" s="453">
        <v>0.27</v>
      </c>
      <c r="AC32" s="453">
        <v>-14112.03</v>
      </c>
      <c r="AD32" s="453">
        <v>0</v>
      </c>
      <c r="AE32" s="453"/>
      <c r="AF32" s="453"/>
      <c r="AG32" s="453"/>
      <c r="AH32" s="453">
        <v>70868090.105217993</v>
      </c>
      <c r="AI32" s="453">
        <v>70853978.345217988</v>
      </c>
      <c r="AJ32" s="453"/>
      <c r="AK32" s="453">
        <v>72992162.019999996</v>
      </c>
      <c r="AL32" s="453"/>
      <c r="AM32" s="463"/>
      <c r="AN32" s="463"/>
      <c r="AO32" s="463">
        <v>-70853978.345217988</v>
      </c>
      <c r="AP32" s="453"/>
      <c r="AQ32" s="453">
        <v>-70853978.345217988</v>
      </c>
      <c r="AR32" s="469">
        <v>0</v>
      </c>
      <c r="CM32" s="448"/>
      <c r="CN32" s="448"/>
      <c r="CO32" s="448"/>
      <c r="CP32" s="448"/>
      <c r="DO32" s="448"/>
      <c r="EA32" s="448"/>
      <c r="EC32" s="448"/>
      <c r="EE32" s="448"/>
    </row>
    <row r="33" spans="1:135" ht="13.8" outlineLevel="1">
      <c r="A33" s="495">
        <v>58682</v>
      </c>
      <c r="B33" s="448" t="s">
        <v>1290</v>
      </c>
      <c r="C33" s="492" t="s">
        <v>1683</v>
      </c>
      <c r="D33" s="494" t="s">
        <v>1285</v>
      </c>
      <c r="E33" s="453">
        <v>7696849.6200000001</v>
      </c>
      <c r="F33" s="453">
        <v>1742679.67</v>
      </c>
      <c r="G33" s="453">
        <v>27404827.211328</v>
      </c>
      <c r="H33" s="453"/>
      <c r="I33" s="453"/>
      <c r="J33" s="453"/>
      <c r="K33" s="453">
        <v>0</v>
      </c>
      <c r="L33" s="453">
        <f t="shared" si="1"/>
        <v>36844356.501327999</v>
      </c>
      <c r="M33" s="453"/>
      <c r="N33" s="453">
        <v>0</v>
      </c>
      <c r="O33" s="453">
        <v>28226209.920000002</v>
      </c>
      <c r="P33" s="463"/>
      <c r="Q33" s="463"/>
      <c r="R33" s="463">
        <v>-36844356.501327999</v>
      </c>
      <c r="S33" s="453"/>
      <c r="T33" s="453">
        <v>-36844356.501327999</v>
      </c>
      <c r="U33" s="471">
        <v>0</v>
      </c>
      <c r="X33" s="495">
        <v>58682</v>
      </c>
      <c r="Y33" s="448" t="s">
        <v>1289</v>
      </c>
      <c r="Z33" s="492" t="s">
        <v>1316</v>
      </c>
      <c r="AA33" s="494" t="s">
        <v>1283</v>
      </c>
      <c r="AB33" s="453">
        <v>7665980.4199999999</v>
      </c>
      <c r="AC33" s="453">
        <v>1742679.67</v>
      </c>
      <c r="AD33" s="453">
        <v>26334827.205603</v>
      </c>
      <c r="AE33" s="453"/>
      <c r="AF33" s="453"/>
      <c r="AG33" s="453"/>
      <c r="AH33" s="453">
        <v>0</v>
      </c>
      <c r="AI33" s="453">
        <v>35743487.295603</v>
      </c>
      <c r="AJ33" s="453"/>
      <c r="AK33" s="453"/>
      <c r="AL33" s="453">
        <v>27124139.670000002</v>
      </c>
      <c r="AM33" s="463"/>
      <c r="AN33" s="463"/>
      <c r="AO33" s="463">
        <v>-35743487.295603</v>
      </c>
      <c r="AP33" s="453"/>
      <c r="AQ33" s="453">
        <v>-35743487.295603</v>
      </c>
      <c r="AR33" s="469">
        <v>0</v>
      </c>
      <c r="CM33" s="448"/>
      <c r="CN33" s="448"/>
      <c r="CO33" s="448"/>
      <c r="CP33" s="448"/>
      <c r="DO33" s="448"/>
      <c r="EA33" s="448"/>
      <c r="EC33" s="448"/>
      <c r="EE33" s="448"/>
    </row>
    <row r="34" spans="1:135" ht="13.8" outlineLevel="1">
      <c r="A34" s="495">
        <v>58683</v>
      </c>
      <c r="B34" s="448" t="s">
        <v>1290</v>
      </c>
      <c r="C34" s="492" t="s">
        <v>1683</v>
      </c>
      <c r="D34" s="494" t="s">
        <v>1285</v>
      </c>
      <c r="E34" s="453">
        <v>4066633.81</v>
      </c>
      <c r="F34" s="453"/>
      <c r="G34" s="453">
        <v>0</v>
      </c>
      <c r="H34" s="453"/>
      <c r="I34" s="453"/>
      <c r="J34" s="453"/>
      <c r="K34" s="453">
        <v>0</v>
      </c>
      <c r="L34" s="453">
        <f t="shared" si="1"/>
        <v>4066633.81</v>
      </c>
      <c r="M34" s="453"/>
      <c r="N34" s="453">
        <v>0</v>
      </c>
      <c r="O34" s="453"/>
      <c r="P34" s="463"/>
      <c r="Q34" s="463"/>
      <c r="R34" s="463">
        <v>-4066633.81</v>
      </c>
      <c r="S34" s="453"/>
      <c r="T34" s="453">
        <v>-4066633.81</v>
      </c>
      <c r="U34" s="471">
        <v>0</v>
      </c>
      <c r="X34" s="495">
        <v>58683</v>
      </c>
      <c r="Y34" s="448" t="s">
        <v>1289</v>
      </c>
      <c r="Z34" s="492" t="s">
        <v>1288</v>
      </c>
      <c r="AA34" s="494" t="s">
        <v>1283</v>
      </c>
      <c r="AB34" s="453">
        <v>4066633.81</v>
      </c>
      <c r="AC34" s="453"/>
      <c r="AD34" s="453">
        <v>0</v>
      </c>
      <c r="AE34" s="453"/>
      <c r="AF34" s="453"/>
      <c r="AG34" s="453"/>
      <c r="AH34" s="453">
        <v>0</v>
      </c>
      <c r="AI34" s="453">
        <v>4066633.81</v>
      </c>
      <c r="AJ34" s="453"/>
      <c r="AK34" s="453">
        <v>0</v>
      </c>
      <c r="AL34" s="453"/>
      <c r="AM34" s="463"/>
      <c r="AN34" s="463"/>
      <c r="AO34" s="463">
        <v>-4066633.81</v>
      </c>
      <c r="AP34" s="453"/>
      <c r="AQ34" s="453">
        <v>-4066633.81</v>
      </c>
      <c r="AR34" s="469">
        <v>0</v>
      </c>
      <c r="CM34" s="448"/>
      <c r="CN34" s="448"/>
      <c r="CO34" s="448"/>
      <c r="CP34" s="448"/>
      <c r="DO34" s="448"/>
      <c r="EA34" s="448"/>
      <c r="EC34" s="448"/>
      <c r="EE34" s="448"/>
    </row>
    <row r="35" spans="1:135" outlineLevel="1">
      <c r="A35" s="495">
        <v>58100</v>
      </c>
      <c r="B35" s="448" t="s">
        <v>1315</v>
      </c>
      <c r="C35" s="492" t="s">
        <v>1683</v>
      </c>
      <c r="D35" s="494" t="s">
        <v>1277</v>
      </c>
      <c r="E35" s="453">
        <v>5555841</v>
      </c>
      <c r="F35" s="453"/>
      <c r="G35" s="453">
        <v>0</v>
      </c>
      <c r="H35" s="453"/>
      <c r="I35" s="453"/>
      <c r="J35" s="453"/>
      <c r="K35" s="453">
        <v>0</v>
      </c>
      <c r="L35" s="453">
        <f t="shared" si="1"/>
        <v>5555841</v>
      </c>
      <c r="M35" s="453"/>
      <c r="N35" s="453">
        <v>0</v>
      </c>
      <c r="O35" s="453">
        <v>0</v>
      </c>
      <c r="P35" s="463"/>
      <c r="Q35" s="463"/>
      <c r="R35" s="463">
        <v>0</v>
      </c>
      <c r="S35" s="453"/>
      <c r="T35" s="453">
        <v>0</v>
      </c>
      <c r="U35" s="471">
        <v>5555841</v>
      </c>
      <c r="X35" s="495">
        <v>58100</v>
      </c>
      <c r="Y35" s="448" t="s">
        <v>1314</v>
      </c>
      <c r="Z35" s="492" t="s">
        <v>1313</v>
      </c>
      <c r="AA35" s="494" t="s">
        <v>1275</v>
      </c>
      <c r="AB35" s="453">
        <v>5582641.0300000003</v>
      </c>
      <c r="AC35" s="453"/>
      <c r="AD35" s="453">
        <v>0</v>
      </c>
      <c r="AE35" s="453"/>
      <c r="AF35" s="453"/>
      <c r="AG35" s="453"/>
      <c r="AH35" s="453">
        <v>0</v>
      </c>
      <c r="AI35" s="453">
        <v>5582641.0300000003</v>
      </c>
      <c r="AJ35" s="453"/>
      <c r="AK35" s="453"/>
      <c r="AL35" s="453"/>
      <c r="AM35" s="463"/>
      <c r="AN35" s="463"/>
      <c r="AO35" s="463">
        <v>0</v>
      </c>
      <c r="AP35" s="453"/>
      <c r="AQ35" s="453">
        <v>0</v>
      </c>
      <c r="AR35" s="469">
        <v>5582641.0300000003</v>
      </c>
      <c r="CM35" s="448"/>
      <c r="CN35" s="448"/>
      <c r="CO35" s="448"/>
      <c r="CP35" s="448"/>
      <c r="DO35" s="448"/>
      <c r="EA35" s="448"/>
      <c r="EC35" s="448"/>
      <c r="EE35" s="448"/>
    </row>
    <row r="36" spans="1:135" outlineLevel="1">
      <c r="A36" s="495">
        <v>58400</v>
      </c>
      <c r="C36" s="492" t="s">
        <v>1688</v>
      </c>
      <c r="D36" s="494" t="s">
        <v>1285</v>
      </c>
      <c r="E36" s="453">
        <v>0</v>
      </c>
      <c r="F36" s="453">
        <v>60886386.710000001</v>
      </c>
      <c r="G36" s="453">
        <v>105364362.324081</v>
      </c>
      <c r="H36" s="453">
        <v>2820692.15</v>
      </c>
      <c r="I36" s="453"/>
      <c r="J36" s="453"/>
      <c r="K36" s="453">
        <v>0</v>
      </c>
      <c r="L36" s="453">
        <f t="shared" si="1"/>
        <v>169071441.18408102</v>
      </c>
      <c r="M36" s="453"/>
      <c r="N36" s="453">
        <v>0</v>
      </c>
      <c r="O36" s="453">
        <v>108522363.09</v>
      </c>
      <c r="P36" s="463"/>
      <c r="Q36" s="463"/>
      <c r="R36" s="463">
        <v>-169071441.18408102</v>
      </c>
      <c r="S36" s="453"/>
      <c r="T36" s="453">
        <v>-169071441.18408102</v>
      </c>
      <c r="U36" s="471">
        <v>0</v>
      </c>
      <c r="X36" s="495">
        <v>58400</v>
      </c>
      <c r="Z36" s="492" t="s">
        <v>1312</v>
      </c>
      <c r="AA36" s="494" t="s">
        <v>1283</v>
      </c>
      <c r="AB36" s="453">
        <v>0</v>
      </c>
      <c r="AC36" s="453">
        <v>54121779.23972699</v>
      </c>
      <c r="AD36" s="453">
        <v>102324362.32396699</v>
      </c>
      <c r="AE36" s="453">
        <v>2820692.15</v>
      </c>
      <c r="AF36" s="453"/>
      <c r="AG36" s="453"/>
      <c r="AH36" s="453">
        <v>0</v>
      </c>
      <c r="AI36" s="453">
        <v>159266833.71369401</v>
      </c>
      <c r="AJ36" s="453"/>
      <c r="AK36" s="453"/>
      <c r="AL36" s="453">
        <v>105391247.63</v>
      </c>
      <c r="AM36" s="463"/>
      <c r="AN36" s="463"/>
      <c r="AO36" s="463">
        <v>-159266833.71369401</v>
      </c>
      <c r="AP36" s="453"/>
      <c r="AQ36" s="453">
        <v>-159266833.71369401</v>
      </c>
      <c r="AR36" s="469">
        <v>0</v>
      </c>
      <c r="CM36" s="448"/>
      <c r="CN36" s="448"/>
      <c r="CO36" s="448"/>
      <c r="CP36" s="448"/>
      <c r="DO36" s="448"/>
      <c r="EA36" s="448"/>
      <c r="EC36" s="448"/>
      <c r="EE36" s="448"/>
    </row>
    <row r="37" spans="1:135" outlineLevel="1">
      <c r="A37" s="495">
        <v>58660</v>
      </c>
      <c r="C37" s="492" t="s">
        <v>1683</v>
      </c>
      <c r="D37" s="494" t="s">
        <v>1285</v>
      </c>
      <c r="E37" s="453">
        <v>214156.22</v>
      </c>
      <c r="F37" s="453"/>
      <c r="G37" s="453">
        <v>0</v>
      </c>
      <c r="H37" s="453"/>
      <c r="I37" s="453"/>
      <c r="J37" s="453"/>
      <c r="K37" s="453">
        <v>0</v>
      </c>
      <c r="L37" s="453">
        <f t="shared" si="1"/>
        <v>214156.22</v>
      </c>
      <c r="M37" s="453"/>
      <c r="N37" s="453">
        <v>0</v>
      </c>
      <c r="O37" s="453">
        <v>0</v>
      </c>
      <c r="P37" s="463"/>
      <c r="Q37" s="463"/>
      <c r="R37" s="463">
        <v>-214156.22</v>
      </c>
      <c r="S37" s="453"/>
      <c r="T37" s="453">
        <v>-214156.22</v>
      </c>
      <c r="U37" s="471">
        <v>0</v>
      </c>
      <c r="X37" s="495">
        <v>58660</v>
      </c>
      <c r="Z37" s="492" t="s">
        <v>1311</v>
      </c>
      <c r="AA37" s="494" t="s">
        <v>1283</v>
      </c>
      <c r="AB37" s="453">
        <v>214156.22</v>
      </c>
      <c r="AC37" s="453"/>
      <c r="AD37" s="453">
        <v>0</v>
      </c>
      <c r="AE37" s="453"/>
      <c r="AF37" s="453"/>
      <c r="AG37" s="453"/>
      <c r="AH37" s="453">
        <v>0</v>
      </c>
      <c r="AI37" s="453">
        <v>214156.22</v>
      </c>
      <c r="AJ37" s="453"/>
      <c r="AK37" s="453"/>
      <c r="AL37" s="453"/>
      <c r="AM37" s="463"/>
      <c r="AN37" s="463"/>
      <c r="AO37" s="463">
        <v>-214156.22</v>
      </c>
      <c r="AP37" s="453"/>
      <c r="AQ37" s="453">
        <v>-214156.22</v>
      </c>
      <c r="AR37" s="469">
        <v>0</v>
      </c>
      <c r="CM37" s="448"/>
      <c r="CN37" s="448"/>
      <c r="CO37" s="448"/>
      <c r="CP37" s="448"/>
      <c r="DO37" s="448"/>
      <c r="EA37" s="448"/>
      <c r="EC37" s="448"/>
      <c r="EE37" s="448"/>
    </row>
    <row r="38" spans="1:135" outlineLevel="1">
      <c r="A38" s="495">
        <v>58401</v>
      </c>
      <c r="C38" s="492" t="s">
        <v>1310</v>
      </c>
      <c r="D38" s="494" t="s">
        <v>1285</v>
      </c>
      <c r="E38" s="453">
        <v>2294248</v>
      </c>
      <c r="F38" s="453"/>
      <c r="G38" s="453">
        <v>0</v>
      </c>
      <c r="H38" s="453"/>
      <c r="I38" s="453"/>
      <c r="J38" s="453"/>
      <c r="K38" s="453">
        <v>0</v>
      </c>
      <c r="L38" s="453">
        <f t="shared" si="1"/>
        <v>2294248</v>
      </c>
      <c r="M38" s="453"/>
      <c r="N38" s="453">
        <v>0</v>
      </c>
      <c r="O38" s="453">
        <v>0</v>
      </c>
      <c r="P38" s="463"/>
      <c r="Q38" s="463"/>
      <c r="R38" s="463">
        <v>-2294248</v>
      </c>
      <c r="S38" s="453"/>
      <c r="T38" s="453">
        <v>-2294248</v>
      </c>
      <c r="U38" s="471">
        <v>0</v>
      </c>
      <c r="X38" s="495">
        <v>58401</v>
      </c>
      <c r="Z38" s="492" t="s">
        <v>1310</v>
      </c>
      <c r="AA38" s="494" t="s">
        <v>1283</v>
      </c>
      <c r="AB38" s="453">
        <v>2294248</v>
      </c>
      <c r="AC38" s="453"/>
      <c r="AD38" s="453">
        <v>0</v>
      </c>
      <c r="AE38" s="453"/>
      <c r="AF38" s="453"/>
      <c r="AG38" s="453"/>
      <c r="AH38" s="453">
        <v>0</v>
      </c>
      <c r="AI38" s="453">
        <v>2294248</v>
      </c>
      <c r="AJ38" s="453"/>
      <c r="AK38" s="453"/>
      <c r="AL38" s="453"/>
      <c r="AM38" s="463"/>
      <c r="AN38" s="463"/>
      <c r="AO38" s="463">
        <v>-2294248</v>
      </c>
      <c r="AP38" s="453"/>
      <c r="AQ38" s="453">
        <v>-2294248</v>
      </c>
      <c r="AR38" s="469">
        <v>0</v>
      </c>
      <c r="CM38" s="448"/>
      <c r="CN38" s="448"/>
      <c r="CO38" s="448"/>
      <c r="CP38" s="448"/>
      <c r="DO38" s="448"/>
      <c r="EA38" s="448"/>
      <c r="EC38" s="448"/>
      <c r="EE38" s="448"/>
    </row>
    <row r="39" spans="1:135" outlineLevel="1">
      <c r="A39" s="495">
        <v>98380</v>
      </c>
      <c r="C39" s="492" t="s">
        <v>1309</v>
      </c>
      <c r="D39" s="494" t="s">
        <v>1277</v>
      </c>
      <c r="E39" s="453">
        <v>-3505521</v>
      </c>
      <c r="F39" s="453"/>
      <c r="G39" s="453">
        <v>0</v>
      </c>
      <c r="H39" s="453"/>
      <c r="I39" s="453"/>
      <c r="J39" s="453"/>
      <c r="K39" s="453">
        <v>0</v>
      </c>
      <c r="L39" s="453">
        <f t="shared" si="1"/>
        <v>-3505521</v>
      </c>
      <c r="M39" s="453"/>
      <c r="N39" s="453">
        <v>0</v>
      </c>
      <c r="O39" s="453">
        <v>0</v>
      </c>
      <c r="P39" s="463"/>
      <c r="Q39" s="463"/>
      <c r="R39" s="463">
        <v>0</v>
      </c>
      <c r="S39" s="453"/>
      <c r="T39" s="453">
        <v>0</v>
      </c>
      <c r="U39" s="471">
        <v>-3505521</v>
      </c>
      <c r="X39" s="495">
        <v>98380</v>
      </c>
      <c r="Z39" s="492" t="s">
        <v>1308</v>
      </c>
      <c r="AA39" s="494" t="s">
        <v>1275</v>
      </c>
      <c r="AB39" s="453">
        <v>-3505521.1703559998</v>
      </c>
      <c r="AC39" s="453"/>
      <c r="AD39" s="453">
        <v>0</v>
      </c>
      <c r="AE39" s="453"/>
      <c r="AF39" s="453"/>
      <c r="AG39" s="453"/>
      <c r="AH39" s="453">
        <v>0</v>
      </c>
      <c r="AI39" s="453">
        <v>-3505521.1703559998</v>
      </c>
      <c r="AJ39" s="453"/>
      <c r="AK39" s="453"/>
      <c r="AL39" s="453">
        <v>0</v>
      </c>
      <c r="AM39" s="463"/>
      <c r="AN39" s="463"/>
      <c r="AO39" s="463">
        <v>0</v>
      </c>
      <c r="AP39" s="453"/>
      <c r="AQ39" s="453">
        <v>0</v>
      </c>
      <c r="AR39" s="469">
        <v>-3505521.1703559998</v>
      </c>
      <c r="CM39" s="448"/>
      <c r="CN39" s="448"/>
      <c r="CO39" s="448"/>
      <c r="CP39" s="448"/>
      <c r="DO39" s="448"/>
      <c r="EA39" s="448"/>
      <c r="EC39" s="448"/>
      <c r="EE39" s="448"/>
    </row>
    <row r="40" spans="1:135" outlineLevel="1">
      <c r="A40" s="495">
        <v>56054</v>
      </c>
      <c r="C40" s="492" t="s">
        <v>1692</v>
      </c>
      <c r="D40" s="494" t="s">
        <v>1277</v>
      </c>
      <c r="E40" s="453">
        <v>0</v>
      </c>
      <c r="F40" s="453">
        <v>5133179</v>
      </c>
      <c r="G40" s="453">
        <v>0</v>
      </c>
      <c r="H40" s="453"/>
      <c r="I40" s="453"/>
      <c r="J40" s="453"/>
      <c r="K40" s="453">
        <v>0</v>
      </c>
      <c r="L40" s="453">
        <f t="shared" si="1"/>
        <v>5133179</v>
      </c>
      <c r="M40" s="453"/>
      <c r="N40" s="453">
        <v>0</v>
      </c>
      <c r="O40" s="453">
        <v>0</v>
      </c>
      <c r="P40" s="463"/>
      <c r="Q40" s="463"/>
      <c r="R40" s="463">
        <v>0</v>
      </c>
      <c r="S40" s="453"/>
      <c r="T40" s="453">
        <v>0</v>
      </c>
      <c r="U40" s="471">
        <v>5133179</v>
      </c>
      <c r="X40" s="495">
        <v>56054</v>
      </c>
      <c r="Z40" s="492" t="s">
        <v>1307</v>
      </c>
      <c r="AA40" s="494" t="s">
        <v>1275</v>
      </c>
      <c r="AB40" s="453">
        <v>0</v>
      </c>
      <c r="AC40" s="453">
        <v>5133179</v>
      </c>
      <c r="AD40" s="453">
        <v>0</v>
      </c>
      <c r="AE40" s="453"/>
      <c r="AF40" s="453"/>
      <c r="AG40" s="453"/>
      <c r="AH40" s="453">
        <v>0</v>
      </c>
      <c r="AI40" s="453">
        <v>5133179</v>
      </c>
      <c r="AJ40" s="453"/>
      <c r="AK40" s="453"/>
      <c r="AL40" s="453"/>
      <c r="AM40" s="463"/>
      <c r="AN40" s="463"/>
      <c r="AO40" s="463">
        <v>0</v>
      </c>
      <c r="AP40" s="453"/>
      <c r="AQ40" s="453">
        <v>0</v>
      </c>
      <c r="AR40" s="469">
        <v>5133179</v>
      </c>
      <c r="CM40" s="448"/>
      <c r="CN40" s="448"/>
      <c r="CO40" s="448"/>
      <c r="CP40" s="448"/>
      <c r="DO40" s="448"/>
      <c r="EA40" s="448"/>
      <c r="EC40" s="448"/>
      <c r="EE40" s="448"/>
    </row>
    <row r="41" spans="1:135" outlineLevel="1">
      <c r="A41" s="505">
        <v>56058</v>
      </c>
      <c r="B41" s="504"/>
      <c r="C41" s="503" t="s">
        <v>1692</v>
      </c>
      <c r="D41" s="502" t="s">
        <v>1285</v>
      </c>
      <c r="E41" s="501" t="e">
        <v>#VALUE!</v>
      </c>
      <c r="F41" s="501" t="e">
        <v>#VALUE!</v>
      </c>
      <c r="G41" s="453"/>
      <c r="H41" s="453"/>
      <c r="I41" s="453"/>
      <c r="J41" s="453"/>
      <c r="K41" s="453">
        <v>0</v>
      </c>
      <c r="L41" s="453" t="e">
        <f t="shared" si="1"/>
        <v>#VALUE!</v>
      </c>
      <c r="M41" s="453"/>
      <c r="N41" s="453"/>
      <c r="O41" s="453"/>
      <c r="P41" s="463"/>
      <c r="Q41" s="463"/>
      <c r="R41" s="463"/>
      <c r="S41" s="453"/>
      <c r="T41" s="453"/>
      <c r="U41" s="471"/>
      <c r="X41" s="495"/>
      <c r="Z41" s="492"/>
      <c r="AA41" s="494"/>
      <c r="AB41" s="453"/>
      <c r="AC41" s="453"/>
      <c r="AD41" s="453"/>
      <c r="AE41" s="453"/>
      <c r="AF41" s="453"/>
      <c r="AG41" s="453"/>
      <c r="AH41" s="453"/>
      <c r="AI41" s="453"/>
      <c r="AJ41" s="453"/>
      <c r="AK41" s="453"/>
      <c r="AL41" s="453"/>
      <c r="AM41" s="463"/>
      <c r="AN41" s="463"/>
      <c r="AO41" s="463"/>
      <c r="AP41" s="453"/>
      <c r="AQ41" s="453"/>
      <c r="AR41" s="469"/>
      <c r="CM41" s="448"/>
      <c r="CN41" s="448"/>
      <c r="CO41" s="448"/>
      <c r="CP41" s="448"/>
      <c r="DO41" s="448"/>
      <c r="EA41" s="448"/>
      <c r="EC41" s="448"/>
      <c r="EE41" s="448"/>
    </row>
    <row r="42" spans="1:135" outlineLevel="1">
      <c r="A42" s="495">
        <v>56060</v>
      </c>
      <c r="C42" s="492" t="s">
        <v>1692</v>
      </c>
      <c r="D42" s="494" t="s">
        <v>1277</v>
      </c>
      <c r="E42" s="453">
        <v>0</v>
      </c>
      <c r="F42" s="453">
        <v>5640</v>
      </c>
      <c r="G42" s="453">
        <v>0</v>
      </c>
      <c r="H42" s="453"/>
      <c r="I42" s="453"/>
      <c r="J42" s="453"/>
      <c r="K42" s="453">
        <v>0</v>
      </c>
      <c r="L42" s="453">
        <f t="shared" si="1"/>
        <v>5640</v>
      </c>
      <c r="M42" s="453"/>
      <c r="N42" s="453">
        <v>0</v>
      </c>
      <c r="O42" s="453">
        <v>0</v>
      </c>
      <c r="P42" s="463"/>
      <c r="Q42" s="463"/>
      <c r="R42" s="463">
        <v>0</v>
      </c>
      <c r="S42" s="453"/>
      <c r="T42" s="453">
        <v>0</v>
      </c>
      <c r="U42" s="471">
        <v>5640</v>
      </c>
      <c r="X42" s="495">
        <v>56060</v>
      </c>
      <c r="Z42" s="492" t="s">
        <v>1208</v>
      </c>
      <c r="AA42" s="494" t="s">
        <v>1275</v>
      </c>
      <c r="AB42" s="453">
        <v>0</v>
      </c>
      <c r="AC42" s="453">
        <v>0</v>
      </c>
      <c r="AD42" s="453">
        <v>0</v>
      </c>
      <c r="AE42" s="453"/>
      <c r="AF42" s="453"/>
      <c r="AG42" s="453"/>
      <c r="AH42" s="453">
        <v>0</v>
      </c>
      <c r="AI42" s="453">
        <v>0</v>
      </c>
      <c r="AJ42" s="453"/>
      <c r="AK42" s="453"/>
      <c r="AL42" s="453"/>
      <c r="AM42" s="463"/>
      <c r="AN42" s="463"/>
      <c r="AO42" s="463">
        <v>0</v>
      </c>
      <c r="AP42" s="453"/>
      <c r="AQ42" s="453">
        <v>0</v>
      </c>
      <c r="AR42" s="469">
        <v>0</v>
      </c>
      <c r="CM42" s="448"/>
      <c r="CN42" s="448"/>
      <c r="CO42" s="448"/>
      <c r="CP42" s="448"/>
      <c r="DO42" s="448"/>
      <c r="EA42" s="448"/>
      <c r="EC42" s="448"/>
      <c r="EE42" s="448"/>
    </row>
    <row r="43" spans="1:135" outlineLevel="1">
      <c r="A43" s="500" t="s">
        <v>1306</v>
      </c>
      <c r="C43" s="498" t="s">
        <v>153</v>
      </c>
      <c r="D43" s="494"/>
      <c r="F43" s="453">
        <v>849536</v>
      </c>
      <c r="G43" s="453">
        <v>0</v>
      </c>
      <c r="H43" s="453"/>
      <c r="I43" s="453"/>
      <c r="J43" s="453"/>
      <c r="K43" s="453">
        <v>0</v>
      </c>
      <c r="L43" s="453">
        <f t="shared" si="1"/>
        <v>849536</v>
      </c>
      <c r="M43" s="453"/>
      <c r="N43" s="453">
        <v>0</v>
      </c>
      <c r="O43" s="453">
        <v>0</v>
      </c>
      <c r="P43" s="463"/>
      <c r="Q43" s="463"/>
      <c r="R43" s="463">
        <v>0</v>
      </c>
      <c r="S43" s="453"/>
      <c r="T43" s="453">
        <v>0</v>
      </c>
      <c r="U43" s="471">
        <v>849536</v>
      </c>
      <c r="X43" s="500" t="s">
        <v>1305</v>
      </c>
      <c r="Z43" s="498" t="s">
        <v>153</v>
      </c>
      <c r="AA43" s="494"/>
      <c r="AC43" s="453">
        <v>849536</v>
      </c>
      <c r="AD43" s="453">
        <v>-138336.414594</v>
      </c>
      <c r="AE43" s="453"/>
      <c r="AF43" s="453"/>
      <c r="AG43" s="453"/>
      <c r="AH43" s="453">
        <v>0</v>
      </c>
      <c r="AI43" s="453">
        <v>711199.58540600003</v>
      </c>
      <c r="AJ43" s="453"/>
      <c r="AK43" s="453"/>
      <c r="AL43" s="453">
        <v>-142482.66</v>
      </c>
      <c r="AM43" s="463"/>
      <c r="AN43" s="463"/>
      <c r="AO43" s="463"/>
      <c r="AP43" s="453"/>
      <c r="AQ43" s="453">
        <v>0</v>
      </c>
      <c r="AR43" s="469">
        <v>711199.58540600003</v>
      </c>
      <c r="CM43" s="448"/>
      <c r="CN43" s="448"/>
      <c r="CO43" s="448"/>
      <c r="CP43" s="448"/>
      <c r="DO43" s="448"/>
      <c r="EA43" s="448"/>
      <c r="EC43" s="448"/>
      <c r="EE43" s="448"/>
    </row>
    <row r="44" spans="1:135" outlineLevel="1">
      <c r="C44" s="497" t="s">
        <v>1206</v>
      </c>
      <c r="D44" s="494"/>
      <c r="E44" s="453">
        <v>2524423.88</v>
      </c>
      <c r="F44" s="453">
        <v>69920.850000000006</v>
      </c>
      <c r="G44" s="453">
        <v>624443.31582499994</v>
      </c>
      <c r="H44" s="476"/>
      <c r="I44" s="476">
        <v>7600.3</v>
      </c>
      <c r="J44" s="476"/>
      <c r="K44" s="453">
        <v>350872.46359200001</v>
      </c>
      <c r="L44" s="453">
        <f t="shared" si="1"/>
        <v>3577260.8094169996</v>
      </c>
      <c r="M44" s="476"/>
      <c r="N44" s="476">
        <v>361388.88</v>
      </c>
      <c r="O44" s="476">
        <v>643159.25</v>
      </c>
      <c r="P44" s="463"/>
      <c r="Q44" s="463"/>
      <c r="R44" s="463">
        <v>0</v>
      </c>
      <c r="S44" s="453"/>
      <c r="T44" s="453">
        <v>0</v>
      </c>
      <c r="U44" s="477">
        <v>3577260.8094169996</v>
      </c>
      <c r="Z44" s="497" t="s">
        <v>1206</v>
      </c>
      <c r="AA44" s="494"/>
      <c r="AB44" s="453">
        <v>4024222.8000000003</v>
      </c>
      <c r="AC44" s="453">
        <v>348463.83999999997</v>
      </c>
      <c r="AD44" s="453">
        <v>1275291.7135000001</v>
      </c>
      <c r="AE44" s="476"/>
      <c r="AF44" s="476">
        <v>8500.2999999999993</v>
      </c>
      <c r="AG44" s="476"/>
      <c r="AH44" s="453">
        <v>370719.80528100004</v>
      </c>
      <c r="AI44" s="476">
        <v>6027198.4587810012</v>
      </c>
      <c r="AJ44" s="476"/>
      <c r="AK44" s="476">
        <v>381831.09</v>
      </c>
      <c r="AL44" s="476">
        <v>1313515</v>
      </c>
      <c r="AM44" s="463"/>
      <c r="AN44" s="463"/>
      <c r="AO44" s="463"/>
      <c r="AP44" s="453"/>
      <c r="AQ44" s="453">
        <v>0</v>
      </c>
      <c r="AR44" s="475">
        <v>6027198.4587810012</v>
      </c>
      <c r="CM44" s="448"/>
      <c r="CN44" s="448"/>
      <c r="CO44" s="448"/>
      <c r="CP44" s="448"/>
      <c r="DO44" s="448"/>
      <c r="EA44" s="448"/>
      <c r="EC44" s="448"/>
      <c r="EE44" s="448"/>
    </row>
    <row r="45" spans="1:135">
      <c r="B45" s="451"/>
      <c r="D45" s="494"/>
      <c r="E45" s="473" t="e">
        <f t="shared" ref="E45:O45" si="2">SUM(E20:E44)</f>
        <v>#VALUE!</v>
      </c>
      <c r="F45" s="473" t="e">
        <f t="shared" si="2"/>
        <v>#VALUE!</v>
      </c>
      <c r="G45" s="473">
        <f t="shared" si="2"/>
        <v>141721274.96334499</v>
      </c>
      <c r="H45" s="473">
        <f t="shared" si="2"/>
        <v>2832699.61</v>
      </c>
      <c r="I45" s="473">
        <f t="shared" si="2"/>
        <v>7600.3</v>
      </c>
      <c r="J45" s="473">
        <f t="shared" si="2"/>
        <v>0</v>
      </c>
      <c r="K45" s="473">
        <f t="shared" si="2"/>
        <v>76857556.573727995</v>
      </c>
      <c r="L45" s="473" t="e">
        <f t="shared" si="2"/>
        <v>#VALUE!</v>
      </c>
      <c r="M45" s="473">
        <f t="shared" si="2"/>
        <v>0</v>
      </c>
      <c r="N45" s="473">
        <f t="shared" si="2"/>
        <v>79161145.920000002</v>
      </c>
      <c r="O45" s="473">
        <f t="shared" si="2"/>
        <v>145968972.05000001</v>
      </c>
      <c r="P45" s="463"/>
      <c r="Q45" s="463"/>
      <c r="R45" s="463">
        <v>0</v>
      </c>
      <c r="S45" s="453"/>
      <c r="T45" s="453"/>
      <c r="U45" s="471">
        <f>SUM(U20:U44)</f>
        <v>243589233.20360401</v>
      </c>
      <c r="Y45" s="451"/>
      <c r="AA45" s="494"/>
      <c r="AB45" s="473">
        <v>232156326.139644</v>
      </c>
      <c r="AC45" s="473">
        <v>71074308.859726995</v>
      </c>
      <c r="AD45" s="473">
        <v>137727599.22439</v>
      </c>
      <c r="AE45" s="473">
        <v>2832699.61</v>
      </c>
      <c r="AF45" s="473">
        <v>8500.2999999999993</v>
      </c>
      <c r="AG45" s="473">
        <v>0</v>
      </c>
      <c r="AH45" s="473">
        <v>73212260.794175997</v>
      </c>
      <c r="AI45" s="453">
        <v>517011694.92793697</v>
      </c>
      <c r="AJ45" s="453">
        <v>0</v>
      </c>
      <c r="AK45" s="453">
        <v>75406592.640000001</v>
      </c>
      <c r="AL45" s="453">
        <v>141855597.09999999</v>
      </c>
      <c r="AM45" s="463"/>
      <c r="AN45" s="463"/>
      <c r="AO45" s="463"/>
      <c r="AP45" s="453"/>
      <c r="AQ45" s="453"/>
      <c r="AR45" s="469">
        <v>242642348.13192201</v>
      </c>
      <c r="CM45" s="448"/>
      <c r="CN45" s="448"/>
      <c r="CO45" s="448"/>
      <c r="CP45" s="448"/>
      <c r="DO45" s="448"/>
      <c r="EA45" s="448"/>
      <c r="EC45" s="448"/>
      <c r="EE45" s="448"/>
    </row>
    <row r="46" spans="1:135">
      <c r="E46" s="486" t="s">
        <v>1180</v>
      </c>
      <c r="F46" s="486" t="s">
        <v>1180</v>
      </c>
      <c r="G46" s="486" t="s">
        <v>1180</v>
      </c>
      <c r="H46" s="486" t="s">
        <v>1180</v>
      </c>
      <c r="I46" s="486"/>
      <c r="J46" s="486"/>
      <c r="K46" s="486"/>
      <c r="L46" s="486" t="s">
        <v>1180</v>
      </c>
      <c r="M46" s="486"/>
      <c r="N46" s="486"/>
      <c r="O46" s="486"/>
      <c r="P46" s="463"/>
      <c r="Q46" s="463"/>
      <c r="R46" s="463">
        <v>0</v>
      </c>
      <c r="S46" s="453"/>
      <c r="T46" s="453"/>
      <c r="U46" s="488" t="s">
        <v>1180</v>
      </c>
      <c r="V46" s="487"/>
      <c r="AB46" s="486" t="s">
        <v>1180</v>
      </c>
      <c r="AC46" s="486" t="s">
        <v>1180</v>
      </c>
      <c r="AD46" s="486" t="s">
        <v>1180</v>
      </c>
      <c r="AE46" s="486" t="s">
        <v>1180</v>
      </c>
      <c r="AF46" s="486"/>
      <c r="AG46" s="486"/>
      <c r="AH46" s="486"/>
      <c r="AI46" s="486" t="s">
        <v>1180</v>
      </c>
      <c r="AJ46" s="486"/>
      <c r="AK46" s="486"/>
      <c r="AL46" s="486"/>
      <c r="AM46" s="463"/>
      <c r="AN46" s="463"/>
      <c r="AO46" s="463"/>
      <c r="AP46" s="453"/>
      <c r="AQ46" s="453"/>
      <c r="AR46" s="485" t="s">
        <v>1180</v>
      </c>
      <c r="CM46" s="448"/>
      <c r="CN46" s="448"/>
      <c r="CO46" s="448"/>
      <c r="CP46" s="448"/>
      <c r="DO46" s="448"/>
      <c r="EA46" s="448"/>
      <c r="EC46" s="448"/>
      <c r="EE46" s="448"/>
    </row>
    <row r="47" spans="1:135">
      <c r="D47" s="492"/>
      <c r="E47" s="453"/>
      <c r="F47" s="453"/>
      <c r="G47" s="453"/>
      <c r="H47" s="453"/>
      <c r="I47" s="453"/>
      <c r="J47" s="453"/>
      <c r="K47" s="453"/>
      <c r="L47" s="453"/>
      <c r="M47" s="453"/>
      <c r="N47" s="453"/>
      <c r="O47" s="453"/>
      <c r="P47" s="463"/>
      <c r="Q47" s="463"/>
      <c r="R47" s="463">
        <v>0</v>
      </c>
      <c r="S47" s="453"/>
      <c r="T47" s="453"/>
      <c r="U47" s="471"/>
      <c r="AA47" s="492"/>
      <c r="AB47" s="453"/>
      <c r="AC47" s="453"/>
      <c r="AD47" s="453"/>
      <c r="AE47" s="453"/>
      <c r="AF47" s="453"/>
      <c r="AG47" s="453"/>
      <c r="AH47" s="453"/>
      <c r="AI47" s="453"/>
      <c r="AJ47" s="453"/>
      <c r="AK47" s="453"/>
      <c r="AL47" s="453"/>
      <c r="AM47" s="463"/>
      <c r="AN47" s="463"/>
      <c r="AO47" s="463"/>
      <c r="AP47" s="453"/>
      <c r="AQ47" s="453"/>
      <c r="AR47" s="469"/>
      <c r="CM47" s="448"/>
      <c r="CN47" s="448"/>
      <c r="CO47" s="448"/>
      <c r="CP47" s="448"/>
      <c r="DO47" s="448"/>
      <c r="EA47" s="448"/>
      <c r="EC47" s="448"/>
      <c r="EE47" s="448"/>
    </row>
    <row r="48" spans="1:135">
      <c r="B48" s="470" t="s">
        <v>315</v>
      </c>
      <c r="D48" s="492"/>
      <c r="E48" s="453"/>
      <c r="F48" s="453"/>
      <c r="G48" s="453"/>
      <c r="H48" s="453"/>
      <c r="I48" s="453"/>
      <c r="J48" s="453"/>
      <c r="K48" s="453"/>
      <c r="L48" s="453"/>
      <c r="M48" s="453"/>
      <c r="N48" s="453"/>
      <c r="O48" s="453"/>
      <c r="P48" s="463"/>
      <c r="Q48" s="463"/>
      <c r="R48" s="463">
        <v>0</v>
      </c>
      <c r="S48" s="453"/>
      <c r="T48" s="453"/>
      <c r="U48" s="471"/>
      <c r="Y48" s="470" t="s">
        <v>315</v>
      </c>
      <c r="AA48" s="492"/>
      <c r="AB48" s="453"/>
      <c r="AC48" s="453"/>
      <c r="AD48" s="453"/>
      <c r="AE48" s="453"/>
      <c r="AF48" s="453"/>
      <c r="AG48" s="453"/>
      <c r="AH48" s="453"/>
      <c r="AI48" s="453"/>
      <c r="AJ48" s="453"/>
      <c r="AK48" s="453"/>
      <c r="AL48" s="453"/>
      <c r="AM48" s="463"/>
      <c r="AN48" s="463"/>
      <c r="AO48" s="463"/>
      <c r="AP48" s="453"/>
      <c r="AQ48" s="453"/>
      <c r="AR48" s="469"/>
      <c r="CM48" s="448"/>
      <c r="CN48" s="448"/>
      <c r="CO48" s="448"/>
      <c r="CP48" s="448"/>
      <c r="DO48" s="448"/>
      <c r="EA48" s="448"/>
      <c r="EC48" s="448"/>
      <c r="EE48" s="448"/>
    </row>
    <row r="49" spans="1:135" outlineLevel="1">
      <c r="C49" s="498" t="s">
        <v>1205</v>
      </c>
      <c r="D49" s="492"/>
      <c r="E49" s="453">
        <v>-1282858.04</v>
      </c>
      <c r="F49" s="453">
        <v>-770163.61</v>
      </c>
      <c r="G49" s="453">
        <v>-4919.9969140000003</v>
      </c>
      <c r="H49" s="453"/>
      <c r="I49" s="453"/>
      <c r="J49" s="453"/>
      <c r="K49" s="453">
        <v>-46399.747904999997</v>
      </c>
      <c r="L49" s="453">
        <f t="shared" ref="L49:L78" si="3">SUM(E49:K49)</f>
        <v>-2104341.3948189998</v>
      </c>
      <c r="M49" s="453"/>
      <c r="N49" s="453">
        <v>-47790.45</v>
      </c>
      <c r="O49" s="453">
        <v>-5067.46</v>
      </c>
      <c r="P49" s="463"/>
      <c r="Q49" s="463"/>
      <c r="R49" s="463">
        <v>0</v>
      </c>
      <c r="S49" s="453"/>
      <c r="T49" s="453">
        <v>0</v>
      </c>
      <c r="U49" s="471">
        <v>-2104341.3948189998</v>
      </c>
      <c r="Z49" s="498" t="s">
        <v>1205</v>
      </c>
      <c r="AA49" s="492"/>
      <c r="AB49" s="453">
        <v>-2029391.06</v>
      </c>
      <c r="AC49" s="453">
        <v>-1169154</v>
      </c>
      <c r="AD49" s="453">
        <v>-4919.9969140000003</v>
      </c>
      <c r="AE49" s="453"/>
      <c r="AF49" s="453"/>
      <c r="AG49" s="453"/>
      <c r="AH49" s="453">
        <v>-49114.04449</v>
      </c>
      <c r="AI49" s="453">
        <v>-3252579.1014040001</v>
      </c>
      <c r="AJ49" s="453"/>
      <c r="AK49" s="453">
        <v>-50586.1</v>
      </c>
      <c r="AL49" s="453">
        <v>-5067.46</v>
      </c>
      <c r="AM49" s="463"/>
      <c r="AN49" s="463"/>
      <c r="AO49" s="463"/>
      <c r="AP49" s="453"/>
      <c r="AQ49" s="453">
        <v>0</v>
      </c>
      <c r="AR49" s="469">
        <v>-3252579.1014040001</v>
      </c>
      <c r="CM49" s="448"/>
      <c r="CN49" s="448"/>
      <c r="CO49" s="448"/>
      <c r="CP49" s="448"/>
      <c r="DO49" s="448"/>
      <c r="EA49" s="448"/>
      <c r="EC49" s="448"/>
      <c r="EE49" s="448"/>
    </row>
    <row r="50" spans="1:135" outlineLevel="1">
      <c r="C50" s="498" t="s">
        <v>1304</v>
      </c>
      <c r="D50" s="492"/>
      <c r="E50" s="453">
        <v>-9101983.709999999</v>
      </c>
      <c r="F50" s="453">
        <v>-6493261.54</v>
      </c>
      <c r="G50" s="453">
        <v>-14292119.022426</v>
      </c>
      <c r="H50" s="453"/>
      <c r="I50" s="453"/>
      <c r="J50" s="453"/>
      <c r="K50" s="453">
        <v>-583536.13369099994</v>
      </c>
      <c r="L50" s="453">
        <f t="shared" si="3"/>
        <v>-30470900.406117003</v>
      </c>
      <c r="M50" s="453"/>
      <c r="N50" s="453">
        <v>-601025.99</v>
      </c>
      <c r="O50" s="453">
        <v>-14720485.140000001</v>
      </c>
      <c r="P50" s="463"/>
      <c r="Q50" s="463"/>
      <c r="R50" s="463">
        <v>0</v>
      </c>
      <c r="S50" s="453"/>
      <c r="T50" s="453">
        <v>0</v>
      </c>
      <c r="U50" s="471">
        <v>-30470900.406117003</v>
      </c>
      <c r="Z50" s="498" t="s">
        <v>1303</v>
      </c>
      <c r="AA50" s="492"/>
      <c r="AB50" s="453">
        <v>-9763274.0299999993</v>
      </c>
      <c r="AC50" s="453">
        <v>-7154551.8600000003</v>
      </c>
      <c r="AD50" s="453">
        <v>-13667452.661744</v>
      </c>
      <c r="AE50" s="453"/>
      <c r="AF50" s="453"/>
      <c r="AG50" s="453"/>
      <c r="AH50" s="453">
        <v>-570291.43628800008</v>
      </c>
      <c r="AI50" s="453">
        <v>-31155569.988031998</v>
      </c>
      <c r="AJ50" s="453"/>
      <c r="AK50" s="453">
        <v>-587384.32000000007</v>
      </c>
      <c r="AL50" s="453">
        <v>-14077096.16</v>
      </c>
      <c r="AM50" s="463"/>
      <c r="AN50" s="463"/>
      <c r="AO50" s="463"/>
      <c r="AP50" s="453"/>
      <c r="AQ50" s="453">
        <v>0</v>
      </c>
      <c r="AR50" s="469">
        <v>-31155569.988031998</v>
      </c>
      <c r="CM50" s="448"/>
      <c r="CN50" s="448"/>
      <c r="CO50" s="448"/>
      <c r="CP50" s="448"/>
      <c r="DO50" s="448"/>
      <c r="EA50" s="448"/>
      <c r="EC50" s="448"/>
      <c r="EE50" s="448"/>
    </row>
    <row r="51" spans="1:135" outlineLevel="1">
      <c r="C51" s="498" t="s">
        <v>1203</v>
      </c>
      <c r="D51" s="492"/>
      <c r="E51" s="453">
        <v>-2908321.31</v>
      </c>
      <c r="F51" s="453"/>
      <c r="G51" s="453">
        <v>0</v>
      </c>
      <c r="H51" s="453"/>
      <c r="I51" s="453"/>
      <c r="J51" s="453"/>
      <c r="K51" s="453">
        <v>-666271.61991599994</v>
      </c>
      <c r="L51" s="453">
        <f t="shared" si="3"/>
        <v>-3574592.929916</v>
      </c>
      <c r="M51" s="453"/>
      <c r="N51" s="453">
        <v>-686241.24</v>
      </c>
      <c r="O51" s="453">
        <v>0</v>
      </c>
      <c r="P51" s="463"/>
      <c r="Q51" s="463"/>
      <c r="R51" s="463">
        <v>0</v>
      </c>
      <c r="S51" s="453"/>
      <c r="T51" s="453">
        <v>0</v>
      </c>
      <c r="U51" s="471">
        <v>-3574592.929916</v>
      </c>
      <c r="Z51" s="498" t="s">
        <v>1203</v>
      </c>
      <c r="AA51" s="492"/>
      <c r="AB51" s="453">
        <v>-2908321.31</v>
      </c>
      <c r="AC51" s="453"/>
      <c r="AD51" s="453">
        <v>0</v>
      </c>
      <c r="AE51" s="453"/>
      <c r="AF51" s="453"/>
      <c r="AG51" s="453"/>
      <c r="AH51" s="453">
        <v>-666271.61991599994</v>
      </c>
      <c r="AI51" s="453">
        <v>-3574592.929916</v>
      </c>
      <c r="AJ51" s="453"/>
      <c r="AK51" s="453">
        <v>-686241.24</v>
      </c>
      <c r="AL51" s="453"/>
      <c r="AM51" s="463"/>
      <c r="AN51" s="463"/>
      <c r="AO51" s="463"/>
      <c r="AP51" s="453"/>
      <c r="AQ51" s="453">
        <v>0</v>
      </c>
      <c r="AR51" s="469">
        <v>-3574592.929916</v>
      </c>
      <c r="CM51" s="448"/>
      <c r="CN51" s="448"/>
      <c r="CO51" s="448"/>
      <c r="CP51" s="448"/>
      <c r="DO51" s="448"/>
      <c r="EA51" s="448"/>
      <c r="EC51" s="448"/>
      <c r="EE51" s="448"/>
    </row>
    <row r="52" spans="1:135" outlineLevel="1">
      <c r="C52" s="498" t="s">
        <v>1302</v>
      </c>
      <c r="D52" s="492"/>
      <c r="E52" s="453">
        <v>-282662.34999999998</v>
      </c>
      <c r="F52" s="453"/>
      <c r="G52" s="453">
        <v>0</v>
      </c>
      <c r="H52" s="453"/>
      <c r="I52" s="453"/>
      <c r="J52" s="453"/>
      <c r="K52" s="453">
        <v>-2621.4299999999998</v>
      </c>
      <c r="L52" s="453">
        <f t="shared" si="3"/>
        <v>-285283.77999999997</v>
      </c>
      <c r="M52" s="453"/>
      <c r="N52" s="453">
        <v>-2700</v>
      </c>
      <c r="O52" s="453">
        <v>0</v>
      </c>
      <c r="P52" s="463"/>
      <c r="Q52" s="463"/>
      <c r="R52" s="463">
        <v>0</v>
      </c>
      <c r="S52" s="453"/>
      <c r="T52" s="453">
        <v>0</v>
      </c>
      <c r="U52" s="471">
        <v>-285283.77999999997</v>
      </c>
      <c r="Z52" s="498" t="s">
        <v>1301</v>
      </c>
      <c r="AA52" s="492"/>
      <c r="AB52" s="453">
        <v>-221238.46</v>
      </c>
      <c r="AC52" s="453"/>
      <c r="AD52" s="453">
        <v>0</v>
      </c>
      <c r="AE52" s="453"/>
      <c r="AF52" s="453"/>
      <c r="AG52" s="453"/>
      <c r="AH52" s="453">
        <v>-2621.4299999999998</v>
      </c>
      <c r="AI52" s="453">
        <v>-223859.88999999998</v>
      </c>
      <c r="AJ52" s="453"/>
      <c r="AK52" s="453">
        <v>-2700</v>
      </c>
      <c r="AL52" s="453"/>
      <c r="AM52" s="463"/>
      <c r="AN52" s="463"/>
      <c r="AO52" s="463"/>
      <c r="AP52" s="453"/>
      <c r="AQ52" s="453">
        <v>0</v>
      </c>
      <c r="AR52" s="469">
        <v>-223859.88999999998</v>
      </c>
      <c r="CM52" s="448"/>
      <c r="CN52" s="448"/>
      <c r="CO52" s="448"/>
      <c r="CP52" s="448"/>
      <c r="DO52" s="448"/>
      <c r="EA52" s="448"/>
      <c r="EC52" s="448"/>
      <c r="EE52" s="448"/>
    </row>
    <row r="53" spans="1:135" outlineLevel="1">
      <c r="C53" s="498" t="s">
        <v>1300</v>
      </c>
      <c r="D53" s="492"/>
      <c r="E53" s="453">
        <v>-261750.27</v>
      </c>
      <c r="F53" s="453"/>
      <c r="G53" s="453">
        <v>-29.126999999999999</v>
      </c>
      <c r="H53" s="453"/>
      <c r="I53" s="453"/>
      <c r="J53" s="453"/>
      <c r="K53" s="453">
        <v>-10097.36</v>
      </c>
      <c r="L53" s="453">
        <f t="shared" si="3"/>
        <v>-271876.75699999998</v>
      </c>
      <c r="M53" s="453"/>
      <c r="N53" s="453">
        <v>-10400</v>
      </c>
      <c r="O53" s="453">
        <v>-30</v>
      </c>
      <c r="P53" s="463"/>
      <c r="Q53" s="463"/>
      <c r="R53" s="463">
        <v>0</v>
      </c>
      <c r="S53" s="453"/>
      <c r="T53" s="453">
        <v>0</v>
      </c>
      <c r="U53" s="471">
        <v>-271876.75699999998</v>
      </c>
      <c r="Z53" s="498" t="s">
        <v>1299</v>
      </c>
      <c r="AA53" s="492"/>
      <c r="AB53" s="453">
        <v>-227107.65</v>
      </c>
      <c r="AC53" s="453"/>
      <c r="AD53" s="453">
        <v>-29.126999999999999</v>
      </c>
      <c r="AE53" s="453"/>
      <c r="AF53" s="453"/>
      <c r="AG53" s="453"/>
      <c r="AH53" s="453">
        <v>-11262.44</v>
      </c>
      <c r="AI53" s="453">
        <v>-238399.217</v>
      </c>
      <c r="AJ53" s="453"/>
      <c r="AK53" s="453">
        <v>-11600</v>
      </c>
      <c r="AL53" s="453">
        <v>-30</v>
      </c>
      <c r="AM53" s="463"/>
      <c r="AN53" s="463"/>
      <c r="AO53" s="463"/>
      <c r="AP53" s="453"/>
      <c r="AQ53" s="453">
        <v>0</v>
      </c>
      <c r="AR53" s="469">
        <v>-238399.217</v>
      </c>
      <c r="CM53" s="448"/>
      <c r="CN53" s="448"/>
      <c r="CO53" s="448"/>
      <c r="CP53" s="448"/>
      <c r="DO53" s="448"/>
      <c r="EA53" s="448"/>
      <c r="EC53" s="448"/>
      <c r="EE53" s="448"/>
    </row>
    <row r="54" spans="1:135" outlineLevel="1">
      <c r="C54" s="498" t="s">
        <v>1298</v>
      </c>
      <c r="D54" s="492"/>
      <c r="E54" s="453">
        <v>-200</v>
      </c>
      <c r="F54" s="453"/>
      <c r="G54" s="453">
        <v>0</v>
      </c>
      <c r="H54" s="453"/>
      <c r="I54" s="453"/>
      <c r="J54" s="453"/>
      <c r="K54" s="453">
        <v>0</v>
      </c>
      <c r="L54" s="453">
        <f t="shared" si="3"/>
        <v>-200</v>
      </c>
      <c r="M54" s="453"/>
      <c r="N54" s="453">
        <v>0</v>
      </c>
      <c r="O54" s="453">
        <v>0</v>
      </c>
      <c r="P54" s="463"/>
      <c r="Q54" s="463"/>
      <c r="R54" s="463">
        <v>0</v>
      </c>
      <c r="S54" s="453"/>
      <c r="T54" s="453">
        <v>0</v>
      </c>
      <c r="U54" s="471">
        <v>-200</v>
      </c>
      <c r="Z54" s="498" t="s">
        <v>1297</v>
      </c>
      <c r="AA54" s="492"/>
      <c r="AB54" s="453">
        <v>-200</v>
      </c>
      <c r="AC54" s="453"/>
      <c r="AD54" s="453">
        <v>0</v>
      </c>
      <c r="AE54" s="453"/>
      <c r="AF54" s="453"/>
      <c r="AG54" s="453"/>
      <c r="AH54" s="453">
        <v>0</v>
      </c>
      <c r="AI54" s="453">
        <v>-200</v>
      </c>
      <c r="AJ54" s="453"/>
      <c r="AK54" s="453"/>
      <c r="AL54" s="453"/>
      <c r="AM54" s="463"/>
      <c r="AN54" s="463"/>
      <c r="AO54" s="463"/>
      <c r="AP54" s="453"/>
      <c r="AQ54" s="453">
        <v>0</v>
      </c>
      <c r="AR54" s="469">
        <v>-200</v>
      </c>
      <c r="CM54" s="448"/>
      <c r="CN54" s="448"/>
      <c r="CO54" s="448"/>
      <c r="CP54" s="448"/>
      <c r="DO54" s="448"/>
      <c r="EA54" s="448"/>
      <c r="EC54" s="448"/>
      <c r="EE54" s="448"/>
    </row>
    <row r="55" spans="1:135" outlineLevel="1">
      <c r="C55" s="498" t="s">
        <v>1199</v>
      </c>
      <c r="D55" s="494"/>
      <c r="E55" s="453">
        <v>-119.58</v>
      </c>
      <c r="F55" s="453"/>
      <c r="G55" s="453">
        <v>0</v>
      </c>
      <c r="H55" s="453"/>
      <c r="I55" s="453"/>
      <c r="J55" s="453"/>
      <c r="K55" s="453">
        <v>-23760.8357</v>
      </c>
      <c r="L55" s="453">
        <f t="shared" si="3"/>
        <v>-23880.415700000001</v>
      </c>
      <c r="M55" s="453"/>
      <c r="N55" s="453">
        <v>-24473</v>
      </c>
      <c r="O55" s="453">
        <v>0</v>
      </c>
      <c r="P55" s="463"/>
      <c r="Q55" s="463"/>
      <c r="R55" s="463">
        <v>0</v>
      </c>
      <c r="S55" s="453"/>
      <c r="T55" s="453">
        <v>0</v>
      </c>
      <c r="U55" s="471">
        <v>-23880.415700000001</v>
      </c>
      <c r="Z55" s="498" t="s">
        <v>1199</v>
      </c>
      <c r="AA55" s="494"/>
      <c r="AB55" s="453">
        <v>-119.58</v>
      </c>
      <c r="AC55" s="453"/>
      <c r="AD55" s="453">
        <v>0</v>
      </c>
      <c r="AE55" s="453"/>
      <c r="AF55" s="453"/>
      <c r="AG55" s="453"/>
      <c r="AH55" s="453">
        <v>-7081.7446</v>
      </c>
      <c r="AI55" s="453">
        <v>-7201.3245999999999</v>
      </c>
      <c r="AJ55" s="453"/>
      <c r="AK55" s="453">
        <v>-7294</v>
      </c>
      <c r="AL55" s="453"/>
      <c r="AM55" s="463"/>
      <c r="AN55" s="463"/>
      <c r="AO55" s="463"/>
      <c r="AP55" s="453"/>
      <c r="AQ55" s="453">
        <v>0</v>
      </c>
      <c r="AR55" s="469">
        <v>-7201.3245999999999</v>
      </c>
      <c r="CM55" s="448"/>
      <c r="CN55" s="448"/>
      <c r="CO55" s="448"/>
      <c r="CP55" s="448"/>
      <c r="DO55" s="448"/>
      <c r="EA55" s="448"/>
      <c r="EC55" s="448"/>
      <c r="EE55" s="448"/>
    </row>
    <row r="56" spans="1:135" outlineLevel="1">
      <c r="C56" s="498" t="s">
        <v>1198</v>
      </c>
      <c r="D56" s="494"/>
      <c r="E56" s="453">
        <v>-6701631.75</v>
      </c>
      <c r="F56" s="453">
        <v>-1657177.97</v>
      </c>
      <c r="G56" s="453">
        <v>-29500.000361999999</v>
      </c>
      <c r="H56" s="453"/>
      <c r="I56" s="453">
        <v>0</v>
      </c>
      <c r="J56" s="453">
        <v>0</v>
      </c>
      <c r="K56" s="453">
        <v>-2144055.1500619999</v>
      </c>
      <c r="L56" s="453">
        <f t="shared" si="3"/>
        <v>-10532364.870424001</v>
      </c>
      <c r="M56" s="453"/>
      <c r="N56" s="453">
        <v>-2208317.1800000002</v>
      </c>
      <c r="O56" s="453">
        <v>-30384.18</v>
      </c>
      <c r="P56" s="463"/>
      <c r="Q56" s="463"/>
      <c r="R56" s="463">
        <v>0</v>
      </c>
      <c r="S56" s="453"/>
      <c r="T56" s="453">
        <v>0</v>
      </c>
      <c r="U56" s="471">
        <v>-10532364.870424001</v>
      </c>
      <c r="Z56" s="498" t="s">
        <v>1198</v>
      </c>
      <c r="AA56" s="494"/>
      <c r="AB56" s="453">
        <v>-7024726.6900000004</v>
      </c>
      <c r="AC56" s="453">
        <v>-1522142.54</v>
      </c>
      <c r="AD56" s="453">
        <v>-29500.000361999999</v>
      </c>
      <c r="AE56" s="453"/>
      <c r="AF56" s="453">
        <v>0</v>
      </c>
      <c r="AG56" s="453">
        <v>0</v>
      </c>
      <c r="AH56" s="453">
        <v>-2154512.1896760003</v>
      </c>
      <c r="AI56" s="453">
        <v>-10730881.420038</v>
      </c>
      <c r="AJ56" s="453"/>
      <c r="AK56" s="453">
        <v>-2219087.64</v>
      </c>
      <c r="AL56" s="453">
        <v>-30384.18</v>
      </c>
      <c r="AM56" s="463"/>
      <c r="AN56" s="463"/>
      <c r="AO56" s="463"/>
      <c r="AP56" s="453"/>
      <c r="AQ56" s="453">
        <v>0</v>
      </c>
      <c r="AR56" s="469">
        <v>-10730881.420038</v>
      </c>
      <c r="CM56" s="448"/>
      <c r="CN56" s="448"/>
      <c r="CO56" s="448"/>
      <c r="CP56" s="448"/>
      <c r="DO56" s="448"/>
      <c r="EA56" s="448"/>
      <c r="EC56" s="448"/>
      <c r="EE56" s="448"/>
    </row>
    <row r="57" spans="1:135" outlineLevel="1">
      <c r="C57" s="498" t="s">
        <v>1197</v>
      </c>
      <c r="D57" s="494"/>
      <c r="E57" s="453">
        <v>-6634882.1000000006</v>
      </c>
      <c r="F57" s="453"/>
      <c r="G57" s="453">
        <v>-2541.4278399999998</v>
      </c>
      <c r="H57" s="453"/>
      <c r="I57" s="453"/>
      <c r="J57" s="453"/>
      <c r="K57" s="453">
        <v>-1350538.2305379999</v>
      </c>
      <c r="L57" s="453">
        <f t="shared" si="3"/>
        <v>-7987961.7583780009</v>
      </c>
      <c r="M57" s="453"/>
      <c r="N57" s="453">
        <v>-1391016.8199999998</v>
      </c>
      <c r="O57" s="453">
        <v>-2617.6</v>
      </c>
      <c r="P57" s="463"/>
      <c r="Q57" s="463"/>
      <c r="R57" s="463">
        <v>0</v>
      </c>
      <c r="S57" s="453"/>
      <c r="T57" s="453">
        <v>0</v>
      </c>
      <c r="U57" s="471">
        <v>-7987961.7583780009</v>
      </c>
      <c r="Z57" s="498" t="s">
        <v>1197</v>
      </c>
      <c r="AA57" s="494"/>
      <c r="AB57" s="453">
        <v>-2849824.01</v>
      </c>
      <c r="AC57" s="453"/>
      <c r="AD57" s="453">
        <v>-2541.4278399999998</v>
      </c>
      <c r="AE57" s="453"/>
      <c r="AF57" s="453"/>
      <c r="AG57" s="453"/>
      <c r="AH57" s="453">
        <v>-1162792.85087</v>
      </c>
      <c r="AI57" s="453">
        <v>-4015158.28871</v>
      </c>
      <c r="AJ57" s="453"/>
      <c r="AK57" s="453">
        <v>-1197644.3</v>
      </c>
      <c r="AL57" s="453">
        <v>-2617.6</v>
      </c>
      <c r="AM57" s="463"/>
      <c r="AN57" s="463"/>
      <c r="AO57" s="463"/>
      <c r="AP57" s="453"/>
      <c r="AQ57" s="453">
        <v>0</v>
      </c>
      <c r="AR57" s="469">
        <v>-4015158.28871</v>
      </c>
      <c r="CM57" s="448"/>
      <c r="CN57" s="448"/>
      <c r="CO57" s="448"/>
      <c r="CP57" s="448"/>
      <c r="DO57" s="448"/>
      <c r="EA57" s="448"/>
      <c r="EC57" s="448"/>
      <c r="EE57" s="448"/>
    </row>
    <row r="58" spans="1:135" outlineLevel="1">
      <c r="C58" s="498" t="s">
        <v>1196</v>
      </c>
      <c r="D58" s="494"/>
      <c r="E58" s="453">
        <v>-1050000</v>
      </c>
      <c r="F58" s="453">
        <v>-50000</v>
      </c>
      <c r="G58" s="453">
        <v>-97090</v>
      </c>
      <c r="H58" s="453"/>
      <c r="I58" s="453"/>
      <c r="J58" s="453"/>
      <c r="K58" s="453">
        <v>-194180</v>
      </c>
      <c r="L58" s="453">
        <f t="shared" si="3"/>
        <v>-1391270</v>
      </c>
      <c r="M58" s="453"/>
      <c r="N58" s="453">
        <v>-200000</v>
      </c>
      <c r="O58" s="453">
        <v>-100000</v>
      </c>
      <c r="P58" s="463"/>
      <c r="Q58" s="463"/>
      <c r="R58" s="463">
        <v>0</v>
      </c>
      <c r="S58" s="453"/>
      <c r="T58" s="453">
        <v>0</v>
      </c>
      <c r="U58" s="471">
        <v>-1391270</v>
      </c>
      <c r="Z58" s="498" t="s">
        <v>1196</v>
      </c>
      <c r="AA58" s="494"/>
      <c r="AB58" s="453">
        <v>-1050000</v>
      </c>
      <c r="AC58" s="453">
        <v>-50000</v>
      </c>
      <c r="AD58" s="453">
        <v>-97090</v>
      </c>
      <c r="AE58" s="453"/>
      <c r="AF58" s="453"/>
      <c r="AG58" s="453"/>
      <c r="AH58" s="453">
        <v>-194180</v>
      </c>
      <c r="AI58" s="453">
        <v>-1391270</v>
      </c>
      <c r="AJ58" s="453"/>
      <c r="AK58" s="453">
        <v>-200000</v>
      </c>
      <c r="AL58" s="453">
        <v>-100000</v>
      </c>
      <c r="AM58" s="463"/>
      <c r="AN58" s="463"/>
      <c r="AO58" s="463"/>
      <c r="AP58" s="453"/>
      <c r="AQ58" s="453">
        <v>0</v>
      </c>
      <c r="AR58" s="469">
        <v>-1391270</v>
      </c>
      <c r="CM58" s="448"/>
      <c r="CN58" s="448"/>
      <c r="CO58" s="448"/>
      <c r="CP58" s="448"/>
      <c r="DO58" s="448"/>
      <c r="EA58" s="448"/>
      <c r="EC58" s="448"/>
      <c r="EE58" s="448"/>
    </row>
    <row r="59" spans="1:135" outlineLevel="1">
      <c r="A59" s="500" t="s">
        <v>1296</v>
      </c>
      <c r="C59" s="498" t="s">
        <v>1194</v>
      </c>
      <c r="D59" s="494"/>
      <c r="E59" s="453">
        <v>-1350000</v>
      </c>
      <c r="F59" s="499"/>
      <c r="G59" s="453">
        <v>0</v>
      </c>
      <c r="H59" s="453"/>
      <c r="I59" s="453"/>
      <c r="J59" s="453"/>
      <c r="K59" s="453">
        <v>0</v>
      </c>
      <c r="L59" s="453">
        <f t="shared" si="3"/>
        <v>-1350000</v>
      </c>
      <c r="M59" s="453"/>
      <c r="N59" s="453">
        <v>0</v>
      </c>
      <c r="O59" s="453">
        <v>0</v>
      </c>
      <c r="P59" s="463"/>
      <c r="Q59" s="463"/>
      <c r="R59" s="463">
        <v>0</v>
      </c>
      <c r="S59" s="453"/>
      <c r="T59" s="453">
        <v>0</v>
      </c>
      <c r="U59" s="471">
        <v>-1350000</v>
      </c>
      <c r="X59" s="500" t="s">
        <v>1295</v>
      </c>
      <c r="Z59" s="498" t="s">
        <v>1194</v>
      </c>
      <c r="AA59" s="494"/>
      <c r="AB59" s="453">
        <v>-1350000</v>
      </c>
      <c r="AC59" s="499"/>
      <c r="AD59" s="453">
        <v>0</v>
      </c>
      <c r="AE59" s="453"/>
      <c r="AF59" s="453"/>
      <c r="AG59" s="453"/>
      <c r="AH59" s="453">
        <v>0</v>
      </c>
      <c r="AI59" s="453">
        <v>-1350000</v>
      </c>
      <c r="AJ59" s="453"/>
      <c r="AK59" s="453"/>
      <c r="AL59" s="453"/>
      <c r="AM59" s="463"/>
      <c r="AN59" s="463"/>
      <c r="AO59" s="463"/>
      <c r="AP59" s="453"/>
      <c r="AQ59" s="453">
        <v>0</v>
      </c>
      <c r="AR59" s="469">
        <v>-1350000</v>
      </c>
      <c r="CM59" s="448"/>
      <c r="CN59" s="448"/>
      <c r="CO59" s="448"/>
      <c r="CP59" s="448"/>
      <c r="DO59" s="448"/>
      <c r="EA59" s="448"/>
      <c r="EC59" s="448"/>
      <c r="EE59" s="448"/>
    </row>
    <row r="60" spans="1:135" outlineLevel="1">
      <c r="C60" s="498" t="s">
        <v>1193</v>
      </c>
      <c r="D60" s="494"/>
      <c r="E60" s="453">
        <v>0</v>
      </c>
      <c r="F60" s="453">
        <v>-5957842</v>
      </c>
      <c r="G60" s="453">
        <v>0</v>
      </c>
      <c r="H60" s="453"/>
      <c r="I60" s="453"/>
      <c r="J60" s="453"/>
      <c r="K60" s="453">
        <v>0</v>
      </c>
      <c r="L60" s="453">
        <f t="shared" si="3"/>
        <v>-5957842</v>
      </c>
      <c r="M60" s="453"/>
      <c r="N60" s="453">
        <v>0</v>
      </c>
      <c r="O60" s="453">
        <v>0</v>
      </c>
      <c r="P60" s="463"/>
      <c r="Q60" s="463"/>
      <c r="R60" s="463">
        <v>0</v>
      </c>
      <c r="S60" s="453"/>
      <c r="T60" s="453">
        <v>0</v>
      </c>
      <c r="U60" s="471">
        <v>-5957842</v>
      </c>
      <c r="Z60" s="498" t="s">
        <v>1193</v>
      </c>
      <c r="AA60" s="494"/>
      <c r="AB60" s="453">
        <v>0</v>
      </c>
      <c r="AC60" s="453">
        <v>-5957842.725769938</v>
      </c>
      <c r="AD60" s="453">
        <v>0</v>
      </c>
      <c r="AE60" s="453"/>
      <c r="AF60" s="453"/>
      <c r="AG60" s="453"/>
      <c r="AH60" s="453">
        <v>0</v>
      </c>
      <c r="AI60" s="453">
        <v>-5957842.725769938</v>
      </c>
      <c r="AJ60" s="453"/>
      <c r="AK60" s="453"/>
      <c r="AL60" s="453"/>
      <c r="AM60" s="463"/>
      <c r="AN60" s="463"/>
      <c r="AO60" s="463"/>
      <c r="AP60" s="453"/>
      <c r="AQ60" s="453">
        <v>0</v>
      </c>
      <c r="AR60" s="469">
        <v>-5957842.725769938</v>
      </c>
      <c r="CM60" s="448"/>
      <c r="CN60" s="448"/>
      <c r="CO60" s="448"/>
      <c r="CP60" s="448"/>
      <c r="DO60" s="448"/>
      <c r="EA60" s="448"/>
      <c r="EC60" s="448"/>
      <c r="EE60" s="448"/>
    </row>
    <row r="61" spans="1:135" outlineLevel="1">
      <c r="C61" s="498" t="s">
        <v>1294</v>
      </c>
      <c r="D61" s="450"/>
      <c r="E61" s="453">
        <v>-58234215.380000003</v>
      </c>
      <c r="F61" s="453">
        <v>-2720391.26</v>
      </c>
      <c r="G61" s="453">
        <v>0</v>
      </c>
      <c r="H61" s="453"/>
      <c r="I61" s="453"/>
      <c r="J61" s="453"/>
      <c r="K61" s="453">
        <v>-6233663.7412700001</v>
      </c>
      <c r="L61" s="453">
        <f t="shared" si="3"/>
        <v>-67188270.381270006</v>
      </c>
      <c r="M61" s="453"/>
      <c r="N61" s="453">
        <v>-6420500.2999999998</v>
      </c>
      <c r="O61" s="453">
        <v>0</v>
      </c>
      <c r="P61" s="463"/>
      <c r="Q61" s="463"/>
      <c r="R61" s="463">
        <v>0</v>
      </c>
      <c r="S61" s="453"/>
      <c r="T61" s="453">
        <v>0</v>
      </c>
      <c r="U61" s="471">
        <v>-67188270.381270006</v>
      </c>
      <c r="Z61" s="498" t="s">
        <v>102</v>
      </c>
      <c r="AA61" s="450"/>
      <c r="AB61" s="453">
        <v>-66335892.359568059</v>
      </c>
      <c r="AC61" s="453">
        <v>-3387848.27</v>
      </c>
      <c r="AD61" s="453">
        <v>0</v>
      </c>
      <c r="AE61" s="453"/>
      <c r="AF61" s="453"/>
      <c r="AG61" s="453"/>
      <c r="AH61" s="453">
        <v>-7112960.4913499998</v>
      </c>
      <c r="AI61" s="453">
        <v>-76836701.12091805</v>
      </c>
      <c r="AJ61" s="453"/>
      <c r="AK61" s="453">
        <v>-7326151.5</v>
      </c>
      <c r="AL61" s="453"/>
      <c r="AM61" s="463"/>
      <c r="AN61" s="463"/>
      <c r="AO61" s="463"/>
      <c r="AP61" s="453"/>
      <c r="AQ61" s="453">
        <v>0</v>
      </c>
      <c r="AR61" s="469">
        <v>-76836701.12091805</v>
      </c>
      <c r="CM61" s="448"/>
      <c r="CN61" s="448"/>
      <c r="CO61" s="448"/>
      <c r="CP61" s="448"/>
      <c r="DO61" s="448"/>
      <c r="EA61" s="448"/>
      <c r="EC61" s="448"/>
      <c r="EE61" s="448"/>
    </row>
    <row r="62" spans="1:135" outlineLevel="1">
      <c r="C62" s="498" t="s">
        <v>1014</v>
      </c>
      <c r="D62" s="492"/>
      <c r="E62" s="453">
        <v>-214880529.97000003</v>
      </c>
      <c r="F62" s="453">
        <v>-116766928.17</v>
      </c>
      <c r="G62" s="453">
        <v>-2038619.4101699998</v>
      </c>
      <c r="H62" s="453"/>
      <c r="I62" s="453"/>
      <c r="J62" s="453"/>
      <c r="K62" s="453">
        <v>-27250434.770999998</v>
      </c>
      <c r="L62" s="453">
        <f t="shared" si="3"/>
        <v>-360936512.32117009</v>
      </c>
      <c r="M62" s="453"/>
      <c r="N62" s="453">
        <v>-28067190</v>
      </c>
      <c r="O62" s="453">
        <v>-2099721.2999999998</v>
      </c>
      <c r="P62" s="463"/>
      <c r="Q62" s="463"/>
      <c r="R62" s="463">
        <v>0</v>
      </c>
      <c r="S62" s="453"/>
      <c r="T62" s="453">
        <v>0</v>
      </c>
      <c r="U62" s="471">
        <v>-360936512.32117009</v>
      </c>
      <c r="Z62" s="498" t="s">
        <v>1014</v>
      </c>
      <c r="AA62" s="492"/>
      <c r="AB62" s="453">
        <v>-218507490.54000002</v>
      </c>
      <c r="AC62" s="453">
        <v>-116082196.73637499</v>
      </c>
      <c r="AD62" s="453">
        <v>-2038619.4101699998</v>
      </c>
      <c r="AE62" s="453"/>
      <c r="AF62" s="453"/>
      <c r="AG62" s="453"/>
      <c r="AH62" s="453">
        <v>-26811389.033589996</v>
      </c>
      <c r="AI62" s="453">
        <v>-363439695.72013503</v>
      </c>
      <c r="AJ62" s="453"/>
      <c r="AK62" s="453">
        <v>-27614985.099999998</v>
      </c>
      <c r="AL62" s="453">
        <v>-2099721.2999999998</v>
      </c>
      <c r="AM62" s="463"/>
      <c r="AN62" s="463"/>
      <c r="AO62" s="463"/>
      <c r="AP62" s="453"/>
      <c r="AQ62" s="453">
        <v>0</v>
      </c>
      <c r="AR62" s="469">
        <v>-363439695.72013503</v>
      </c>
      <c r="CM62" s="448"/>
      <c r="CN62" s="448"/>
      <c r="CO62" s="448"/>
      <c r="CP62" s="448"/>
      <c r="DO62" s="448"/>
      <c r="EA62" s="448"/>
      <c r="EC62" s="448"/>
      <c r="EE62" s="448"/>
    </row>
    <row r="63" spans="1:135" outlineLevel="1">
      <c r="C63" s="498" t="s">
        <v>1191</v>
      </c>
      <c r="D63" s="492"/>
      <c r="E63" s="453"/>
      <c r="F63" s="453"/>
      <c r="G63" s="453">
        <v>0</v>
      </c>
      <c r="H63" s="453">
        <v>-2</v>
      </c>
      <c r="I63" s="453"/>
      <c r="J63" s="453"/>
      <c r="K63" s="453">
        <v>0</v>
      </c>
      <c r="L63" s="453">
        <f t="shared" si="3"/>
        <v>-2</v>
      </c>
      <c r="M63" s="453"/>
      <c r="N63" s="453">
        <v>0</v>
      </c>
      <c r="O63" s="453">
        <v>0</v>
      </c>
      <c r="P63" s="463"/>
      <c r="Q63" s="463"/>
      <c r="R63" s="463">
        <v>0</v>
      </c>
      <c r="S63" s="453"/>
      <c r="T63" s="453">
        <v>0</v>
      </c>
      <c r="U63" s="471">
        <v>-2</v>
      </c>
      <c r="Z63" s="498" t="s">
        <v>1191</v>
      </c>
      <c r="AA63" s="492"/>
      <c r="AB63" s="453"/>
      <c r="AC63" s="453"/>
      <c r="AD63" s="453">
        <v>0</v>
      </c>
      <c r="AE63" s="453">
        <v>-2</v>
      </c>
      <c r="AF63" s="453"/>
      <c r="AG63" s="453"/>
      <c r="AH63" s="453">
        <v>0</v>
      </c>
      <c r="AI63" s="453">
        <v>-2</v>
      </c>
      <c r="AJ63" s="453"/>
      <c r="AK63" s="453"/>
      <c r="AL63" s="453">
        <v>0</v>
      </c>
      <c r="AM63" s="463"/>
      <c r="AN63" s="463"/>
      <c r="AO63" s="463"/>
      <c r="AP63" s="453"/>
      <c r="AQ63" s="453">
        <v>0</v>
      </c>
      <c r="AR63" s="469">
        <v>-2</v>
      </c>
      <c r="CM63" s="448"/>
      <c r="CN63" s="448"/>
      <c r="CO63" s="448"/>
      <c r="CP63" s="448"/>
      <c r="DO63" s="448"/>
      <c r="EA63" s="448"/>
      <c r="EC63" s="448"/>
      <c r="EE63" s="448"/>
    </row>
    <row r="64" spans="1:135" outlineLevel="1">
      <c r="C64" s="498" t="s">
        <v>1190</v>
      </c>
      <c r="D64" s="492"/>
      <c r="F64" s="453"/>
      <c r="G64" s="453">
        <v>-138336.414594</v>
      </c>
      <c r="H64" s="453">
        <v>-414000</v>
      </c>
      <c r="I64" s="453"/>
      <c r="J64" s="453"/>
      <c r="K64" s="453">
        <v>0</v>
      </c>
      <c r="L64" s="453">
        <f t="shared" si="3"/>
        <v>-552336.41459399997</v>
      </c>
      <c r="M64" s="453"/>
      <c r="N64" s="453">
        <v>0</v>
      </c>
      <c r="O64" s="453">
        <v>-142482.66</v>
      </c>
      <c r="P64" s="463"/>
      <c r="Q64" s="463"/>
      <c r="R64" s="463">
        <v>0</v>
      </c>
      <c r="S64" s="453"/>
      <c r="T64" s="453">
        <v>0</v>
      </c>
      <c r="U64" s="471">
        <v>-552336.41459399997</v>
      </c>
      <c r="Z64" s="498" t="s">
        <v>1190</v>
      </c>
      <c r="AA64" s="492"/>
      <c r="AC64" s="453"/>
      <c r="AD64" s="453">
        <v>0</v>
      </c>
      <c r="AE64" s="453">
        <v>-414000</v>
      </c>
      <c r="AF64" s="453"/>
      <c r="AG64" s="453"/>
      <c r="AH64" s="453">
        <v>0</v>
      </c>
      <c r="AI64" s="453">
        <v>-414000</v>
      </c>
      <c r="AJ64" s="453"/>
      <c r="AK64" s="453"/>
      <c r="AL64" s="453">
        <v>0</v>
      </c>
      <c r="AM64" s="463"/>
      <c r="AN64" s="463"/>
      <c r="AO64" s="463"/>
      <c r="AP64" s="453"/>
      <c r="AQ64" s="453">
        <v>0</v>
      </c>
      <c r="AR64" s="469">
        <v>-414000</v>
      </c>
      <c r="CM64" s="448"/>
      <c r="CN64" s="448"/>
      <c r="CO64" s="448"/>
      <c r="CP64" s="448"/>
      <c r="DO64" s="448"/>
      <c r="EA64" s="448"/>
      <c r="EC64" s="448"/>
      <c r="EE64" s="448"/>
    </row>
    <row r="65" spans="1:135" outlineLevel="1">
      <c r="C65" s="497" t="s">
        <v>1293</v>
      </c>
      <c r="D65" s="492"/>
      <c r="E65" s="453"/>
      <c r="F65" s="453"/>
      <c r="G65" s="453">
        <v>0</v>
      </c>
      <c r="H65" s="453"/>
      <c r="I65" s="453"/>
      <c r="J65" s="453"/>
      <c r="K65" s="453">
        <v>0</v>
      </c>
      <c r="L65" s="453">
        <f t="shared" si="3"/>
        <v>0</v>
      </c>
      <c r="M65" s="453"/>
      <c r="N65" s="453">
        <v>0</v>
      </c>
      <c r="O65" s="453">
        <v>0</v>
      </c>
      <c r="P65" s="463"/>
      <c r="Q65" s="463"/>
      <c r="R65" s="463">
        <v>0</v>
      </c>
      <c r="S65" s="453"/>
      <c r="T65" s="453"/>
      <c r="U65" s="471"/>
      <c r="Z65" s="497" t="s">
        <v>1293</v>
      </c>
      <c r="AA65" s="492"/>
      <c r="AB65" s="453"/>
      <c r="AC65" s="453"/>
      <c r="AD65" s="453">
        <v>0</v>
      </c>
      <c r="AE65" s="453"/>
      <c r="AF65" s="453"/>
      <c r="AG65" s="453"/>
      <c r="AH65" s="453">
        <v>0</v>
      </c>
      <c r="AI65" s="453"/>
      <c r="AJ65" s="453"/>
      <c r="AK65" s="453"/>
      <c r="AL65" s="453"/>
      <c r="AM65" s="463"/>
      <c r="AN65" s="463"/>
      <c r="AO65" s="463"/>
      <c r="AP65" s="453"/>
      <c r="AQ65" s="453"/>
      <c r="AR65" s="469"/>
      <c r="CM65" s="448"/>
      <c r="CN65" s="448"/>
      <c r="CO65" s="448"/>
      <c r="CP65" s="448"/>
      <c r="DO65" s="448"/>
      <c r="EA65" s="448"/>
      <c r="EC65" s="448"/>
      <c r="EE65" s="448"/>
    </row>
    <row r="66" spans="1:135" outlineLevel="1">
      <c r="A66" s="495">
        <v>58405</v>
      </c>
      <c r="C66" s="492"/>
      <c r="D66" s="494" t="s">
        <v>1285</v>
      </c>
      <c r="E66" s="453">
        <v>-2820692.15</v>
      </c>
      <c r="F66" s="453"/>
      <c r="G66" s="453">
        <v>0</v>
      </c>
      <c r="H66" s="453"/>
      <c r="I66" s="453"/>
      <c r="J66" s="453"/>
      <c r="K66" s="453">
        <v>0</v>
      </c>
      <c r="L66" s="453">
        <f t="shared" si="3"/>
        <v>-2820692.15</v>
      </c>
      <c r="M66" s="453"/>
      <c r="N66" s="453">
        <v>0</v>
      </c>
      <c r="O66" s="453">
        <v>0</v>
      </c>
      <c r="P66" s="463"/>
      <c r="Q66" s="463"/>
      <c r="R66" s="463">
        <v>2820692.15</v>
      </c>
      <c r="S66" s="453"/>
      <c r="T66" s="453">
        <v>2820692.15</v>
      </c>
      <c r="U66" s="471">
        <v>0</v>
      </c>
      <c r="X66" s="495">
        <v>58405</v>
      </c>
      <c r="Z66" s="492" t="s">
        <v>1189</v>
      </c>
      <c r="AA66" s="494" t="s">
        <v>1283</v>
      </c>
      <c r="AB66" s="453">
        <v>-2820692.15</v>
      </c>
      <c r="AC66" s="453"/>
      <c r="AD66" s="453">
        <v>0</v>
      </c>
      <c r="AE66" s="453"/>
      <c r="AF66" s="453"/>
      <c r="AG66" s="453"/>
      <c r="AH66" s="453">
        <v>0</v>
      </c>
      <c r="AI66" s="453">
        <v>-2820692.15</v>
      </c>
      <c r="AJ66" s="453"/>
      <c r="AK66" s="453"/>
      <c r="AL66" s="453"/>
      <c r="AM66" s="463"/>
      <c r="AN66" s="463"/>
      <c r="AO66" s="463">
        <v>2820692.15</v>
      </c>
      <c r="AP66" s="453"/>
      <c r="AQ66" s="453">
        <v>2820692.15</v>
      </c>
      <c r="AR66" s="469">
        <v>0</v>
      </c>
      <c r="CM66" s="448"/>
      <c r="CN66" s="448"/>
      <c r="CO66" s="448"/>
      <c r="CP66" s="448"/>
      <c r="DO66" s="448"/>
      <c r="EA66" s="448"/>
      <c r="EC66" s="448"/>
      <c r="EE66" s="448"/>
    </row>
    <row r="67" spans="1:135" outlineLevel="1">
      <c r="A67" s="495">
        <v>58505</v>
      </c>
      <c r="C67" s="492"/>
      <c r="D67" s="494" t="s">
        <v>1285</v>
      </c>
      <c r="E67" s="453">
        <v>-60877782.710000001</v>
      </c>
      <c r="F67" s="453"/>
      <c r="G67" s="453">
        <v>-1915896.9705400001</v>
      </c>
      <c r="H67" s="453"/>
      <c r="I67" s="453"/>
      <c r="J67" s="453"/>
      <c r="K67" s="453">
        <v>-1742679.6724400001</v>
      </c>
      <c r="L67" s="453">
        <f t="shared" si="3"/>
        <v>-64536359.352980003</v>
      </c>
      <c r="M67" s="453"/>
      <c r="N67" s="453">
        <v>-1794911.6</v>
      </c>
      <c r="O67" s="453">
        <v>-1973320.6</v>
      </c>
      <c r="P67" s="463"/>
      <c r="Q67" s="463"/>
      <c r="R67" s="463">
        <v>64536359.352980003</v>
      </c>
      <c r="S67" s="453"/>
      <c r="T67" s="453">
        <v>64536359.352980003</v>
      </c>
      <c r="U67" s="471">
        <v>0</v>
      </c>
      <c r="X67" s="495">
        <v>58505</v>
      </c>
      <c r="Z67" s="492" t="s">
        <v>1292</v>
      </c>
      <c r="AA67" s="494" t="s">
        <v>1283</v>
      </c>
      <c r="AB67" s="453">
        <v>-54113175.23972699</v>
      </c>
      <c r="AC67" s="453"/>
      <c r="AD67" s="453">
        <v>-1915896.9705400001</v>
      </c>
      <c r="AE67" s="453"/>
      <c r="AF67" s="453"/>
      <c r="AG67" s="453"/>
      <c r="AH67" s="453">
        <v>-1742679.6724400001</v>
      </c>
      <c r="AI67" s="453">
        <v>-57771751.882706992</v>
      </c>
      <c r="AJ67" s="453"/>
      <c r="AK67" s="453">
        <v>-1794911.6</v>
      </c>
      <c r="AL67" s="453">
        <v>-1973320.6</v>
      </c>
      <c r="AM67" s="463"/>
      <c r="AN67" s="463"/>
      <c r="AO67" s="463">
        <v>57771751.882706992</v>
      </c>
      <c r="AP67" s="453"/>
      <c r="AQ67" s="453">
        <v>57771751.882706992</v>
      </c>
      <c r="AR67" s="469">
        <v>0</v>
      </c>
      <c r="CM67" s="448"/>
      <c r="CN67" s="448"/>
      <c r="CO67" s="448"/>
      <c r="CP67" s="448"/>
      <c r="DO67" s="448"/>
      <c r="EA67" s="448"/>
      <c r="EC67" s="448"/>
      <c r="EE67" s="448"/>
    </row>
    <row r="68" spans="1:135" outlineLevel="1">
      <c r="A68" s="495">
        <v>58680</v>
      </c>
      <c r="C68" s="492"/>
      <c r="D68" s="494" t="s">
        <v>1285</v>
      </c>
      <c r="E68" s="453">
        <v>-105352417.33</v>
      </c>
      <c r="F68" s="453"/>
      <c r="G68" s="453">
        <v>0</v>
      </c>
      <c r="H68" s="453"/>
      <c r="I68" s="453"/>
      <c r="J68" s="453"/>
      <c r="K68" s="453">
        <v>-27404827.211328</v>
      </c>
      <c r="L68" s="453">
        <f t="shared" si="3"/>
        <v>-132757244.541328</v>
      </c>
      <c r="M68" s="453"/>
      <c r="N68" s="453">
        <v>-28226209.920000002</v>
      </c>
      <c r="O68" s="453">
        <v>0</v>
      </c>
      <c r="P68" s="463"/>
      <c r="Q68" s="463"/>
      <c r="R68" s="463">
        <v>132757244.541328</v>
      </c>
      <c r="S68" s="453"/>
      <c r="T68" s="453">
        <v>132757244.541328</v>
      </c>
      <c r="U68" s="471">
        <v>0</v>
      </c>
      <c r="X68" s="495">
        <v>58680</v>
      </c>
      <c r="Z68" s="492" t="s">
        <v>1291</v>
      </c>
      <c r="AA68" s="494" t="s">
        <v>1283</v>
      </c>
      <c r="AB68" s="453">
        <v>-102312417.33</v>
      </c>
      <c r="AC68" s="453"/>
      <c r="AD68" s="453">
        <v>0</v>
      </c>
      <c r="AE68" s="453"/>
      <c r="AF68" s="453"/>
      <c r="AG68" s="453"/>
      <c r="AH68" s="453">
        <v>-26334827.205603</v>
      </c>
      <c r="AI68" s="453">
        <v>-128647244.535603</v>
      </c>
      <c r="AJ68" s="453"/>
      <c r="AK68" s="453">
        <v>-27124139.670000002</v>
      </c>
      <c r="AL68" s="453"/>
      <c r="AM68" s="463"/>
      <c r="AN68" s="463"/>
      <c r="AO68" s="463">
        <v>128647244.535603</v>
      </c>
      <c r="AP68" s="453"/>
      <c r="AQ68" s="453">
        <v>128647244.535603</v>
      </c>
      <c r="AR68" s="469">
        <v>0</v>
      </c>
      <c r="CM68" s="448"/>
      <c r="CN68" s="448"/>
      <c r="CO68" s="448"/>
      <c r="CP68" s="448"/>
      <c r="DO68" s="448"/>
      <c r="EA68" s="448"/>
      <c r="EC68" s="448"/>
      <c r="EE68" s="448"/>
    </row>
    <row r="69" spans="1:135" ht="13.8" outlineLevel="1">
      <c r="A69" s="495">
        <v>58683</v>
      </c>
      <c r="B69" s="448" t="s">
        <v>1290</v>
      </c>
      <c r="C69" s="492"/>
      <c r="D69" s="494" t="s">
        <v>1285</v>
      </c>
      <c r="E69" s="453">
        <v>0</v>
      </c>
      <c r="F69" s="453"/>
      <c r="G69" s="453">
        <v>-74108698.356560007</v>
      </c>
      <c r="H69" s="453"/>
      <c r="I69" s="453"/>
      <c r="J69" s="453"/>
      <c r="K69" s="453">
        <v>0</v>
      </c>
      <c r="L69" s="453">
        <f t="shared" si="3"/>
        <v>-74108698.356560007</v>
      </c>
      <c r="M69" s="453"/>
      <c r="N69" s="453">
        <v>0</v>
      </c>
      <c r="O69" s="453">
        <v>-76329898.400000006</v>
      </c>
      <c r="P69" s="463"/>
      <c r="Q69" s="463"/>
      <c r="R69" s="463">
        <v>74108698.356560007</v>
      </c>
      <c r="S69" s="453"/>
      <c r="T69" s="453">
        <v>74108698.356560007</v>
      </c>
      <c r="U69" s="471">
        <v>0</v>
      </c>
      <c r="X69" s="495">
        <v>58683</v>
      </c>
      <c r="Y69" s="448" t="s">
        <v>1289</v>
      </c>
      <c r="Z69" s="492" t="s">
        <v>1288</v>
      </c>
      <c r="AA69" s="494" t="s">
        <v>1283</v>
      </c>
      <c r="AB69" s="453">
        <v>0</v>
      </c>
      <c r="AC69" s="453"/>
      <c r="AD69" s="453">
        <v>-70868090.105217993</v>
      </c>
      <c r="AE69" s="453"/>
      <c r="AF69" s="453"/>
      <c r="AG69" s="453"/>
      <c r="AH69" s="453">
        <v>0</v>
      </c>
      <c r="AI69" s="453">
        <v>-70868090.105217993</v>
      </c>
      <c r="AJ69" s="453"/>
      <c r="AK69" s="453"/>
      <c r="AL69" s="453">
        <v>-72992162.019999996</v>
      </c>
      <c r="AM69" s="463"/>
      <c r="AN69" s="463"/>
      <c r="AO69" s="463">
        <v>70868090.105217993</v>
      </c>
      <c r="AP69" s="453"/>
      <c r="AQ69" s="453">
        <v>70868090.105217993</v>
      </c>
      <c r="AR69" s="469">
        <v>0</v>
      </c>
      <c r="CM69" s="448"/>
      <c r="CN69" s="448"/>
      <c r="CO69" s="448"/>
      <c r="CP69" s="448"/>
      <c r="DO69" s="448"/>
      <c r="EA69" s="448"/>
      <c r="EC69" s="448"/>
      <c r="EE69" s="448"/>
    </row>
    <row r="70" spans="1:135" outlineLevel="1">
      <c r="A70" s="495">
        <v>58400</v>
      </c>
      <c r="C70" s="492"/>
      <c r="D70" s="494" t="s">
        <v>1285</v>
      </c>
      <c r="E70" s="453">
        <v>0</v>
      </c>
      <c r="F70" s="453"/>
      <c r="G70" s="453">
        <v>0</v>
      </c>
      <c r="H70" s="453"/>
      <c r="I70" s="453">
        <v>-2294248</v>
      </c>
      <c r="J70" s="453">
        <v>-214156.22</v>
      </c>
      <c r="K70" s="453">
        <v>-7696849.6345720002</v>
      </c>
      <c r="L70" s="453">
        <f t="shared" si="3"/>
        <v>-10205253.854572</v>
      </c>
      <c r="M70" s="453"/>
      <c r="N70" s="453">
        <v>-7927541.0800000001</v>
      </c>
      <c r="O70" s="453"/>
      <c r="P70" s="463"/>
      <c r="Q70" s="463"/>
      <c r="R70" s="463">
        <v>10205253.854572</v>
      </c>
      <c r="S70" s="453"/>
      <c r="T70" s="453">
        <v>10205253.854572</v>
      </c>
      <c r="U70" s="471">
        <v>0</v>
      </c>
      <c r="X70" s="495">
        <v>58400</v>
      </c>
      <c r="Z70" s="492" t="s">
        <v>1287</v>
      </c>
      <c r="AA70" s="494" t="s">
        <v>1283</v>
      </c>
      <c r="AB70" s="453">
        <v>0</v>
      </c>
      <c r="AC70" s="453"/>
      <c r="AD70" s="453">
        <v>0</v>
      </c>
      <c r="AE70" s="453"/>
      <c r="AF70" s="453">
        <v>-2294248</v>
      </c>
      <c r="AG70" s="453">
        <v>-214156.22</v>
      </c>
      <c r="AH70" s="453">
        <v>-7665980.4321940001</v>
      </c>
      <c r="AI70" s="453">
        <v>-10174384.652194001</v>
      </c>
      <c r="AJ70" s="453"/>
      <c r="AK70" s="453">
        <v>-7895746.6600000001</v>
      </c>
      <c r="AL70" s="453"/>
      <c r="AM70" s="463"/>
      <c r="AN70" s="463"/>
      <c r="AO70" s="463">
        <v>10174384.652194001</v>
      </c>
      <c r="AP70" s="453"/>
      <c r="AQ70" s="453">
        <v>10174384.652194001</v>
      </c>
      <c r="AR70" s="469">
        <v>0</v>
      </c>
      <c r="CM70" s="448"/>
      <c r="CN70" s="448"/>
      <c r="CO70" s="448"/>
      <c r="CP70" s="448"/>
      <c r="DO70" s="448"/>
      <c r="EA70" s="448"/>
      <c r="EC70" s="448"/>
      <c r="EE70" s="448"/>
    </row>
    <row r="71" spans="1:135" outlineLevel="1">
      <c r="A71" s="495">
        <v>58399</v>
      </c>
      <c r="C71" s="492"/>
      <c r="D71" s="494" t="s">
        <v>1285</v>
      </c>
      <c r="E71" s="453">
        <v>0</v>
      </c>
      <c r="F71" s="453">
        <v>-8604.41</v>
      </c>
      <c r="G71" s="453">
        <v>0</v>
      </c>
      <c r="H71" s="453"/>
      <c r="I71" s="453"/>
      <c r="J71" s="453"/>
      <c r="K71" s="453">
        <v>0</v>
      </c>
      <c r="L71" s="453">
        <f t="shared" si="3"/>
        <v>-8604.41</v>
      </c>
      <c r="M71" s="453"/>
      <c r="N71" s="453">
        <v>0</v>
      </c>
      <c r="O71" s="453">
        <v>0</v>
      </c>
      <c r="P71" s="463"/>
      <c r="Q71" s="463"/>
      <c r="R71" s="463">
        <v>8604.41</v>
      </c>
      <c r="S71" s="453"/>
      <c r="T71" s="453">
        <v>8604.41</v>
      </c>
      <c r="U71" s="471">
        <v>0</v>
      </c>
      <c r="X71" s="495">
        <v>58399</v>
      </c>
      <c r="Z71" s="492" t="s">
        <v>1286</v>
      </c>
      <c r="AA71" s="494" t="s">
        <v>1283</v>
      </c>
      <c r="AB71" s="453">
        <v>0</v>
      </c>
      <c r="AC71" s="453">
        <v>-8604.41</v>
      </c>
      <c r="AD71" s="453">
        <v>0</v>
      </c>
      <c r="AE71" s="453"/>
      <c r="AF71" s="453"/>
      <c r="AG71" s="453"/>
      <c r="AH71" s="453">
        <v>0</v>
      </c>
      <c r="AI71" s="453">
        <v>-8604.41</v>
      </c>
      <c r="AJ71" s="453"/>
      <c r="AK71" s="453"/>
      <c r="AL71" s="453"/>
      <c r="AM71" s="463"/>
      <c r="AN71" s="463"/>
      <c r="AO71" s="463">
        <v>8604.41</v>
      </c>
      <c r="AP71" s="453"/>
      <c r="AQ71" s="453">
        <v>8604.41</v>
      </c>
      <c r="AR71" s="469">
        <v>0</v>
      </c>
      <c r="CM71" s="448"/>
      <c r="CN71" s="448"/>
      <c r="CO71" s="448"/>
      <c r="CP71" s="448"/>
      <c r="DO71" s="448"/>
      <c r="EA71" s="448"/>
      <c r="EC71" s="448"/>
      <c r="EE71" s="448"/>
    </row>
    <row r="72" spans="1:135" outlineLevel="1">
      <c r="A72" s="495">
        <v>58398</v>
      </c>
      <c r="C72" s="492"/>
      <c r="D72" s="494" t="s">
        <v>1285</v>
      </c>
      <c r="E72" s="453">
        <v>0</v>
      </c>
      <c r="F72" s="453"/>
      <c r="G72" s="453">
        <v>-11945.273969999998</v>
      </c>
      <c r="H72" s="453"/>
      <c r="I72" s="453"/>
      <c r="J72" s="453"/>
      <c r="K72" s="453">
        <v>-4066633.8058569999</v>
      </c>
      <c r="L72" s="453">
        <f t="shared" si="3"/>
        <v>-4078579.0798269999</v>
      </c>
      <c r="M72" s="453"/>
      <c r="N72" s="453">
        <v>-4188519.73</v>
      </c>
      <c r="O72" s="453">
        <v>-12303.3</v>
      </c>
      <c r="P72" s="463"/>
      <c r="Q72" s="463"/>
      <c r="R72" s="463">
        <v>4078579.0798269999</v>
      </c>
      <c r="S72" s="453"/>
      <c r="T72" s="453">
        <v>4078579.0798269999</v>
      </c>
      <c r="U72" s="471">
        <v>0</v>
      </c>
      <c r="X72" s="495">
        <v>58398</v>
      </c>
      <c r="Z72" s="492" t="s">
        <v>1284</v>
      </c>
      <c r="AA72" s="494" t="s">
        <v>1283</v>
      </c>
      <c r="AB72" s="453">
        <v>0</v>
      </c>
      <c r="AC72" s="453"/>
      <c r="AD72" s="453">
        <v>-11945.273969999998</v>
      </c>
      <c r="AE72" s="453"/>
      <c r="AF72" s="453"/>
      <c r="AG72" s="453"/>
      <c r="AH72" s="453">
        <v>-4066633.8058569999</v>
      </c>
      <c r="AI72" s="453">
        <v>-4078579.0798269999</v>
      </c>
      <c r="AJ72" s="453"/>
      <c r="AK72" s="453">
        <v>-4188519.73</v>
      </c>
      <c r="AL72" s="453">
        <v>-12303.3</v>
      </c>
      <c r="AM72" s="463"/>
      <c r="AN72" s="463"/>
      <c r="AO72" s="463">
        <v>4078579.0798269999</v>
      </c>
      <c r="AP72" s="453"/>
      <c r="AQ72" s="453">
        <v>4078579.0798269999</v>
      </c>
      <c r="AR72" s="469">
        <v>0</v>
      </c>
      <c r="CM72" s="448"/>
      <c r="CN72" s="448"/>
      <c r="CO72" s="448"/>
      <c r="CP72" s="448"/>
      <c r="DO72" s="448"/>
      <c r="EA72" s="448"/>
      <c r="EC72" s="448"/>
      <c r="EE72" s="448"/>
    </row>
    <row r="73" spans="1:135" outlineLevel="1">
      <c r="A73" s="495">
        <v>58501</v>
      </c>
      <c r="C73" s="492"/>
      <c r="D73" s="494" t="s">
        <v>1277</v>
      </c>
      <c r="E73" s="453">
        <v>0</v>
      </c>
      <c r="F73" s="453"/>
      <c r="G73" s="453">
        <v>0</v>
      </c>
      <c r="H73" s="453"/>
      <c r="I73" s="453"/>
      <c r="J73" s="453"/>
      <c r="K73" s="453">
        <v>-75.730199999999996</v>
      </c>
      <c r="L73" s="453">
        <f t="shared" si="3"/>
        <v>-75.730199999999996</v>
      </c>
      <c r="M73" s="453"/>
      <c r="N73" s="453">
        <v>-78</v>
      </c>
      <c r="O73" s="453">
        <v>0</v>
      </c>
      <c r="P73" s="463"/>
      <c r="Q73" s="463"/>
      <c r="R73" s="463">
        <v>0</v>
      </c>
      <c r="S73" s="453"/>
      <c r="T73" s="453">
        <v>0</v>
      </c>
      <c r="U73" s="471">
        <v>-75.730199999999996</v>
      </c>
      <c r="X73" s="495">
        <v>58501</v>
      </c>
      <c r="Z73" s="492" t="s">
        <v>1282</v>
      </c>
      <c r="AA73" s="494" t="s">
        <v>1275</v>
      </c>
      <c r="AB73" s="453">
        <v>0</v>
      </c>
      <c r="AC73" s="453"/>
      <c r="AD73" s="453">
        <v>0</v>
      </c>
      <c r="AE73" s="453"/>
      <c r="AF73" s="453"/>
      <c r="AG73" s="453"/>
      <c r="AH73" s="453">
        <v>0</v>
      </c>
      <c r="AI73" s="453">
        <v>0</v>
      </c>
      <c r="AJ73" s="453"/>
      <c r="AK73" s="453"/>
      <c r="AL73" s="453"/>
      <c r="AM73" s="463"/>
      <c r="AN73" s="463"/>
      <c r="AO73" s="463">
        <v>0</v>
      </c>
      <c r="AP73" s="453"/>
      <c r="AQ73" s="453">
        <v>0</v>
      </c>
      <c r="AR73" s="469">
        <v>0</v>
      </c>
      <c r="CM73" s="448"/>
      <c r="CN73" s="448"/>
      <c r="CO73" s="448"/>
      <c r="CP73" s="448"/>
      <c r="DO73" s="448"/>
      <c r="EA73" s="448"/>
      <c r="EC73" s="448"/>
      <c r="EE73" s="448"/>
    </row>
    <row r="74" spans="1:135" outlineLevel="1">
      <c r="A74" s="495">
        <v>92010</v>
      </c>
      <c r="C74" s="492"/>
      <c r="D74" s="494" t="s">
        <v>1277</v>
      </c>
      <c r="E74" s="453">
        <v>-4963565.91</v>
      </c>
      <c r="F74" s="453">
        <v>-105656</v>
      </c>
      <c r="G74" s="453">
        <v>0</v>
      </c>
      <c r="H74" s="453"/>
      <c r="I74" s="453"/>
      <c r="J74" s="453"/>
      <c r="K74" s="453">
        <v>-41209.598065999999</v>
      </c>
      <c r="L74" s="453">
        <f t="shared" si="3"/>
        <v>-5110431.5080660004</v>
      </c>
      <c r="M74" s="453"/>
      <c r="N74" s="453">
        <v>-42444.74</v>
      </c>
      <c r="O74" s="453">
        <v>0</v>
      </c>
      <c r="P74" s="463"/>
      <c r="Q74" s="463"/>
      <c r="R74" s="463">
        <v>0</v>
      </c>
      <c r="S74" s="453"/>
      <c r="T74" s="453">
        <v>0</v>
      </c>
      <c r="U74" s="471">
        <v>-5110431.5080660004</v>
      </c>
      <c r="X74" s="495">
        <v>92010</v>
      </c>
      <c r="Z74" s="492" t="s">
        <v>1281</v>
      </c>
      <c r="AA74" s="494" t="s">
        <v>1275</v>
      </c>
      <c r="AB74" s="453">
        <v>-4722666.37</v>
      </c>
      <c r="AC74" s="453">
        <v>-105656</v>
      </c>
      <c r="AD74" s="453">
        <v>0</v>
      </c>
      <c r="AE74" s="453"/>
      <c r="AF74" s="453"/>
      <c r="AG74" s="453"/>
      <c r="AH74" s="453">
        <v>-41209.598065999999</v>
      </c>
      <c r="AI74" s="453">
        <v>-4869531.9680660004</v>
      </c>
      <c r="AJ74" s="453"/>
      <c r="AK74" s="453">
        <v>-42444.74</v>
      </c>
      <c r="AL74" s="453"/>
      <c r="AM74" s="463"/>
      <c r="AN74" s="463"/>
      <c r="AO74" s="463">
        <v>0</v>
      </c>
      <c r="AP74" s="453"/>
      <c r="AQ74" s="453">
        <v>0</v>
      </c>
      <c r="AR74" s="469">
        <v>-4869531.9680660004</v>
      </c>
      <c r="CM74" s="448"/>
      <c r="CN74" s="448"/>
      <c r="CO74" s="448"/>
      <c r="CP74" s="448"/>
      <c r="DO74" s="448"/>
      <c r="EA74" s="448"/>
      <c r="EC74" s="448"/>
      <c r="EE74" s="448"/>
    </row>
    <row r="75" spans="1:135" outlineLevel="1">
      <c r="A75" s="495">
        <v>92011</v>
      </c>
      <c r="C75" s="492"/>
      <c r="D75" s="494" t="s">
        <v>1277</v>
      </c>
      <c r="E75" s="453">
        <v>0</v>
      </c>
      <c r="F75" s="453"/>
      <c r="G75" s="453">
        <v>0</v>
      </c>
      <c r="H75" s="453"/>
      <c r="I75" s="453"/>
      <c r="J75" s="453"/>
      <c r="K75" s="453">
        <v>-16437.337</v>
      </c>
      <c r="L75" s="453">
        <f t="shared" si="3"/>
        <v>-16437.337</v>
      </c>
      <c r="M75" s="453"/>
      <c r="N75" s="453">
        <v>-16930</v>
      </c>
      <c r="O75" s="453">
        <v>0</v>
      </c>
      <c r="P75" s="463"/>
      <c r="Q75" s="463"/>
      <c r="R75" s="463">
        <v>0</v>
      </c>
      <c r="S75" s="453"/>
      <c r="T75" s="453">
        <v>0</v>
      </c>
      <c r="U75" s="471">
        <v>-16437.337</v>
      </c>
      <c r="X75" s="495">
        <v>92011</v>
      </c>
      <c r="Z75" s="492" t="s">
        <v>1280</v>
      </c>
      <c r="AA75" s="494" t="s">
        <v>1275</v>
      </c>
      <c r="AB75" s="453">
        <v>0</v>
      </c>
      <c r="AC75" s="453"/>
      <c r="AD75" s="453">
        <v>0</v>
      </c>
      <c r="AE75" s="453"/>
      <c r="AF75" s="453"/>
      <c r="AG75" s="453"/>
      <c r="AH75" s="453">
        <v>0</v>
      </c>
      <c r="AI75" s="453">
        <v>0</v>
      </c>
      <c r="AJ75" s="453"/>
      <c r="AK75" s="453">
        <v>0</v>
      </c>
      <c r="AL75" s="453"/>
      <c r="AM75" s="463"/>
      <c r="AN75" s="463"/>
      <c r="AO75" s="463">
        <v>0</v>
      </c>
      <c r="AP75" s="453"/>
      <c r="AQ75" s="453">
        <v>0</v>
      </c>
      <c r="AR75" s="469">
        <v>0</v>
      </c>
      <c r="CM75" s="448"/>
      <c r="CN75" s="448"/>
      <c r="CO75" s="448"/>
      <c r="CP75" s="448"/>
      <c r="DO75" s="448"/>
      <c r="EA75" s="448"/>
      <c r="EC75" s="448"/>
      <c r="EE75" s="448"/>
    </row>
    <row r="76" spans="1:135" outlineLevel="1">
      <c r="A76" s="495">
        <v>920111</v>
      </c>
      <c r="C76" s="492"/>
      <c r="D76" s="494" t="s">
        <v>1277</v>
      </c>
      <c r="E76" s="453">
        <v>0</v>
      </c>
      <c r="F76" s="453"/>
      <c r="G76" s="453">
        <v>0</v>
      </c>
      <c r="H76" s="453"/>
      <c r="I76" s="453"/>
      <c r="J76" s="453"/>
      <c r="K76" s="453">
        <v>-18511.596887</v>
      </c>
      <c r="L76" s="453">
        <f t="shared" si="3"/>
        <v>-18511.596887</v>
      </c>
      <c r="M76" s="453"/>
      <c r="N76" s="453">
        <v>-19066.43</v>
      </c>
      <c r="O76" s="453">
        <v>0</v>
      </c>
      <c r="P76" s="463"/>
      <c r="Q76" s="463"/>
      <c r="R76" s="463">
        <v>0</v>
      </c>
      <c r="S76" s="453"/>
      <c r="T76" s="453">
        <v>0</v>
      </c>
      <c r="U76" s="471">
        <v>-18511.596887</v>
      </c>
      <c r="X76" s="495">
        <v>920111</v>
      </c>
      <c r="Z76" s="492" t="s">
        <v>1279</v>
      </c>
      <c r="AA76" s="494" t="s">
        <v>1275</v>
      </c>
      <c r="AB76" s="453">
        <v>0</v>
      </c>
      <c r="AC76" s="453"/>
      <c r="AD76" s="453">
        <v>0</v>
      </c>
      <c r="AE76" s="453"/>
      <c r="AF76" s="453"/>
      <c r="AG76" s="453"/>
      <c r="AH76" s="453">
        <v>0</v>
      </c>
      <c r="AI76" s="453">
        <v>0</v>
      </c>
      <c r="AJ76" s="453"/>
      <c r="AK76" s="453">
        <v>0</v>
      </c>
      <c r="AL76" s="453"/>
      <c r="AM76" s="463"/>
      <c r="AN76" s="463"/>
      <c r="AO76" s="463">
        <v>0</v>
      </c>
      <c r="AP76" s="453"/>
      <c r="AQ76" s="453">
        <v>0</v>
      </c>
      <c r="AR76" s="469">
        <v>0</v>
      </c>
      <c r="CM76" s="448"/>
      <c r="CN76" s="448"/>
      <c r="CO76" s="448"/>
      <c r="CP76" s="448"/>
      <c r="DO76" s="448"/>
      <c r="EA76" s="448"/>
      <c r="EC76" s="448"/>
      <c r="EE76" s="448"/>
    </row>
    <row r="77" spans="1:135" outlineLevel="1">
      <c r="A77" s="495">
        <v>92009</v>
      </c>
      <c r="C77" s="492"/>
      <c r="D77" s="494" t="s">
        <v>1277</v>
      </c>
      <c r="E77" s="453">
        <v>0</v>
      </c>
      <c r="F77" s="453"/>
      <c r="G77" s="453">
        <v>-75.730199999999996</v>
      </c>
      <c r="H77" s="453"/>
      <c r="I77" s="453"/>
      <c r="J77" s="453"/>
      <c r="K77" s="453">
        <v>0</v>
      </c>
      <c r="L77" s="453">
        <f t="shared" si="3"/>
        <v>-75.730199999999996</v>
      </c>
      <c r="M77" s="453"/>
      <c r="N77" s="453">
        <v>0</v>
      </c>
      <c r="O77" s="453">
        <v>-78</v>
      </c>
      <c r="P77" s="463"/>
      <c r="Q77" s="463"/>
      <c r="R77" s="463">
        <v>0</v>
      </c>
      <c r="S77" s="453"/>
      <c r="T77" s="453">
        <v>0</v>
      </c>
      <c r="U77" s="471">
        <v>-75.730199999999996</v>
      </c>
      <c r="X77" s="495">
        <v>92009</v>
      </c>
      <c r="Z77" s="492" t="s">
        <v>1278</v>
      </c>
      <c r="AA77" s="494" t="s">
        <v>1275</v>
      </c>
      <c r="AB77" s="453">
        <v>0</v>
      </c>
      <c r="AC77" s="453"/>
      <c r="AD77" s="453">
        <v>-75.730199999999996</v>
      </c>
      <c r="AE77" s="453"/>
      <c r="AF77" s="453"/>
      <c r="AG77" s="453"/>
      <c r="AH77" s="453">
        <v>0</v>
      </c>
      <c r="AI77" s="453">
        <v>-75.730199999999996</v>
      </c>
      <c r="AJ77" s="453"/>
      <c r="AK77" s="453">
        <v>0</v>
      </c>
      <c r="AL77" s="453">
        <v>-78</v>
      </c>
      <c r="AM77" s="463"/>
      <c r="AN77" s="463"/>
      <c r="AO77" s="463">
        <v>0</v>
      </c>
      <c r="AP77" s="453"/>
      <c r="AQ77" s="453">
        <v>0</v>
      </c>
      <c r="AR77" s="469">
        <v>-75.730199999999996</v>
      </c>
      <c r="CM77" s="448"/>
      <c r="CN77" s="448"/>
      <c r="CO77" s="448"/>
      <c r="CP77" s="448"/>
      <c r="DO77" s="448"/>
      <c r="EA77" s="448"/>
      <c r="EC77" s="448"/>
      <c r="EE77" s="448"/>
    </row>
    <row r="78" spans="1:135" outlineLevel="1">
      <c r="A78" s="495">
        <v>920137</v>
      </c>
      <c r="C78" s="492"/>
      <c r="D78" s="494" t="s">
        <v>1277</v>
      </c>
      <c r="E78" s="453">
        <v>-3191269.6</v>
      </c>
      <c r="F78" s="453"/>
      <c r="G78" s="453">
        <v>0</v>
      </c>
      <c r="H78" s="476"/>
      <c r="I78" s="453"/>
      <c r="J78" s="453"/>
      <c r="K78" s="453">
        <v>0</v>
      </c>
      <c r="L78" s="476">
        <f t="shared" si="3"/>
        <v>-3191269.6</v>
      </c>
      <c r="M78" s="476"/>
      <c r="N78" s="476">
        <v>0</v>
      </c>
      <c r="O78" s="476">
        <v>0</v>
      </c>
      <c r="P78" s="496"/>
      <c r="Q78" s="496"/>
      <c r="R78" s="496">
        <v>0</v>
      </c>
      <c r="S78" s="476"/>
      <c r="T78" s="476">
        <v>0</v>
      </c>
      <c r="U78" s="477">
        <v>-3191269.6</v>
      </c>
      <c r="X78" s="495">
        <v>920137</v>
      </c>
      <c r="Z78" s="492" t="s">
        <v>1276</v>
      </c>
      <c r="AA78" s="494" t="s">
        <v>1275</v>
      </c>
      <c r="AB78" s="453">
        <v>-2971269.6</v>
      </c>
      <c r="AC78" s="453"/>
      <c r="AD78" s="453">
        <v>0</v>
      </c>
      <c r="AE78" s="453"/>
      <c r="AF78" s="453"/>
      <c r="AG78" s="453"/>
      <c r="AH78" s="453">
        <v>0</v>
      </c>
      <c r="AI78" s="453">
        <v>-2971269.6</v>
      </c>
      <c r="AJ78" s="453"/>
      <c r="AK78" s="453"/>
      <c r="AL78" s="453"/>
      <c r="AM78" s="463"/>
      <c r="AN78" s="463"/>
      <c r="AO78" s="463">
        <v>0</v>
      </c>
      <c r="AP78" s="453"/>
      <c r="AQ78" s="453">
        <v>0</v>
      </c>
      <c r="AR78" s="469">
        <v>-2971269.6</v>
      </c>
      <c r="CM78" s="448"/>
      <c r="CN78" s="448"/>
      <c r="CO78" s="448"/>
      <c r="CP78" s="448"/>
      <c r="DO78" s="448"/>
      <c r="EA78" s="448"/>
      <c r="EC78" s="448"/>
      <c r="EE78" s="448"/>
    </row>
    <row r="79" spans="1:135">
      <c r="D79" s="492"/>
      <c r="E79" s="493"/>
      <c r="F79" s="493"/>
      <c r="G79" s="493"/>
      <c r="H79" s="453"/>
      <c r="I79" s="493"/>
      <c r="J79" s="493"/>
      <c r="K79" s="493"/>
      <c r="L79" s="453"/>
      <c r="M79" s="453"/>
      <c r="N79" s="453"/>
      <c r="O79" s="453"/>
      <c r="P79" s="463"/>
      <c r="Q79" s="463"/>
      <c r="R79" s="463">
        <v>0</v>
      </c>
      <c r="S79" s="453"/>
      <c r="T79" s="453"/>
      <c r="U79" s="471"/>
      <c r="AA79" s="492"/>
      <c r="AB79" s="493"/>
      <c r="AC79" s="493"/>
      <c r="AD79" s="493"/>
      <c r="AE79" s="453"/>
      <c r="AF79" s="493"/>
      <c r="AG79" s="493"/>
      <c r="AH79" s="493"/>
      <c r="AI79" s="453"/>
      <c r="AJ79" s="453"/>
      <c r="AK79" s="453"/>
      <c r="AL79" s="453"/>
      <c r="AM79" s="463"/>
      <c r="AN79" s="463"/>
      <c r="AO79" s="463"/>
      <c r="AP79" s="453"/>
      <c r="AQ79" s="453"/>
      <c r="AR79" s="469"/>
      <c r="CM79" s="448"/>
      <c r="CN79" s="448"/>
      <c r="CO79" s="448"/>
      <c r="CP79" s="448"/>
      <c r="DO79" s="448"/>
      <c r="EA79" s="448"/>
      <c r="EC79" s="448"/>
      <c r="EE79" s="448"/>
    </row>
    <row r="80" spans="1:135">
      <c r="D80" s="492"/>
      <c r="E80" s="453">
        <f t="shared" ref="E80:U80" si="4">SUM(E49:E78)</f>
        <v>-479894882.16000003</v>
      </c>
      <c r="F80" s="453">
        <f t="shared" si="4"/>
        <v>-134530024.96000001</v>
      </c>
      <c r="G80" s="453">
        <f t="shared" si="4"/>
        <v>-92639771.730575994</v>
      </c>
      <c r="H80" s="453">
        <f t="shared" si="4"/>
        <v>-414002</v>
      </c>
      <c r="I80" s="453">
        <f t="shared" si="4"/>
        <v>-2294248</v>
      </c>
      <c r="J80" s="453">
        <f t="shared" si="4"/>
        <v>-214156.22</v>
      </c>
      <c r="K80" s="453">
        <f t="shared" si="4"/>
        <v>-79492783.606431991</v>
      </c>
      <c r="L80" s="453">
        <f t="shared" si="4"/>
        <v>-789479868.67700815</v>
      </c>
      <c r="M80" s="453">
        <f t="shared" si="4"/>
        <v>0</v>
      </c>
      <c r="N80" s="453">
        <f t="shared" si="4"/>
        <v>-81875356.480000004</v>
      </c>
      <c r="O80" s="453">
        <f t="shared" si="4"/>
        <v>-95416388.640000001</v>
      </c>
      <c r="P80" s="453">
        <f t="shared" si="4"/>
        <v>0</v>
      </c>
      <c r="Q80" s="453">
        <f t="shared" si="4"/>
        <v>0</v>
      </c>
      <c r="R80" s="453">
        <f t="shared" si="4"/>
        <v>288515431.74526703</v>
      </c>
      <c r="S80" s="453">
        <f t="shared" si="4"/>
        <v>0</v>
      </c>
      <c r="T80" s="453">
        <f t="shared" si="4"/>
        <v>288515431.74526703</v>
      </c>
      <c r="U80" s="471">
        <f t="shared" si="4"/>
        <v>-500964436.93174112</v>
      </c>
      <c r="AA80" s="492"/>
      <c r="AB80" s="453">
        <v>-479207806.37929505</v>
      </c>
      <c r="AC80" s="453">
        <v>-135437996.54214492</v>
      </c>
      <c r="AD80" s="453">
        <v>-88636160.703957975</v>
      </c>
      <c r="AE80" s="453">
        <v>-414002</v>
      </c>
      <c r="AF80" s="453">
        <v>-2294248</v>
      </c>
      <c r="AG80" s="453">
        <v>-214156.22</v>
      </c>
      <c r="AH80" s="453">
        <v>-78593807.994939998</v>
      </c>
      <c r="AI80" s="453">
        <v>-784798177.84033811</v>
      </c>
      <c r="AJ80" s="453">
        <v>0</v>
      </c>
      <c r="AK80" s="453">
        <v>-80949436.599999994</v>
      </c>
      <c r="AL80" s="453">
        <v>-91292780.61999999</v>
      </c>
      <c r="AM80" s="463"/>
      <c r="AN80" s="463"/>
      <c r="AO80" s="463"/>
      <c r="AP80" s="453"/>
      <c r="AQ80" s="453"/>
      <c r="AR80" s="469">
        <v>-510428831.02478898</v>
      </c>
      <c r="CM80" s="448"/>
      <c r="CN80" s="448"/>
      <c r="CO80" s="448"/>
      <c r="CP80" s="448"/>
      <c r="DO80" s="448"/>
      <c r="EA80" s="448"/>
      <c r="EC80" s="448"/>
      <c r="EE80" s="448"/>
    </row>
    <row r="81" spans="2:135">
      <c r="B81" s="451"/>
      <c r="D81" s="492"/>
      <c r="E81" s="490" t="s">
        <v>1180</v>
      </c>
      <c r="F81" s="490" t="s">
        <v>1180</v>
      </c>
      <c r="G81" s="490" t="s">
        <v>1180</v>
      </c>
      <c r="H81" s="490" t="s">
        <v>1180</v>
      </c>
      <c r="I81" s="490" t="s">
        <v>1180</v>
      </c>
      <c r="J81" s="490" t="s">
        <v>1180</v>
      </c>
      <c r="K81" s="490" t="s">
        <v>1180</v>
      </c>
      <c r="L81" s="490" t="s">
        <v>1180</v>
      </c>
      <c r="M81" s="490" t="s">
        <v>1180</v>
      </c>
      <c r="N81" s="490" t="s">
        <v>1180</v>
      </c>
      <c r="O81" s="490" t="s">
        <v>1180</v>
      </c>
      <c r="P81" s="463"/>
      <c r="Q81" s="463"/>
      <c r="R81" s="463">
        <v>0</v>
      </c>
      <c r="S81" s="453"/>
      <c r="T81" s="453"/>
      <c r="U81" s="491" t="s">
        <v>1180</v>
      </c>
      <c r="V81" s="487"/>
      <c r="Y81" s="451"/>
      <c r="AA81" s="492"/>
      <c r="AB81" s="490" t="s">
        <v>1180</v>
      </c>
      <c r="AC81" s="490" t="s">
        <v>1180</v>
      </c>
      <c r="AD81" s="490" t="s">
        <v>1180</v>
      </c>
      <c r="AE81" s="490" t="s">
        <v>1180</v>
      </c>
      <c r="AF81" s="490" t="s">
        <v>1180</v>
      </c>
      <c r="AG81" s="490" t="s">
        <v>1180</v>
      </c>
      <c r="AH81" s="490" t="s">
        <v>1180</v>
      </c>
      <c r="AI81" s="490" t="s">
        <v>1180</v>
      </c>
      <c r="AJ81" s="490" t="s">
        <v>1180</v>
      </c>
      <c r="AK81" s="490" t="s">
        <v>1180</v>
      </c>
      <c r="AL81" s="490" t="s">
        <v>1180</v>
      </c>
      <c r="AM81" s="463"/>
      <c r="AN81" s="463"/>
      <c r="AO81" s="463"/>
      <c r="AP81" s="453"/>
      <c r="AQ81" s="453"/>
      <c r="AR81" s="489" t="s">
        <v>1180</v>
      </c>
      <c r="CM81" s="448"/>
      <c r="CN81" s="448"/>
      <c r="CO81" s="448"/>
      <c r="CP81" s="448"/>
      <c r="DO81" s="448"/>
      <c r="EA81" s="448"/>
      <c r="EC81" s="448"/>
      <c r="EE81" s="448"/>
    </row>
    <row r="82" spans="2:135">
      <c r="B82" s="464" t="s">
        <v>1185</v>
      </c>
      <c r="E82" s="453" t="e">
        <f t="shared" ref="E82:U82" si="5">+E45+E80</f>
        <v>#VALUE!</v>
      </c>
      <c r="F82" s="453" t="e">
        <f t="shared" si="5"/>
        <v>#VALUE!</v>
      </c>
      <c r="G82" s="453">
        <f t="shared" si="5"/>
        <v>49081503.232768998</v>
      </c>
      <c r="H82" s="453">
        <f t="shared" si="5"/>
        <v>2418697.61</v>
      </c>
      <c r="I82" s="453">
        <f t="shared" si="5"/>
        <v>-2286647.7000000002</v>
      </c>
      <c r="J82" s="453">
        <f t="shared" si="5"/>
        <v>-214156.22</v>
      </c>
      <c r="K82" s="453">
        <f t="shared" si="5"/>
        <v>-2635227.0327039957</v>
      </c>
      <c r="L82" s="453" t="e">
        <f t="shared" si="5"/>
        <v>#VALUE!</v>
      </c>
      <c r="M82" s="453">
        <f t="shared" si="5"/>
        <v>0</v>
      </c>
      <c r="N82" s="453">
        <f t="shared" si="5"/>
        <v>-2714210.5600000024</v>
      </c>
      <c r="O82" s="453">
        <f t="shared" si="5"/>
        <v>50552583.410000011</v>
      </c>
      <c r="P82" s="453">
        <f t="shared" si="5"/>
        <v>0</v>
      </c>
      <c r="Q82" s="453">
        <f t="shared" si="5"/>
        <v>0</v>
      </c>
      <c r="R82" s="453">
        <f t="shared" si="5"/>
        <v>288515431.74526703</v>
      </c>
      <c r="S82" s="453">
        <f t="shared" si="5"/>
        <v>0</v>
      </c>
      <c r="T82" s="453">
        <f t="shared" si="5"/>
        <v>288515431.74526703</v>
      </c>
      <c r="U82" s="471">
        <f t="shared" si="5"/>
        <v>-257375203.72813711</v>
      </c>
      <c r="Y82" s="464" t="s">
        <v>1185</v>
      </c>
      <c r="AB82" s="453">
        <v>-247051480.23965105</v>
      </c>
      <c r="AC82" s="453">
        <v>-64363687.682417929</v>
      </c>
      <c r="AD82" s="453">
        <v>49091438.520432025</v>
      </c>
      <c r="AE82" s="453">
        <v>2418697.61</v>
      </c>
      <c r="AF82" s="453">
        <v>-2285747.7000000002</v>
      </c>
      <c r="AG82" s="453">
        <v>-214156.22</v>
      </c>
      <c r="AH82" s="453">
        <v>-5381547.2007640004</v>
      </c>
      <c r="AI82" s="453">
        <v>-267786482.91240114</v>
      </c>
      <c r="AJ82" s="453">
        <v>0</v>
      </c>
      <c r="AK82" s="453">
        <v>-5542843.9599999934</v>
      </c>
      <c r="AL82" s="453">
        <v>50562816.480000004</v>
      </c>
      <c r="AM82" s="463"/>
      <c r="AN82" s="463"/>
      <c r="AO82" s="463"/>
      <c r="AP82" s="453"/>
      <c r="AQ82" s="453"/>
      <c r="AR82" s="469">
        <v>-267786482.89286703</v>
      </c>
      <c r="CM82" s="448"/>
      <c r="CN82" s="448"/>
      <c r="CO82" s="448"/>
      <c r="CP82" s="448"/>
      <c r="DO82" s="448"/>
      <c r="EA82" s="448"/>
      <c r="EC82" s="448"/>
      <c r="EE82" s="448"/>
    </row>
    <row r="83" spans="2:135">
      <c r="E83" s="490" t="s">
        <v>1180</v>
      </c>
      <c r="F83" s="490" t="s">
        <v>1180</v>
      </c>
      <c r="G83" s="490" t="s">
        <v>1180</v>
      </c>
      <c r="H83" s="490" t="s">
        <v>1180</v>
      </c>
      <c r="I83" s="490" t="s">
        <v>1180</v>
      </c>
      <c r="J83" s="490" t="s">
        <v>1180</v>
      </c>
      <c r="K83" s="490" t="s">
        <v>1180</v>
      </c>
      <c r="L83" s="490" t="s">
        <v>1180</v>
      </c>
      <c r="M83" s="490" t="s">
        <v>1180</v>
      </c>
      <c r="N83" s="490" t="s">
        <v>1180</v>
      </c>
      <c r="O83" s="490" t="s">
        <v>1180</v>
      </c>
      <c r="P83" s="463"/>
      <c r="Q83" s="463"/>
      <c r="R83" s="463">
        <v>0</v>
      </c>
      <c r="S83" s="453"/>
      <c r="T83" s="453"/>
      <c r="U83" s="491" t="s">
        <v>1180</v>
      </c>
      <c r="V83" s="487"/>
      <c r="AB83" s="490" t="s">
        <v>1180</v>
      </c>
      <c r="AC83" s="490" t="s">
        <v>1180</v>
      </c>
      <c r="AD83" s="490" t="s">
        <v>1180</v>
      </c>
      <c r="AE83" s="490" t="s">
        <v>1180</v>
      </c>
      <c r="AF83" s="490" t="s">
        <v>1180</v>
      </c>
      <c r="AG83" s="490" t="s">
        <v>1180</v>
      </c>
      <c r="AH83" s="490" t="s">
        <v>1180</v>
      </c>
      <c r="AI83" s="490" t="s">
        <v>1180</v>
      </c>
      <c r="AJ83" s="490" t="s">
        <v>1180</v>
      </c>
      <c r="AK83" s="490" t="s">
        <v>1180</v>
      </c>
      <c r="AL83" s="490" t="s">
        <v>1180</v>
      </c>
      <c r="AM83" s="463"/>
      <c r="AN83" s="463"/>
      <c r="AO83" s="463"/>
      <c r="AP83" s="453"/>
      <c r="AQ83" s="453"/>
      <c r="AR83" s="489" t="s">
        <v>1180</v>
      </c>
      <c r="CM83" s="448"/>
      <c r="CN83" s="448"/>
      <c r="CO83" s="448"/>
      <c r="CP83" s="448"/>
      <c r="DO83" s="448"/>
      <c r="EA83" s="448"/>
      <c r="EC83" s="448"/>
      <c r="EE83" s="448"/>
    </row>
    <row r="84" spans="2:135">
      <c r="B84" s="451" t="s">
        <v>1184</v>
      </c>
      <c r="E84" s="453" t="e">
        <f t="shared" ref="E84:U84" si="6">+E16+E82</f>
        <v>#VALUE!</v>
      </c>
      <c r="F84" s="453" t="e">
        <f t="shared" si="6"/>
        <v>#VALUE!</v>
      </c>
      <c r="G84" s="453">
        <f t="shared" si="6"/>
        <v>49081503.232768998</v>
      </c>
      <c r="H84" s="453">
        <f t="shared" si="6"/>
        <v>2418709.4099999997</v>
      </c>
      <c r="I84" s="453">
        <f t="shared" si="6"/>
        <v>-2286647.7000000002</v>
      </c>
      <c r="J84" s="453">
        <f t="shared" si="6"/>
        <v>-214156.22</v>
      </c>
      <c r="K84" s="453">
        <f t="shared" si="6"/>
        <v>4934951.9876790037</v>
      </c>
      <c r="L84" s="453" t="e">
        <f t="shared" si="6"/>
        <v>#VALUE!</v>
      </c>
      <c r="M84" s="453">
        <f t="shared" si="6"/>
        <v>0</v>
      </c>
      <c r="N84" s="453">
        <f t="shared" si="6"/>
        <v>5082863.3099999968</v>
      </c>
      <c r="O84" s="453">
        <f t="shared" si="6"/>
        <v>50552583.410000011</v>
      </c>
      <c r="P84" s="453">
        <f t="shared" si="6"/>
        <v>0</v>
      </c>
      <c r="Q84" s="453">
        <f t="shared" si="6"/>
        <v>-11.57302</v>
      </c>
      <c r="R84" s="453">
        <f t="shared" si="6"/>
        <v>288515431.74526703</v>
      </c>
      <c r="S84" s="453">
        <f t="shared" si="6"/>
        <v>0</v>
      </c>
      <c r="T84" s="453">
        <f t="shared" si="6"/>
        <v>288515420.17224705</v>
      </c>
      <c r="U84" s="471">
        <f t="shared" si="6"/>
        <v>-173734279.82077411</v>
      </c>
      <c r="Y84" s="451" t="s">
        <v>1184</v>
      </c>
      <c r="AB84" s="453">
        <v>-169776803.37330005</v>
      </c>
      <c r="AC84" s="453">
        <v>-56237420.482417934</v>
      </c>
      <c r="AD84" s="453">
        <v>49091438.520432025</v>
      </c>
      <c r="AE84" s="453">
        <v>2418709.4099999997</v>
      </c>
      <c r="AF84" s="453">
        <v>-2285747.7000000002</v>
      </c>
      <c r="AG84" s="453">
        <v>-214156.22</v>
      </c>
      <c r="AH84" s="453">
        <v>3167470.7718289979</v>
      </c>
      <c r="AI84" s="453">
        <v>-173836509.07345712</v>
      </c>
      <c r="AJ84" s="453">
        <v>0</v>
      </c>
      <c r="AK84" s="453">
        <v>3262406.8100000061</v>
      </c>
      <c r="AL84" s="453">
        <v>50562816.480000004</v>
      </c>
      <c r="AM84" s="463"/>
      <c r="AN84" s="463"/>
      <c r="AO84" s="463"/>
      <c r="AP84" s="453"/>
      <c r="AQ84" s="453"/>
      <c r="AR84" s="469">
        <v>-173836520.62694302</v>
      </c>
      <c r="CM84" s="448"/>
      <c r="CN84" s="448"/>
      <c r="CO84" s="448"/>
      <c r="CP84" s="448"/>
      <c r="DO84" s="448"/>
      <c r="EA84" s="448"/>
      <c r="EC84" s="448"/>
      <c r="EE84" s="448"/>
    </row>
    <row r="85" spans="2:135">
      <c r="B85" s="451"/>
      <c r="E85" s="486" t="s">
        <v>1180</v>
      </c>
      <c r="F85" s="486" t="s">
        <v>1180</v>
      </c>
      <c r="G85" s="486" t="s">
        <v>1180</v>
      </c>
      <c r="H85" s="486" t="s">
        <v>1180</v>
      </c>
      <c r="I85" s="486"/>
      <c r="J85" s="486"/>
      <c r="K85" s="486"/>
      <c r="L85" s="486" t="s">
        <v>1180</v>
      </c>
      <c r="M85" s="486" t="s">
        <v>1180</v>
      </c>
      <c r="N85" s="486" t="s">
        <v>1180</v>
      </c>
      <c r="O85" s="486" t="s">
        <v>1180</v>
      </c>
      <c r="P85" s="463"/>
      <c r="Q85" s="463"/>
      <c r="R85" s="463">
        <v>0</v>
      </c>
      <c r="S85" s="453"/>
      <c r="T85" s="453"/>
      <c r="U85" s="488" t="s">
        <v>1180</v>
      </c>
      <c r="V85" s="487"/>
      <c r="Y85" s="451"/>
      <c r="AB85" s="486" t="s">
        <v>1180</v>
      </c>
      <c r="AC85" s="486" t="s">
        <v>1180</v>
      </c>
      <c r="AD85" s="486" t="s">
        <v>1180</v>
      </c>
      <c r="AE85" s="486" t="s">
        <v>1180</v>
      </c>
      <c r="AF85" s="486"/>
      <c r="AG85" s="486"/>
      <c r="AH85" s="486"/>
      <c r="AI85" s="486" t="s">
        <v>1180</v>
      </c>
      <c r="AJ85" s="486" t="s">
        <v>1180</v>
      </c>
      <c r="AK85" s="486" t="s">
        <v>1180</v>
      </c>
      <c r="AL85" s="486" t="s">
        <v>1180</v>
      </c>
      <c r="AM85" s="463"/>
      <c r="AN85" s="463"/>
      <c r="AO85" s="463"/>
      <c r="AP85" s="453"/>
      <c r="AQ85" s="453"/>
      <c r="AR85" s="485" t="s">
        <v>1180</v>
      </c>
      <c r="CM85" s="448"/>
      <c r="CN85" s="448"/>
      <c r="CO85" s="448"/>
      <c r="CP85" s="448"/>
      <c r="DO85" s="448"/>
      <c r="EA85" s="448"/>
      <c r="EC85" s="448"/>
      <c r="EE85" s="448"/>
    </row>
    <row r="86" spans="2:135">
      <c r="B86" s="451" t="s">
        <v>1183</v>
      </c>
      <c r="E86" s="453"/>
      <c r="F86" s="453"/>
      <c r="G86" s="453"/>
      <c r="H86" s="453"/>
      <c r="I86" s="453"/>
      <c r="J86" s="453"/>
      <c r="K86" s="453"/>
      <c r="L86" s="453"/>
      <c r="M86" s="453"/>
      <c r="N86" s="453"/>
      <c r="O86" s="453"/>
      <c r="P86" s="463"/>
      <c r="Q86" s="463"/>
      <c r="R86" s="463">
        <v>0</v>
      </c>
      <c r="S86" s="453"/>
      <c r="T86" s="453"/>
      <c r="U86" s="471"/>
      <c r="Y86" s="451" t="s">
        <v>1183</v>
      </c>
      <c r="AB86" s="453"/>
      <c r="AC86" s="453"/>
      <c r="AD86" s="453"/>
      <c r="AE86" s="453"/>
      <c r="AF86" s="453"/>
      <c r="AG86" s="453"/>
      <c r="AH86" s="453"/>
      <c r="AI86" s="453"/>
      <c r="AJ86" s="453"/>
      <c r="AK86" s="453"/>
      <c r="AL86" s="453"/>
      <c r="AM86" s="463"/>
      <c r="AN86" s="463"/>
      <c r="AO86" s="463"/>
      <c r="AP86" s="453"/>
      <c r="AQ86" s="453"/>
      <c r="AR86" s="469"/>
      <c r="CM86" s="448"/>
      <c r="CN86" s="448"/>
      <c r="CO86" s="448"/>
      <c r="CP86" s="448"/>
      <c r="DO86" s="448"/>
      <c r="EA86" s="448"/>
      <c r="EC86" s="448"/>
      <c r="EE86" s="448"/>
    </row>
    <row r="87" spans="2:135" outlineLevel="1">
      <c r="B87" s="451"/>
      <c r="C87" s="448" t="s">
        <v>1182</v>
      </c>
      <c r="E87" s="453">
        <v>-969840.5</v>
      </c>
      <c r="F87" s="453">
        <v>-929909.34</v>
      </c>
      <c r="G87" s="453">
        <v>0</v>
      </c>
      <c r="H87" s="453"/>
      <c r="I87" s="453"/>
      <c r="J87" s="453"/>
      <c r="K87" s="453">
        <v>0</v>
      </c>
      <c r="L87" s="453">
        <f>SUM(E87:K87)</f>
        <v>-1899749.8399999999</v>
      </c>
      <c r="M87" s="453"/>
      <c r="N87" s="453">
        <v>0</v>
      </c>
      <c r="O87" s="453">
        <v>0</v>
      </c>
      <c r="P87" s="463"/>
      <c r="Q87" s="463"/>
      <c r="R87" s="463">
        <v>0</v>
      </c>
      <c r="S87" s="453"/>
      <c r="T87" s="453">
        <v>0</v>
      </c>
      <c r="U87" s="471">
        <v>-1899749.8399999999</v>
      </c>
      <c r="Y87" s="451"/>
      <c r="Z87" s="448" t="s">
        <v>1182</v>
      </c>
      <c r="AB87" s="453">
        <v>-969840.5</v>
      </c>
      <c r="AC87" s="453">
        <v>-929909.34</v>
      </c>
      <c r="AD87" s="453">
        <v>0</v>
      </c>
      <c r="AE87" s="453"/>
      <c r="AF87" s="453"/>
      <c r="AG87" s="453"/>
      <c r="AH87" s="453">
        <v>0</v>
      </c>
      <c r="AI87" s="453">
        <v>-1899749.8399999999</v>
      </c>
      <c r="AJ87" s="453"/>
      <c r="AK87" s="453"/>
      <c r="AL87" s="453"/>
      <c r="AM87" s="463"/>
      <c r="AN87" s="463"/>
      <c r="AO87" s="463"/>
      <c r="AP87" s="453"/>
      <c r="AQ87" s="453">
        <v>0</v>
      </c>
      <c r="AR87" s="469">
        <v>-1899749.8399999999</v>
      </c>
      <c r="CM87" s="448"/>
      <c r="CN87" s="448"/>
      <c r="CO87" s="448"/>
      <c r="CP87" s="448"/>
      <c r="DO87" s="448"/>
      <c r="EA87" s="448"/>
      <c r="EC87" s="448"/>
      <c r="EE87" s="448"/>
    </row>
    <row r="88" spans="2:135" outlineLevel="1">
      <c r="B88" s="451"/>
      <c r="C88" s="448" t="s">
        <v>1274</v>
      </c>
      <c r="D88" s="450"/>
      <c r="E88" s="453">
        <v>-5000000</v>
      </c>
      <c r="F88" s="453">
        <v>0</v>
      </c>
      <c r="G88" s="453">
        <v>0</v>
      </c>
      <c r="H88" s="453"/>
      <c r="I88" s="453"/>
      <c r="J88" s="453"/>
      <c r="K88" s="453">
        <v>0</v>
      </c>
      <c r="L88" s="453">
        <f>SUM(E88:K88)</f>
        <v>-5000000</v>
      </c>
      <c r="M88" s="453"/>
      <c r="N88" s="453">
        <v>0</v>
      </c>
      <c r="O88" s="453">
        <v>0</v>
      </c>
      <c r="P88" s="463"/>
      <c r="Q88" s="463"/>
      <c r="R88" s="463">
        <v>0</v>
      </c>
      <c r="S88" s="453"/>
      <c r="T88" s="453">
        <v>0</v>
      </c>
      <c r="U88" s="471">
        <v>-5000000</v>
      </c>
      <c r="Y88" s="451"/>
      <c r="Z88" s="448" t="s">
        <v>1273</v>
      </c>
      <c r="AA88" s="450"/>
      <c r="AB88" s="453">
        <v>-4000000</v>
      </c>
      <c r="AC88" s="453">
        <v>0</v>
      </c>
      <c r="AD88" s="453">
        <v>0</v>
      </c>
      <c r="AE88" s="453"/>
      <c r="AF88" s="453"/>
      <c r="AG88" s="453"/>
      <c r="AH88" s="453">
        <v>0</v>
      </c>
      <c r="AI88" s="453">
        <v>-4000000</v>
      </c>
      <c r="AJ88" s="453"/>
      <c r="AK88" s="453"/>
      <c r="AL88" s="453"/>
      <c r="AM88" s="463"/>
      <c r="AN88" s="463"/>
      <c r="AO88" s="463"/>
      <c r="AP88" s="453"/>
      <c r="AQ88" s="453">
        <v>0</v>
      </c>
      <c r="AR88" s="469">
        <v>-4000000</v>
      </c>
      <c r="CM88" s="448"/>
      <c r="CN88" s="448"/>
      <c r="CO88" s="448"/>
      <c r="CP88" s="448"/>
      <c r="DO88" s="448"/>
      <c r="EA88" s="448"/>
      <c r="EC88" s="448"/>
      <c r="EE88" s="448"/>
    </row>
    <row r="89" spans="2:135">
      <c r="E89" s="473">
        <f t="shared" ref="E89:U89" si="7">SUM(E87:E88)</f>
        <v>-5969840.5</v>
      </c>
      <c r="F89" s="473">
        <f t="shared" si="7"/>
        <v>-929909.34</v>
      </c>
      <c r="G89" s="473">
        <f t="shared" si="7"/>
        <v>0</v>
      </c>
      <c r="H89" s="473">
        <f t="shared" si="7"/>
        <v>0</v>
      </c>
      <c r="I89" s="473">
        <f t="shared" si="7"/>
        <v>0</v>
      </c>
      <c r="J89" s="473">
        <f t="shared" si="7"/>
        <v>0</v>
      </c>
      <c r="K89" s="473">
        <f t="shared" si="7"/>
        <v>0</v>
      </c>
      <c r="L89" s="473">
        <f t="shared" si="7"/>
        <v>-6899749.8399999999</v>
      </c>
      <c r="M89" s="473">
        <f t="shared" si="7"/>
        <v>0</v>
      </c>
      <c r="N89" s="473">
        <f t="shared" si="7"/>
        <v>0</v>
      </c>
      <c r="O89" s="473">
        <f t="shared" si="7"/>
        <v>0</v>
      </c>
      <c r="P89" s="473">
        <f t="shared" si="7"/>
        <v>0</v>
      </c>
      <c r="Q89" s="473">
        <f t="shared" si="7"/>
        <v>0</v>
      </c>
      <c r="R89" s="473">
        <f t="shared" si="7"/>
        <v>0</v>
      </c>
      <c r="S89" s="473">
        <f t="shared" si="7"/>
        <v>0</v>
      </c>
      <c r="T89" s="473">
        <f t="shared" si="7"/>
        <v>0</v>
      </c>
      <c r="U89" s="474">
        <f t="shared" si="7"/>
        <v>-6899749.8399999999</v>
      </c>
      <c r="AB89" s="473">
        <v>-4969840.5</v>
      </c>
      <c r="AC89" s="473">
        <v>-929909.34</v>
      </c>
      <c r="AD89" s="473">
        <v>0</v>
      </c>
      <c r="AE89" s="473">
        <v>0</v>
      </c>
      <c r="AF89" s="473">
        <v>0</v>
      </c>
      <c r="AG89" s="473">
        <v>0</v>
      </c>
      <c r="AH89" s="473">
        <v>0</v>
      </c>
      <c r="AI89" s="473">
        <v>-5899749.8399999999</v>
      </c>
      <c r="AJ89" s="473">
        <v>0</v>
      </c>
      <c r="AK89" s="473">
        <v>0</v>
      </c>
      <c r="AL89" s="473">
        <v>0</v>
      </c>
      <c r="AM89" s="463"/>
      <c r="AN89" s="463"/>
      <c r="AO89" s="463"/>
      <c r="AP89" s="453"/>
      <c r="AQ89" s="453"/>
      <c r="AR89" s="472">
        <v>-5899749.8399999999</v>
      </c>
      <c r="CM89" s="448"/>
      <c r="CN89" s="448"/>
      <c r="CO89" s="448"/>
      <c r="CP89" s="448"/>
      <c r="DO89" s="448"/>
      <c r="EA89" s="448"/>
      <c r="EC89" s="448"/>
      <c r="EE89" s="448"/>
    </row>
    <row r="90" spans="2:135">
      <c r="E90" s="486" t="s">
        <v>1180</v>
      </c>
      <c r="F90" s="486" t="s">
        <v>1180</v>
      </c>
      <c r="G90" s="486" t="s">
        <v>1180</v>
      </c>
      <c r="H90" s="486" t="s">
        <v>1180</v>
      </c>
      <c r="I90" s="486"/>
      <c r="J90" s="486"/>
      <c r="K90" s="486"/>
      <c r="L90" s="486" t="s">
        <v>1180</v>
      </c>
      <c r="M90" s="486"/>
      <c r="N90" s="486"/>
      <c r="O90" s="486"/>
      <c r="P90" s="463"/>
      <c r="Q90" s="463"/>
      <c r="R90" s="463">
        <v>0</v>
      </c>
      <c r="S90" s="453"/>
      <c r="T90" s="453"/>
      <c r="U90" s="488" t="s">
        <v>1180</v>
      </c>
      <c r="V90" s="487"/>
      <c r="AB90" s="486" t="s">
        <v>1180</v>
      </c>
      <c r="AC90" s="486" t="s">
        <v>1180</v>
      </c>
      <c r="AD90" s="486" t="s">
        <v>1180</v>
      </c>
      <c r="AE90" s="486" t="s">
        <v>1180</v>
      </c>
      <c r="AF90" s="486"/>
      <c r="AG90" s="486"/>
      <c r="AH90" s="486"/>
      <c r="AI90" s="486" t="s">
        <v>1180</v>
      </c>
      <c r="AJ90" s="486"/>
      <c r="AK90" s="486"/>
      <c r="AL90" s="486"/>
      <c r="AM90" s="463"/>
      <c r="AN90" s="463"/>
      <c r="AO90" s="463"/>
      <c r="AP90" s="453"/>
      <c r="AQ90" s="453"/>
      <c r="AR90" s="485" t="s">
        <v>1180</v>
      </c>
      <c r="CM90" s="448"/>
      <c r="CN90" s="448"/>
      <c r="CO90" s="448"/>
      <c r="CP90" s="448"/>
      <c r="DO90" s="448"/>
      <c r="EA90" s="448"/>
      <c r="EC90" s="448"/>
      <c r="EE90" s="448"/>
    </row>
    <row r="91" spans="2:135" ht="13.8" thickBot="1">
      <c r="B91" s="451" t="s">
        <v>1179</v>
      </c>
      <c r="E91" s="467" t="e">
        <f t="shared" ref="E91:U91" si="8">+E84+E89</f>
        <v>#VALUE!</v>
      </c>
      <c r="F91" s="467" t="e">
        <f t="shared" si="8"/>
        <v>#VALUE!</v>
      </c>
      <c r="G91" s="467">
        <f t="shared" si="8"/>
        <v>49081503.232768998</v>
      </c>
      <c r="H91" s="467">
        <f t="shared" si="8"/>
        <v>2418709.4099999997</v>
      </c>
      <c r="I91" s="467">
        <f t="shared" si="8"/>
        <v>-2286647.7000000002</v>
      </c>
      <c r="J91" s="467">
        <f t="shared" si="8"/>
        <v>-214156.22</v>
      </c>
      <c r="K91" s="467">
        <f t="shared" si="8"/>
        <v>4934951.9876790037</v>
      </c>
      <c r="L91" s="467" t="e">
        <f t="shared" si="8"/>
        <v>#VALUE!</v>
      </c>
      <c r="M91" s="467">
        <f t="shared" si="8"/>
        <v>0</v>
      </c>
      <c r="N91" s="467">
        <f t="shared" si="8"/>
        <v>5082863.3099999968</v>
      </c>
      <c r="O91" s="467">
        <f t="shared" si="8"/>
        <v>50552583.410000011</v>
      </c>
      <c r="P91" s="467">
        <f t="shared" si="8"/>
        <v>0</v>
      </c>
      <c r="Q91" s="467">
        <f t="shared" si="8"/>
        <v>-11.57302</v>
      </c>
      <c r="R91" s="467">
        <f t="shared" si="8"/>
        <v>288515431.74526703</v>
      </c>
      <c r="S91" s="467">
        <f t="shared" si="8"/>
        <v>0</v>
      </c>
      <c r="T91" s="467">
        <f t="shared" si="8"/>
        <v>288515420.17224705</v>
      </c>
      <c r="U91" s="468">
        <f t="shared" si="8"/>
        <v>-180634029.66077411</v>
      </c>
      <c r="Y91" s="451" t="s">
        <v>1179</v>
      </c>
      <c r="AB91" s="467">
        <v>-174746643.87330005</v>
      </c>
      <c r="AC91" s="467">
        <v>-57167329.822417937</v>
      </c>
      <c r="AD91" s="467">
        <v>49091438.520432025</v>
      </c>
      <c r="AE91" s="467">
        <v>2418709.4099999997</v>
      </c>
      <c r="AF91" s="467">
        <v>-2285747.7000000002</v>
      </c>
      <c r="AG91" s="467">
        <v>-214156.22</v>
      </c>
      <c r="AH91" s="467">
        <v>3167470.7718289979</v>
      </c>
      <c r="AI91" s="467">
        <v>-179736258.91345713</v>
      </c>
      <c r="AJ91" s="467">
        <v>0</v>
      </c>
      <c r="AK91" s="467">
        <v>3262406.8100000061</v>
      </c>
      <c r="AL91" s="467">
        <v>50562816.480000004</v>
      </c>
      <c r="AM91" s="463"/>
      <c r="AN91" s="463"/>
      <c r="AO91" s="463"/>
      <c r="AP91" s="453"/>
      <c r="AQ91" s="453"/>
      <c r="AR91" s="466">
        <v>-179736270.46694303</v>
      </c>
      <c r="CM91" s="448"/>
      <c r="CN91" s="448"/>
      <c r="CO91" s="448"/>
      <c r="CP91" s="448"/>
      <c r="DO91" s="448"/>
      <c r="EA91" s="448"/>
      <c r="EC91" s="448"/>
      <c r="EE91" s="448"/>
    </row>
    <row r="92" spans="2:135" ht="13.8" thickTop="1">
      <c r="E92" s="453"/>
      <c r="F92" s="453"/>
      <c r="G92" s="453"/>
      <c r="H92" s="453"/>
      <c r="I92" s="453"/>
      <c r="J92" s="453"/>
      <c r="K92" s="453"/>
      <c r="L92" s="453"/>
      <c r="M92" s="453"/>
      <c r="N92" s="453"/>
      <c r="O92" s="453"/>
      <c r="P92" s="463"/>
      <c r="Q92" s="463"/>
      <c r="R92" s="463">
        <v>0</v>
      </c>
      <c r="S92" s="453"/>
      <c r="T92" s="453"/>
      <c r="U92" s="471"/>
      <c r="AB92" s="453"/>
      <c r="AC92" s="453"/>
      <c r="AD92" s="453"/>
      <c r="AE92" s="453"/>
      <c r="AF92" s="453"/>
      <c r="AG92" s="453"/>
      <c r="AH92" s="453"/>
      <c r="AI92" s="453"/>
      <c r="AJ92" s="453"/>
      <c r="AK92" s="453"/>
      <c r="AL92" s="453"/>
      <c r="AM92" s="463"/>
      <c r="AN92" s="463"/>
      <c r="AO92" s="463"/>
      <c r="AP92" s="453"/>
      <c r="AQ92" s="453"/>
      <c r="AR92" s="469"/>
      <c r="CM92" s="448"/>
      <c r="CN92" s="448"/>
      <c r="CO92" s="448"/>
      <c r="CP92" s="448"/>
      <c r="DO92" s="448"/>
      <c r="EA92" s="448"/>
      <c r="EC92" s="448"/>
      <c r="EE92" s="448"/>
    </row>
    <row r="93" spans="2:135">
      <c r="B93" s="470" t="s">
        <v>1178</v>
      </c>
      <c r="E93" s="453"/>
      <c r="F93" s="453"/>
      <c r="G93" s="453"/>
      <c r="H93" s="453"/>
      <c r="I93" s="453"/>
      <c r="J93" s="453"/>
      <c r="K93" s="453"/>
      <c r="L93" s="453"/>
      <c r="M93" s="453"/>
      <c r="N93" s="453"/>
      <c r="O93" s="453"/>
      <c r="P93" s="463"/>
      <c r="Q93" s="463"/>
      <c r="R93" s="463">
        <v>0</v>
      </c>
      <c r="S93" s="453"/>
      <c r="T93" s="453"/>
      <c r="U93" s="471"/>
      <c r="Y93" s="470" t="s">
        <v>1178</v>
      </c>
      <c r="AB93" s="453"/>
      <c r="AC93" s="453"/>
      <c r="AD93" s="453"/>
      <c r="AE93" s="453"/>
      <c r="AF93" s="453"/>
      <c r="AG93" s="453"/>
      <c r="AH93" s="453"/>
      <c r="AI93" s="453"/>
      <c r="AJ93" s="453"/>
      <c r="AK93" s="453"/>
      <c r="AL93" s="453"/>
      <c r="AM93" s="463"/>
      <c r="AN93" s="463"/>
      <c r="AO93" s="463"/>
      <c r="AP93" s="453"/>
      <c r="AQ93" s="453"/>
      <c r="AR93" s="469"/>
      <c r="CM93" s="448"/>
      <c r="CN93" s="448"/>
      <c r="CO93" s="448"/>
      <c r="CP93" s="448"/>
      <c r="DO93" s="448"/>
      <c r="EA93" s="448"/>
      <c r="EC93" s="448"/>
      <c r="EE93" s="448"/>
    </row>
    <row r="94" spans="2:135">
      <c r="B94" s="470" t="s">
        <v>1272</v>
      </c>
      <c r="D94" s="450"/>
      <c r="E94" s="453">
        <v>-2</v>
      </c>
      <c r="F94" s="453">
        <v>-100</v>
      </c>
      <c r="G94" s="453">
        <v>-7.5730199999999996</v>
      </c>
      <c r="H94" s="453">
        <v>-7800</v>
      </c>
      <c r="I94" s="453">
        <v>-1</v>
      </c>
      <c r="J94" s="453">
        <v>-1</v>
      </c>
      <c r="K94" s="453">
        <v>-24737.5</v>
      </c>
      <c r="L94" s="453">
        <f t="shared" ref="L94:L101" si="9">SUM(E94:K94)</f>
        <v>-32649.07302</v>
      </c>
      <c r="M94" s="453">
        <v>0</v>
      </c>
      <c r="N94" s="453">
        <v>-25000</v>
      </c>
      <c r="O94" s="453">
        <v>-7.8</v>
      </c>
      <c r="P94" s="463"/>
      <c r="Q94" s="463">
        <v>11.57302</v>
      </c>
      <c r="R94" s="463">
        <v>0</v>
      </c>
      <c r="S94" s="453"/>
      <c r="T94" s="453">
        <v>11.57302</v>
      </c>
      <c r="U94" s="471">
        <v>-32637.5</v>
      </c>
      <c r="Y94" s="470" t="s">
        <v>1271</v>
      </c>
      <c r="AA94" s="450"/>
      <c r="AB94" s="453">
        <v>-2</v>
      </c>
      <c r="AC94" s="453">
        <v>-100</v>
      </c>
      <c r="AD94" s="453">
        <v>-7.5730199999999996</v>
      </c>
      <c r="AE94" s="453">
        <v>-7800</v>
      </c>
      <c r="AF94" s="453">
        <v>-1</v>
      </c>
      <c r="AG94" s="453">
        <v>-1</v>
      </c>
      <c r="AH94" s="453">
        <v>-24737.5</v>
      </c>
      <c r="AI94" s="453">
        <v>-32649.07302</v>
      </c>
      <c r="AJ94" s="453">
        <v>0</v>
      </c>
      <c r="AK94" s="453">
        <v>-25000</v>
      </c>
      <c r="AL94" s="453">
        <v>-7.8</v>
      </c>
      <c r="AM94" s="463"/>
      <c r="AN94" s="463">
        <v>11.57302</v>
      </c>
      <c r="AO94" s="453"/>
      <c r="AP94" s="453"/>
      <c r="AQ94" s="453">
        <v>11.57302</v>
      </c>
      <c r="AR94" s="469">
        <v>-32637.5</v>
      </c>
      <c r="CM94" s="448"/>
      <c r="CN94" s="448"/>
      <c r="CO94" s="448"/>
      <c r="CP94" s="448"/>
      <c r="DO94" s="448"/>
      <c r="EA94" s="448"/>
      <c r="EC94" s="448"/>
      <c r="EE94" s="448"/>
    </row>
    <row r="95" spans="2:135" outlineLevel="1">
      <c r="B95" s="451" t="s">
        <v>1176</v>
      </c>
      <c r="E95" s="483">
        <v>100881770.61330006</v>
      </c>
      <c r="F95" s="483">
        <v>25908484.566043001</v>
      </c>
      <c r="G95" s="483">
        <v>-49076866.134293057</v>
      </c>
      <c r="H95" s="483">
        <v>-2410909.41</v>
      </c>
      <c r="I95" s="483">
        <v>2285748.7000000002</v>
      </c>
      <c r="J95" s="483">
        <v>214157.22</v>
      </c>
      <c r="K95" s="483">
        <v>-3301874.9831690001</v>
      </c>
      <c r="L95" s="483">
        <f t="shared" si="9"/>
        <v>74500510.571880996</v>
      </c>
      <c r="M95" s="483">
        <v>0</v>
      </c>
      <c r="N95" s="483">
        <v>-3400839.41</v>
      </c>
      <c r="O95" s="483">
        <v>-50547807.327524006</v>
      </c>
      <c r="P95" s="453"/>
      <c r="Q95" s="453"/>
      <c r="R95" s="463">
        <v>0</v>
      </c>
      <c r="S95" s="453"/>
      <c r="T95" s="453">
        <v>0</v>
      </c>
      <c r="U95" s="484">
        <v>74500510.571880996</v>
      </c>
      <c r="V95" s="448"/>
      <c r="Y95" s="451" t="s">
        <v>1176</v>
      </c>
      <c r="AB95" s="483">
        <v>90889512.37000002</v>
      </c>
      <c r="AC95" s="483">
        <v>12347941.01</v>
      </c>
      <c r="AD95" s="483">
        <v>-49146888.415597007</v>
      </c>
      <c r="AE95" s="483">
        <v>-2460511.06</v>
      </c>
      <c r="AF95" s="483">
        <v>2281693.7000000002</v>
      </c>
      <c r="AG95" s="483">
        <v>210302.22</v>
      </c>
      <c r="AH95" s="483">
        <v>3398570.3123190003</v>
      </c>
      <c r="AI95" s="483">
        <v>57520620.136722021</v>
      </c>
      <c r="AJ95" s="483">
        <v>0</v>
      </c>
      <c r="AK95" s="483">
        <v>3500432.91</v>
      </c>
      <c r="AL95" s="483">
        <v>-50619928.330000006</v>
      </c>
      <c r="AM95" s="453"/>
      <c r="AN95" s="453"/>
      <c r="AO95" s="453"/>
      <c r="AP95" s="453"/>
      <c r="AQ95" s="483">
        <v>0</v>
      </c>
      <c r="AR95" s="483">
        <v>57520620.136722021</v>
      </c>
      <c r="CM95" s="448"/>
      <c r="CN95" s="448"/>
      <c r="CO95" s="448"/>
      <c r="CP95" s="448"/>
      <c r="DO95" s="448"/>
      <c r="EA95" s="448"/>
      <c r="EC95" s="448"/>
      <c r="EE95" s="448"/>
    </row>
    <row r="96" spans="2:135" outlineLevel="1">
      <c r="B96" s="451" t="s">
        <v>1270</v>
      </c>
      <c r="E96" s="481">
        <v>82647175</v>
      </c>
      <c r="F96" s="481">
        <v>31258945.166375</v>
      </c>
      <c r="G96" s="481"/>
      <c r="H96" s="481"/>
      <c r="I96" s="481"/>
      <c r="J96" s="481"/>
      <c r="K96" s="481"/>
      <c r="L96" s="481">
        <f t="shared" si="9"/>
        <v>113906120.166375</v>
      </c>
      <c r="M96" s="481"/>
      <c r="N96" s="481"/>
      <c r="O96" s="481"/>
      <c r="P96" s="453"/>
      <c r="Q96" s="453"/>
      <c r="R96" s="463">
        <v>0</v>
      </c>
      <c r="S96" s="453"/>
      <c r="T96" s="481">
        <v>0</v>
      </c>
      <c r="U96" s="482">
        <v>113906120.166375</v>
      </c>
      <c r="Y96" s="451" t="s">
        <v>1270</v>
      </c>
      <c r="AB96" s="481">
        <v>82647175</v>
      </c>
      <c r="AC96" s="481">
        <v>31258945.166375</v>
      </c>
      <c r="AD96" s="481"/>
      <c r="AE96" s="481"/>
      <c r="AF96" s="481"/>
      <c r="AG96" s="481"/>
      <c r="AH96" s="481"/>
      <c r="AI96" s="481">
        <v>113906120.166375</v>
      </c>
      <c r="AJ96" s="481"/>
      <c r="AK96" s="481"/>
      <c r="AL96" s="481"/>
      <c r="AM96" s="453"/>
      <c r="AN96" s="453"/>
      <c r="AO96" s="453"/>
      <c r="AP96" s="453"/>
      <c r="AQ96" s="481">
        <v>0</v>
      </c>
      <c r="AR96" s="481">
        <v>113906120.166375</v>
      </c>
      <c r="CM96" s="448"/>
      <c r="CN96" s="448"/>
      <c r="CO96" s="448"/>
      <c r="CP96" s="448"/>
      <c r="DO96" s="448"/>
      <c r="EA96" s="448"/>
      <c r="EC96" s="448"/>
      <c r="EE96" s="448"/>
    </row>
    <row r="97" spans="2:135" outlineLevel="1">
      <c r="B97" s="451" t="s">
        <v>1269</v>
      </c>
      <c r="E97" s="481"/>
      <c r="F97" s="481"/>
      <c r="G97" s="481">
        <v>0</v>
      </c>
      <c r="H97" s="481"/>
      <c r="I97" s="481"/>
      <c r="J97" s="481"/>
      <c r="K97" s="481">
        <v>158676.71133999998</v>
      </c>
      <c r="L97" s="481">
        <f t="shared" si="9"/>
        <v>158676.71133999998</v>
      </c>
      <c r="M97" s="481"/>
      <c r="N97" s="481">
        <v>163432.59999999998</v>
      </c>
      <c r="O97" s="481"/>
      <c r="P97" s="453"/>
      <c r="Q97" s="453"/>
      <c r="R97" s="463">
        <v>0</v>
      </c>
      <c r="S97" s="453"/>
      <c r="T97" s="481">
        <v>0</v>
      </c>
      <c r="U97" s="482">
        <v>158676.71133999998</v>
      </c>
      <c r="Y97" s="451" t="s">
        <v>1268</v>
      </c>
      <c r="AB97" s="481"/>
      <c r="AC97" s="481"/>
      <c r="AD97" s="481">
        <v>0</v>
      </c>
      <c r="AE97" s="481"/>
      <c r="AF97" s="481"/>
      <c r="AG97" s="481"/>
      <c r="AH97" s="453">
        <v>158676.71133999998</v>
      </c>
      <c r="AI97" s="481">
        <v>158676.71133999998</v>
      </c>
      <c r="AJ97" s="481"/>
      <c r="AK97" s="481">
        <v>163432.59999999998</v>
      </c>
      <c r="AL97" s="481"/>
      <c r="AM97" s="453"/>
      <c r="AN97" s="453"/>
      <c r="AO97" s="453"/>
      <c r="AP97" s="453"/>
      <c r="AQ97" s="481">
        <v>0</v>
      </c>
      <c r="AR97" s="481">
        <v>158676.71133999998</v>
      </c>
      <c r="CM97" s="448"/>
      <c r="CN97" s="448"/>
      <c r="CO97" s="448"/>
      <c r="CP97" s="448"/>
      <c r="DO97" s="448"/>
      <c r="EA97" s="448"/>
      <c r="EC97" s="448"/>
      <c r="EE97" s="448"/>
    </row>
    <row r="98" spans="2:135" outlineLevel="1">
      <c r="B98" s="451" t="s">
        <v>1267</v>
      </c>
      <c r="E98" s="481"/>
      <c r="F98" s="481"/>
      <c r="G98" s="481"/>
      <c r="H98" s="481"/>
      <c r="I98" s="481"/>
      <c r="J98" s="481"/>
      <c r="K98" s="481"/>
      <c r="L98" s="481">
        <f t="shared" si="9"/>
        <v>0</v>
      </c>
      <c r="M98" s="481"/>
      <c r="N98" s="481"/>
      <c r="O98" s="481"/>
      <c r="P98" s="453"/>
      <c r="Q98" s="453"/>
      <c r="R98" s="463">
        <v>0</v>
      </c>
      <c r="S98" s="453"/>
      <c r="T98" s="481">
        <v>0</v>
      </c>
      <c r="U98" s="482">
        <v>0</v>
      </c>
      <c r="Y98" s="451" t="s">
        <v>1267</v>
      </c>
      <c r="AB98" s="481"/>
      <c r="AC98" s="481"/>
      <c r="AD98" s="481"/>
      <c r="AE98" s="481"/>
      <c r="AF98" s="481"/>
      <c r="AG98" s="481"/>
      <c r="AH98" s="481"/>
      <c r="AI98" s="481">
        <v>0</v>
      </c>
      <c r="AJ98" s="481"/>
      <c r="AK98" s="481"/>
      <c r="AL98" s="481"/>
      <c r="AM98" s="453"/>
      <c r="AN98" s="453"/>
      <c r="AO98" s="453"/>
      <c r="AP98" s="453"/>
      <c r="AQ98" s="481">
        <v>0</v>
      </c>
      <c r="AR98" s="481">
        <v>0</v>
      </c>
      <c r="CM98" s="448"/>
      <c r="CN98" s="448"/>
      <c r="CO98" s="448"/>
      <c r="CP98" s="448"/>
      <c r="DO98" s="448"/>
      <c r="EA98" s="448"/>
      <c r="EC98" s="448"/>
      <c r="EE98" s="448"/>
    </row>
    <row r="99" spans="2:135" outlineLevel="1">
      <c r="B99" s="451" t="s">
        <v>1266</v>
      </c>
      <c r="E99" s="481">
        <v>8089425.5567158163</v>
      </c>
      <c r="F99" s="481">
        <v>-8089425.5567158163</v>
      </c>
      <c r="G99" s="481"/>
      <c r="H99" s="481"/>
      <c r="I99" s="481"/>
      <c r="J99" s="481"/>
      <c r="K99" s="481"/>
      <c r="L99" s="481">
        <f t="shared" si="9"/>
        <v>0</v>
      </c>
      <c r="M99" s="481"/>
      <c r="N99" s="481"/>
      <c r="O99" s="481"/>
      <c r="P99" s="453"/>
      <c r="Q99" s="453"/>
      <c r="R99" s="463">
        <v>0</v>
      </c>
      <c r="S99" s="453"/>
      <c r="T99" s="481">
        <v>0</v>
      </c>
      <c r="U99" s="482">
        <v>0</v>
      </c>
      <c r="Y99" s="451" t="s">
        <v>1265</v>
      </c>
      <c r="AB99" s="481">
        <v>0</v>
      </c>
      <c r="AC99" s="481">
        <v>0</v>
      </c>
      <c r="AD99" s="481"/>
      <c r="AE99" s="481"/>
      <c r="AF99" s="481"/>
      <c r="AG99" s="481"/>
      <c r="AH99" s="481"/>
      <c r="AI99" s="481">
        <v>0</v>
      </c>
      <c r="AJ99" s="481"/>
      <c r="AK99" s="481"/>
      <c r="AL99" s="481"/>
      <c r="AM99" s="453"/>
      <c r="AN99" s="453"/>
      <c r="AO99" s="453"/>
      <c r="AP99" s="453"/>
      <c r="AQ99" s="481">
        <v>0</v>
      </c>
      <c r="AR99" s="481">
        <v>0</v>
      </c>
      <c r="CM99" s="448"/>
      <c r="CN99" s="448"/>
      <c r="CO99" s="448"/>
      <c r="CP99" s="448"/>
      <c r="DO99" s="448"/>
      <c r="EA99" s="448"/>
      <c r="EC99" s="448"/>
      <c r="EE99" s="448"/>
    </row>
    <row r="100" spans="2:135" outlineLevel="1">
      <c r="B100" s="451" t="s">
        <v>1264</v>
      </c>
      <c r="E100" s="481"/>
      <c r="F100" s="481"/>
      <c r="G100" s="481">
        <v>0</v>
      </c>
      <c r="H100" s="481">
        <v>0</v>
      </c>
      <c r="I100" s="481">
        <v>0</v>
      </c>
      <c r="J100" s="481">
        <v>0</v>
      </c>
      <c r="K100" s="481"/>
      <c r="L100" s="481">
        <f t="shared" si="9"/>
        <v>0</v>
      </c>
      <c r="M100" s="481">
        <v>0</v>
      </c>
      <c r="N100" s="481"/>
      <c r="O100" s="481">
        <v>0</v>
      </c>
      <c r="P100" s="453"/>
      <c r="Q100" s="453"/>
      <c r="R100" s="463">
        <v>0</v>
      </c>
      <c r="S100" s="453"/>
      <c r="T100" s="481">
        <v>0</v>
      </c>
      <c r="U100" s="482">
        <v>0</v>
      </c>
      <c r="Y100" s="451" t="s">
        <v>1263</v>
      </c>
      <c r="AB100" s="481"/>
      <c r="AC100" s="481"/>
      <c r="AD100" s="481">
        <v>0</v>
      </c>
      <c r="AE100" s="481">
        <v>0</v>
      </c>
      <c r="AF100" s="481">
        <v>0</v>
      </c>
      <c r="AG100" s="481">
        <v>0</v>
      </c>
      <c r="AH100" s="481"/>
      <c r="AI100" s="481">
        <v>0</v>
      </c>
      <c r="AJ100" s="481">
        <v>0</v>
      </c>
      <c r="AK100" s="481"/>
      <c r="AL100" s="481">
        <v>0</v>
      </c>
      <c r="AM100" s="453"/>
      <c r="AN100" s="453"/>
      <c r="AO100" s="453"/>
      <c r="AP100" s="453"/>
      <c r="AQ100" s="481">
        <v>0</v>
      </c>
      <c r="AR100" s="481">
        <v>0</v>
      </c>
      <c r="CM100" s="448"/>
      <c r="CN100" s="448"/>
      <c r="CO100" s="448"/>
      <c r="CP100" s="448"/>
      <c r="DO100" s="448"/>
      <c r="EA100" s="448"/>
      <c r="EC100" s="448"/>
      <c r="EE100" s="448"/>
    </row>
    <row r="101" spans="2:135" outlineLevel="1">
      <c r="B101" s="451" t="s">
        <v>1172</v>
      </c>
      <c r="E101" s="479">
        <v>-42551.966715813614</v>
      </c>
      <c r="F101" s="479">
        <v>2696958.366715814</v>
      </c>
      <c r="G101" s="479">
        <v>9934.5983240000023</v>
      </c>
      <c r="H101" s="479">
        <v>0</v>
      </c>
      <c r="I101" s="479">
        <v>900</v>
      </c>
      <c r="J101" s="479">
        <v>0</v>
      </c>
      <c r="K101" s="479">
        <v>-1767481.1867230006</v>
      </c>
      <c r="L101" s="479">
        <f t="shared" si="9"/>
        <v>897759.81160099967</v>
      </c>
      <c r="M101" s="479">
        <v>0</v>
      </c>
      <c r="N101" s="479">
        <v>-1820456.4699999997</v>
      </c>
      <c r="O101" s="479">
        <v>10232.359999999999</v>
      </c>
      <c r="P101" s="453"/>
      <c r="Q101" s="453"/>
      <c r="R101" s="463">
        <v>0</v>
      </c>
      <c r="S101" s="453"/>
      <c r="T101" s="479">
        <v>0</v>
      </c>
      <c r="U101" s="480">
        <v>897759.81160099967</v>
      </c>
      <c r="Y101" s="451" t="s">
        <v>1172</v>
      </c>
      <c r="AB101" s="479">
        <v>9992258.2433000356</v>
      </c>
      <c r="AC101" s="479">
        <v>13560543.556042954</v>
      </c>
      <c r="AD101" s="479">
        <v>70021.657524000024</v>
      </c>
      <c r="AE101" s="479">
        <v>49601.65</v>
      </c>
      <c r="AF101" s="479">
        <v>4055</v>
      </c>
      <c r="AG101" s="479">
        <v>3855</v>
      </c>
      <c r="AH101" s="479">
        <v>-6700445.2954880046</v>
      </c>
      <c r="AI101" s="479">
        <v>16979889.811378986</v>
      </c>
      <c r="AJ101" s="479">
        <v>0</v>
      </c>
      <c r="AK101" s="479">
        <v>-6901272.3200000003</v>
      </c>
      <c r="AL101" s="479">
        <v>72120.36</v>
      </c>
      <c r="AM101" s="453"/>
      <c r="AN101" s="453"/>
      <c r="AO101" s="453"/>
      <c r="AP101" s="453"/>
      <c r="AQ101" s="479">
        <v>0</v>
      </c>
      <c r="AR101" s="479">
        <v>16979889.811378986</v>
      </c>
      <c r="CM101" s="448"/>
      <c r="CN101" s="448"/>
      <c r="CO101" s="448"/>
      <c r="CP101" s="448"/>
      <c r="DO101" s="448"/>
      <c r="EA101" s="448"/>
      <c r="EC101" s="448"/>
      <c r="EE101" s="448"/>
    </row>
    <row r="102" spans="2:135">
      <c r="B102" s="451" t="s">
        <v>1262</v>
      </c>
      <c r="E102" s="453">
        <f t="shared" ref="E102:U102" si="10">SUM(E95:E101)</f>
        <v>191575819.20330006</v>
      </c>
      <c r="F102" s="453">
        <f t="shared" si="10"/>
        <v>51774962.542417996</v>
      </c>
      <c r="G102" s="453">
        <f t="shared" si="10"/>
        <v>-49066931.535969056</v>
      </c>
      <c r="H102" s="453">
        <f t="shared" si="10"/>
        <v>-2410909.41</v>
      </c>
      <c r="I102" s="453">
        <f t="shared" si="10"/>
        <v>2286648.7000000002</v>
      </c>
      <c r="J102" s="453">
        <f t="shared" si="10"/>
        <v>214157.22</v>
      </c>
      <c r="K102" s="453">
        <f t="shared" si="10"/>
        <v>-4910679.458552001</v>
      </c>
      <c r="L102" s="453">
        <f t="shared" si="10"/>
        <v>189463067.261197</v>
      </c>
      <c r="M102" s="453">
        <f t="shared" si="10"/>
        <v>0</v>
      </c>
      <c r="N102" s="453">
        <f t="shared" si="10"/>
        <v>-5057863.2799999993</v>
      </c>
      <c r="O102" s="453">
        <f t="shared" si="10"/>
        <v>-50537574.967524007</v>
      </c>
      <c r="P102" s="453">
        <f t="shared" si="10"/>
        <v>0</v>
      </c>
      <c r="Q102" s="453">
        <f t="shared" si="10"/>
        <v>0</v>
      </c>
      <c r="R102" s="453">
        <f t="shared" si="10"/>
        <v>0</v>
      </c>
      <c r="S102" s="453">
        <f t="shared" si="10"/>
        <v>0</v>
      </c>
      <c r="T102" s="453">
        <f t="shared" si="10"/>
        <v>0</v>
      </c>
      <c r="U102" s="471">
        <f t="shared" si="10"/>
        <v>189463067.261197</v>
      </c>
      <c r="Y102" s="451" t="s">
        <v>1261</v>
      </c>
      <c r="AB102" s="453">
        <v>183528945.61330003</v>
      </c>
      <c r="AC102" s="453">
        <v>57167429.732417956</v>
      </c>
      <c r="AD102" s="453">
        <v>-49076866.75807301</v>
      </c>
      <c r="AE102" s="453">
        <v>-2410909.41</v>
      </c>
      <c r="AF102" s="453">
        <v>2285748.7000000002</v>
      </c>
      <c r="AG102" s="453">
        <v>214157.22</v>
      </c>
      <c r="AH102" s="453">
        <v>-3143198.2718290044</v>
      </c>
      <c r="AI102" s="453">
        <v>188565306.82581601</v>
      </c>
      <c r="AJ102" s="453">
        <v>0</v>
      </c>
      <c r="AK102" s="453">
        <v>-3237406.81</v>
      </c>
      <c r="AL102" s="453">
        <v>-50547807.970000006</v>
      </c>
      <c r="AM102" s="453"/>
      <c r="AN102" s="453"/>
      <c r="AO102" s="453"/>
      <c r="AP102" s="453"/>
      <c r="AQ102" s="453">
        <v>0</v>
      </c>
      <c r="AR102" s="469">
        <v>188565306.82581601</v>
      </c>
      <c r="CM102" s="448"/>
      <c r="CN102" s="448"/>
      <c r="CO102" s="448"/>
      <c r="CP102" s="448"/>
      <c r="DO102" s="448"/>
      <c r="EA102" s="448"/>
      <c r="EC102" s="448"/>
      <c r="EE102" s="448"/>
    </row>
    <row r="103" spans="2:135" outlineLevel="1">
      <c r="B103" s="451"/>
      <c r="E103" s="453"/>
      <c r="F103" s="453"/>
      <c r="G103" s="453"/>
      <c r="H103" s="453"/>
      <c r="I103" s="453"/>
      <c r="J103" s="453"/>
      <c r="K103" s="453"/>
      <c r="L103" s="453"/>
      <c r="M103" s="453"/>
      <c r="N103" s="453"/>
      <c r="O103" s="453"/>
      <c r="P103" s="453"/>
      <c r="Q103" s="453"/>
      <c r="R103" s="463">
        <v>0</v>
      </c>
      <c r="S103" s="453"/>
      <c r="T103" s="453"/>
      <c r="U103" s="471"/>
      <c r="Y103" s="451"/>
      <c r="AB103" s="453"/>
      <c r="AC103" s="453"/>
      <c r="AD103" s="453"/>
      <c r="AE103" s="453"/>
      <c r="AF103" s="453"/>
      <c r="AG103" s="453"/>
      <c r="AH103" s="453"/>
      <c r="AI103" s="453"/>
      <c r="AJ103" s="453"/>
      <c r="AK103" s="453"/>
      <c r="AL103" s="453"/>
      <c r="AM103" s="453"/>
      <c r="AN103" s="453"/>
      <c r="AO103" s="453"/>
      <c r="AP103" s="453"/>
      <c r="AQ103" s="453"/>
      <c r="AR103" s="469"/>
      <c r="CM103" s="448"/>
      <c r="CN103" s="448"/>
      <c r="CO103" s="448"/>
      <c r="CP103" s="448"/>
      <c r="DO103" s="448"/>
      <c r="EA103" s="448"/>
      <c r="EC103" s="448"/>
      <c r="EE103" s="448"/>
    </row>
    <row r="104" spans="2:135" outlineLevel="1">
      <c r="B104" s="470" t="s">
        <v>1260</v>
      </c>
      <c r="E104" s="483"/>
      <c r="F104" s="483"/>
      <c r="G104" s="483">
        <v>0</v>
      </c>
      <c r="H104" s="483"/>
      <c r="I104" s="483"/>
      <c r="J104" s="483"/>
      <c r="K104" s="483"/>
      <c r="L104" s="483">
        <f t="shared" ref="L104:L111" si="11">SUM(E104:K104)</f>
        <v>0</v>
      </c>
      <c r="M104" s="483"/>
      <c r="N104" s="483"/>
      <c r="O104" s="483"/>
      <c r="P104" s="463"/>
      <c r="Q104" s="463"/>
      <c r="R104" s="463">
        <v>0</v>
      </c>
      <c r="S104" s="453"/>
      <c r="T104" s="453">
        <v>0</v>
      </c>
      <c r="U104" s="484">
        <v>0</v>
      </c>
      <c r="Y104" s="470" t="s">
        <v>1260</v>
      </c>
      <c r="AB104" s="483"/>
      <c r="AC104" s="483"/>
      <c r="AD104" s="483">
        <v>0</v>
      </c>
      <c r="AE104" s="483"/>
      <c r="AF104" s="483"/>
      <c r="AG104" s="483"/>
      <c r="AH104" s="483"/>
      <c r="AI104" s="483">
        <v>0</v>
      </c>
      <c r="AJ104" s="483"/>
      <c r="AK104" s="483"/>
      <c r="AL104" s="483"/>
      <c r="AM104" s="463"/>
      <c r="AN104" s="463"/>
      <c r="AO104" s="453"/>
      <c r="AP104" s="453"/>
      <c r="AQ104" s="453">
        <v>0</v>
      </c>
      <c r="AR104" s="469">
        <v>0</v>
      </c>
      <c r="CM104" s="448"/>
      <c r="CN104" s="448"/>
      <c r="CO104" s="448"/>
      <c r="CP104" s="448"/>
      <c r="DO104" s="448"/>
      <c r="EA104" s="448"/>
      <c r="EC104" s="448"/>
      <c r="EE104" s="448"/>
    </row>
    <row r="105" spans="2:135" outlineLevel="1">
      <c r="B105" s="470" t="s">
        <v>1170</v>
      </c>
      <c r="E105" s="481">
        <v>-8782300</v>
      </c>
      <c r="F105" s="481"/>
      <c r="G105" s="481">
        <v>0</v>
      </c>
      <c r="H105" s="481"/>
      <c r="I105" s="481"/>
      <c r="J105" s="481"/>
      <c r="K105" s="481"/>
      <c r="L105" s="481">
        <f t="shared" si="11"/>
        <v>-8782300</v>
      </c>
      <c r="M105" s="481"/>
      <c r="N105" s="481"/>
      <c r="O105" s="481"/>
      <c r="P105" s="463"/>
      <c r="Q105" s="463"/>
      <c r="R105" s="463">
        <v>0</v>
      </c>
      <c r="S105" s="453"/>
      <c r="T105" s="453">
        <v>0</v>
      </c>
      <c r="U105" s="482">
        <v>-8782300</v>
      </c>
      <c r="Y105" s="470" t="s">
        <v>1170</v>
      </c>
      <c r="AB105" s="453">
        <v>-8782300</v>
      </c>
      <c r="AC105" s="481"/>
      <c r="AD105" s="481">
        <v>0</v>
      </c>
      <c r="AE105" s="481"/>
      <c r="AF105" s="481"/>
      <c r="AG105" s="481"/>
      <c r="AH105" s="481"/>
      <c r="AI105" s="481">
        <v>-8782300</v>
      </c>
      <c r="AJ105" s="481"/>
      <c r="AK105" s="481"/>
      <c r="AL105" s="481"/>
      <c r="AM105" s="463"/>
      <c r="AN105" s="463"/>
      <c r="AO105" s="453"/>
      <c r="AP105" s="453"/>
      <c r="AQ105" s="453">
        <v>0</v>
      </c>
      <c r="AR105" s="469">
        <v>-8782300</v>
      </c>
      <c r="CM105" s="448"/>
      <c r="CN105" s="448"/>
      <c r="CO105" s="448"/>
      <c r="CP105" s="448"/>
      <c r="DO105" s="448"/>
      <c r="EA105" s="448"/>
      <c r="EC105" s="448"/>
      <c r="EE105" s="448"/>
    </row>
    <row r="106" spans="2:135" outlineLevel="1">
      <c r="B106" s="470" t="s">
        <v>1259</v>
      </c>
      <c r="E106" s="481"/>
      <c r="F106" s="481"/>
      <c r="G106" s="481">
        <v>0</v>
      </c>
      <c r="H106" s="481"/>
      <c r="I106" s="481"/>
      <c r="J106" s="481"/>
      <c r="K106" s="481"/>
      <c r="L106" s="481">
        <f t="shared" si="11"/>
        <v>0</v>
      </c>
      <c r="M106" s="481"/>
      <c r="N106" s="481"/>
      <c r="O106" s="481"/>
      <c r="P106" s="463"/>
      <c r="Q106" s="463"/>
      <c r="R106" s="463">
        <v>0</v>
      </c>
      <c r="S106" s="453"/>
      <c r="T106" s="453">
        <v>0</v>
      </c>
      <c r="U106" s="482">
        <v>0</v>
      </c>
      <c r="Y106" s="470" t="s">
        <v>1259</v>
      </c>
      <c r="AB106" s="481"/>
      <c r="AC106" s="481"/>
      <c r="AD106" s="481">
        <v>0</v>
      </c>
      <c r="AE106" s="481"/>
      <c r="AF106" s="481"/>
      <c r="AG106" s="481"/>
      <c r="AH106" s="481"/>
      <c r="AI106" s="481">
        <v>0</v>
      </c>
      <c r="AJ106" s="481"/>
      <c r="AK106" s="481"/>
      <c r="AL106" s="481"/>
      <c r="AM106" s="463"/>
      <c r="AN106" s="463"/>
      <c r="AO106" s="453"/>
      <c r="AP106" s="453"/>
      <c r="AQ106" s="453">
        <v>0</v>
      </c>
      <c r="AR106" s="469">
        <v>0</v>
      </c>
      <c r="CM106" s="448"/>
      <c r="CN106" s="448"/>
      <c r="CO106" s="448"/>
      <c r="CP106" s="448"/>
      <c r="DO106" s="448"/>
      <c r="EA106" s="448"/>
      <c r="EC106" s="448"/>
      <c r="EE106" s="448"/>
    </row>
    <row r="107" spans="2:135" outlineLevel="1">
      <c r="B107" s="470" t="s">
        <v>1258</v>
      </c>
      <c r="E107" s="481"/>
      <c r="F107" s="481"/>
      <c r="G107" s="448">
        <v>-15000</v>
      </c>
      <c r="H107" s="481"/>
      <c r="I107" s="481"/>
      <c r="J107" s="481"/>
      <c r="K107" s="481"/>
      <c r="L107" s="481">
        <f t="shared" si="11"/>
        <v>-15000</v>
      </c>
      <c r="M107" s="481"/>
      <c r="N107" s="481"/>
      <c r="O107" s="481">
        <v>-15000</v>
      </c>
      <c r="P107" s="463"/>
      <c r="Q107" s="463"/>
      <c r="R107" s="463">
        <v>0</v>
      </c>
      <c r="S107" s="453"/>
      <c r="T107" s="453">
        <v>0</v>
      </c>
      <c r="U107" s="482">
        <v>-15000</v>
      </c>
      <c r="Y107" s="470" t="s">
        <v>1257</v>
      </c>
      <c r="AB107" s="481"/>
      <c r="AC107" s="481"/>
      <c r="AD107" s="448">
        <v>-15000</v>
      </c>
      <c r="AE107" s="481"/>
      <c r="AF107" s="481"/>
      <c r="AG107" s="481"/>
      <c r="AH107" s="481"/>
      <c r="AI107" s="481">
        <v>-15000</v>
      </c>
      <c r="AJ107" s="481"/>
      <c r="AK107" s="481"/>
      <c r="AL107" s="481">
        <v>-15000</v>
      </c>
      <c r="AM107" s="463"/>
      <c r="AN107" s="463"/>
      <c r="AO107" s="453"/>
      <c r="AP107" s="453"/>
      <c r="AQ107" s="453">
        <v>0</v>
      </c>
      <c r="AR107" s="469">
        <v>-15000</v>
      </c>
      <c r="CM107" s="448"/>
      <c r="CN107" s="448"/>
      <c r="CO107" s="448"/>
      <c r="CP107" s="448"/>
      <c r="DO107" s="448"/>
      <c r="EA107" s="448"/>
      <c r="EC107" s="448"/>
      <c r="EE107" s="448"/>
    </row>
    <row r="108" spans="2:135" outlineLevel="1">
      <c r="B108" s="470" t="s">
        <v>1256</v>
      </c>
      <c r="E108" s="481"/>
      <c r="F108" s="481"/>
      <c r="G108" s="481">
        <v>0</v>
      </c>
      <c r="H108" s="481"/>
      <c r="I108" s="481"/>
      <c r="J108" s="481"/>
      <c r="K108" s="481"/>
      <c r="L108" s="481">
        <f t="shared" si="11"/>
        <v>0</v>
      </c>
      <c r="M108" s="481"/>
      <c r="N108" s="481"/>
      <c r="O108" s="481"/>
      <c r="P108" s="463"/>
      <c r="Q108" s="463"/>
      <c r="R108" s="463">
        <v>0</v>
      </c>
      <c r="S108" s="453"/>
      <c r="T108" s="453">
        <v>0</v>
      </c>
      <c r="U108" s="482">
        <v>0</v>
      </c>
      <c r="Y108" s="470" t="s">
        <v>1256</v>
      </c>
      <c r="AB108" s="481"/>
      <c r="AC108" s="481"/>
      <c r="AD108" s="481">
        <v>0</v>
      </c>
      <c r="AE108" s="481"/>
      <c r="AF108" s="481"/>
      <c r="AG108" s="481"/>
      <c r="AH108" s="481"/>
      <c r="AI108" s="481">
        <v>0</v>
      </c>
      <c r="AJ108" s="481"/>
      <c r="AK108" s="481"/>
      <c r="AL108" s="481"/>
      <c r="AM108" s="463"/>
      <c r="AN108" s="463"/>
      <c r="AO108" s="453"/>
      <c r="AP108" s="453"/>
      <c r="AQ108" s="453">
        <v>0</v>
      </c>
      <c r="AR108" s="469">
        <v>0</v>
      </c>
      <c r="CM108" s="448"/>
      <c r="CN108" s="448"/>
      <c r="CO108" s="448"/>
      <c r="CP108" s="448"/>
      <c r="DO108" s="448"/>
      <c r="EA108" s="448"/>
      <c r="EC108" s="448"/>
      <c r="EE108" s="448"/>
    </row>
    <row r="109" spans="2:135" outlineLevel="1">
      <c r="B109" s="470" t="s">
        <v>1255</v>
      </c>
      <c r="E109" s="481"/>
      <c r="F109" s="481"/>
      <c r="G109" s="481">
        <v>0</v>
      </c>
      <c r="H109" s="481"/>
      <c r="I109" s="481"/>
      <c r="J109" s="481"/>
      <c r="K109" s="481"/>
      <c r="L109" s="481">
        <f t="shared" si="11"/>
        <v>0</v>
      </c>
      <c r="M109" s="481"/>
      <c r="N109" s="481"/>
      <c r="O109" s="481"/>
      <c r="P109" s="453"/>
      <c r="Q109" s="453"/>
      <c r="R109" s="463">
        <v>0</v>
      </c>
      <c r="S109" s="453"/>
      <c r="T109" s="453">
        <v>0</v>
      </c>
      <c r="U109" s="482">
        <v>0</v>
      </c>
      <c r="Y109" s="470" t="s">
        <v>1254</v>
      </c>
      <c r="AB109" s="481"/>
      <c r="AC109" s="481"/>
      <c r="AD109" s="481">
        <v>0</v>
      </c>
      <c r="AE109" s="481"/>
      <c r="AF109" s="481"/>
      <c r="AG109" s="481"/>
      <c r="AH109" s="481"/>
      <c r="AI109" s="481">
        <v>0</v>
      </c>
      <c r="AJ109" s="481"/>
      <c r="AK109" s="481"/>
      <c r="AL109" s="481"/>
      <c r="AM109" s="453"/>
      <c r="AN109" s="453"/>
      <c r="AO109" s="453"/>
      <c r="AP109" s="453"/>
      <c r="AQ109" s="453">
        <v>0</v>
      </c>
      <c r="AR109" s="469">
        <v>0</v>
      </c>
      <c r="CM109" s="448"/>
      <c r="CN109" s="448"/>
      <c r="CO109" s="448"/>
      <c r="CP109" s="448"/>
      <c r="DO109" s="448"/>
      <c r="EA109" s="448"/>
      <c r="EC109" s="448"/>
      <c r="EE109" s="448"/>
    </row>
    <row r="110" spans="2:135" outlineLevel="1">
      <c r="B110" s="470" t="s">
        <v>1253</v>
      </c>
      <c r="E110" s="481"/>
      <c r="F110" s="481"/>
      <c r="G110" s="481">
        <v>0</v>
      </c>
      <c r="H110" s="481"/>
      <c r="I110" s="481"/>
      <c r="J110" s="481"/>
      <c r="K110" s="481"/>
      <c r="L110" s="481">
        <f t="shared" si="11"/>
        <v>0</v>
      </c>
      <c r="M110" s="481"/>
      <c r="N110" s="481"/>
      <c r="O110" s="481"/>
      <c r="P110" s="453"/>
      <c r="Q110" s="453"/>
      <c r="R110" s="463">
        <v>0</v>
      </c>
      <c r="S110" s="453"/>
      <c r="T110" s="453">
        <v>0</v>
      </c>
      <c r="U110" s="482">
        <v>0</v>
      </c>
      <c r="Y110" s="470" t="s">
        <v>1252</v>
      </c>
      <c r="AB110" s="481"/>
      <c r="AC110" s="481"/>
      <c r="AD110" s="481">
        <v>0</v>
      </c>
      <c r="AE110" s="481"/>
      <c r="AF110" s="481"/>
      <c r="AG110" s="481"/>
      <c r="AH110" s="481"/>
      <c r="AI110" s="481">
        <v>0</v>
      </c>
      <c r="AJ110" s="481"/>
      <c r="AK110" s="481"/>
      <c r="AL110" s="481"/>
      <c r="AM110" s="453"/>
      <c r="AN110" s="453"/>
      <c r="AO110" s="453"/>
      <c r="AP110" s="453"/>
      <c r="AQ110" s="453">
        <v>0</v>
      </c>
      <c r="AR110" s="469">
        <v>0</v>
      </c>
      <c r="CM110" s="448"/>
      <c r="CN110" s="448"/>
      <c r="CO110" s="448"/>
      <c r="CP110" s="448"/>
      <c r="DO110" s="448"/>
      <c r="EA110" s="448"/>
      <c r="EC110" s="448"/>
      <c r="EE110" s="448"/>
    </row>
    <row r="111" spans="2:135" outlineLevel="1">
      <c r="B111" s="470" t="s">
        <v>1251</v>
      </c>
      <c r="E111" s="479"/>
      <c r="F111" s="479"/>
      <c r="G111" s="479">
        <v>436.73</v>
      </c>
      <c r="H111" s="479"/>
      <c r="I111" s="479"/>
      <c r="J111" s="479"/>
      <c r="K111" s="479">
        <v>465</v>
      </c>
      <c r="L111" s="479">
        <f t="shared" si="11"/>
        <v>901.73</v>
      </c>
      <c r="M111" s="479"/>
      <c r="N111" s="479"/>
      <c r="O111" s="479"/>
      <c r="P111" s="453"/>
      <c r="Q111" s="453"/>
      <c r="R111" s="463">
        <v>0</v>
      </c>
      <c r="S111" s="453"/>
      <c r="T111" s="453">
        <v>0</v>
      </c>
      <c r="U111" s="480">
        <v>901.73</v>
      </c>
      <c r="Y111" s="470" t="s">
        <v>977</v>
      </c>
      <c r="AB111" s="479"/>
      <c r="AC111" s="479"/>
      <c r="AD111" s="479">
        <v>436.73</v>
      </c>
      <c r="AE111" s="479"/>
      <c r="AF111" s="479"/>
      <c r="AG111" s="479"/>
      <c r="AH111" s="479">
        <v>465</v>
      </c>
      <c r="AI111" s="479">
        <v>901.73</v>
      </c>
      <c r="AJ111" s="479"/>
      <c r="AK111" s="479"/>
      <c r="AL111" s="479"/>
      <c r="AM111" s="453"/>
      <c r="AN111" s="453"/>
      <c r="AO111" s="453"/>
      <c r="AP111" s="453"/>
      <c r="AQ111" s="453">
        <v>0</v>
      </c>
      <c r="AR111" s="469">
        <v>901.73</v>
      </c>
      <c r="CM111" s="448"/>
      <c r="CN111" s="448"/>
      <c r="CO111" s="448"/>
      <c r="CP111" s="448"/>
      <c r="DO111" s="448"/>
      <c r="EA111" s="448"/>
      <c r="EC111" s="448"/>
      <c r="EE111" s="448"/>
    </row>
    <row r="112" spans="2:135">
      <c r="B112" s="470" t="s">
        <v>1250</v>
      </c>
      <c r="E112" s="453">
        <f t="shared" ref="E112:U112" si="12">SUM(E104:E111)</f>
        <v>-8782300</v>
      </c>
      <c r="F112" s="453">
        <f t="shared" si="12"/>
        <v>0</v>
      </c>
      <c r="G112" s="453">
        <f t="shared" si="12"/>
        <v>-14563.27</v>
      </c>
      <c r="H112" s="453">
        <f t="shared" si="12"/>
        <v>0</v>
      </c>
      <c r="I112" s="453">
        <f t="shared" si="12"/>
        <v>0</v>
      </c>
      <c r="J112" s="453">
        <f t="shared" si="12"/>
        <v>0</v>
      </c>
      <c r="K112" s="453">
        <f t="shared" si="12"/>
        <v>465</v>
      </c>
      <c r="L112" s="453">
        <f t="shared" si="12"/>
        <v>-8796398.2699999996</v>
      </c>
      <c r="M112" s="453">
        <f t="shared" si="12"/>
        <v>0</v>
      </c>
      <c r="N112" s="453">
        <f t="shared" si="12"/>
        <v>0</v>
      </c>
      <c r="O112" s="453">
        <f t="shared" si="12"/>
        <v>-15000</v>
      </c>
      <c r="P112" s="453">
        <f t="shared" si="12"/>
        <v>0</v>
      </c>
      <c r="Q112" s="453">
        <f t="shared" si="12"/>
        <v>0</v>
      </c>
      <c r="R112" s="453">
        <f t="shared" si="12"/>
        <v>0</v>
      </c>
      <c r="S112" s="453">
        <f t="shared" si="12"/>
        <v>0</v>
      </c>
      <c r="T112" s="453">
        <f t="shared" si="12"/>
        <v>0</v>
      </c>
      <c r="U112" s="478">
        <f t="shared" si="12"/>
        <v>-8796398.2699999996</v>
      </c>
      <c r="Y112" s="470" t="s">
        <v>1249</v>
      </c>
      <c r="AB112" s="453">
        <v>-8782300</v>
      </c>
      <c r="AC112" s="453">
        <v>0</v>
      </c>
      <c r="AD112" s="453">
        <v>-14563.27</v>
      </c>
      <c r="AE112" s="453">
        <v>0</v>
      </c>
      <c r="AF112" s="453">
        <v>0</v>
      </c>
      <c r="AG112" s="453">
        <v>0</v>
      </c>
      <c r="AH112" s="453">
        <v>465</v>
      </c>
      <c r="AI112" s="453">
        <v>-8796398.2699999996</v>
      </c>
      <c r="AJ112" s="453">
        <v>0</v>
      </c>
      <c r="AK112" s="453">
        <v>0</v>
      </c>
      <c r="AL112" s="453">
        <v>-15000</v>
      </c>
      <c r="AM112" s="453"/>
      <c r="AN112" s="453"/>
      <c r="AO112" s="453"/>
      <c r="AP112" s="453"/>
      <c r="AQ112" s="453"/>
      <c r="AR112" s="469"/>
      <c r="CM112" s="448"/>
      <c r="CN112" s="448"/>
      <c r="CO112" s="448"/>
      <c r="CP112" s="448"/>
      <c r="DO112" s="448"/>
      <c r="EA112" s="448"/>
      <c r="EC112" s="448"/>
      <c r="EE112" s="448"/>
    </row>
    <row r="113" spans="2:135">
      <c r="B113" s="470"/>
      <c r="E113" s="476"/>
      <c r="F113" s="453"/>
      <c r="G113" s="453"/>
      <c r="H113" s="453"/>
      <c r="I113" s="453"/>
      <c r="J113" s="453"/>
      <c r="K113" s="453"/>
      <c r="L113" s="476"/>
      <c r="M113" s="453"/>
      <c r="N113" s="453"/>
      <c r="O113" s="453"/>
      <c r="P113" s="453"/>
      <c r="Q113" s="453"/>
      <c r="R113" s="463">
        <v>0</v>
      </c>
      <c r="S113" s="453"/>
      <c r="T113" s="453"/>
      <c r="U113" s="477"/>
      <c r="Y113" s="470"/>
      <c r="AB113" s="476"/>
      <c r="AC113" s="453"/>
      <c r="AD113" s="453"/>
      <c r="AE113" s="453"/>
      <c r="AF113" s="453"/>
      <c r="AG113" s="453"/>
      <c r="AH113" s="453"/>
      <c r="AI113" s="476"/>
      <c r="AJ113" s="453"/>
      <c r="AK113" s="453"/>
      <c r="AL113" s="453"/>
      <c r="AM113" s="453"/>
      <c r="AN113" s="453"/>
      <c r="AO113" s="453"/>
      <c r="AP113" s="453"/>
      <c r="AQ113" s="453"/>
      <c r="AR113" s="475"/>
      <c r="CM113" s="448"/>
      <c r="CN113" s="448"/>
      <c r="CO113" s="448"/>
      <c r="CP113" s="448"/>
      <c r="DO113" s="448"/>
      <c r="EA113" s="448"/>
      <c r="EC113" s="448"/>
      <c r="EE113" s="448"/>
    </row>
    <row r="114" spans="2:135">
      <c r="B114" s="464" t="s">
        <v>1166</v>
      </c>
      <c r="E114" s="473">
        <f t="shared" ref="E114:U114" si="13">+E102+E112</f>
        <v>182793519.20330006</v>
      </c>
      <c r="F114" s="473">
        <f t="shared" si="13"/>
        <v>51774962.542417996</v>
      </c>
      <c r="G114" s="473">
        <f t="shared" si="13"/>
        <v>-49081494.805969059</v>
      </c>
      <c r="H114" s="473">
        <f t="shared" si="13"/>
        <v>-2410909.41</v>
      </c>
      <c r="I114" s="473">
        <f t="shared" si="13"/>
        <v>2286648.7000000002</v>
      </c>
      <c r="J114" s="473">
        <f t="shared" si="13"/>
        <v>214157.22</v>
      </c>
      <c r="K114" s="473">
        <f t="shared" si="13"/>
        <v>-4910214.458552001</v>
      </c>
      <c r="L114" s="473">
        <f t="shared" si="13"/>
        <v>180666668.99119699</v>
      </c>
      <c r="M114" s="473">
        <f t="shared" si="13"/>
        <v>0</v>
      </c>
      <c r="N114" s="473">
        <f t="shared" si="13"/>
        <v>-5057863.2799999993</v>
      </c>
      <c r="O114" s="473">
        <f t="shared" si="13"/>
        <v>-50552574.967524007</v>
      </c>
      <c r="P114" s="473">
        <f t="shared" si="13"/>
        <v>0</v>
      </c>
      <c r="Q114" s="473">
        <f t="shared" si="13"/>
        <v>0</v>
      </c>
      <c r="R114" s="473">
        <f t="shared" si="13"/>
        <v>0</v>
      </c>
      <c r="S114" s="473">
        <f t="shared" si="13"/>
        <v>0</v>
      </c>
      <c r="T114" s="473">
        <f t="shared" si="13"/>
        <v>0</v>
      </c>
      <c r="U114" s="474">
        <f t="shared" si="13"/>
        <v>180666668.99119699</v>
      </c>
      <c r="Y114" s="464" t="s">
        <v>1166</v>
      </c>
      <c r="AB114" s="473">
        <v>174746643.61330003</v>
      </c>
      <c r="AC114" s="473">
        <v>57167329.732417956</v>
      </c>
      <c r="AD114" s="473">
        <v>-49091437.601093009</v>
      </c>
      <c r="AE114" s="473">
        <v>-2418709.41</v>
      </c>
      <c r="AF114" s="473">
        <v>2285747.7000000002</v>
      </c>
      <c r="AG114" s="473">
        <v>214156.22</v>
      </c>
      <c r="AH114" s="473">
        <v>-3167470.7718290044</v>
      </c>
      <c r="AI114" s="473">
        <v>179736259.48279598</v>
      </c>
      <c r="AJ114" s="473">
        <v>0</v>
      </c>
      <c r="AK114" s="473">
        <v>-3262406.81</v>
      </c>
      <c r="AL114" s="473">
        <v>-50562815.770000003</v>
      </c>
      <c r="AM114" s="453"/>
      <c r="AN114" s="453"/>
      <c r="AO114" s="453"/>
      <c r="AP114" s="453"/>
      <c r="AQ114" s="453"/>
      <c r="AR114" s="472">
        <v>179736271.05581599</v>
      </c>
      <c r="CM114" s="448"/>
      <c r="CN114" s="448"/>
      <c r="CO114" s="448"/>
      <c r="CP114" s="448"/>
      <c r="DO114" s="448"/>
      <c r="EA114" s="448"/>
      <c r="EC114" s="448"/>
      <c r="EE114" s="448"/>
    </row>
    <row r="115" spans="2:135">
      <c r="B115" s="470" t="s">
        <v>1165</v>
      </c>
      <c r="E115" s="453">
        <v>0</v>
      </c>
      <c r="F115" s="453">
        <v>0</v>
      </c>
      <c r="G115" s="453">
        <v>0</v>
      </c>
      <c r="H115" s="453">
        <v>0</v>
      </c>
      <c r="I115" s="453">
        <v>0</v>
      </c>
      <c r="J115" s="453">
        <v>0</v>
      </c>
      <c r="K115" s="453"/>
      <c r="L115" s="453">
        <v>0</v>
      </c>
      <c r="M115" s="453"/>
      <c r="N115" s="453"/>
      <c r="O115" s="453"/>
      <c r="P115" s="453"/>
      <c r="Q115" s="453"/>
      <c r="R115" s="463">
        <v>0</v>
      </c>
      <c r="S115" s="453"/>
      <c r="T115" s="453">
        <v>0</v>
      </c>
      <c r="U115" s="471">
        <v>0</v>
      </c>
      <c r="Y115" s="470" t="s">
        <v>1165</v>
      </c>
      <c r="AB115" s="453">
        <v>0</v>
      </c>
      <c r="AC115" s="453">
        <v>0</v>
      </c>
      <c r="AD115" s="453">
        <v>0</v>
      </c>
      <c r="AE115" s="453">
        <v>0</v>
      </c>
      <c r="AF115" s="453">
        <v>0</v>
      </c>
      <c r="AG115" s="453">
        <v>0</v>
      </c>
      <c r="AH115" s="453"/>
      <c r="AI115" s="453">
        <v>0</v>
      </c>
      <c r="AJ115" s="453"/>
      <c r="AK115" s="453"/>
      <c r="AL115" s="453"/>
      <c r="AM115" s="453"/>
      <c r="AN115" s="453"/>
      <c r="AO115" s="453"/>
      <c r="AP115" s="453"/>
      <c r="AQ115" s="453">
        <v>0</v>
      </c>
      <c r="AR115" s="469">
        <v>0</v>
      </c>
      <c r="CM115" s="448"/>
      <c r="CN115" s="448"/>
      <c r="CO115" s="448"/>
      <c r="CP115" s="448"/>
      <c r="DO115" s="448"/>
      <c r="EA115" s="448"/>
      <c r="EC115" s="448"/>
      <c r="EE115" s="448"/>
    </row>
    <row r="116" spans="2:135" ht="13.8" thickBot="1">
      <c r="B116" s="464"/>
      <c r="E116" s="467">
        <f t="shared" ref="E116:U116" si="14">+E94+E114</f>
        <v>182793517.20330006</v>
      </c>
      <c r="F116" s="467">
        <f t="shared" si="14"/>
        <v>51774862.542417996</v>
      </c>
      <c r="G116" s="467">
        <f t="shared" si="14"/>
        <v>-49081502.378989056</v>
      </c>
      <c r="H116" s="467">
        <f t="shared" si="14"/>
        <v>-2418709.41</v>
      </c>
      <c r="I116" s="467">
        <f t="shared" si="14"/>
        <v>2286647.7000000002</v>
      </c>
      <c r="J116" s="467">
        <f t="shared" si="14"/>
        <v>214156.22</v>
      </c>
      <c r="K116" s="467">
        <f t="shared" si="14"/>
        <v>-4934951.958552001</v>
      </c>
      <c r="L116" s="467">
        <f t="shared" si="14"/>
        <v>180634019.91817698</v>
      </c>
      <c r="M116" s="467">
        <f t="shared" si="14"/>
        <v>0</v>
      </c>
      <c r="N116" s="467">
        <f t="shared" si="14"/>
        <v>-5082863.2799999993</v>
      </c>
      <c r="O116" s="467">
        <f t="shared" si="14"/>
        <v>-50552582.767524004</v>
      </c>
      <c r="P116" s="467">
        <f t="shared" si="14"/>
        <v>0</v>
      </c>
      <c r="Q116" s="467">
        <f t="shared" si="14"/>
        <v>11.57302</v>
      </c>
      <c r="R116" s="467">
        <f t="shared" si="14"/>
        <v>0</v>
      </c>
      <c r="S116" s="467">
        <f t="shared" si="14"/>
        <v>0</v>
      </c>
      <c r="T116" s="467">
        <f t="shared" si="14"/>
        <v>11.57302</v>
      </c>
      <c r="U116" s="468">
        <f t="shared" si="14"/>
        <v>180634031.49119699</v>
      </c>
      <c r="V116" s="465"/>
      <c r="Y116" s="464"/>
      <c r="AB116" s="467">
        <v>174746643.61330003</v>
      </c>
      <c r="AC116" s="467">
        <v>57167329.732417956</v>
      </c>
      <c r="AD116" s="467">
        <v>-49091437.601093009</v>
      </c>
      <c r="AE116" s="467">
        <v>-2418709.41</v>
      </c>
      <c r="AF116" s="467">
        <v>2285747.7000000002</v>
      </c>
      <c r="AG116" s="467">
        <v>214156.22</v>
      </c>
      <c r="AH116" s="467">
        <v>-3167470.7718290044</v>
      </c>
      <c r="AI116" s="467">
        <v>179736259.48279598</v>
      </c>
      <c r="AJ116" s="467">
        <v>0</v>
      </c>
      <c r="AK116" s="467">
        <v>-3262406.81</v>
      </c>
      <c r="AL116" s="467">
        <v>-50562815.770000003</v>
      </c>
      <c r="AM116" s="467">
        <v>0</v>
      </c>
      <c r="AN116" s="467">
        <v>0</v>
      </c>
      <c r="AO116" s="467">
        <v>1.9533947575837374E-2</v>
      </c>
      <c r="AP116" s="467"/>
      <c r="AQ116" s="467">
        <v>1.9533966191559671E-2</v>
      </c>
      <c r="AR116" s="466">
        <v>179736271.05581599</v>
      </c>
      <c r="CM116" s="448"/>
      <c r="CN116" s="448"/>
      <c r="CO116" s="448"/>
      <c r="CP116" s="448"/>
      <c r="DO116" s="448"/>
      <c r="EA116" s="448"/>
      <c r="EC116" s="448"/>
      <c r="EE116" s="448"/>
    </row>
    <row r="117" spans="2:135" ht="13.8" thickTop="1">
      <c r="B117" s="464"/>
      <c r="D117" s="453"/>
      <c r="E117" s="453"/>
      <c r="F117" s="453"/>
      <c r="G117" s="453"/>
      <c r="H117" s="453"/>
      <c r="I117" s="453"/>
      <c r="J117" s="453"/>
      <c r="K117" s="453"/>
      <c r="L117" s="453"/>
      <c r="M117" s="453"/>
      <c r="N117" s="453"/>
      <c r="O117" s="453"/>
      <c r="P117" s="463"/>
      <c r="Q117" s="463"/>
      <c r="R117" s="463"/>
      <c r="S117" s="453"/>
      <c r="T117" s="453"/>
      <c r="V117" s="465"/>
      <c r="Y117" s="464"/>
      <c r="AA117" s="453"/>
      <c r="AB117" s="453">
        <v>-0.26000002026557922</v>
      </c>
      <c r="AC117" s="453">
        <v>-8.9999981224536896E-2</v>
      </c>
      <c r="AD117" s="453">
        <v>0.91933901607990265</v>
      </c>
      <c r="AE117" s="453">
        <v>0</v>
      </c>
      <c r="AF117" s="453">
        <v>0</v>
      </c>
      <c r="AG117" s="453">
        <v>0</v>
      </c>
      <c r="AH117" s="453">
        <v>-6.5192580223083496E-9</v>
      </c>
      <c r="AI117" s="453">
        <v>0.56933885812759399</v>
      </c>
      <c r="AJ117" s="453">
        <v>0</v>
      </c>
      <c r="AK117" s="453">
        <v>6.0535967350006104E-9</v>
      </c>
      <c r="AL117" s="453">
        <v>0.71000000089406967</v>
      </c>
      <c r="AM117" s="463"/>
      <c r="AN117" s="463"/>
      <c r="AO117" s="463"/>
      <c r="AP117" s="453"/>
      <c r="AQ117" s="453"/>
      <c r="CM117" s="448"/>
      <c r="CN117" s="448"/>
      <c r="CO117" s="448"/>
      <c r="CP117" s="448"/>
      <c r="DO117" s="448"/>
      <c r="EA117" s="448"/>
      <c r="EC117" s="448"/>
      <c r="EE117" s="448"/>
    </row>
    <row r="118" spans="2:135">
      <c r="B118" s="451"/>
      <c r="D118" s="453"/>
      <c r="E118" s="451" t="e">
        <f t="shared" ref="E118:U118" si="15">+E116+E91</f>
        <v>#VALUE!</v>
      </c>
      <c r="F118" s="451" t="e">
        <f t="shared" si="15"/>
        <v>#VALUE!</v>
      </c>
      <c r="G118" s="451">
        <f t="shared" si="15"/>
        <v>0.85377994179725647</v>
      </c>
      <c r="H118" s="451">
        <f t="shared" si="15"/>
        <v>0</v>
      </c>
      <c r="I118" s="451">
        <f t="shared" si="15"/>
        <v>0</v>
      </c>
      <c r="J118" s="451">
        <f t="shared" si="15"/>
        <v>0</v>
      </c>
      <c r="K118" s="451">
        <f t="shared" si="15"/>
        <v>2.9127002693712711E-2</v>
      </c>
      <c r="L118" s="451" t="e">
        <f t="shared" si="15"/>
        <v>#VALUE!</v>
      </c>
      <c r="M118" s="451">
        <f t="shared" si="15"/>
        <v>0</v>
      </c>
      <c r="N118" s="451">
        <f t="shared" si="15"/>
        <v>2.9999997466802597E-2</v>
      </c>
      <c r="O118" s="451">
        <f t="shared" si="15"/>
        <v>0.64247600734233856</v>
      </c>
      <c r="P118" s="451">
        <f t="shared" si="15"/>
        <v>0</v>
      </c>
      <c r="Q118" s="451">
        <f t="shared" si="15"/>
        <v>0</v>
      </c>
      <c r="R118" s="451">
        <f t="shared" si="15"/>
        <v>288515431.74526703</v>
      </c>
      <c r="S118" s="451">
        <f t="shared" si="15"/>
        <v>0</v>
      </c>
      <c r="T118" s="451">
        <f t="shared" si="15"/>
        <v>288515431.74526703</v>
      </c>
      <c r="U118" s="452">
        <f t="shared" si="15"/>
        <v>1.8304228782653809</v>
      </c>
      <c r="Y118" s="451"/>
      <c r="AA118" s="453"/>
      <c r="AB118" s="453"/>
      <c r="AC118" s="453"/>
      <c r="AD118" s="453"/>
      <c r="AE118" s="453"/>
      <c r="AF118" s="453"/>
      <c r="AG118" s="453"/>
      <c r="AH118" s="453"/>
      <c r="AI118" s="453"/>
      <c r="AJ118" s="453"/>
      <c r="AK118" s="453"/>
      <c r="AL118" s="453"/>
      <c r="CM118" s="448"/>
      <c r="CN118" s="448"/>
      <c r="CO118" s="448"/>
      <c r="CP118" s="448"/>
      <c r="DO118" s="448"/>
      <c r="EA118" s="448"/>
      <c r="EC118" s="448"/>
      <c r="EE118" s="448"/>
    </row>
    <row r="119" spans="2:135">
      <c r="E119" s="453"/>
      <c r="F119" s="453"/>
      <c r="G119" s="453"/>
      <c r="H119" s="453"/>
      <c r="I119" s="453"/>
      <c r="J119" s="453"/>
      <c r="K119" s="453"/>
      <c r="L119" s="453"/>
      <c r="M119" s="453"/>
      <c r="N119" s="453"/>
      <c r="O119" s="453"/>
      <c r="P119" s="448"/>
      <c r="Q119" s="448"/>
      <c r="R119" s="448"/>
      <c r="Z119" s="448" t="s">
        <v>1164</v>
      </c>
      <c r="AB119" s="453">
        <v>0</v>
      </c>
      <c r="AC119" s="453">
        <v>0</v>
      </c>
      <c r="AD119" s="453">
        <v>0</v>
      </c>
      <c r="AE119" s="453">
        <v>0</v>
      </c>
      <c r="AF119" s="453">
        <v>0</v>
      </c>
      <c r="AG119" s="453">
        <v>0</v>
      </c>
      <c r="AH119" s="453">
        <v>0</v>
      </c>
      <c r="AI119" s="453">
        <v>0</v>
      </c>
      <c r="AJ119" s="453">
        <v>0</v>
      </c>
      <c r="AK119" s="453">
        <v>0</v>
      </c>
      <c r="AL119" s="453">
        <v>0</v>
      </c>
      <c r="AM119" s="448"/>
      <c r="AN119" s="448"/>
      <c r="AO119" s="448"/>
      <c r="CM119" s="448"/>
      <c r="CN119" s="448"/>
      <c r="CO119" s="448"/>
      <c r="CP119" s="448"/>
      <c r="DO119" s="448"/>
      <c r="EA119" s="448"/>
      <c r="EC119" s="448"/>
      <c r="EE119" s="448"/>
    </row>
    <row r="120" spans="2:135">
      <c r="B120" s="451"/>
      <c r="E120" s="453"/>
      <c r="F120" s="453"/>
      <c r="G120" s="453"/>
      <c r="H120" s="453"/>
      <c r="I120" s="453"/>
      <c r="J120" s="453"/>
      <c r="K120" s="453"/>
      <c r="L120" s="453"/>
      <c r="M120" s="453"/>
      <c r="N120" s="453"/>
      <c r="O120" s="453"/>
      <c r="P120" s="453">
        <v>0</v>
      </c>
      <c r="Q120" s="453">
        <v>0</v>
      </c>
      <c r="R120" s="454">
        <v>0</v>
      </c>
      <c r="U120" s="462"/>
      <c r="Y120" s="451"/>
      <c r="Z120" s="448" t="s">
        <v>1248</v>
      </c>
      <c r="AB120" s="453">
        <v>90889512</v>
      </c>
      <c r="AC120" s="453">
        <v>12347942</v>
      </c>
      <c r="AD120" s="453">
        <v>-47772098</v>
      </c>
      <c r="AE120" s="453">
        <v>-2460511.41</v>
      </c>
      <c r="AF120" s="453">
        <v>2281693.7000000002</v>
      </c>
      <c r="AG120" s="453">
        <v>210302.22</v>
      </c>
      <c r="AH120" s="453">
        <v>3398570.3123190003</v>
      </c>
      <c r="AI120" s="453"/>
      <c r="AJ120" s="453">
        <v>0</v>
      </c>
      <c r="AK120" s="453">
        <v>7260327.1500000004</v>
      </c>
      <c r="AL120" s="453">
        <v>-47772098</v>
      </c>
      <c r="AM120" s="453">
        <v>0</v>
      </c>
      <c r="AN120" s="453">
        <v>0</v>
      </c>
      <c r="AO120" s="454">
        <v>0</v>
      </c>
      <c r="AR120" s="448"/>
      <c r="CM120" s="448"/>
      <c r="CN120" s="448"/>
      <c r="CO120" s="448"/>
      <c r="CP120" s="448"/>
      <c r="DO120" s="448"/>
      <c r="EA120" s="448"/>
      <c r="EC120" s="448"/>
      <c r="EE120" s="448"/>
    </row>
    <row r="121" spans="2:135">
      <c r="E121" s="453"/>
      <c r="F121" s="453"/>
      <c r="G121" s="453"/>
      <c r="H121" s="453"/>
      <c r="I121" s="453"/>
      <c r="J121" s="453"/>
      <c r="K121" s="453"/>
      <c r="L121" s="453"/>
      <c r="M121" s="453"/>
      <c r="N121" s="453"/>
      <c r="O121" s="453"/>
      <c r="P121" s="448">
        <v>0</v>
      </c>
      <c r="Q121" s="448">
        <v>0</v>
      </c>
      <c r="R121" s="454">
        <v>0</v>
      </c>
      <c r="Z121" s="448" t="s">
        <v>1162</v>
      </c>
      <c r="AB121" s="453">
        <v>82647175.370000005</v>
      </c>
      <c r="AC121" s="453">
        <v>31258944.176375002</v>
      </c>
      <c r="AD121" s="453">
        <v>-1374790.4155970067</v>
      </c>
      <c r="AE121" s="453">
        <v>0.35000000009313226</v>
      </c>
      <c r="AF121" s="453">
        <v>0</v>
      </c>
      <c r="AG121" s="453">
        <v>0</v>
      </c>
      <c r="AH121" s="453">
        <v>0</v>
      </c>
      <c r="AI121" s="453"/>
      <c r="AJ121" s="453">
        <v>0</v>
      </c>
      <c r="AK121" s="453">
        <v>-3759894.24</v>
      </c>
      <c r="AL121" s="453">
        <v>-2847830.3300000057</v>
      </c>
      <c r="AM121" s="448">
        <v>0</v>
      </c>
      <c r="AN121" s="448">
        <v>0</v>
      </c>
      <c r="AO121" s="454">
        <v>0</v>
      </c>
      <c r="CM121" s="448"/>
      <c r="CN121" s="448"/>
      <c r="CO121" s="448"/>
      <c r="CP121" s="448"/>
      <c r="DO121" s="448"/>
      <c r="EA121" s="448"/>
      <c r="EC121" s="448"/>
      <c r="EE121" s="448"/>
    </row>
    <row r="122" spans="2:135" s="456" customFormat="1">
      <c r="C122" s="448"/>
      <c r="D122" s="448"/>
      <c r="E122" s="453"/>
      <c r="F122" s="453"/>
      <c r="G122" s="453"/>
      <c r="H122" s="453"/>
      <c r="I122" s="453"/>
      <c r="J122" s="453"/>
      <c r="K122" s="453"/>
      <c r="L122" s="453"/>
      <c r="M122" s="453"/>
      <c r="N122" s="453"/>
      <c r="O122" s="453"/>
      <c r="R122" s="458"/>
      <c r="U122" s="461"/>
      <c r="V122" s="457"/>
      <c r="AB122" s="459"/>
      <c r="AC122" s="459"/>
      <c r="AD122" s="459"/>
      <c r="AE122" s="459"/>
      <c r="AF122" s="459"/>
      <c r="AG122" s="460"/>
      <c r="AH122" s="459"/>
      <c r="AI122" s="459"/>
      <c r="AJ122" s="459"/>
      <c r="AK122" s="459"/>
      <c r="AL122" s="459"/>
      <c r="AO122" s="458"/>
      <c r="AR122" s="457"/>
    </row>
    <row r="123" spans="2:135">
      <c r="E123" s="453"/>
      <c r="F123" s="453"/>
      <c r="G123" s="453"/>
      <c r="H123" s="453"/>
      <c r="I123" s="453"/>
      <c r="J123" s="453"/>
      <c r="K123" s="453"/>
      <c r="L123" s="453"/>
      <c r="M123" s="453"/>
      <c r="N123" s="453"/>
      <c r="O123" s="453"/>
      <c r="R123" s="455"/>
      <c r="AB123" s="453"/>
      <c r="AC123" s="453"/>
      <c r="AD123" s="453"/>
      <c r="AE123" s="453"/>
      <c r="AF123" s="453"/>
      <c r="AG123" s="453"/>
      <c r="AH123" s="453"/>
      <c r="AI123" s="453"/>
      <c r="AJ123" s="453"/>
      <c r="AK123" s="453"/>
      <c r="AL123" s="453"/>
      <c r="AO123" s="455"/>
      <c r="CM123" s="448"/>
      <c r="CN123" s="448"/>
      <c r="CO123" s="448"/>
      <c r="CP123" s="448"/>
      <c r="DO123" s="448"/>
      <c r="EA123" s="448"/>
      <c r="EC123" s="448"/>
      <c r="EE123" s="448"/>
    </row>
    <row r="124" spans="2:135">
      <c r="E124" s="453"/>
      <c r="F124" s="453"/>
      <c r="G124" s="453"/>
      <c r="H124" s="453"/>
      <c r="I124" s="453"/>
      <c r="J124" s="453"/>
      <c r="K124" s="453"/>
      <c r="L124" s="453"/>
      <c r="M124" s="453"/>
      <c r="N124" s="453"/>
      <c r="O124" s="453"/>
      <c r="R124" s="454"/>
      <c r="AB124" s="453"/>
      <c r="AC124" s="453"/>
      <c r="AD124" s="453"/>
      <c r="AE124" s="453"/>
      <c r="AF124" s="453"/>
      <c r="AG124" s="453"/>
      <c r="AH124" s="453"/>
      <c r="AI124" s="453"/>
      <c r="AJ124" s="453"/>
      <c r="AK124" s="453"/>
      <c r="AL124" s="453"/>
      <c r="AO124" s="454"/>
      <c r="CM124" s="448"/>
      <c r="CN124" s="448"/>
      <c r="CO124" s="448"/>
      <c r="CP124" s="448"/>
      <c r="DO124" s="448"/>
      <c r="EA124" s="448"/>
      <c r="EC124" s="448"/>
      <c r="EE124" s="448"/>
    </row>
    <row r="125" spans="2:135">
      <c r="E125" s="453"/>
      <c r="F125" s="453"/>
      <c r="G125" s="453"/>
      <c r="H125" s="453"/>
      <c r="I125" s="453"/>
      <c r="J125" s="453"/>
      <c r="K125" s="453"/>
      <c r="L125" s="453"/>
      <c r="M125" s="453"/>
      <c r="N125" s="453"/>
      <c r="O125" s="453"/>
      <c r="P125" s="448"/>
      <c r="Q125" s="448"/>
      <c r="R125" s="454"/>
      <c r="AB125" s="453"/>
      <c r="AC125" s="453"/>
      <c r="AD125" s="453"/>
      <c r="AE125" s="453"/>
      <c r="AF125" s="453"/>
      <c r="AG125" s="453"/>
      <c r="AH125" s="453"/>
      <c r="AI125" s="453"/>
      <c r="AJ125" s="453"/>
      <c r="AK125" s="453"/>
      <c r="AL125" s="453"/>
      <c r="AM125" s="448"/>
      <c r="AN125" s="448"/>
      <c r="AO125" s="454"/>
      <c r="CM125" s="448"/>
      <c r="CN125" s="448"/>
      <c r="CO125" s="448"/>
      <c r="CP125" s="448"/>
      <c r="DO125" s="448"/>
      <c r="EA125" s="448"/>
      <c r="EC125" s="448"/>
      <c r="EE125" s="448"/>
    </row>
    <row r="126" spans="2:135">
      <c r="E126" s="453"/>
      <c r="F126" s="453"/>
      <c r="G126" s="453"/>
      <c r="H126" s="453"/>
      <c r="I126" s="453"/>
      <c r="J126" s="453"/>
      <c r="K126" s="453"/>
      <c r="L126" s="453"/>
      <c r="M126" s="453"/>
      <c r="N126" s="453"/>
      <c r="O126" s="453"/>
      <c r="AB126" s="453"/>
      <c r="AC126" s="453"/>
      <c r="AD126" s="453"/>
      <c r="AE126" s="453"/>
      <c r="AF126" s="453"/>
      <c r="AG126" s="453"/>
      <c r="AH126" s="453"/>
      <c r="AI126" s="453"/>
      <c r="AJ126" s="453"/>
      <c r="AK126" s="453"/>
      <c r="AL126" s="453"/>
      <c r="CM126" s="448"/>
      <c r="CN126" s="448"/>
      <c r="CO126" s="448"/>
      <c r="CP126" s="448"/>
      <c r="DO126" s="448"/>
      <c r="EA126" s="448"/>
      <c r="EC126" s="448"/>
      <c r="EE126" s="448"/>
    </row>
    <row r="127" spans="2:135">
      <c r="E127" s="453"/>
      <c r="F127" s="453"/>
      <c r="G127" s="453"/>
      <c r="H127" s="453"/>
      <c r="I127" s="453"/>
      <c r="J127" s="453"/>
      <c r="K127" s="453"/>
      <c r="L127" s="453"/>
      <c r="M127" s="453"/>
      <c r="N127" s="453"/>
      <c r="O127" s="453"/>
      <c r="AB127" s="453"/>
      <c r="AC127" s="453"/>
      <c r="AD127" s="453"/>
      <c r="AE127" s="453"/>
      <c r="AF127" s="453"/>
      <c r="AG127" s="453"/>
      <c r="AH127" s="453"/>
      <c r="AI127" s="453"/>
      <c r="AJ127" s="453"/>
      <c r="AK127" s="453"/>
      <c r="AL127" s="453"/>
      <c r="CM127" s="448"/>
      <c r="CN127" s="448"/>
      <c r="CO127" s="448"/>
      <c r="CP127" s="448"/>
      <c r="DO127" s="448"/>
      <c r="EA127" s="448"/>
      <c r="EC127" s="448"/>
      <c r="EE127" s="448"/>
    </row>
    <row r="128" spans="2:135">
      <c r="E128" s="453"/>
      <c r="F128" s="453"/>
      <c r="G128" s="453"/>
      <c r="H128" s="453"/>
      <c r="I128" s="453"/>
      <c r="J128" s="453"/>
      <c r="K128" s="453"/>
      <c r="L128" s="453"/>
      <c r="M128" s="453"/>
      <c r="N128" s="453"/>
      <c r="O128" s="453"/>
      <c r="AB128" s="453"/>
      <c r="AC128" s="453"/>
      <c r="AD128" s="453"/>
      <c r="AE128" s="453"/>
      <c r="AF128" s="453"/>
      <c r="AG128" s="453"/>
      <c r="AH128" s="453"/>
      <c r="AI128" s="453"/>
      <c r="AJ128" s="453"/>
      <c r="AK128" s="453"/>
      <c r="AL128" s="453"/>
      <c r="CM128" s="448"/>
      <c r="CN128" s="448"/>
      <c r="CO128" s="448"/>
      <c r="CP128" s="448"/>
      <c r="DO128" s="448"/>
      <c r="EA128" s="448"/>
      <c r="EC128" s="448"/>
      <c r="EE128" s="448"/>
    </row>
  </sheetData>
  <autoFilter ref="A10:EE117" xr:uid="{3FB56E68-DF94-4930-849C-EB43FC3ADBC4}"/>
  <mergeCells count="2">
    <mergeCell ref="E2:K2"/>
    <mergeCell ref="AB2:AH2"/>
  </mergeCells>
  <dataValidations count="24">
    <dataValidation type="textLength" errorStyle="information" allowBlank="1" showInputMessage="1" error="XLBVal:6=-246462.7_x000d__x000a__x000a__x000d_" sqref="D61" xr:uid="{E261DA3B-E424-46C3-A5AA-CB49D5F47B9E}">
      <formula1>0</formula1>
      <formula2>10000</formula2>
    </dataValidation>
    <dataValidation type="textLength" errorStyle="information" allowBlank="1" showInputMessage="1" error="XLBVal:6=0_x000d__x000a__x000a__x000d_" sqref="D80 D66:D78 D47:D54 D22:D44" xr:uid="{6E4E4A8B-BD42-492C-A1AA-3E83B303A6B5}">
      <formula1>0</formula1>
      <formula2>10000</formula2>
    </dataValidation>
    <dataValidation type="textLength" errorStyle="information" allowBlank="1" showInputMessage="1" error="XLBVal:6=64807.2_x000d__x000a__x000a__x000d_" sqref="D79" xr:uid="{24DF5E65-E518-4618-A07F-9C07EBA47A1F}">
      <formula1>0</formula1>
      <formula2>10000</formula2>
    </dataValidation>
    <dataValidation type="textLength" errorStyle="information" allowBlank="1" showInputMessage="1" error="XLBVal:6=19270_x000d__x000a__x000a__x000d_" sqref="D81" xr:uid="{D8D9D2D7-EE61-430E-BAE3-5632B6DAA820}">
      <formula1>0</formula1>
      <formula2>10000</formula2>
    </dataValidation>
    <dataValidation type="textLength" errorStyle="information" allowBlank="1" showInputMessage="1" error="XLBVal:8=AP-Bonjour Cosmetic_x000d__x000a__x000a__x000d_" sqref="C42 C74 C78" xr:uid="{6B3C53CF-06AE-4B0E-AD55-8345B7504DFE}">
      <formula1>0</formula1>
      <formula2>10000</formula2>
    </dataValidation>
    <dataValidation type="textLength" errorStyle="information" allowBlank="1" showInputMessage="1" error="XLBVal:8=AP-Full Gain Developments Ltd_x000d__x000a__x000a__x000d_" sqref="C75:C77" xr:uid="{CC9B8200-DA8D-4F40-949C-50CF1B5B445E}">
      <formula1>0</formula1>
      <formula2>10000</formula2>
    </dataValidation>
    <dataValidation type="textLength" errorStyle="information" allowBlank="1" showInputMessage="1" error="XLBVal:8=A/R-Bonjour Cosmetic Wholesale_x000d__x000a__x000a__x000d_" sqref="C40" xr:uid="{2AF7FAE2-E876-46BC-98AE-79B6F5616121}">
      <formula1>0</formula1>
      <formula2>10000</formula2>
    </dataValidation>
    <dataValidation type="textLength" errorStyle="information" allowBlank="1" showInputMessage="1" error="XLBVal:6=12487_x000d__x000a__x000a__x000d_" sqref="D62" xr:uid="{A27DADC4-BC51-40BB-AAD1-82A6F83E37B6}">
      <formula1>0</formula1>
      <formula2>10000</formula2>
    </dataValidation>
    <dataValidation type="textLength" errorStyle="information" allowBlank="1" showInputMessage="1" error="XLBVal:6=2800_x000d__x000a__x000a__x000d_" sqref="D63" xr:uid="{7E57FE3E-DD4D-4486-A563-FA0876F3557D}">
      <formula1>0</formula1>
      <formula2>10000</formula2>
    </dataValidation>
    <dataValidation type="textLength" errorStyle="information" allowBlank="1" showInputMessage="1" error="XLBVal:6=3800_x000d__x000a__x000a__x000d_" sqref="D64" xr:uid="{9B008E89-6222-4D41-9575-DDFD12EC9D25}">
      <formula1>0</formula1>
      <formula2>10000</formula2>
    </dataValidation>
    <dataValidation type="textLength" errorStyle="information" allowBlank="1" showInputMessage="1" error="XLBVal:6=12787_x000d__x000a__x000a__x000d_" sqref="D65" xr:uid="{BBD05D83-F561-4DEA-BAE0-8B0AF4F24F5B}">
      <formula1>0</formula1>
      <formula2>10000</formula2>
    </dataValidation>
    <dataValidation type="textLength" errorStyle="information" allowBlank="1" showInputMessage="1" error="XLBVal:6=-1670308.57_x000d__x000a__x000a__x000d_" sqref="D55" xr:uid="{5B1AA543-89A5-42DD-943A-3BCCDB4C85AB}">
      <formula1>0</formula1>
      <formula2>10000</formula2>
    </dataValidation>
    <dataValidation type="textLength" errorStyle="information" allowBlank="1" showInputMessage="1" error="XLBVal:6=-288942.87_x000d__x000a__x000a__x000d_" sqref="D56:D60" xr:uid="{63D133D6-2C82-45DF-9E65-0B6B36E9BFC5}">
      <formula1>0</formula1>
      <formula2>10000</formula2>
    </dataValidation>
    <dataValidation type="textLength" errorStyle="information" allowBlank="1" showInputMessage="1" error="XLBVal:6=198080.6_x000d__x000a__x000a__x000d_" sqref="D45" xr:uid="{ED1DA20B-1E9D-41C4-B46B-0C019F43307C}">
      <formula1>0</formula1>
      <formula2>10000</formula2>
    </dataValidation>
    <dataValidation type="textLength" errorStyle="information" allowBlank="1" showInputMessage="1" error="XLBVal:8=Current a/c-Bonjour Cosmetic_x000d__x000a__x000a__x000d_" sqref="C35" xr:uid="{466C4461-F38F-448D-8024-56E59F5EBD1C}">
      <formula1>0</formula1>
      <formula2>10000</formula2>
    </dataValidation>
    <dataValidation type="textLength" errorStyle="information" allowBlank="1" showInputMessage="1" error="XLBVal:8=Current a/c Bonjour Beauty Ltd_x000d__x000a__x000a__x000d_" sqref="C70:C72 C36" xr:uid="{957F2A60-7104-48B5-B74D-60CDA4E0E2CA}">
      <formula1>0</formula1>
      <formula2>10000</formula2>
    </dataValidation>
    <dataValidation type="textLength" errorStyle="information" allowBlank="1" showInputMessage="1" error="XLBVal:8=Current a/cBonjour Beauty Intl_x000d__x000a__x000a__x000d_" sqref="C66" xr:uid="{766A4186-0825-470A-8B71-CC8AB3CD48B9}">
      <formula1>0</formula1>
      <formula2>10000</formula2>
    </dataValidation>
    <dataValidation type="textLength" errorStyle="information" allowBlank="1" showInputMessage="1" error="XLBVal:8=Current a/c - Bonjour (Macau)_x000d__x000a__x000a__x000d_" sqref="C73" xr:uid="{3FB6F863-FB12-4720-95AA-3C9B78D49B7C}">
      <formula1>0</formula1>
      <formula2>10000</formula2>
    </dataValidation>
    <dataValidation type="textLength" errorStyle="information" allowBlank="1" showInputMessage="1" error="XLBVal:8=Current a/c-Bonjour(Medical)_x000d__x000a__x000a__x000d_" sqref="C67 C29:C30 C41" xr:uid="{1663B0D8-FB4D-464B-83EB-9436FB700A33}">
      <formula1>0</formula1>
      <formula2>10000</formula2>
    </dataValidation>
    <dataValidation type="textLength" errorStyle="information" allowBlank="1" showInputMessage="1" error="XLBVal:8=Current a/c-Full Gain Deve.Ltd_x000d__x000a__x000a__x000d_" sqref="C33:C34 C69" xr:uid="{20121A72-9FC2-43AF-8F01-18DB2D670F41}">
      <formula1>0</formula1>
      <formula2>10000</formula2>
    </dataValidation>
    <dataValidation type="textLength" errorStyle="information" allowBlank="1" showInputMessage="1" error="XLBVal:8=Current a/c-Speedwell Group Lt_x000d__x000a__x000a__x000d_" sqref="C68 C31:C32" xr:uid="{8B0375D6-9C62-423C-AD45-94EC96F10836}">
      <formula1>0</formula1>
      <formula2>10000</formula2>
    </dataValidation>
    <dataValidation type="textLength" errorStyle="information" allowBlank="1" showInputMessage="1" error="XLBVal:8=Current a/c-Richly FineLimited_x000d__x000a__x000a__x000d_" sqref="C37" xr:uid="{8136155C-9346-480C-862E-DACE7E254E59}">
      <formula1>0</formula1>
      <formula2>10000</formula2>
    </dataValidation>
    <dataValidation type="textLength" errorStyle="information" allowBlank="1" showInputMessage="1" error="XLBVal:8=CurrentA/cBonjourBeautyShangha_x000d__x000a__x000a__x000d_" sqref="C38:C39" xr:uid="{74591D34-C6F9-433D-A806-18583BA29A71}">
      <formula1>0</formula1>
      <formula2>10000</formula2>
    </dataValidation>
    <dataValidation type="textLength" errorStyle="information" allowBlank="1" showInputMessage="1" error="XLBVal:6=3906425.48_x000d__x000a__x000a__x000d_" sqref="D20" xr:uid="{291DD8B4-22B1-483F-8C62-AD42100AD558}">
      <formula1>0</formula1>
      <formula2>10000</formula2>
    </dataValidation>
  </dataValidations>
  <printOptions horizontalCentered="1" verticalCentered="1" gridLines="1"/>
  <pageMargins left="0" right="0" top="0" bottom="0" header="0" footer="0"/>
  <pageSetup paperSize="8" scale="65" fitToHeight="2"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8DFDA-A9E9-4A9D-A9B0-917D51903BF5}">
  <sheetPr>
    <tabColor rgb="FF7030A0"/>
    <pageSetUpPr fitToPage="1"/>
  </sheetPr>
  <dimension ref="A1:F73"/>
  <sheetViews>
    <sheetView topLeftCell="A28" workbookViewId="0"/>
  </sheetViews>
  <sheetFormatPr defaultColWidth="10.33203125" defaultRowHeight="13.8"/>
  <cols>
    <col min="1" max="1" width="16.44140625" style="604" customWidth="1"/>
    <col min="2" max="2" width="10.33203125" style="604"/>
    <col min="3" max="4" width="13.44140625" style="604" customWidth="1"/>
    <col min="5" max="5" width="15.109375" style="619" customWidth="1"/>
    <col min="6" max="6" width="14.88671875" style="604" customWidth="1"/>
    <col min="7" max="256" width="10.33203125" style="604"/>
    <col min="257" max="257" width="16.44140625" style="604" customWidth="1"/>
    <col min="258" max="258" width="10.33203125" style="604"/>
    <col min="259" max="260" width="13.44140625" style="604" customWidth="1"/>
    <col min="261" max="261" width="15.109375" style="604" customWidth="1"/>
    <col min="262" max="262" width="14.88671875" style="604" customWidth="1"/>
    <col min="263" max="512" width="10.33203125" style="604"/>
    <col min="513" max="513" width="16.44140625" style="604" customWidth="1"/>
    <col min="514" max="514" width="10.33203125" style="604"/>
    <col min="515" max="516" width="13.44140625" style="604" customWidth="1"/>
    <col min="517" max="517" width="15.109375" style="604" customWidth="1"/>
    <col min="518" max="518" width="14.88671875" style="604" customWidth="1"/>
    <col min="519" max="768" width="10.33203125" style="604"/>
    <col min="769" max="769" width="16.44140625" style="604" customWidth="1"/>
    <col min="770" max="770" width="10.33203125" style="604"/>
    <col min="771" max="772" width="13.44140625" style="604" customWidth="1"/>
    <col min="773" max="773" width="15.109375" style="604" customWidth="1"/>
    <col min="774" max="774" width="14.88671875" style="604" customWidth="1"/>
    <col min="775" max="1024" width="10.33203125" style="604"/>
    <col min="1025" max="1025" width="16.44140625" style="604" customWidth="1"/>
    <col min="1026" max="1026" width="10.33203125" style="604"/>
    <col min="1027" max="1028" width="13.44140625" style="604" customWidth="1"/>
    <col min="1029" max="1029" width="15.109375" style="604" customWidth="1"/>
    <col min="1030" max="1030" width="14.88671875" style="604" customWidth="1"/>
    <col min="1031" max="1280" width="10.33203125" style="604"/>
    <col min="1281" max="1281" width="16.44140625" style="604" customWidth="1"/>
    <col min="1282" max="1282" width="10.33203125" style="604"/>
    <col min="1283" max="1284" width="13.44140625" style="604" customWidth="1"/>
    <col min="1285" max="1285" width="15.109375" style="604" customWidth="1"/>
    <col min="1286" max="1286" width="14.88671875" style="604" customWidth="1"/>
    <col min="1287" max="1536" width="10.33203125" style="604"/>
    <col min="1537" max="1537" width="16.44140625" style="604" customWidth="1"/>
    <col min="1538" max="1538" width="10.33203125" style="604"/>
    <col min="1539" max="1540" width="13.44140625" style="604" customWidth="1"/>
    <col min="1541" max="1541" width="15.109375" style="604" customWidth="1"/>
    <col min="1542" max="1542" width="14.88671875" style="604" customWidth="1"/>
    <col min="1543" max="1792" width="10.33203125" style="604"/>
    <col min="1793" max="1793" width="16.44140625" style="604" customWidth="1"/>
    <col min="1794" max="1794" width="10.33203125" style="604"/>
    <col min="1795" max="1796" width="13.44140625" style="604" customWidth="1"/>
    <col min="1797" max="1797" width="15.109375" style="604" customWidth="1"/>
    <col min="1798" max="1798" width="14.88671875" style="604" customWidth="1"/>
    <col min="1799" max="2048" width="10.33203125" style="604"/>
    <col min="2049" max="2049" width="16.44140625" style="604" customWidth="1"/>
    <col min="2050" max="2050" width="10.33203125" style="604"/>
    <col min="2051" max="2052" width="13.44140625" style="604" customWidth="1"/>
    <col min="2053" max="2053" width="15.109375" style="604" customWidth="1"/>
    <col min="2054" max="2054" width="14.88671875" style="604" customWidth="1"/>
    <col min="2055" max="2304" width="10.33203125" style="604"/>
    <col min="2305" max="2305" width="16.44140625" style="604" customWidth="1"/>
    <col min="2306" max="2306" width="10.33203125" style="604"/>
    <col min="2307" max="2308" width="13.44140625" style="604" customWidth="1"/>
    <col min="2309" max="2309" width="15.109375" style="604" customWidth="1"/>
    <col min="2310" max="2310" width="14.88671875" style="604" customWidth="1"/>
    <col min="2311" max="2560" width="10.33203125" style="604"/>
    <col min="2561" max="2561" width="16.44140625" style="604" customWidth="1"/>
    <col min="2562" max="2562" width="10.33203125" style="604"/>
    <col min="2563" max="2564" width="13.44140625" style="604" customWidth="1"/>
    <col min="2565" max="2565" width="15.109375" style="604" customWidth="1"/>
    <col min="2566" max="2566" width="14.88671875" style="604" customWidth="1"/>
    <col min="2567" max="2816" width="10.33203125" style="604"/>
    <col min="2817" max="2817" width="16.44140625" style="604" customWidth="1"/>
    <col min="2818" max="2818" width="10.33203125" style="604"/>
    <col min="2819" max="2820" width="13.44140625" style="604" customWidth="1"/>
    <col min="2821" max="2821" width="15.109375" style="604" customWidth="1"/>
    <col min="2822" max="2822" width="14.88671875" style="604" customWidth="1"/>
    <col min="2823" max="3072" width="10.33203125" style="604"/>
    <col min="3073" max="3073" width="16.44140625" style="604" customWidth="1"/>
    <col min="3074" max="3074" width="10.33203125" style="604"/>
    <col min="3075" max="3076" width="13.44140625" style="604" customWidth="1"/>
    <col min="3077" max="3077" width="15.109375" style="604" customWidth="1"/>
    <col min="3078" max="3078" width="14.88671875" style="604" customWidth="1"/>
    <col min="3079" max="3328" width="10.33203125" style="604"/>
    <col min="3329" max="3329" width="16.44140625" style="604" customWidth="1"/>
    <col min="3330" max="3330" width="10.33203125" style="604"/>
    <col min="3331" max="3332" width="13.44140625" style="604" customWidth="1"/>
    <col min="3333" max="3333" width="15.109375" style="604" customWidth="1"/>
    <col min="3334" max="3334" width="14.88671875" style="604" customWidth="1"/>
    <col min="3335" max="3584" width="10.33203125" style="604"/>
    <col min="3585" max="3585" width="16.44140625" style="604" customWidth="1"/>
    <col min="3586" max="3586" width="10.33203125" style="604"/>
    <col min="3587" max="3588" width="13.44140625" style="604" customWidth="1"/>
    <col min="3589" max="3589" width="15.109375" style="604" customWidth="1"/>
    <col min="3590" max="3590" width="14.88671875" style="604" customWidth="1"/>
    <col min="3591" max="3840" width="10.33203125" style="604"/>
    <col min="3841" max="3841" width="16.44140625" style="604" customWidth="1"/>
    <col min="3842" max="3842" width="10.33203125" style="604"/>
    <col min="3843" max="3844" width="13.44140625" style="604" customWidth="1"/>
    <col min="3845" max="3845" width="15.109375" style="604" customWidth="1"/>
    <col min="3846" max="3846" width="14.88671875" style="604" customWidth="1"/>
    <col min="3847" max="4096" width="10.33203125" style="604"/>
    <col min="4097" max="4097" width="16.44140625" style="604" customWidth="1"/>
    <col min="4098" max="4098" width="10.33203125" style="604"/>
    <col min="4099" max="4100" width="13.44140625" style="604" customWidth="1"/>
    <col min="4101" max="4101" width="15.109375" style="604" customWidth="1"/>
    <col min="4102" max="4102" width="14.88671875" style="604" customWidth="1"/>
    <col min="4103" max="4352" width="10.33203125" style="604"/>
    <col min="4353" max="4353" width="16.44140625" style="604" customWidth="1"/>
    <col min="4354" max="4354" width="10.33203125" style="604"/>
    <col min="4355" max="4356" width="13.44140625" style="604" customWidth="1"/>
    <col min="4357" max="4357" width="15.109375" style="604" customWidth="1"/>
    <col min="4358" max="4358" width="14.88671875" style="604" customWidth="1"/>
    <col min="4359" max="4608" width="10.33203125" style="604"/>
    <col min="4609" max="4609" width="16.44140625" style="604" customWidth="1"/>
    <col min="4610" max="4610" width="10.33203125" style="604"/>
    <col min="4611" max="4612" width="13.44140625" style="604" customWidth="1"/>
    <col min="4613" max="4613" width="15.109375" style="604" customWidth="1"/>
    <col min="4614" max="4614" width="14.88671875" style="604" customWidth="1"/>
    <col min="4615" max="4864" width="10.33203125" style="604"/>
    <col min="4865" max="4865" width="16.44140625" style="604" customWidth="1"/>
    <col min="4866" max="4866" width="10.33203125" style="604"/>
    <col min="4867" max="4868" width="13.44140625" style="604" customWidth="1"/>
    <col min="4869" max="4869" width="15.109375" style="604" customWidth="1"/>
    <col min="4870" max="4870" width="14.88671875" style="604" customWidth="1"/>
    <col min="4871" max="5120" width="10.33203125" style="604"/>
    <col min="5121" max="5121" width="16.44140625" style="604" customWidth="1"/>
    <col min="5122" max="5122" width="10.33203125" style="604"/>
    <col min="5123" max="5124" width="13.44140625" style="604" customWidth="1"/>
    <col min="5125" max="5125" width="15.109375" style="604" customWidth="1"/>
    <col min="5126" max="5126" width="14.88671875" style="604" customWidth="1"/>
    <col min="5127" max="5376" width="10.33203125" style="604"/>
    <col min="5377" max="5377" width="16.44140625" style="604" customWidth="1"/>
    <col min="5378" max="5378" width="10.33203125" style="604"/>
    <col min="5379" max="5380" width="13.44140625" style="604" customWidth="1"/>
    <col min="5381" max="5381" width="15.109375" style="604" customWidth="1"/>
    <col min="5382" max="5382" width="14.88671875" style="604" customWidth="1"/>
    <col min="5383" max="5632" width="10.33203125" style="604"/>
    <col min="5633" max="5633" width="16.44140625" style="604" customWidth="1"/>
    <col min="5634" max="5634" width="10.33203125" style="604"/>
    <col min="5635" max="5636" width="13.44140625" style="604" customWidth="1"/>
    <col min="5637" max="5637" width="15.109375" style="604" customWidth="1"/>
    <col min="5638" max="5638" width="14.88671875" style="604" customWidth="1"/>
    <col min="5639" max="5888" width="10.33203125" style="604"/>
    <col min="5889" max="5889" width="16.44140625" style="604" customWidth="1"/>
    <col min="5890" max="5890" width="10.33203125" style="604"/>
    <col min="5891" max="5892" width="13.44140625" style="604" customWidth="1"/>
    <col min="5893" max="5893" width="15.109375" style="604" customWidth="1"/>
    <col min="5894" max="5894" width="14.88671875" style="604" customWidth="1"/>
    <col min="5895" max="6144" width="10.33203125" style="604"/>
    <col min="6145" max="6145" width="16.44140625" style="604" customWidth="1"/>
    <col min="6146" max="6146" width="10.33203125" style="604"/>
    <col min="6147" max="6148" width="13.44140625" style="604" customWidth="1"/>
    <col min="6149" max="6149" width="15.109375" style="604" customWidth="1"/>
    <col min="6150" max="6150" width="14.88671875" style="604" customWidth="1"/>
    <col min="6151" max="6400" width="10.33203125" style="604"/>
    <col min="6401" max="6401" width="16.44140625" style="604" customWidth="1"/>
    <col min="6402" max="6402" width="10.33203125" style="604"/>
    <col min="6403" max="6404" width="13.44140625" style="604" customWidth="1"/>
    <col min="6405" max="6405" width="15.109375" style="604" customWidth="1"/>
    <col min="6406" max="6406" width="14.88671875" style="604" customWidth="1"/>
    <col min="6407" max="6656" width="10.33203125" style="604"/>
    <col min="6657" max="6657" width="16.44140625" style="604" customWidth="1"/>
    <col min="6658" max="6658" width="10.33203125" style="604"/>
    <col min="6659" max="6660" width="13.44140625" style="604" customWidth="1"/>
    <col min="6661" max="6661" width="15.109375" style="604" customWidth="1"/>
    <col min="6662" max="6662" width="14.88671875" style="604" customWidth="1"/>
    <col min="6663" max="6912" width="10.33203125" style="604"/>
    <col min="6913" max="6913" width="16.44140625" style="604" customWidth="1"/>
    <col min="6914" max="6914" width="10.33203125" style="604"/>
    <col min="6915" max="6916" width="13.44140625" style="604" customWidth="1"/>
    <col min="6917" max="6917" width="15.109375" style="604" customWidth="1"/>
    <col min="6918" max="6918" width="14.88671875" style="604" customWidth="1"/>
    <col min="6919" max="7168" width="10.33203125" style="604"/>
    <col min="7169" max="7169" width="16.44140625" style="604" customWidth="1"/>
    <col min="7170" max="7170" width="10.33203125" style="604"/>
    <col min="7171" max="7172" width="13.44140625" style="604" customWidth="1"/>
    <col min="7173" max="7173" width="15.109375" style="604" customWidth="1"/>
    <col min="7174" max="7174" width="14.88671875" style="604" customWidth="1"/>
    <col min="7175" max="7424" width="10.33203125" style="604"/>
    <col min="7425" max="7425" width="16.44140625" style="604" customWidth="1"/>
    <col min="7426" max="7426" width="10.33203125" style="604"/>
    <col min="7427" max="7428" width="13.44140625" style="604" customWidth="1"/>
    <col min="7429" max="7429" width="15.109375" style="604" customWidth="1"/>
    <col min="7430" max="7430" width="14.88671875" style="604" customWidth="1"/>
    <col min="7431" max="7680" width="10.33203125" style="604"/>
    <col min="7681" max="7681" width="16.44140625" style="604" customWidth="1"/>
    <col min="7682" max="7682" width="10.33203125" style="604"/>
    <col min="7683" max="7684" width="13.44140625" style="604" customWidth="1"/>
    <col min="7685" max="7685" width="15.109375" style="604" customWidth="1"/>
    <col min="7686" max="7686" width="14.88671875" style="604" customWidth="1"/>
    <col min="7687" max="7936" width="10.33203125" style="604"/>
    <col min="7937" max="7937" width="16.44140625" style="604" customWidth="1"/>
    <col min="7938" max="7938" width="10.33203125" style="604"/>
    <col min="7939" max="7940" width="13.44140625" style="604" customWidth="1"/>
    <col min="7941" max="7941" width="15.109375" style="604" customWidth="1"/>
    <col min="7942" max="7942" width="14.88671875" style="604" customWidth="1"/>
    <col min="7943" max="8192" width="10.33203125" style="604"/>
    <col min="8193" max="8193" width="16.44140625" style="604" customWidth="1"/>
    <col min="8194" max="8194" width="10.33203125" style="604"/>
    <col min="8195" max="8196" width="13.44140625" style="604" customWidth="1"/>
    <col min="8197" max="8197" width="15.109375" style="604" customWidth="1"/>
    <col min="8198" max="8198" width="14.88671875" style="604" customWidth="1"/>
    <col min="8199" max="8448" width="10.33203125" style="604"/>
    <col min="8449" max="8449" width="16.44140625" style="604" customWidth="1"/>
    <col min="8450" max="8450" width="10.33203125" style="604"/>
    <col min="8451" max="8452" width="13.44140625" style="604" customWidth="1"/>
    <col min="8453" max="8453" width="15.109375" style="604" customWidth="1"/>
    <col min="8454" max="8454" width="14.88671875" style="604" customWidth="1"/>
    <col min="8455" max="8704" width="10.33203125" style="604"/>
    <col min="8705" max="8705" width="16.44140625" style="604" customWidth="1"/>
    <col min="8706" max="8706" width="10.33203125" style="604"/>
    <col min="8707" max="8708" width="13.44140625" style="604" customWidth="1"/>
    <col min="8709" max="8709" width="15.109375" style="604" customWidth="1"/>
    <col min="8710" max="8710" width="14.88671875" style="604" customWidth="1"/>
    <col min="8711" max="8960" width="10.33203125" style="604"/>
    <col min="8961" max="8961" width="16.44140625" style="604" customWidth="1"/>
    <col min="8962" max="8962" width="10.33203125" style="604"/>
    <col min="8963" max="8964" width="13.44140625" style="604" customWidth="1"/>
    <col min="8965" max="8965" width="15.109375" style="604" customWidth="1"/>
    <col min="8966" max="8966" width="14.88671875" style="604" customWidth="1"/>
    <col min="8967" max="9216" width="10.33203125" style="604"/>
    <col min="9217" max="9217" width="16.44140625" style="604" customWidth="1"/>
    <col min="9218" max="9218" width="10.33203125" style="604"/>
    <col min="9219" max="9220" width="13.44140625" style="604" customWidth="1"/>
    <col min="9221" max="9221" width="15.109375" style="604" customWidth="1"/>
    <col min="9222" max="9222" width="14.88671875" style="604" customWidth="1"/>
    <col min="9223" max="9472" width="10.33203125" style="604"/>
    <col min="9473" max="9473" width="16.44140625" style="604" customWidth="1"/>
    <col min="9474" max="9474" width="10.33203125" style="604"/>
    <col min="9475" max="9476" width="13.44140625" style="604" customWidth="1"/>
    <col min="9477" max="9477" width="15.109375" style="604" customWidth="1"/>
    <col min="9478" max="9478" width="14.88671875" style="604" customWidth="1"/>
    <col min="9479" max="9728" width="10.33203125" style="604"/>
    <col min="9729" max="9729" width="16.44140625" style="604" customWidth="1"/>
    <col min="9730" max="9730" width="10.33203125" style="604"/>
    <col min="9731" max="9732" width="13.44140625" style="604" customWidth="1"/>
    <col min="9733" max="9733" width="15.109375" style="604" customWidth="1"/>
    <col min="9734" max="9734" width="14.88671875" style="604" customWidth="1"/>
    <col min="9735" max="9984" width="10.33203125" style="604"/>
    <col min="9985" max="9985" width="16.44140625" style="604" customWidth="1"/>
    <col min="9986" max="9986" width="10.33203125" style="604"/>
    <col min="9987" max="9988" width="13.44140625" style="604" customWidth="1"/>
    <col min="9989" max="9989" width="15.109375" style="604" customWidth="1"/>
    <col min="9990" max="9990" width="14.88671875" style="604" customWidth="1"/>
    <col min="9991" max="10240" width="10.33203125" style="604"/>
    <col min="10241" max="10241" width="16.44140625" style="604" customWidth="1"/>
    <col min="10242" max="10242" width="10.33203125" style="604"/>
    <col min="10243" max="10244" width="13.44140625" style="604" customWidth="1"/>
    <col min="10245" max="10245" width="15.109375" style="604" customWidth="1"/>
    <col min="10246" max="10246" width="14.88671875" style="604" customWidth="1"/>
    <col min="10247" max="10496" width="10.33203125" style="604"/>
    <col min="10497" max="10497" width="16.44140625" style="604" customWidth="1"/>
    <col min="10498" max="10498" width="10.33203125" style="604"/>
    <col min="10499" max="10500" width="13.44140625" style="604" customWidth="1"/>
    <col min="10501" max="10501" width="15.109375" style="604" customWidth="1"/>
    <col min="10502" max="10502" width="14.88671875" style="604" customWidth="1"/>
    <col min="10503" max="10752" width="10.33203125" style="604"/>
    <col min="10753" max="10753" width="16.44140625" style="604" customWidth="1"/>
    <col min="10754" max="10754" width="10.33203125" style="604"/>
    <col min="10755" max="10756" width="13.44140625" style="604" customWidth="1"/>
    <col min="10757" max="10757" width="15.109375" style="604" customWidth="1"/>
    <col min="10758" max="10758" width="14.88671875" style="604" customWidth="1"/>
    <col min="10759" max="11008" width="10.33203125" style="604"/>
    <col min="11009" max="11009" width="16.44140625" style="604" customWidth="1"/>
    <col min="11010" max="11010" width="10.33203125" style="604"/>
    <col min="11011" max="11012" width="13.44140625" style="604" customWidth="1"/>
    <col min="11013" max="11013" width="15.109375" style="604" customWidth="1"/>
    <col min="11014" max="11014" width="14.88671875" style="604" customWidth="1"/>
    <col min="11015" max="11264" width="10.33203125" style="604"/>
    <col min="11265" max="11265" width="16.44140625" style="604" customWidth="1"/>
    <col min="11266" max="11266" width="10.33203125" style="604"/>
    <col min="11267" max="11268" width="13.44140625" style="604" customWidth="1"/>
    <col min="11269" max="11269" width="15.109375" style="604" customWidth="1"/>
    <col min="11270" max="11270" width="14.88671875" style="604" customWidth="1"/>
    <col min="11271" max="11520" width="10.33203125" style="604"/>
    <col min="11521" max="11521" width="16.44140625" style="604" customWidth="1"/>
    <col min="11522" max="11522" width="10.33203125" style="604"/>
    <col min="11523" max="11524" width="13.44140625" style="604" customWidth="1"/>
    <col min="11525" max="11525" width="15.109375" style="604" customWidth="1"/>
    <col min="11526" max="11526" width="14.88671875" style="604" customWidth="1"/>
    <col min="11527" max="11776" width="10.33203125" style="604"/>
    <col min="11777" max="11777" width="16.44140625" style="604" customWidth="1"/>
    <col min="11778" max="11778" width="10.33203125" style="604"/>
    <col min="11779" max="11780" width="13.44140625" style="604" customWidth="1"/>
    <col min="11781" max="11781" width="15.109375" style="604" customWidth="1"/>
    <col min="11782" max="11782" width="14.88671875" style="604" customWidth="1"/>
    <col min="11783" max="12032" width="10.33203125" style="604"/>
    <col min="12033" max="12033" width="16.44140625" style="604" customWidth="1"/>
    <col min="12034" max="12034" width="10.33203125" style="604"/>
    <col min="12035" max="12036" width="13.44140625" style="604" customWidth="1"/>
    <col min="12037" max="12037" width="15.109375" style="604" customWidth="1"/>
    <col min="12038" max="12038" width="14.88671875" style="604" customWidth="1"/>
    <col min="12039" max="12288" width="10.33203125" style="604"/>
    <col min="12289" max="12289" width="16.44140625" style="604" customWidth="1"/>
    <col min="12290" max="12290" width="10.33203125" style="604"/>
    <col min="12291" max="12292" width="13.44140625" style="604" customWidth="1"/>
    <col min="12293" max="12293" width="15.109375" style="604" customWidth="1"/>
    <col min="12294" max="12294" width="14.88671875" style="604" customWidth="1"/>
    <col min="12295" max="12544" width="10.33203125" style="604"/>
    <col min="12545" max="12545" width="16.44140625" style="604" customWidth="1"/>
    <col min="12546" max="12546" width="10.33203125" style="604"/>
    <col min="12547" max="12548" width="13.44140625" style="604" customWidth="1"/>
    <col min="12549" max="12549" width="15.109375" style="604" customWidth="1"/>
    <col min="12550" max="12550" width="14.88671875" style="604" customWidth="1"/>
    <col min="12551" max="12800" width="10.33203125" style="604"/>
    <col min="12801" max="12801" width="16.44140625" style="604" customWidth="1"/>
    <col min="12802" max="12802" width="10.33203125" style="604"/>
    <col min="12803" max="12804" width="13.44140625" style="604" customWidth="1"/>
    <col min="12805" max="12805" width="15.109375" style="604" customWidth="1"/>
    <col min="12806" max="12806" width="14.88671875" style="604" customWidth="1"/>
    <col min="12807" max="13056" width="10.33203125" style="604"/>
    <col min="13057" max="13057" width="16.44140625" style="604" customWidth="1"/>
    <col min="13058" max="13058" width="10.33203125" style="604"/>
    <col min="13059" max="13060" width="13.44140625" style="604" customWidth="1"/>
    <col min="13061" max="13061" width="15.109375" style="604" customWidth="1"/>
    <col min="13062" max="13062" width="14.88671875" style="604" customWidth="1"/>
    <col min="13063" max="13312" width="10.33203125" style="604"/>
    <col min="13313" max="13313" width="16.44140625" style="604" customWidth="1"/>
    <col min="13314" max="13314" width="10.33203125" style="604"/>
    <col min="13315" max="13316" width="13.44140625" style="604" customWidth="1"/>
    <col min="13317" max="13317" width="15.109375" style="604" customWidth="1"/>
    <col min="13318" max="13318" width="14.88671875" style="604" customWidth="1"/>
    <col min="13319" max="13568" width="10.33203125" style="604"/>
    <col min="13569" max="13569" width="16.44140625" style="604" customWidth="1"/>
    <col min="13570" max="13570" width="10.33203125" style="604"/>
    <col min="13571" max="13572" width="13.44140625" style="604" customWidth="1"/>
    <col min="13573" max="13573" width="15.109375" style="604" customWidth="1"/>
    <col min="13574" max="13574" width="14.88671875" style="604" customWidth="1"/>
    <col min="13575" max="13824" width="10.33203125" style="604"/>
    <col min="13825" max="13825" width="16.44140625" style="604" customWidth="1"/>
    <col min="13826" max="13826" width="10.33203125" style="604"/>
    <col min="13827" max="13828" width="13.44140625" style="604" customWidth="1"/>
    <col min="13829" max="13829" width="15.109375" style="604" customWidth="1"/>
    <col min="13830" max="13830" width="14.88671875" style="604" customWidth="1"/>
    <col min="13831" max="14080" width="10.33203125" style="604"/>
    <col min="14081" max="14081" width="16.44140625" style="604" customWidth="1"/>
    <col min="14082" max="14082" width="10.33203125" style="604"/>
    <col min="14083" max="14084" width="13.44140625" style="604" customWidth="1"/>
    <col min="14085" max="14085" width="15.109375" style="604" customWidth="1"/>
    <col min="14086" max="14086" width="14.88671875" style="604" customWidth="1"/>
    <col min="14087" max="14336" width="10.33203125" style="604"/>
    <col min="14337" max="14337" width="16.44140625" style="604" customWidth="1"/>
    <col min="14338" max="14338" width="10.33203125" style="604"/>
    <col min="14339" max="14340" width="13.44140625" style="604" customWidth="1"/>
    <col min="14341" max="14341" width="15.109375" style="604" customWidth="1"/>
    <col min="14342" max="14342" width="14.88671875" style="604" customWidth="1"/>
    <col min="14343" max="14592" width="10.33203125" style="604"/>
    <col min="14593" max="14593" width="16.44140625" style="604" customWidth="1"/>
    <col min="14594" max="14594" width="10.33203125" style="604"/>
    <col min="14595" max="14596" width="13.44140625" style="604" customWidth="1"/>
    <col min="14597" max="14597" width="15.109375" style="604" customWidth="1"/>
    <col min="14598" max="14598" width="14.88671875" style="604" customWidth="1"/>
    <col min="14599" max="14848" width="10.33203125" style="604"/>
    <col min="14849" max="14849" width="16.44140625" style="604" customWidth="1"/>
    <col min="14850" max="14850" width="10.33203125" style="604"/>
    <col min="14851" max="14852" width="13.44140625" style="604" customWidth="1"/>
    <col min="14853" max="14853" width="15.109375" style="604" customWidth="1"/>
    <col min="14854" max="14854" width="14.88671875" style="604" customWidth="1"/>
    <col min="14855" max="15104" width="10.33203125" style="604"/>
    <col min="15105" max="15105" width="16.44140625" style="604" customWidth="1"/>
    <col min="15106" max="15106" width="10.33203125" style="604"/>
    <col min="15107" max="15108" width="13.44140625" style="604" customWidth="1"/>
    <col min="15109" max="15109" width="15.109375" style="604" customWidth="1"/>
    <col min="15110" max="15110" width="14.88671875" style="604" customWidth="1"/>
    <col min="15111" max="15360" width="10.33203125" style="604"/>
    <col min="15361" max="15361" width="16.44140625" style="604" customWidth="1"/>
    <col min="15362" max="15362" width="10.33203125" style="604"/>
    <col min="15363" max="15364" width="13.44140625" style="604" customWidth="1"/>
    <col min="15365" max="15365" width="15.109375" style="604" customWidth="1"/>
    <col min="15366" max="15366" width="14.88671875" style="604" customWidth="1"/>
    <col min="15367" max="15616" width="10.33203125" style="604"/>
    <col min="15617" max="15617" width="16.44140625" style="604" customWidth="1"/>
    <col min="15618" max="15618" width="10.33203125" style="604"/>
    <col min="15619" max="15620" width="13.44140625" style="604" customWidth="1"/>
    <col min="15621" max="15621" width="15.109375" style="604" customWidth="1"/>
    <col min="15622" max="15622" width="14.88671875" style="604" customWidth="1"/>
    <col min="15623" max="15872" width="10.33203125" style="604"/>
    <col min="15873" max="15873" width="16.44140625" style="604" customWidth="1"/>
    <col min="15874" max="15874" width="10.33203125" style="604"/>
    <col min="15875" max="15876" width="13.44140625" style="604" customWidth="1"/>
    <col min="15877" max="15877" width="15.109375" style="604" customWidth="1"/>
    <col min="15878" max="15878" width="14.88671875" style="604" customWidth="1"/>
    <col min="15879" max="16128" width="10.33203125" style="604"/>
    <col min="16129" max="16129" width="16.44140625" style="604" customWidth="1"/>
    <col min="16130" max="16130" width="10.33203125" style="604"/>
    <col min="16131" max="16132" width="13.44140625" style="604" customWidth="1"/>
    <col min="16133" max="16133" width="15.109375" style="604" customWidth="1"/>
    <col min="16134" max="16134" width="14.88671875" style="604" customWidth="1"/>
    <col min="16135" max="16384" width="10.33203125" style="604"/>
  </cols>
  <sheetData>
    <row r="1" spans="1:6">
      <c r="A1" s="627"/>
    </row>
    <row r="2" spans="1:6">
      <c r="A2" s="627"/>
    </row>
    <row r="3" spans="1:6">
      <c r="A3" s="627" t="s">
        <v>1591</v>
      </c>
      <c r="C3" s="627"/>
      <c r="D3" s="627"/>
    </row>
    <row r="4" spans="1:6">
      <c r="A4" s="627"/>
      <c r="C4" s="627"/>
      <c r="D4" s="627"/>
    </row>
    <row r="5" spans="1:6">
      <c r="A5" s="627" t="s">
        <v>1555</v>
      </c>
      <c r="C5" s="627"/>
      <c r="D5" s="627"/>
    </row>
    <row r="7" spans="1:6">
      <c r="A7" s="627" t="s">
        <v>1590</v>
      </c>
    </row>
    <row r="8" spans="1:6">
      <c r="F8" s="625">
        <v>2020</v>
      </c>
    </row>
    <row r="9" spans="1:6">
      <c r="F9" s="619" t="s">
        <v>68</v>
      </c>
    </row>
    <row r="10" spans="1:6">
      <c r="A10" s="626" t="s">
        <v>1589</v>
      </c>
      <c r="E10" s="624"/>
      <c r="F10" s="619"/>
    </row>
    <row r="11" spans="1:6">
      <c r="A11" s="604" t="s">
        <v>1588</v>
      </c>
      <c r="F11" s="631">
        <v>6829581.6399999997</v>
      </c>
    </row>
    <row r="12" spans="1:6">
      <c r="A12" s="604" t="s">
        <v>1587</v>
      </c>
      <c r="F12" s="631">
        <v>0.23</v>
      </c>
    </row>
    <row r="13" spans="1:6">
      <c r="A13" s="604" t="s">
        <v>1586</v>
      </c>
      <c r="F13" s="631">
        <v>12368764.210000001</v>
      </c>
    </row>
    <row r="14" spans="1:6">
      <c r="A14" s="604" t="s">
        <v>1221</v>
      </c>
      <c r="F14" s="631">
        <v>55706541.07</v>
      </c>
    </row>
    <row r="15" spans="1:6">
      <c r="A15" s="604" t="s">
        <v>1220</v>
      </c>
      <c r="F15" s="631">
        <v>831520.13</v>
      </c>
    </row>
    <row r="16" spans="1:6">
      <c r="F16" s="635">
        <f>SUM(F11:F15)</f>
        <v>75736407.280000001</v>
      </c>
    </row>
    <row r="17" spans="1:6">
      <c r="F17" s="631"/>
    </row>
    <row r="18" spans="1:6">
      <c r="A18" s="626" t="s">
        <v>1585</v>
      </c>
      <c r="F18" s="634"/>
    </row>
    <row r="19" spans="1:6">
      <c r="A19" s="604" t="s">
        <v>1584</v>
      </c>
      <c r="F19" s="631">
        <v>1770157.73</v>
      </c>
    </row>
    <row r="20" spans="1:6">
      <c r="A20" s="604" t="s">
        <v>1583</v>
      </c>
      <c r="F20" s="631">
        <v>15112978.109999999</v>
      </c>
    </row>
    <row r="21" spans="1:6" s="639" customFormat="1">
      <c r="A21" s="639" t="s">
        <v>1582</v>
      </c>
      <c r="E21" s="641"/>
      <c r="F21" s="640">
        <v>191384174.88</v>
      </c>
    </row>
    <row r="22" spans="1:6" s="639" customFormat="1">
      <c r="A22" s="639" t="s">
        <v>1581</v>
      </c>
      <c r="E22" s="641"/>
      <c r="F22" s="640">
        <f>14840354.34-2939770+5159979-48524-75.73</f>
        <v>17011963.609999999</v>
      </c>
    </row>
    <row r="23" spans="1:6">
      <c r="A23" s="604" t="s">
        <v>1580</v>
      </c>
      <c r="F23" s="631">
        <f>89977.42-433300+5061288.99</f>
        <v>4717966.41</v>
      </c>
    </row>
    <row r="24" spans="1:6">
      <c r="A24" s="604" t="s">
        <v>1579</v>
      </c>
      <c r="F24" s="631">
        <v>1549620.97</v>
      </c>
    </row>
    <row r="25" spans="1:6">
      <c r="A25" s="604" t="s">
        <v>1578</v>
      </c>
      <c r="B25" s="638"/>
      <c r="C25" s="638"/>
      <c r="D25" s="638"/>
      <c r="E25" s="637"/>
      <c r="F25" s="631">
        <v>711199.59</v>
      </c>
    </row>
    <row r="26" spans="1:6">
      <c r="A26" s="604" t="s">
        <v>1577</v>
      </c>
      <c r="F26" s="631">
        <v>6027198.46</v>
      </c>
    </row>
    <row r="27" spans="1:6">
      <c r="F27" s="635">
        <f>SUM(F19:F26)</f>
        <v>238285259.75999999</v>
      </c>
    </row>
    <row r="28" spans="1:6">
      <c r="F28" s="631"/>
    </row>
    <row r="29" spans="1:6">
      <c r="A29" s="626" t="s">
        <v>1576</v>
      </c>
      <c r="F29" s="634"/>
    </row>
    <row r="30" spans="1:6">
      <c r="A30" s="604" t="s">
        <v>1575</v>
      </c>
      <c r="F30" s="631">
        <f>2253344.82+2769531.97+719011.44+75.73+2971269.6</f>
        <v>8713233.5600000005</v>
      </c>
    </row>
    <row r="31" spans="1:6">
      <c r="A31" s="604" t="s">
        <v>1574</v>
      </c>
      <c r="B31" s="638"/>
      <c r="C31" s="638"/>
      <c r="D31" s="638"/>
      <c r="E31" s="637"/>
      <c r="F31" s="631">
        <f>31155569.99+2</f>
        <v>31155571.989999998</v>
      </c>
    </row>
    <row r="32" spans="1:6">
      <c r="A32" s="604" t="s">
        <v>1573</v>
      </c>
      <c r="F32" s="631">
        <v>3574592.93</v>
      </c>
    </row>
    <row r="33" spans="1:6">
      <c r="A33" s="604" t="s">
        <v>1572</v>
      </c>
      <c r="F33" s="631">
        <f>223859.89+238399.22+200</f>
        <v>462459.11</v>
      </c>
    </row>
    <row r="34" spans="1:6">
      <c r="A34" s="604" t="s">
        <v>1571</v>
      </c>
      <c r="F34" s="631">
        <f>10671066.42+450000+179134</f>
        <v>11300200.42</v>
      </c>
    </row>
    <row r="35" spans="1:6">
      <c r="A35" s="604" t="s">
        <v>1570</v>
      </c>
      <c r="F35" s="631">
        <v>4015158.29</v>
      </c>
    </row>
    <row r="36" spans="1:6">
      <c r="A36" s="604" t="s">
        <v>1569</v>
      </c>
      <c r="F36" s="631">
        <v>60979138.299999997</v>
      </c>
    </row>
    <row r="37" spans="1:6">
      <c r="A37" s="604" t="s">
        <v>1568</v>
      </c>
      <c r="F37" s="631">
        <v>1391270</v>
      </c>
    </row>
    <row r="38" spans="1:6">
      <c r="A38" s="604" t="s">
        <v>1567</v>
      </c>
      <c r="F38" s="631">
        <v>229275384.46000001</v>
      </c>
    </row>
    <row r="39" spans="1:6">
      <c r="A39" s="604" t="s">
        <v>1566</v>
      </c>
      <c r="F39" s="631">
        <f>7201.32+414000</f>
        <v>421201.32</v>
      </c>
    </row>
    <row r="40" spans="1:6">
      <c r="F40" s="635">
        <f>SUM(F30:F39)</f>
        <v>351288210.38</v>
      </c>
    </row>
    <row r="41" spans="1:6">
      <c r="F41" s="631"/>
    </row>
    <row r="42" spans="1:6">
      <c r="A42" s="636" t="s">
        <v>1565</v>
      </c>
      <c r="E42" s="613"/>
      <c r="F42" s="633">
        <f>+F27-F40</f>
        <v>-113002950.62</v>
      </c>
    </row>
    <row r="43" spans="1:6">
      <c r="F43" s="631"/>
    </row>
    <row r="44" spans="1:6">
      <c r="A44" s="626" t="s">
        <v>1564</v>
      </c>
      <c r="F44" s="633">
        <f>+F16+F42</f>
        <v>-37266543.340000004</v>
      </c>
    </row>
    <row r="45" spans="1:6">
      <c r="F45" s="631"/>
    </row>
    <row r="46" spans="1:6">
      <c r="A46" s="626" t="s">
        <v>1563</v>
      </c>
      <c r="F46" s="606"/>
    </row>
    <row r="47" spans="1:6">
      <c r="A47" s="604" t="s">
        <v>1562</v>
      </c>
      <c r="F47" s="606">
        <v>-1899749.84</v>
      </c>
    </row>
    <row r="48" spans="1:6">
      <c r="A48" s="604" t="s">
        <v>1561</v>
      </c>
      <c r="F48" s="631">
        <v>-4000000</v>
      </c>
    </row>
    <row r="49" spans="1:6">
      <c r="F49" s="635">
        <f>SUM(F47:F48)</f>
        <v>-5899749.8399999999</v>
      </c>
    </row>
    <row r="50" spans="1:6">
      <c r="F50" s="631"/>
    </row>
    <row r="51" spans="1:6" ht="14.4" thickBot="1">
      <c r="F51" s="632">
        <f>+F44+F49</f>
        <v>-43166293.180000007</v>
      </c>
    </row>
    <row r="52" spans="1:6" ht="14.4" thickTop="1">
      <c r="F52" s="631"/>
    </row>
    <row r="53" spans="1:6">
      <c r="A53" s="626" t="s">
        <v>1560</v>
      </c>
      <c r="F53" s="634"/>
    </row>
    <row r="54" spans="1:6">
      <c r="A54" s="604" t="s">
        <v>91</v>
      </c>
      <c r="F54" s="634">
        <v>32637.5</v>
      </c>
    </row>
    <row r="55" spans="1:6">
      <c r="A55" s="604" t="s">
        <v>1559</v>
      </c>
      <c r="F55" s="634">
        <f>-51995329.91+0.959999985992908</f>
        <v>-51995328.95000001</v>
      </c>
    </row>
    <row r="56" spans="1:6">
      <c r="A56" s="604" t="s">
        <v>1558</v>
      </c>
      <c r="F56" s="634">
        <f>8797300</f>
        <v>8797300</v>
      </c>
    </row>
    <row r="57" spans="1:6">
      <c r="A57" s="604" t="s">
        <v>1557</v>
      </c>
      <c r="F57" s="633">
        <v>-901.73</v>
      </c>
    </row>
    <row r="58" spans="1:6" ht="14.4" thickBot="1">
      <c r="F58" s="632">
        <f>SUM(F54:F57)</f>
        <v>-43166293.180000007</v>
      </c>
    </row>
    <row r="59" spans="1:6" ht="14.4" thickTop="1">
      <c r="F59" s="631">
        <f>+F51-F58</f>
        <v>0</v>
      </c>
    </row>
    <row r="60" spans="1:6">
      <c r="F60" s="611"/>
    </row>
    <row r="61" spans="1:6">
      <c r="F61" s="611"/>
    </row>
    <row r="62" spans="1:6">
      <c r="F62" s="611"/>
    </row>
    <row r="63" spans="1:6">
      <c r="F63" s="611"/>
    </row>
    <row r="64" spans="1:6">
      <c r="F64" s="611"/>
    </row>
    <row r="65" spans="6:6">
      <c r="F65" s="611"/>
    </row>
    <row r="66" spans="6:6">
      <c r="F66" s="611"/>
    </row>
    <row r="67" spans="6:6">
      <c r="F67" s="611"/>
    </row>
    <row r="68" spans="6:6">
      <c r="F68" s="611"/>
    </row>
    <row r="69" spans="6:6">
      <c r="F69" s="630"/>
    </row>
    <row r="70" spans="6:6">
      <c r="F70" s="630"/>
    </row>
    <row r="71" spans="6:6">
      <c r="F71" s="630"/>
    </row>
    <row r="72" spans="6:6">
      <c r="F72" s="630"/>
    </row>
    <row r="73" spans="6:6">
      <c r="F73" s="630"/>
    </row>
  </sheetData>
  <pageMargins left="0.98425196850393704" right="0.78740157480314965" top="0.59055118110236227" bottom="0.59055118110236227" header="0.59055118110236227" footer="0.19685039370078741"/>
  <pageSetup paperSize="9" scale="88"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FD96C-C793-45AE-A4A4-28B9205FE07D}">
  <dimension ref="A1:AP132"/>
  <sheetViews>
    <sheetView showGridLines="0" zoomScale="85" zoomScaleNormal="85" workbookViewId="0">
      <pane xSplit="1" ySplit="3" topLeftCell="B4" activePane="bottomRight" state="frozen"/>
      <selection activeCell="B14" sqref="B14"/>
      <selection pane="topRight" activeCell="B14" sqref="B14"/>
      <selection pane="bottomLeft" activeCell="B14" sqref="B14"/>
      <selection pane="bottomRight" activeCell="E58" sqref="E58"/>
    </sheetView>
  </sheetViews>
  <sheetFormatPr defaultColWidth="10.33203125" defaultRowHeight="14.4" outlineLevelRow="1" outlineLevelCol="1"/>
  <cols>
    <col min="1" max="1" width="27.109375" customWidth="1"/>
    <col min="2" max="2" width="17.109375" customWidth="1" outlineLevel="1"/>
    <col min="3" max="3" width="16.33203125" customWidth="1" outlineLevel="1"/>
    <col min="4" max="4" width="19" bestFit="1" customWidth="1"/>
    <col min="5" max="5" width="19" customWidth="1"/>
    <col min="6" max="6" width="20.109375" bestFit="1" customWidth="1"/>
    <col min="7" max="7" width="17.44140625" bestFit="1" customWidth="1"/>
    <col min="8" max="8" width="16.44140625" bestFit="1" customWidth="1"/>
    <col min="9" max="11" width="17.44140625" bestFit="1" customWidth="1"/>
    <col min="12" max="12" width="18.88671875" customWidth="1"/>
    <col min="13" max="13" width="17.44140625" bestFit="1" customWidth="1"/>
    <col min="14" max="14" width="17.44140625" customWidth="1"/>
    <col min="15" max="16" width="10.44140625" bestFit="1" customWidth="1"/>
  </cols>
  <sheetData>
    <row r="1" spans="1:20" s="229" customFormat="1" ht="13.2" hidden="1" outlineLevel="1">
      <c r="A1" s="229" t="s">
        <v>238</v>
      </c>
      <c r="B1" s="230"/>
      <c r="C1" s="230">
        <f t="shared" ref="C1:N1" si="0">SUM(C7:C8)/C7</f>
        <v>0.12401878042844215</v>
      </c>
      <c r="D1" s="230">
        <f t="shared" si="0"/>
        <v>8.6078839930978146E-2</v>
      </c>
      <c r="E1" s="230">
        <f t="shared" si="0"/>
        <v>0.29371226480117074</v>
      </c>
      <c r="F1" s="230">
        <f t="shared" si="0"/>
        <v>0.29587377945325166</v>
      </c>
      <c r="G1" s="230">
        <f t="shared" si="0"/>
        <v>0.29923142561026489</v>
      </c>
      <c r="H1" s="230">
        <f t="shared" si="0"/>
        <v>0.28469300715665075</v>
      </c>
      <c r="I1" s="230">
        <f t="shared" si="0"/>
        <v>0.29327779513341878</v>
      </c>
      <c r="J1" s="230">
        <f t="shared" si="0"/>
        <v>0.31451041589627499</v>
      </c>
      <c r="K1" s="230">
        <f t="shared" si="0"/>
        <v>0.32588594899499262</v>
      </c>
      <c r="L1" s="230">
        <f t="shared" si="0"/>
        <v>0.33156919349953334</v>
      </c>
      <c r="M1" s="230">
        <f t="shared" si="0"/>
        <v>0.33744538010742481</v>
      </c>
      <c r="N1" s="230">
        <f t="shared" si="0"/>
        <v>0.34162992986037582</v>
      </c>
    </row>
    <row r="2" spans="1:20" s="174" customFormat="1" ht="15.6" collapsed="1"/>
    <row r="3" spans="1:20" s="174" customFormat="1" ht="15.6">
      <c r="A3" s="211"/>
      <c r="B3" s="228"/>
      <c r="C3" s="228">
        <v>2020</v>
      </c>
      <c r="D3" s="228" t="s">
        <v>237</v>
      </c>
      <c r="E3" s="228" t="s">
        <v>236</v>
      </c>
      <c r="F3" s="228">
        <v>2022</v>
      </c>
      <c r="G3" s="228">
        <f t="shared" ref="G3:N3" si="1">F3+1</f>
        <v>2023</v>
      </c>
      <c r="H3" s="228">
        <f t="shared" si="1"/>
        <v>2024</v>
      </c>
      <c r="I3" s="228">
        <f t="shared" si="1"/>
        <v>2025</v>
      </c>
      <c r="J3" s="228">
        <f t="shared" si="1"/>
        <v>2026</v>
      </c>
      <c r="K3" s="228">
        <f t="shared" si="1"/>
        <v>2027</v>
      </c>
      <c r="L3" s="228">
        <f t="shared" si="1"/>
        <v>2028</v>
      </c>
      <c r="M3" s="228">
        <f t="shared" si="1"/>
        <v>2029</v>
      </c>
      <c r="N3" s="228">
        <f t="shared" si="1"/>
        <v>2030</v>
      </c>
      <c r="O3" s="175"/>
      <c r="P3" s="175"/>
    </row>
    <row r="4" spans="1:20" s="174" customFormat="1" ht="15.6">
      <c r="A4" s="175"/>
      <c r="B4" s="227"/>
      <c r="C4" s="227" t="s">
        <v>235</v>
      </c>
      <c r="D4" s="227" t="s">
        <v>235</v>
      </c>
      <c r="E4" s="227"/>
      <c r="F4" s="227" t="s">
        <v>235</v>
      </c>
      <c r="G4" s="227" t="s">
        <v>235</v>
      </c>
      <c r="H4" s="227" t="s">
        <v>235</v>
      </c>
      <c r="I4" s="227" t="s">
        <v>235</v>
      </c>
      <c r="J4" s="227" t="s">
        <v>235</v>
      </c>
      <c r="K4" s="227" t="s">
        <v>235</v>
      </c>
      <c r="L4" s="227" t="s">
        <v>235</v>
      </c>
      <c r="M4" s="227" t="s">
        <v>235</v>
      </c>
      <c r="N4" s="227" t="s">
        <v>235</v>
      </c>
      <c r="O4" s="175"/>
      <c r="P4" s="175"/>
    </row>
    <row r="5" spans="1:20" s="174" customFormat="1" ht="15.6">
      <c r="A5" s="185" t="s">
        <v>234</v>
      </c>
      <c r="B5" s="175"/>
      <c r="C5" s="175"/>
      <c r="D5" s="175"/>
      <c r="E5" s="175"/>
      <c r="F5" s="175"/>
      <c r="G5" s="175"/>
      <c r="H5" s="175"/>
      <c r="I5" s="175"/>
      <c r="J5" s="175"/>
      <c r="K5" s="175"/>
      <c r="L5" s="175"/>
      <c r="M5" s="175"/>
      <c r="N5" s="175"/>
      <c r="O5" s="175"/>
      <c r="P5" s="175"/>
    </row>
    <row r="6" spans="1:20" s="174" customFormat="1" ht="15.6">
      <c r="A6" s="185"/>
      <c r="B6" s="175"/>
      <c r="C6" s="175"/>
      <c r="D6" s="175"/>
      <c r="E6" s="226"/>
      <c r="F6" s="226"/>
      <c r="G6" s="226"/>
      <c r="H6" s="226"/>
      <c r="I6" s="226"/>
      <c r="J6" s="226"/>
      <c r="K6" s="226"/>
      <c r="L6" s="226"/>
      <c r="M6" s="226"/>
      <c r="N6" s="226"/>
      <c r="O6" s="175"/>
      <c r="P6" s="175"/>
    </row>
    <row r="7" spans="1:20" s="174" customFormat="1" ht="15.6">
      <c r="A7" s="210" t="s">
        <v>233</v>
      </c>
      <c r="B7" s="190"/>
      <c r="C7" s="190">
        <v>67530875.063896999</v>
      </c>
      <c r="D7" s="190">
        <v>27014084.030000005</v>
      </c>
      <c r="E7" s="190">
        <v>39580597.654926918</v>
      </c>
      <c r="F7" s="190">
        <v>75198204.409719229</v>
      </c>
      <c r="G7" s="190">
        <v>83754751.68443878</v>
      </c>
      <c r="H7" s="190">
        <v>108222364.16819879</v>
      </c>
      <c r="I7" s="190">
        <v>141148055.86416808</v>
      </c>
      <c r="J7" s="190">
        <v>184843041.74027631</v>
      </c>
      <c r="K7" s="190">
        <v>224498277.04538834</v>
      </c>
      <c r="L7" s="190">
        <v>258742578.25927424</v>
      </c>
      <c r="M7" s="190">
        <v>299976064.7016257</v>
      </c>
      <c r="N7" s="190">
        <v>342492120.76269275</v>
      </c>
      <c r="O7" s="198"/>
      <c r="P7" s="198"/>
    </row>
    <row r="8" spans="1:20" s="174" customFormat="1" ht="15.6">
      <c r="A8" s="210" t="s">
        <v>232</v>
      </c>
      <c r="B8" s="190"/>
      <c r="C8" s="190">
        <v>-59155778.297206998</v>
      </c>
      <c r="D8" s="190">
        <v>-24688743.014899641</v>
      </c>
      <c r="E8" s="190">
        <v>-27955290.675514426</v>
      </c>
      <c r="F8" s="190">
        <v>-52949027.462917425</v>
      </c>
      <c r="G8" s="190">
        <v>-58692697.936270431</v>
      </c>
      <c r="H8" s="190">
        <v>-77412213.87155211</v>
      </c>
      <c r="I8" s="190">
        <v>-99752465.252956241</v>
      </c>
      <c r="J8" s="190">
        <v>-126707979.80700949</v>
      </c>
      <c r="K8" s="190">
        <v>-151337442.9827112</v>
      </c>
      <c r="L8" s="190">
        <v>-172951510.26185679</v>
      </c>
      <c r="M8" s="190">
        <v>-198750527.52525616</v>
      </c>
      <c r="N8" s="190">
        <v>-225486561.56880265</v>
      </c>
      <c r="O8" s="198"/>
      <c r="P8" s="175"/>
      <c r="S8" s="174">
        <v>2325341.0151003632</v>
      </c>
    </row>
    <row r="9" spans="1:20" s="174" customFormat="1" ht="15.6">
      <c r="A9" s="210" t="s">
        <v>231</v>
      </c>
      <c r="B9" s="190"/>
      <c r="C9" s="190">
        <v>-276577.365918</v>
      </c>
      <c r="D9" s="190">
        <v>-336160</v>
      </c>
      <c r="E9" s="190">
        <v>-175657.80919445536</v>
      </c>
      <c r="F9" s="190">
        <v>-337556.6163735775</v>
      </c>
      <c r="G9" s="190">
        <v>-380171.28365535854</v>
      </c>
      <c r="H9" s="190">
        <v>-469131.99242367386</v>
      </c>
      <c r="I9" s="190">
        <v>-633097.27821653965</v>
      </c>
      <c r="J9" s="190">
        <v>-892374.51818685036</v>
      </c>
      <c r="K9" s="190">
        <v>-1125208.4573812801</v>
      </c>
      <c r="L9" s="190">
        <v>-1320825.2310228287</v>
      </c>
      <c r="M9" s="190">
        <v>-1560058.4389930298</v>
      </c>
      <c r="N9" s="190">
        <v>-1804654.5292575776</v>
      </c>
      <c r="O9" s="198"/>
      <c r="P9" s="175"/>
    </row>
    <row r="10" spans="1:20" s="174" customFormat="1" ht="15.6">
      <c r="A10" s="210" t="s">
        <v>230</v>
      </c>
      <c r="B10" s="196"/>
      <c r="C10" s="196">
        <f t="shared" ref="C10:N10" si="2">SUM(C7:C9)</f>
        <v>8098519.4007720007</v>
      </c>
      <c r="D10" s="196">
        <f t="shared" si="2"/>
        <v>1989181.0151003636</v>
      </c>
      <c r="E10" s="196">
        <f t="shared" si="2"/>
        <v>11449649.170218037</v>
      </c>
      <c r="F10" s="196">
        <f t="shared" si="2"/>
        <v>21911620.330428228</v>
      </c>
      <c r="G10" s="196">
        <f t="shared" si="2"/>
        <v>24681882.464512989</v>
      </c>
      <c r="H10" s="196">
        <f t="shared" si="2"/>
        <v>30341018.304223012</v>
      </c>
      <c r="I10" s="196">
        <f t="shared" si="2"/>
        <v>40762493.332995296</v>
      </c>
      <c r="J10" s="196">
        <f t="shared" si="2"/>
        <v>57242687.415079966</v>
      </c>
      <c r="K10" s="196">
        <f t="shared" si="2"/>
        <v>72035625.605295867</v>
      </c>
      <c r="L10" s="196">
        <f t="shared" si="2"/>
        <v>84470242.766394615</v>
      </c>
      <c r="M10" s="196">
        <f t="shared" si="2"/>
        <v>99665478.737376511</v>
      </c>
      <c r="N10" s="196">
        <f t="shared" si="2"/>
        <v>115200904.66463251</v>
      </c>
      <c r="O10" s="198"/>
      <c r="P10" s="175"/>
    </row>
    <row r="11" spans="1:20" s="174" customFormat="1" ht="15.6">
      <c r="A11" s="210"/>
      <c r="B11" s="190"/>
      <c r="C11" s="190"/>
      <c r="D11" s="190"/>
      <c r="E11" s="225"/>
      <c r="F11" s="190"/>
      <c r="G11" s="190"/>
      <c r="H11" s="190"/>
      <c r="I11" s="190"/>
      <c r="J11" s="190"/>
      <c r="K11" s="190"/>
      <c r="L11" s="190"/>
      <c r="M11" s="190"/>
      <c r="N11" s="190"/>
      <c r="O11" s="198"/>
      <c r="P11" s="175"/>
    </row>
    <row r="12" spans="1:20" s="174" customFormat="1" ht="16.2" thickBot="1">
      <c r="A12" s="210" t="s">
        <v>229</v>
      </c>
      <c r="B12" s="190"/>
      <c r="C12" s="190">
        <v>362646.34</v>
      </c>
      <c r="D12" s="190"/>
      <c r="E12" s="225"/>
      <c r="F12" s="190"/>
      <c r="G12" s="190"/>
      <c r="H12" s="190"/>
      <c r="I12" s="190"/>
      <c r="J12" s="190"/>
      <c r="K12" s="190"/>
      <c r="L12" s="190"/>
      <c r="M12" s="190"/>
      <c r="N12" s="190"/>
      <c r="O12" s="198"/>
      <c r="P12" s="175"/>
    </row>
    <row r="13" spans="1:20" s="174" customFormat="1" ht="16.2" thickBot="1">
      <c r="A13" s="210" t="s">
        <v>228</v>
      </c>
      <c r="B13" s="190"/>
      <c r="C13" s="190">
        <v>-6834862.1010449994</v>
      </c>
      <c r="D13" s="190">
        <f>-724524.95*6.47</f>
        <v>-4687676.4264999991</v>
      </c>
      <c r="E13" s="190">
        <v>-3643223.9061970767</v>
      </c>
      <c r="F13" s="190">
        <v>-7127928.1763887694</v>
      </c>
      <c r="G13" s="190">
        <v>-7470190.0673775515</v>
      </c>
      <c r="H13" s="190">
        <v>-10666694.566727951</v>
      </c>
      <c r="I13" s="190">
        <v>-15639608.234566722</v>
      </c>
      <c r="J13" s="190">
        <v>-25670201.669611052</v>
      </c>
      <c r="K13" s="190">
        <v>-34154731.081815533</v>
      </c>
      <c r="L13" s="190">
        <v>-40778063.130370975</v>
      </c>
      <c r="M13" s="190">
        <v>-48989022.588065028</v>
      </c>
      <c r="N13" s="190">
        <v>-56991284.830507711</v>
      </c>
      <c r="O13" s="224">
        <v>0.03</v>
      </c>
      <c r="P13" s="175" t="s">
        <v>227</v>
      </c>
      <c r="T13" s="174" t="s">
        <v>226</v>
      </c>
    </row>
    <row r="14" spans="1:20" s="174" customFormat="1" ht="16.2" thickBot="1">
      <c r="A14" s="210" t="s">
        <v>225</v>
      </c>
      <c r="B14" s="190"/>
      <c r="C14" s="190">
        <v>-10045707.083651431</v>
      </c>
      <c r="D14" s="190">
        <f>-790795.682377742*6.47</f>
        <v>-5116448.064983991</v>
      </c>
      <c r="E14" s="190">
        <f>D14</f>
        <v>-5116448.064983991</v>
      </c>
      <c r="F14" s="190">
        <f>SUM(D14:E14)*(1+$O$14)</f>
        <v>-10539883.013867022</v>
      </c>
      <c r="G14" s="190">
        <f t="shared" ref="G14:N14" si="3">F14*(1+$O14)</f>
        <v>-10856079.504283033</v>
      </c>
      <c r="H14" s="190">
        <f t="shared" si="3"/>
        <v>-11181761.889411524</v>
      </c>
      <c r="I14" s="190">
        <f t="shared" si="3"/>
        <v>-11517214.746093869</v>
      </c>
      <c r="J14" s="190">
        <f t="shared" si="3"/>
        <v>-11862731.188476685</v>
      </c>
      <c r="K14" s="190">
        <f t="shared" si="3"/>
        <v>-12218613.124130987</v>
      </c>
      <c r="L14" s="190">
        <f t="shared" si="3"/>
        <v>-12585171.517854916</v>
      </c>
      <c r="M14" s="190">
        <f t="shared" si="3"/>
        <v>-12962726.663390564</v>
      </c>
      <c r="N14" s="190">
        <f t="shared" si="3"/>
        <v>-13351608.46329228</v>
      </c>
      <c r="O14" s="224">
        <v>0.03</v>
      </c>
      <c r="P14" s="175"/>
    </row>
    <row r="15" spans="1:20" s="174" customFormat="1" ht="15.6">
      <c r="A15" s="210" t="s">
        <v>198</v>
      </c>
      <c r="B15" s="190"/>
      <c r="C15" s="190">
        <v>3712772.6013315395</v>
      </c>
      <c r="D15" s="190">
        <f t="shared" ref="D15:N15" si="4">-D65</f>
        <v>-388500.00096985005</v>
      </c>
      <c r="E15" s="190">
        <f t="shared" si="4"/>
        <v>-388500.00096985005</v>
      </c>
      <c r="F15" s="190">
        <f t="shared" si="4"/>
        <v>-388500.00096985005</v>
      </c>
      <c r="G15" s="190">
        <f t="shared" si="4"/>
        <v>-388500.00096985005</v>
      </c>
      <c r="H15" s="190">
        <f t="shared" si="4"/>
        <v>-388500.00096985005</v>
      </c>
      <c r="I15" s="190">
        <f t="shared" si="4"/>
        <v>-388500.00096985005</v>
      </c>
      <c r="J15" s="190">
        <f t="shared" si="4"/>
        <v>-388500.00096985005</v>
      </c>
      <c r="K15" s="190">
        <f t="shared" si="4"/>
        <v>-388500.00096985005</v>
      </c>
      <c r="L15" s="190">
        <f t="shared" si="4"/>
        <v>-388500.00096985005</v>
      </c>
      <c r="M15" s="190">
        <f t="shared" si="4"/>
        <v>-388500.00096985005</v>
      </c>
      <c r="N15" s="190">
        <f t="shared" si="4"/>
        <v>-388500.00096985005</v>
      </c>
      <c r="O15" s="221"/>
      <c r="P15" s="175"/>
    </row>
    <row r="16" spans="1:20" s="174" customFormat="1" ht="15.6">
      <c r="A16" s="210" t="s">
        <v>224</v>
      </c>
      <c r="B16" s="196"/>
      <c r="C16" s="196">
        <f t="shared" ref="C16:N16" si="5">SUM(C10:C15)</f>
        <v>-4706630.8425928894</v>
      </c>
      <c r="D16" s="196">
        <f t="shared" si="5"/>
        <v>-8203443.4773534769</v>
      </c>
      <c r="E16" s="196">
        <f t="shared" si="5"/>
        <v>2301477.1980671198</v>
      </c>
      <c r="F16" s="196">
        <f t="shared" si="5"/>
        <v>3855309.139202585</v>
      </c>
      <c r="G16" s="196">
        <f t="shared" si="5"/>
        <v>5967112.8918825528</v>
      </c>
      <c r="H16" s="196">
        <f t="shared" si="5"/>
        <v>8104061.8471136866</v>
      </c>
      <c r="I16" s="196">
        <f t="shared" si="5"/>
        <v>13217170.351364855</v>
      </c>
      <c r="J16" s="196">
        <f t="shared" si="5"/>
        <v>19321254.55602238</v>
      </c>
      <c r="K16" s="196">
        <f t="shared" si="5"/>
        <v>25273781.398379497</v>
      </c>
      <c r="L16" s="196">
        <f t="shared" si="5"/>
        <v>30718508.117198877</v>
      </c>
      <c r="M16" s="196">
        <f t="shared" si="5"/>
        <v>37325229.484951071</v>
      </c>
      <c r="N16" s="196">
        <f t="shared" si="5"/>
        <v>44469511.369862676</v>
      </c>
      <c r="O16" s="221"/>
      <c r="P16" s="175"/>
    </row>
    <row r="17" spans="1:15" s="174" customFormat="1" ht="15.6">
      <c r="A17" s="210" t="s">
        <v>223</v>
      </c>
      <c r="B17" s="190"/>
      <c r="C17" s="190">
        <f>B17-B16</f>
        <v>0</v>
      </c>
      <c r="D17" s="190">
        <v>0</v>
      </c>
      <c r="E17" s="190">
        <v>2301477.1980671198</v>
      </c>
      <c r="F17" s="190">
        <v>3855309.139202585</v>
      </c>
      <c r="G17" s="190">
        <v>5967112.8918825528</v>
      </c>
      <c r="H17" s="190">
        <v>8104061.8471136866</v>
      </c>
      <c r="I17" s="190">
        <v>13217170.351364855</v>
      </c>
      <c r="J17" s="190">
        <v>5901966.2792863566</v>
      </c>
      <c r="K17" s="190">
        <v>0</v>
      </c>
      <c r="L17" s="190">
        <v>0</v>
      </c>
      <c r="M17" s="190">
        <v>0</v>
      </c>
      <c r="N17" s="190">
        <v>0</v>
      </c>
      <c r="O17" s="221"/>
    </row>
    <row r="18" spans="1:15" s="174" customFormat="1" ht="16.2" thickBot="1">
      <c r="A18" s="210"/>
      <c r="B18" s="190"/>
      <c r="C18" s="190"/>
      <c r="D18" s="190"/>
      <c r="E18" s="190"/>
      <c r="F18" s="190"/>
      <c r="G18" s="190"/>
      <c r="H18" s="190"/>
      <c r="I18" s="190"/>
      <c r="J18" s="190"/>
      <c r="K18" s="190"/>
      <c r="L18" s="190"/>
      <c r="M18" s="190"/>
      <c r="N18" s="190"/>
      <c r="O18" s="221"/>
    </row>
    <row r="19" spans="1:15" s="174" customFormat="1" ht="16.2" thickBot="1">
      <c r="A19" s="210" t="s">
        <v>222</v>
      </c>
      <c r="B19" s="190"/>
      <c r="C19" s="190">
        <f>MIN(-(C16-C17)*$O$19,0)</f>
        <v>0</v>
      </c>
      <c r="D19" s="214">
        <f>MIN(-(D16-D17)*$O$19,0)</f>
        <v>0</v>
      </c>
      <c r="E19" s="190">
        <f>MIN(-(E16-E17)*$O$19,0)</f>
        <v>0</v>
      </c>
      <c r="F19" s="190">
        <f>MIN(-(F16-F17)*15%,0)</f>
        <v>0</v>
      </c>
      <c r="G19" s="190">
        <f t="shared" ref="G19:N19" si="6">MIN(-(G16-G17)*$O$19,0)</f>
        <v>0</v>
      </c>
      <c r="H19" s="190">
        <f t="shared" si="6"/>
        <v>0</v>
      </c>
      <c r="I19" s="190">
        <f t="shared" si="6"/>
        <v>0</v>
      </c>
      <c r="J19" s="190">
        <f t="shared" si="6"/>
        <v>-3354822.0691840057</v>
      </c>
      <c r="K19" s="190">
        <f t="shared" si="6"/>
        <v>-6318445.3495948743</v>
      </c>
      <c r="L19" s="190">
        <f t="shared" si="6"/>
        <v>-7679627.0292997193</v>
      </c>
      <c r="M19" s="190">
        <f t="shared" si="6"/>
        <v>-9331307.3712377679</v>
      </c>
      <c r="N19" s="190">
        <f t="shared" si="6"/>
        <v>-11117377.842465669</v>
      </c>
      <c r="O19" s="223">
        <v>0.25</v>
      </c>
    </row>
    <row r="20" spans="1:15" s="174" customFormat="1" ht="15.6">
      <c r="A20" s="210" t="s">
        <v>218</v>
      </c>
      <c r="B20" s="196"/>
      <c r="C20" s="196">
        <f t="shared" ref="C20:N20" si="7">C16+C19</f>
        <v>-4706630.8425928894</v>
      </c>
      <c r="D20" s="196">
        <f t="shared" si="7"/>
        <v>-8203443.4773534769</v>
      </c>
      <c r="E20" s="196">
        <f t="shared" si="7"/>
        <v>2301477.1980671198</v>
      </c>
      <c r="F20" s="196">
        <f t="shared" si="7"/>
        <v>3855309.139202585</v>
      </c>
      <c r="G20" s="196">
        <f t="shared" si="7"/>
        <v>5967112.8918825528</v>
      </c>
      <c r="H20" s="196">
        <f t="shared" si="7"/>
        <v>8104061.8471136866</v>
      </c>
      <c r="I20" s="196">
        <f t="shared" si="7"/>
        <v>13217170.351364855</v>
      </c>
      <c r="J20" s="196">
        <f t="shared" si="7"/>
        <v>15966432.486838374</v>
      </c>
      <c r="K20" s="196">
        <f t="shared" si="7"/>
        <v>18955336.048784621</v>
      </c>
      <c r="L20" s="196">
        <f t="shared" si="7"/>
        <v>23038881.087899156</v>
      </c>
      <c r="M20" s="196">
        <f t="shared" si="7"/>
        <v>27993922.113713302</v>
      </c>
      <c r="N20" s="196">
        <f t="shared" si="7"/>
        <v>33352133.527397007</v>
      </c>
      <c r="O20" s="190"/>
    </row>
    <row r="21" spans="1:15" s="174" customFormat="1" ht="15.6">
      <c r="A21" s="210"/>
      <c r="B21" s="190"/>
      <c r="C21" s="222"/>
      <c r="D21" s="222"/>
      <c r="E21" s="222"/>
      <c r="G21" s="221"/>
      <c r="H21" s="221"/>
      <c r="I21" s="221"/>
      <c r="J21" s="221"/>
      <c r="K21" s="221"/>
      <c r="L21" s="221"/>
      <c r="M21" s="221"/>
      <c r="N21" s="221"/>
      <c r="O21" s="190"/>
    </row>
    <row r="22" spans="1:15" s="174" customFormat="1" ht="15.6">
      <c r="A22" s="175"/>
      <c r="B22" s="175"/>
      <c r="C22" s="220"/>
      <c r="D22" s="220"/>
      <c r="E22" s="220"/>
      <c r="F22" s="220"/>
      <c r="G22" s="220"/>
      <c r="H22" s="220"/>
      <c r="I22" s="220"/>
      <c r="J22" s="220"/>
      <c r="K22" s="220"/>
      <c r="L22" s="220"/>
      <c r="M22" s="220"/>
      <c r="N22" s="220"/>
      <c r="O22" s="175"/>
    </row>
    <row r="23" spans="1:15" s="174" customFormat="1" ht="15.6">
      <c r="A23" s="210" t="s">
        <v>221</v>
      </c>
      <c r="B23" s="193"/>
      <c r="C23" s="193">
        <f t="shared" ref="C23:N23" si="8">C10/C7</f>
        <v>0.11992321131792336</v>
      </c>
      <c r="D23" s="193">
        <f t="shared" si="8"/>
        <v>7.363496067056409E-2</v>
      </c>
      <c r="E23" s="193">
        <f t="shared" si="8"/>
        <v>0.28927428711508624</v>
      </c>
      <c r="F23" s="193">
        <f t="shared" si="8"/>
        <v>0.29138488747739555</v>
      </c>
      <c r="G23" s="193">
        <f t="shared" si="8"/>
        <v>0.29469232453230187</v>
      </c>
      <c r="H23" s="193">
        <f t="shared" si="8"/>
        <v>0.28035811763516011</v>
      </c>
      <c r="I23" s="193">
        <f t="shared" si="8"/>
        <v>0.28879245331032066</v>
      </c>
      <c r="J23" s="193">
        <f t="shared" si="8"/>
        <v>0.30968267388453763</v>
      </c>
      <c r="K23" s="193">
        <f t="shared" si="8"/>
        <v>0.32087384613081882</v>
      </c>
      <c r="L23" s="193">
        <f t="shared" si="8"/>
        <v>0.32646440850469843</v>
      </c>
      <c r="M23" s="193">
        <f t="shared" si="8"/>
        <v>0.33224477038362982</v>
      </c>
      <c r="N23" s="193">
        <f t="shared" si="8"/>
        <v>0.3363607443233807</v>
      </c>
      <c r="O23" s="175"/>
    </row>
    <row r="24" spans="1:15" s="174" customFormat="1" ht="15.6">
      <c r="A24" s="210" t="s">
        <v>220</v>
      </c>
      <c r="B24" s="193"/>
      <c r="C24" s="193">
        <f t="shared" ref="C24:N24" si="9">C20/C7</f>
        <v>-6.969598480901551E-2</v>
      </c>
      <c r="D24" s="193">
        <f t="shared" si="9"/>
        <v>-0.30367283481621254</v>
      </c>
      <c r="E24" s="193">
        <f t="shared" si="9"/>
        <v>5.8146600466520149E-2</v>
      </c>
      <c r="F24" s="193">
        <f t="shared" si="9"/>
        <v>5.1268632934329657E-2</v>
      </c>
      <c r="G24" s="193">
        <f t="shared" si="9"/>
        <v>7.1245066958884107E-2</v>
      </c>
      <c r="H24" s="193">
        <f t="shared" si="9"/>
        <v>7.4883430143129967E-2</v>
      </c>
      <c r="I24" s="193">
        <f t="shared" si="9"/>
        <v>9.3640470429746617E-2</v>
      </c>
      <c r="J24" s="193">
        <f t="shared" si="9"/>
        <v>8.6378325829937763E-2</v>
      </c>
      <c r="K24" s="193">
        <f t="shared" si="9"/>
        <v>8.4434216147468655E-2</v>
      </c>
      <c r="L24" s="193">
        <f t="shared" si="9"/>
        <v>8.9041707951185892E-2</v>
      </c>
      <c r="M24" s="193">
        <f t="shared" si="9"/>
        <v>9.3320519227284834E-2</v>
      </c>
      <c r="N24" s="193">
        <f t="shared" si="9"/>
        <v>9.7380732301594053E-2</v>
      </c>
      <c r="O24" s="190"/>
    </row>
    <row r="25" spans="1:15" s="174" customFormat="1" ht="15.6">
      <c r="A25" s="175"/>
      <c r="B25" s="219"/>
      <c r="C25" s="215">
        <f t="shared" ref="C25:N25" si="10">-C13/C7</f>
        <v>0.10121092159072313</v>
      </c>
      <c r="D25" s="215">
        <f t="shared" si="10"/>
        <v>0.1735271283414305</v>
      </c>
      <c r="E25" s="215">
        <f t="shared" si="10"/>
        <v>9.2045702239252944E-2</v>
      </c>
      <c r="F25" s="215">
        <f t="shared" si="10"/>
        <v>9.4788542257632655E-2</v>
      </c>
      <c r="G25" s="215">
        <f t="shared" si="10"/>
        <v>8.9191238910513962E-2</v>
      </c>
      <c r="H25" s="215">
        <f t="shared" si="10"/>
        <v>9.856275686372748E-2</v>
      </c>
      <c r="I25" s="215">
        <f t="shared" si="10"/>
        <v>0.11080285972636625</v>
      </c>
      <c r="J25" s="215">
        <f t="shared" si="10"/>
        <v>0.13887567218072702</v>
      </c>
      <c r="K25" s="215">
        <f t="shared" si="10"/>
        <v>0.15213805438208436</v>
      </c>
      <c r="L25" s="215">
        <f t="shared" si="10"/>
        <v>0.15760089972323427</v>
      </c>
      <c r="M25" s="215">
        <f t="shared" si="10"/>
        <v>0.16330977152057938</v>
      </c>
      <c r="N25" s="215">
        <f t="shared" si="10"/>
        <v>0.16640173999797225</v>
      </c>
      <c r="O25" s="190"/>
    </row>
    <row r="26" spans="1:15" s="174" customFormat="1" ht="15.6">
      <c r="A26" s="175"/>
      <c r="B26" s="219"/>
      <c r="C26" s="215"/>
      <c r="D26" s="216"/>
      <c r="E26" s="215"/>
      <c r="F26" s="215"/>
      <c r="G26" s="215"/>
      <c r="H26" s="215"/>
      <c r="I26" s="190"/>
      <c r="J26" s="190"/>
      <c r="K26" s="190"/>
      <c r="L26" s="190"/>
      <c r="M26" s="190"/>
      <c r="N26" s="190"/>
      <c r="O26" s="190"/>
    </row>
    <row r="27" spans="1:15" s="174" customFormat="1" ht="15.6">
      <c r="A27" s="175"/>
      <c r="B27" s="215"/>
      <c r="C27" s="190"/>
      <c r="D27" s="214"/>
      <c r="E27" s="190"/>
      <c r="F27" s="190"/>
      <c r="G27" s="190"/>
      <c r="H27" s="190"/>
      <c r="I27" s="190"/>
      <c r="J27" s="190"/>
      <c r="K27" s="190"/>
      <c r="L27" s="190"/>
      <c r="M27" s="190"/>
      <c r="N27" s="190"/>
      <c r="O27" s="190"/>
    </row>
    <row r="28" spans="1:15" s="174" customFormat="1" ht="15.6">
      <c r="A28" s="175"/>
      <c r="B28" s="215"/>
      <c r="C28" s="217"/>
      <c r="D28" s="218"/>
      <c r="E28" s="217"/>
      <c r="F28" s="217"/>
      <c r="G28" s="217"/>
      <c r="H28" s="217"/>
      <c r="I28" s="217"/>
      <c r="J28" s="217"/>
      <c r="K28" s="217"/>
      <c r="L28" s="217"/>
      <c r="M28" s="217"/>
      <c r="N28" s="217"/>
      <c r="O28" s="190"/>
    </row>
    <row r="29" spans="1:15" s="174" customFormat="1" ht="15.6">
      <c r="A29" s="175"/>
      <c r="B29" s="215"/>
      <c r="C29" s="215"/>
      <c r="D29" s="216"/>
      <c r="E29" s="215"/>
      <c r="F29" s="215"/>
      <c r="G29" s="215"/>
      <c r="H29" s="215"/>
      <c r="I29" s="215"/>
      <c r="J29" s="215"/>
      <c r="K29" s="215"/>
      <c r="L29" s="215"/>
      <c r="M29" s="215"/>
      <c r="N29" s="215"/>
      <c r="O29" s="190"/>
    </row>
    <row r="30" spans="1:15" s="174" customFormat="1" ht="15.6">
      <c r="A30" s="185" t="s">
        <v>219</v>
      </c>
      <c r="B30" s="190"/>
      <c r="C30" s="190"/>
      <c r="D30" s="214"/>
      <c r="E30" s="190"/>
      <c r="F30" s="190"/>
      <c r="G30" s="190"/>
      <c r="H30" s="190"/>
      <c r="I30" s="190"/>
      <c r="J30" s="190"/>
      <c r="K30" s="190"/>
      <c r="L30" s="190"/>
      <c r="M30" s="190"/>
      <c r="N30" s="190"/>
      <c r="O30" s="190"/>
    </row>
    <row r="31" spans="1:15" s="174" customFormat="1" ht="15.6">
      <c r="A31" s="175"/>
      <c r="B31" s="190"/>
      <c r="C31" s="190"/>
      <c r="D31" s="214"/>
      <c r="E31" s="190"/>
      <c r="F31" s="190"/>
      <c r="G31" s="190"/>
      <c r="H31" s="190"/>
      <c r="I31" s="190"/>
      <c r="J31" s="190"/>
      <c r="K31" s="190"/>
      <c r="L31" s="190"/>
      <c r="M31" s="190"/>
      <c r="N31" s="190"/>
      <c r="O31" s="190"/>
    </row>
    <row r="32" spans="1:15" s="174" customFormat="1" ht="15.6">
      <c r="A32" s="210" t="s">
        <v>218</v>
      </c>
      <c r="B32" s="190"/>
      <c r="C32" s="190">
        <f t="shared" ref="C32:N32" si="11">C20</f>
        <v>-4706630.8425928894</v>
      </c>
      <c r="D32" s="190">
        <f t="shared" si="11"/>
        <v>-8203443.4773534769</v>
      </c>
      <c r="E32" s="190">
        <f t="shared" si="11"/>
        <v>2301477.1980671198</v>
      </c>
      <c r="F32" s="190">
        <f t="shared" si="11"/>
        <v>3855309.139202585</v>
      </c>
      <c r="G32" s="190">
        <f t="shared" si="11"/>
        <v>5967112.8918825528</v>
      </c>
      <c r="H32" s="190">
        <f t="shared" si="11"/>
        <v>8104061.8471136866</v>
      </c>
      <c r="I32" s="190">
        <f t="shared" si="11"/>
        <v>13217170.351364855</v>
      </c>
      <c r="J32" s="190">
        <f t="shared" si="11"/>
        <v>15966432.486838374</v>
      </c>
      <c r="K32" s="190">
        <f t="shared" si="11"/>
        <v>18955336.048784621</v>
      </c>
      <c r="L32" s="190">
        <f t="shared" si="11"/>
        <v>23038881.087899156</v>
      </c>
      <c r="M32" s="190">
        <f t="shared" si="11"/>
        <v>27993922.113713302</v>
      </c>
      <c r="N32" s="190">
        <f t="shared" si="11"/>
        <v>33352133.527397007</v>
      </c>
      <c r="O32" s="190"/>
    </row>
    <row r="33" spans="1:42" s="174" customFormat="1" ht="15.6">
      <c r="A33" s="210" t="s">
        <v>217</v>
      </c>
      <c r="B33" s="190"/>
      <c r="C33" s="190">
        <f>(-C75-C76-C81)</f>
        <v>6271662.4835930197</v>
      </c>
      <c r="D33" s="190">
        <f>(-D75-D76-D81)</f>
        <v>3338045.9102935819</v>
      </c>
      <c r="E33" s="190">
        <f>(-E75-E76-E81)</f>
        <v>4369177.2417965103</v>
      </c>
      <c r="F33" s="190">
        <f t="shared" ref="F33:N33" si="12">-F75-F76-F81</f>
        <v>8510609.2730959468</v>
      </c>
      <c r="G33" s="190">
        <f t="shared" si="12"/>
        <v>8510609.2730959468</v>
      </c>
      <c r="H33" s="190">
        <f t="shared" si="12"/>
        <v>8510609.2730959468</v>
      </c>
      <c r="I33" s="190">
        <f t="shared" si="12"/>
        <v>8510609.2730959468</v>
      </c>
      <c r="J33" s="190">
        <f t="shared" si="12"/>
        <v>5870073.7055029282</v>
      </c>
      <c r="K33" s="190">
        <f t="shared" si="12"/>
        <v>2443269.7055029282</v>
      </c>
      <c r="L33" s="190">
        <f t="shared" si="12"/>
        <v>2443269.7055029282</v>
      </c>
      <c r="M33" s="190">
        <f t="shared" si="12"/>
        <v>2443269.7055029282</v>
      </c>
      <c r="N33" s="190">
        <f t="shared" si="12"/>
        <v>2443269.7055029282</v>
      </c>
      <c r="O33" s="190"/>
      <c r="P33" s="175"/>
      <c r="Q33" s="175"/>
      <c r="R33" s="175"/>
      <c r="S33" s="175"/>
      <c r="T33" s="175"/>
      <c r="U33" s="175"/>
      <c r="V33" s="175"/>
      <c r="W33" s="175"/>
      <c r="X33" s="175"/>
      <c r="Y33" s="175"/>
      <c r="Z33" s="175"/>
      <c r="AA33" s="175"/>
      <c r="AB33" s="175"/>
      <c r="AC33" s="175"/>
      <c r="AD33" s="175"/>
      <c r="AE33" s="175"/>
      <c r="AF33" s="175"/>
      <c r="AG33" s="175"/>
      <c r="AH33" s="175"/>
      <c r="AI33" s="175"/>
      <c r="AJ33" s="175"/>
      <c r="AK33" s="175"/>
      <c r="AL33" s="175"/>
      <c r="AM33" s="175"/>
      <c r="AN33" s="175"/>
      <c r="AO33" s="175"/>
      <c r="AP33" s="175"/>
    </row>
    <row r="34" spans="1:42" s="174" customFormat="1" ht="15.6">
      <c r="A34" s="210" t="s">
        <v>216</v>
      </c>
      <c r="B34" s="190"/>
      <c r="C34" s="190">
        <v>0</v>
      </c>
      <c r="D34" s="190">
        <f t="shared" ref="D34:N34" si="13">C47-D47</f>
        <v>9227736.9128059782</v>
      </c>
      <c r="E34" s="190">
        <f t="shared" si="13"/>
        <v>-9033978.2217467669</v>
      </c>
      <c r="F34" s="190">
        <f t="shared" si="13"/>
        <v>-1780622.8276126459</v>
      </c>
      <c r="G34" s="190">
        <f t="shared" si="13"/>
        <v>1795446.074785145</v>
      </c>
      <c r="H34" s="190">
        <f t="shared" si="13"/>
        <v>-4022073.2850016449</v>
      </c>
      <c r="I34" s="190">
        <f t="shared" si="13"/>
        <v>-5412442.470570296</v>
      </c>
      <c r="J34" s="190">
        <f t="shared" si="13"/>
        <v>-7182737.4042917639</v>
      </c>
      <c r="K34" s="190">
        <f t="shared" si="13"/>
        <v>-6518668.8172786906</v>
      </c>
      <c r="L34" s="190">
        <f t="shared" si="13"/>
        <v>-5629200.1995428875</v>
      </c>
      <c r="M34" s="190">
        <f t="shared" si="13"/>
        <v>-6778107.360386543</v>
      </c>
      <c r="N34" s="190">
        <f t="shared" si="13"/>
        <v>-6988940.7223671824</v>
      </c>
      <c r="O34" s="190"/>
      <c r="P34" s="175"/>
      <c r="Q34" s="175"/>
      <c r="R34" s="175"/>
      <c r="S34" s="175"/>
      <c r="T34" s="175"/>
      <c r="U34" s="175"/>
      <c r="V34" s="175"/>
      <c r="W34" s="175"/>
      <c r="X34" s="175"/>
      <c r="Y34" s="175"/>
      <c r="Z34" s="175"/>
      <c r="AA34" s="175"/>
      <c r="AB34" s="175"/>
      <c r="AC34" s="175"/>
      <c r="AD34" s="175"/>
      <c r="AE34" s="175"/>
      <c r="AF34" s="175"/>
      <c r="AG34" s="175"/>
      <c r="AH34" s="175"/>
      <c r="AI34" s="175"/>
      <c r="AJ34" s="175"/>
      <c r="AK34" s="175"/>
      <c r="AL34" s="175"/>
      <c r="AM34" s="175"/>
      <c r="AN34" s="175"/>
      <c r="AO34" s="175"/>
      <c r="AP34" s="175"/>
    </row>
    <row r="35" spans="1:42" s="174" customFormat="1" ht="15.6">
      <c r="A35" s="210" t="s">
        <v>215</v>
      </c>
      <c r="B35" s="190"/>
      <c r="C35" s="190">
        <v>0</v>
      </c>
      <c r="D35" s="190">
        <f t="shared" ref="D35:N35" si="14">C48-D48</f>
        <v>-5503884.3332440034</v>
      </c>
      <c r="E35" s="190">
        <f t="shared" si="14"/>
        <v>8588467.1903971992</v>
      </c>
      <c r="F35" s="190">
        <f t="shared" si="14"/>
        <v>3177357.3728397228</v>
      </c>
      <c r="G35" s="190">
        <f t="shared" si="14"/>
        <v>2463644.8413292132</v>
      </c>
      <c r="H35" s="190">
        <f t="shared" si="14"/>
        <v>208286.31208975986</v>
      </c>
      <c r="I35" s="190">
        <f t="shared" si="14"/>
        <v>-5508555.1351407468</v>
      </c>
      <c r="J35" s="190">
        <f t="shared" si="14"/>
        <v>-6646565.2325062789</v>
      </c>
      <c r="K35" s="190">
        <f t="shared" si="14"/>
        <v>-6073018.3172963075</v>
      </c>
      <c r="L35" s="190">
        <f t="shared" si="14"/>
        <v>-5329496.041433163</v>
      </c>
      <c r="M35" s="190">
        <f t="shared" si="14"/>
        <v>-6361401.51700259</v>
      </c>
      <c r="N35" s="190">
        <f t="shared" si="14"/>
        <v>-6592446.7504635155</v>
      </c>
      <c r="O35" s="190"/>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175"/>
      <c r="AO35" s="175"/>
      <c r="AP35" s="175"/>
    </row>
    <row r="36" spans="1:42" s="174" customFormat="1" ht="15.6">
      <c r="A36" s="210" t="s">
        <v>214</v>
      </c>
      <c r="B36" s="190"/>
      <c r="C36" s="190">
        <v>0</v>
      </c>
      <c r="D36" s="190">
        <f>D56-C56</f>
        <v>-6426943.5242799986</v>
      </c>
      <c r="E36" s="190">
        <f>E56-D56</f>
        <v>4884020.6916198954</v>
      </c>
      <c r="F36" s="190">
        <f>E49-F49</f>
        <v>8382917.2730959505</v>
      </c>
      <c r="G36" s="190">
        <f t="shared" ref="G36:N36" si="15">G56-F56</f>
        <v>1360931.8011900075</v>
      </c>
      <c r="H36" s="190">
        <f t="shared" si="15"/>
        <v>4435488.5360154994</v>
      </c>
      <c r="I36" s="190">
        <f t="shared" si="15"/>
        <v>5293402.3100010976</v>
      </c>
      <c r="J36" s="190">
        <f t="shared" si="15"/>
        <v>6386964.0753668882</v>
      </c>
      <c r="K36" s="190">
        <f t="shared" si="15"/>
        <v>5835818.722114671</v>
      </c>
      <c r="L36" s="190">
        <f t="shared" si="15"/>
        <v>5121336.895930551</v>
      </c>
      <c r="M36" s="190">
        <f t="shared" si="15"/>
        <v>6112938.2676289827</v>
      </c>
      <c r="N36" s="190">
        <f t="shared" si="15"/>
        <v>6334959.3498388827</v>
      </c>
      <c r="O36" s="190"/>
      <c r="P36" s="175"/>
      <c r="Q36" s="175"/>
      <c r="R36" s="175"/>
      <c r="S36" s="175"/>
      <c r="T36" s="175"/>
      <c r="U36" s="175"/>
      <c r="V36" s="175"/>
      <c r="W36" s="175"/>
      <c r="X36" s="175"/>
      <c r="Y36" s="175"/>
      <c r="Z36" s="175"/>
      <c r="AA36" s="175"/>
      <c r="AB36" s="175"/>
      <c r="AC36" s="175"/>
      <c r="AD36" s="175"/>
      <c r="AE36" s="175"/>
      <c r="AF36" s="175"/>
      <c r="AG36" s="175"/>
      <c r="AH36" s="175"/>
      <c r="AI36" s="175"/>
      <c r="AJ36" s="175"/>
      <c r="AK36" s="175"/>
      <c r="AL36" s="175"/>
      <c r="AM36" s="175"/>
      <c r="AN36" s="175"/>
      <c r="AO36" s="175"/>
      <c r="AP36" s="175"/>
    </row>
    <row r="37" spans="1:42" s="174" customFormat="1" ht="15.6">
      <c r="A37" s="210" t="s">
        <v>213</v>
      </c>
      <c r="B37" s="190"/>
      <c r="C37" s="190"/>
      <c r="D37" s="190"/>
      <c r="E37" s="213">
        <f>-E39*0</f>
        <v>0</v>
      </c>
      <c r="F37" s="190"/>
      <c r="G37" s="190"/>
      <c r="H37" s="190"/>
      <c r="I37" s="190"/>
      <c r="J37" s="190"/>
      <c r="K37" s="190"/>
      <c r="L37" s="190"/>
      <c r="M37" s="190"/>
      <c r="N37" s="190"/>
      <c r="O37" s="190"/>
      <c r="P37" s="175"/>
      <c r="Q37" s="175"/>
      <c r="R37" s="175"/>
      <c r="S37" s="175"/>
      <c r="T37" s="175"/>
      <c r="U37" s="175"/>
      <c r="V37" s="175"/>
      <c r="W37" s="175"/>
      <c r="X37" s="175"/>
      <c r="Y37" s="175"/>
      <c r="Z37" s="175"/>
      <c r="AA37" s="175"/>
      <c r="AB37" s="175"/>
      <c r="AC37" s="175"/>
      <c r="AD37" s="175"/>
      <c r="AE37" s="175"/>
      <c r="AF37" s="175"/>
      <c r="AG37" s="175"/>
      <c r="AH37" s="175"/>
      <c r="AI37" s="175"/>
      <c r="AJ37" s="175"/>
      <c r="AK37" s="175"/>
      <c r="AL37" s="175"/>
      <c r="AM37" s="175"/>
      <c r="AN37" s="175"/>
      <c r="AO37" s="175"/>
      <c r="AP37" s="175"/>
    </row>
    <row r="38" spans="1:42" s="174" customFormat="1" ht="15.6">
      <c r="A38" s="210" t="s">
        <v>212</v>
      </c>
      <c r="B38" s="190"/>
      <c r="C38" s="190">
        <v>2000000</v>
      </c>
      <c r="D38" s="190">
        <v>550000</v>
      </c>
      <c r="E38" s="190"/>
      <c r="F38" s="190"/>
      <c r="G38" s="190"/>
      <c r="H38" s="190"/>
      <c r="I38" s="190"/>
      <c r="J38" s="190"/>
      <c r="K38" s="190"/>
      <c r="L38" s="190"/>
      <c r="M38" s="190"/>
      <c r="N38" s="190"/>
      <c r="O38" s="190"/>
      <c r="P38" s="175"/>
      <c r="Q38" s="175"/>
      <c r="R38" s="175"/>
      <c r="S38" s="175"/>
      <c r="T38" s="175"/>
      <c r="U38" s="175"/>
      <c r="V38" s="175"/>
      <c r="W38" s="175"/>
      <c r="X38" s="175"/>
      <c r="Y38" s="175"/>
      <c r="Z38" s="175"/>
      <c r="AA38" s="175"/>
      <c r="AB38" s="175"/>
      <c r="AC38" s="175"/>
      <c r="AD38" s="175"/>
      <c r="AE38" s="175"/>
      <c r="AF38" s="175"/>
      <c r="AG38" s="175"/>
      <c r="AH38" s="175"/>
      <c r="AI38" s="175"/>
      <c r="AJ38" s="175"/>
      <c r="AK38" s="175"/>
      <c r="AL38" s="175"/>
      <c r="AM38" s="175"/>
      <c r="AN38" s="175"/>
      <c r="AO38" s="175"/>
      <c r="AP38" s="175"/>
    </row>
    <row r="39" spans="1:42" s="174" customFormat="1" ht="15.6">
      <c r="A39" s="210" t="s">
        <v>211</v>
      </c>
      <c r="B39" s="190"/>
      <c r="C39" s="190">
        <f>(-C73-C84)</f>
        <v>-766309.16000000387</v>
      </c>
      <c r="D39" s="190">
        <f>(-D73-D84)</f>
        <v>-1000532.1049707184</v>
      </c>
      <c r="E39" s="190">
        <f>(-E73-E84)</f>
        <v>-22389467.89502928</v>
      </c>
      <c r="F39" s="190"/>
      <c r="G39" s="190"/>
      <c r="H39" s="190"/>
      <c r="I39" s="190"/>
      <c r="J39" s="190"/>
      <c r="K39" s="190"/>
      <c r="L39" s="190"/>
      <c r="M39" s="190"/>
      <c r="N39" s="190"/>
      <c r="O39" s="190"/>
      <c r="P39" s="175"/>
      <c r="Q39" s="175"/>
      <c r="R39" s="175"/>
      <c r="S39" s="175"/>
      <c r="T39" s="175"/>
      <c r="U39" s="175"/>
      <c r="V39" s="175"/>
      <c r="W39" s="175"/>
      <c r="X39" s="175"/>
      <c r="Y39" s="175"/>
      <c r="Z39" s="175"/>
      <c r="AA39" s="175"/>
      <c r="AB39" s="175"/>
      <c r="AC39" s="175"/>
      <c r="AD39" s="175"/>
      <c r="AE39" s="175"/>
      <c r="AF39" s="175"/>
      <c r="AG39" s="175"/>
      <c r="AH39" s="175"/>
      <c r="AI39" s="175"/>
      <c r="AJ39" s="175"/>
      <c r="AK39" s="175"/>
      <c r="AL39" s="175"/>
      <c r="AM39" s="175"/>
      <c r="AN39" s="175"/>
      <c r="AO39" s="175"/>
      <c r="AP39" s="175">
        <f>AD39*$AK39</f>
        <v>0</v>
      </c>
    </row>
    <row r="40" spans="1:42" s="174" customFormat="1" ht="15.6">
      <c r="A40" s="210"/>
      <c r="B40" s="190"/>
      <c r="C40" s="190"/>
      <c r="D40" s="190"/>
      <c r="E40" s="190"/>
      <c r="F40" s="190"/>
      <c r="G40" s="190"/>
      <c r="H40" s="190"/>
      <c r="I40" s="190"/>
      <c r="J40" s="190"/>
      <c r="K40" s="190"/>
      <c r="L40" s="190"/>
      <c r="M40" s="190"/>
      <c r="N40" s="190"/>
      <c r="O40" s="190"/>
      <c r="P40" s="175">
        <v>7551760</v>
      </c>
      <c r="Q40" s="175"/>
      <c r="R40" s="175"/>
      <c r="S40" s="175"/>
      <c r="T40" s="175"/>
      <c r="U40" s="175"/>
      <c r="V40" s="175"/>
      <c r="W40" s="175"/>
      <c r="X40" s="175"/>
      <c r="Y40" s="175"/>
      <c r="Z40" s="175"/>
      <c r="AA40" s="175"/>
      <c r="AB40" s="175"/>
      <c r="AC40" s="175"/>
      <c r="AD40" s="175"/>
      <c r="AE40" s="175"/>
      <c r="AF40" s="175"/>
      <c r="AG40" s="175"/>
      <c r="AH40" s="175"/>
      <c r="AI40" s="175"/>
      <c r="AJ40" s="175"/>
      <c r="AK40" s="175"/>
      <c r="AL40" s="175"/>
      <c r="AM40" s="175"/>
      <c r="AN40" s="175"/>
      <c r="AO40" s="175"/>
      <c r="AP40" s="175"/>
    </row>
    <row r="41" spans="1:42" s="174" customFormat="1" ht="15.6">
      <c r="A41" s="175"/>
      <c r="B41" s="190"/>
      <c r="C41" s="190"/>
      <c r="D41" s="190"/>
      <c r="E41" s="190"/>
      <c r="F41" s="190"/>
      <c r="G41" s="190"/>
      <c r="H41" s="190"/>
      <c r="I41" s="190"/>
      <c r="J41" s="190"/>
      <c r="K41" s="190"/>
      <c r="L41" s="190"/>
      <c r="M41" s="190"/>
      <c r="N41" s="190"/>
      <c r="O41" s="190"/>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row>
    <row r="42" spans="1:42" s="174" customFormat="1" ht="15.6">
      <c r="A42" s="175"/>
      <c r="B42" s="196">
        <f t="shared" ref="B42:N42" si="16">SUM(B32:B41)</f>
        <v>0</v>
      </c>
      <c r="C42" s="196">
        <f t="shared" si="16"/>
        <v>2798722.4810001263</v>
      </c>
      <c r="D42" s="196">
        <f t="shared" si="16"/>
        <v>-8019020.6167486375</v>
      </c>
      <c r="E42" s="196">
        <f t="shared" si="16"/>
        <v>-11280303.794895323</v>
      </c>
      <c r="F42" s="196">
        <f t="shared" si="16"/>
        <v>22145570.230621561</v>
      </c>
      <c r="G42" s="196">
        <f t="shared" si="16"/>
        <v>20097744.882282864</v>
      </c>
      <c r="H42" s="196">
        <f t="shared" si="16"/>
        <v>17236372.683313251</v>
      </c>
      <c r="I42" s="196">
        <f t="shared" si="16"/>
        <v>16100184.328750856</v>
      </c>
      <c r="J42" s="196">
        <f t="shared" si="16"/>
        <v>14394167.630910147</v>
      </c>
      <c r="K42" s="196">
        <f t="shared" si="16"/>
        <v>14642737.341827221</v>
      </c>
      <c r="L42" s="196">
        <f t="shared" si="16"/>
        <v>19644791.448356584</v>
      </c>
      <c r="M42" s="196">
        <f t="shared" si="16"/>
        <v>23410621.209456079</v>
      </c>
      <c r="N42" s="196">
        <f t="shared" si="16"/>
        <v>28548975.109908119</v>
      </c>
      <c r="O42" s="190"/>
      <c r="P42" s="175"/>
      <c r="Q42" s="175"/>
      <c r="R42" s="175"/>
      <c r="S42" s="175"/>
      <c r="T42" s="175"/>
      <c r="U42" s="175"/>
      <c r="V42" s="175"/>
      <c r="W42" s="175"/>
      <c r="X42" s="175"/>
      <c r="Y42" s="175"/>
      <c r="Z42" s="175"/>
      <c r="AA42" s="175"/>
      <c r="AB42" s="175"/>
      <c r="AC42" s="175"/>
      <c r="AD42" s="175"/>
      <c r="AE42" s="175"/>
      <c r="AF42" s="175"/>
      <c r="AG42" s="175"/>
      <c r="AH42" s="175"/>
      <c r="AI42" s="175"/>
      <c r="AJ42" s="175"/>
      <c r="AK42" s="175"/>
      <c r="AL42" s="175"/>
      <c r="AM42" s="175"/>
      <c r="AN42" s="175"/>
      <c r="AO42" s="175"/>
      <c r="AP42" s="175"/>
    </row>
    <row r="43" spans="1:42" s="174" customFormat="1" ht="15.6">
      <c r="A43" s="175"/>
      <c r="B43" s="190"/>
      <c r="C43" s="190"/>
      <c r="D43" s="190"/>
      <c r="E43" s="190"/>
      <c r="F43" s="190"/>
      <c r="G43" s="190"/>
      <c r="H43" s="190"/>
      <c r="I43" s="190"/>
      <c r="J43" s="190"/>
      <c r="K43" s="190"/>
      <c r="L43" s="190"/>
      <c r="M43" s="190"/>
      <c r="N43" s="190"/>
      <c r="O43" s="190"/>
      <c r="P43" s="175"/>
      <c r="Q43" s="175"/>
      <c r="R43" s="175"/>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row>
    <row r="44" spans="1:42" s="174" customFormat="1" ht="15.6">
      <c r="A44" s="185" t="s">
        <v>210</v>
      </c>
      <c r="B44" s="190"/>
      <c r="C44" s="190"/>
      <c r="D44" s="190"/>
      <c r="E44" s="190"/>
      <c r="F44" s="190"/>
      <c r="G44" s="190"/>
      <c r="H44" s="190"/>
      <c r="I44" s="190"/>
      <c r="J44" s="190"/>
      <c r="K44" s="190"/>
      <c r="L44" s="190"/>
      <c r="M44" s="190"/>
      <c r="N44" s="190"/>
      <c r="O44" s="190"/>
      <c r="P44" s="175"/>
      <c r="Q44" s="175"/>
      <c r="R44" s="175"/>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row>
    <row r="45" spans="1:42" s="174" customFormat="1" ht="15.6">
      <c r="A45" s="211"/>
      <c r="B45" s="190"/>
      <c r="C45" s="190"/>
      <c r="D45" s="190"/>
      <c r="E45" s="190"/>
      <c r="F45" s="190"/>
      <c r="G45" s="190"/>
      <c r="H45" s="190"/>
      <c r="I45" s="190"/>
      <c r="J45" s="190"/>
      <c r="K45" s="190"/>
      <c r="L45" s="190"/>
      <c r="M45" s="190"/>
      <c r="N45" s="190"/>
      <c r="O45" s="190"/>
      <c r="P45" s="175"/>
      <c r="Q45" s="175"/>
      <c r="R45" s="175"/>
      <c r="S45" s="175"/>
      <c r="T45" s="175"/>
      <c r="U45" s="175"/>
      <c r="V45" s="175"/>
      <c r="W45" s="175"/>
      <c r="X45" s="175"/>
      <c r="Y45" s="175"/>
      <c r="Z45" s="175"/>
      <c r="AA45" s="175"/>
      <c r="AB45" s="175"/>
      <c r="AC45" s="175"/>
      <c r="AD45" s="175"/>
      <c r="AE45" s="175"/>
      <c r="AF45" s="175"/>
      <c r="AG45" s="175"/>
      <c r="AH45" s="175"/>
      <c r="AI45" s="175"/>
      <c r="AJ45" s="175"/>
      <c r="AK45" s="175"/>
      <c r="AL45" s="175"/>
      <c r="AM45" s="175"/>
      <c r="AN45" s="175"/>
      <c r="AO45" s="175"/>
      <c r="AP45" s="175"/>
    </row>
    <row r="46" spans="1:42" s="174" customFormat="1" ht="15.6">
      <c r="A46" s="210" t="s">
        <v>209</v>
      </c>
      <c r="B46" s="190"/>
      <c r="C46" s="190">
        <v>8321967.9918059995</v>
      </c>
      <c r="D46" s="190">
        <f>1056672.63*6.4709</f>
        <v>6837622.9214669997</v>
      </c>
      <c r="E46" s="190">
        <f>D46+E42</f>
        <v>-4442680.8734283233</v>
      </c>
      <c r="F46" s="190">
        <f>D46+F42</f>
        <v>28983193.15208856</v>
      </c>
      <c r="G46" s="190">
        <f t="shared" ref="G46:N46" si="17">F46+G42</f>
        <v>49080938.034371421</v>
      </c>
      <c r="H46" s="190">
        <f t="shared" si="17"/>
        <v>66317310.717684671</v>
      </c>
      <c r="I46" s="190">
        <f t="shared" si="17"/>
        <v>82417495.046435535</v>
      </c>
      <c r="J46" s="190">
        <f t="shared" si="17"/>
        <v>96811662.677345678</v>
      </c>
      <c r="K46" s="190">
        <f t="shared" si="17"/>
        <v>111454400.01917291</v>
      </c>
      <c r="L46" s="190">
        <f t="shared" si="17"/>
        <v>131099191.46752949</v>
      </c>
      <c r="M46" s="190">
        <f t="shared" si="17"/>
        <v>154509812.67698556</v>
      </c>
      <c r="N46" s="190">
        <f t="shared" si="17"/>
        <v>183058787.78689367</v>
      </c>
      <c r="O46" s="190"/>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row>
    <row r="47" spans="1:42" s="174" customFormat="1" ht="15.6">
      <c r="A47" s="210" t="s">
        <v>208</v>
      </c>
      <c r="B47" s="190"/>
      <c r="C47" s="190">
        <v>13976486.324714797</v>
      </c>
      <c r="D47" s="190">
        <f>733862.27756708*6.4709</f>
        <v>4748749.4119088184</v>
      </c>
      <c r="E47" s="190">
        <v>13782727.633655585</v>
      </c>
      <c r="F47" s="190">
        <v>15563350.461268231</v>
      </c>
      <c r="G47" s="190">
        <v>13767904.386483086</v>
      </c>
      <c r="H47" s="190">
        <v>17789977.671484731</v>
      </c>
      <c r="I47" s="190">
        <v>23202420.142055027</v>
      </c>
      <c r="J47" s="190">
        <v>30385157.546346791</v>
      </c>
      <c r="K47" s="190">
        <v>36903826.363625482</v>
      </c>
      <c r="L47" s="190">
        <v>42533026.563168369</v>
      </c>
      <c r="M47" s="190">
        <v>49311133.923554912</v>
      </c>
      <c r="N47" s="190">
        <v>56300074.645922095</v>
      </c>
      <c r="O47" s="175"/>
      <c r="P47" s="175"/>
      <c r="Q47" s="175"/>
      <c r="R47" s="175"/>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row>
    <row r="48" spans="1:42" s="174" customFormat="1" ht="15.6">
      <c r="A48" s="210" t="s">
        <v>207</v>
      </c>
      <c r="B48" s="190"/>
      <c r="C48" s="190">
        <v>28021814.529821999</v>
      </c>
      <c r="D48" s="190">
        <f>5180994.74*6.4709</f>
        <v>33525698.863066003</v>
      </c>
      <c r="E48" s="190">
        <v>24937231.672668803</v>
      </c>
      <c r="F48" s="190">
        <v>21759874.299829081</v>
      </c>
      <c r="G48" s="190">
        <v>19296229.458499867</v>
      </c>
      <c r="H48" s="190">
        <v>19087943.146410108</v>
      </c>
      <c r="I48" s="190">
        <v>24596498.281550854</v>
      </c>
      <c r="J48" s="190">
        <v>31243063.514057133</v>
      </c>
      <c r="K48" s="190">
        <v>37316081.831353441</v>
      </c>
      <c r="L48" s="190">
        <v>42645577.872786604</v>
      </c>
      <c r="M48" s="190">
        <v>49006979.389789194</v>
      </c>
      <c r="N48" s="190">
        <v>55599426.140252709</v>
      </c>
      <c r="O48" s="175"/>
      <c r="P48" s="175"/>
      <c r="Q48" s="175"/>
      <c r="R48" s="175"/>
      <c r="S48" s="175"/>
      <c r="T48" s="175"/>
      <c r="U48" s="175"/>
      <c r="V48" s="175"/>
      <c r="W48" s="175"/>
      <c r="X48" s="175"/>
      <c r="Y48" s="175"/>
      <c r="Z48" s="175"/>
      <c r="AA48" s="175"/>
      <c r="AB48" s="175"/>
      <c r="AC48" s="175"/>
      <c r="AD48" s="175"/>
      <c r="AE48" s="175"/>
      <c r="AF48" s="175"/>
      <c r="AG48" s="175"/>
      <c r="AH48" s="175"/>
      <c r="AI48" s="175"/>
      <c r="AJ48" s="175"/>
      <c r="AK48" s="175"/>
      <c r="AL48" s="175"/>
      <c r="AM48" s="175"/>
      <c r="AN48" s="175"/>
      <c r="AO48" s="175"/>
    </row>
    <row r="49" spans="1:15" s="174" customFormat="1" ht="15.6">
      <c r="A49" s="210" t="s">
        <v>195</v>
      </c>
      <c r="B49" s="190"/>
      <c r="C49" s="190">
        <v>34453180.248182066</v>
      </c>
      <c r="D49" s="190">
        <f t="shared" ref="D49:N49" si="18">D77</f>
        <v>32243358.442859199</v>
      </c>
      <c r="E49" s="190">
        <f t="shared" si="18"/>
        <v>57978824.225007877</v>
      </c>
      <c r="F49" s="190">
        <f t="shared" si="18"/>
        <v>49595906.951911926</v>
      </c>
      <c r="G49" s="190">
        <f t="shared" si="18"/>
        <v>41212989.678815976</v>
      </c>
      <c r="H49" s="190">
        <f t="shared" si="18"/>
        <v>32830072.405720025</v>
      </c>
      <c r="I49" s="190">
        <f t="shared" si="18"/>
        <v>24447155.132624079</v>
      </c>
      <c r="J49" s="190">
        <f t="shared" si="18"/>
        <v>18704773.427121151</v>
      </c>
      <c r="K49" s="190">
        <f t="shared" si="18"/>
        <v>16389195.721618224</v>
      </c>
      <c r="L49" s="190">
        <f t="shared" si="18"/>
        <v>14073618.016115297</v>
      </c>
      <c r="M49" s="190">
        <f t="shared" si="18"/>
        <v>11758040.310612369</v>
      </c>
      <c r="N49" s="190">
        <f t="shared" si="18"/>
        <v>9442462.605109442</v>
      </c>
    </row>
    <row r="50" spans="1:15" s="174" customFormat="1" ht="15.6">
      <c r="A50" s="210" t="s">
        <v>206</v>
      </c>
      <c r="B50" s="190"/>
      <c r="C50" s="190">
        <f>B50+C84</f>
        <v>0</v>
      </c>
      <c r="D50" s="190">
        <f>C50+D84</f>
        <v>0</v>
      </c>
      <c r="E50" s="190">
        <f>D50+E84</f>
        <v>0</v>
      </c>
      <c r="F50" s="190">
        <f>D50</f>
        <v>0</v>
      </c>
      <c r="G50" s="190">
        <f t="shared" ref="G50:N50" si="19">F50</f>
        <v>0</v>
      </c>
      <c r="H50" s="190">
        <f t="shared" si="19"/>
        <v>0</v>
      </c>
      <c r="I50" s="190">
        <f t="shared" si="19"/>
        <v>0</v>
      </c>
      <c r="J50" s="190">
        <f t="shared" si="19"/>
        <v>0</v>
      </c>
      <c r="K50" s="190">
        <f t="shared" si="19"/>
        <v>0</v>
      </c>
      <c r="L50" s="190">
        <f t="shared" si="19"/>
        <v>0</v>
      </c>
      <c r="M50" s="190">
        <f t="shared" si="19"/>
        <v>0</v>
      </c>
      <c r="N50" s="190">
        <f t="shared" si="19"/>
        <v>0</v>
      </c>
    </row>
    <row r="51" spans="1:15" s="174" customFormat="1" ht="15.6">
      <c r="A51" s="210" t="s">
        <v>190</v>
      </c>
      <c r="B51" s="190"/>
      <c r="C51" s="190">
        <f t="shared" ref="C51:N51" si="20">C82</f>
        <v>4394739.1664859997</v>
      </c>
      <c r="D51" s="190">
        <f t="shared" si="20"/>
        <v>4267047.1664859997</v>
      </c>
      <c r="E51" s="190">
        <f t="shared" si="20"/>
        <v>4139355.1664859997</v>
      </c>
      <c r="F51" s="190">
        <f t="shared" si="20"/>
        <v>4139355.1664859997</v>
      </c>
      <c r="G51" s="190">
        <f t="shared" si="20"/>
        <v>4011663.1664859997</v>
      </c>
      <c r="H51" s="190">
        <f t="shared" si="20"/>
        <v>3883971.1664859997</v>
      </c>
      <c r="I51" s="190">
        <f t="shared" si="20"/>
        <v>3756279.1664859997</v>
      </c>
      <c r="J51" s="190">
        <f t="shared" si="20"/>
        <v>3628587.1664859997</v>
      </c>
      <c r="K51" s="190">
        <f t="shared" si="20"/>
        <v>3500895.1664859997</v>
      </c>
      <c r="L51" s="190">
        <f t="shared" si="20"/>
        <v>3373203.1664859997</v>
      </c>
      <c r="M51" s="190">
        <f t="shared" si="20"/>
        <v>3245511.1664859997</v>
      </c>
      <c r="N51" s="190">
        <f t="shared" si="20"/>
        <v>3117819.1664859997</v>
      </c>
    </row>
    <row r="52" spans="1:15" s="174" customFormat="1" ht="15.6">
      <c r="A52" s="210" t="s">
        <v>205</v>
      </c>
      <c r="B52" s="190"/>
      <c r="C52" s="190">
        <f>B52</f>
        <v>0</v>
      </c>
      <c r="D52" s="190">
        <f>C52</f>
        <v>0</v>
      </c>
      <c r="E52" s="190">
        <f>D52</f>
        <v>0</v>
      </c>
      <c r="F52" s="190">
        <f>D52</f>
        <v>0</v>
      </c>
      <c r="G52" s="190">
        <f t="shared" ref="G52:N52" si="21">F52</f>
        <v>0</v>
      </c>
      <c r="H52" s="190">
        <f t="shared" si="21"/>
        <v>0</v>
      </c>
      <c r="I52" s="190">
        <f t="shared" si="21"/>
        <v>0</v>
      </c>
      <c r="J52" s="190">
        <f t="shared" si="21"/>
        <v>0</v>
      </c>
      <c r="K52" s="190">
        <f t="shared" si="21"/>
        <v>0</v>
      </c>
      <c r="L52" s="190">
        <f t="shared" si="21"/>
        <v>0</v>
      </c>
      <c r="M52" s="190">
        <f t="shared" si="21"/>
        <v>0</v>
      </c>
      <c r="N52" s="190">
        <f t="shared" si="21"/>
        <v>0</v>
      </c>
    </row>
    <row r="53" spans="1:15" s="174" customFormat="1" ht="15.6">
      <c r="A53" s="210"/>
      <c r="B53" s="190"/>
      <c r="C53" s="190"/>
      <c r="D53" s="190"/>
      <c r="E53" s="190"/>
      <c r="F53" s="190"/>
      <c r="G53" s="190"/>
      <c r="H53" s="190"/>
      <c r="I53" s="190"/>
      <c r="J53" s="190"/>
      <c r="K53" s="190"/>
      <c r="L53" s="190"/>
      <c r="M53" s="190"/>
      <c r="N53" s="190"/>
    </row>
    <row r="54" spans="1:15" s="174" customFormat="1" ht="15.6">
      <c r="A54" s="210"/>
      <c r="B54" s="196">
        <f t="shared" ref="B54:N54" si="22">SUM(B46:B53)</f>
        <v>0</v>
      </c>
      <c r="C54" s="196">
        <f t="shared" si="22"/>
        <v>89168188.261010855</v>
      </c>
      <c r="D54" s="196">
        <f t="shared" si="22"/>
        <v>81622476.805787012</v>
      </c>
      <c r="E54" s="196">
        <f t="shared" si="22"/>
        <v>96395457.824389935</v>
      </c>
      <c r="F54" s="196">
        <f t="shared" si="22"/>
        <v>120041680.03158379</v>
      </c>
      <c r="G54" s="196">
        <f t="shared" si="22"/>
        <v>127369724.72465634</v>
      </c>
      <c r="H54" s="196">
        <f t="shared" si="22"/>
        <v>139909275.10778552</v>
      </c>
      <c r="I54" s="196">
        <f t="shared" si="22"/>
        <v>158419847.76915151</v>
      </c>
      <c r="J54" s="196">
        <f t="shared" si="22"/>
        <v>180773244.33135676</v>
      </c>
      <c r="K54" s="196">
        <f t="shared" si="22"/>
        <v>205564399.10225603</v>
      </c>
      <c r="L54" s="196">
        <f t="shared" si="22"/>
        <v>233724617.08608577</v>
      </c>
      <c r="M54" s="196">
        <f t="shared" si="22"/>
        <v>267831477.46742803</v>
      </c>
      <c r="N54" s="196">
        <f t="shared" si="22"/>
        <v>307518570.34466398</v>
      </c>
    </row>
    <row r="55" spans="1:15" s="174" customFormat="1" ht="15.6">
      <c r="A55" s="210"/>
      <c r="B55" s="190"/>
      <c r="C55" s="175"/>
      <c r="D55" s="175"/>
      <c r="E55" s="175"/>
      <c r="F55" s="175"/>
      <c r="G55" s="175"/>
      <c r="H55" s="175"/>
      <c r="I55" s="175"/>
      <c r="J55" s="175"/>
      <c r="K55" s="175"/>
      <c r="L55" s="175"/>
      <c r="M55" s="175"/>
      <c r="N55" s="175"/>
    </row>
    <row r="56" spans="1:15" s="174" customFormat="1" ht="15.6">
      <c r="A56" s="210" t="s">
        <v>204</v>
      </c>
      <c r="B56" s="190"/>
      <c r="C56" s="190">
        <v>14016643.239251999</v>
      </c>
      <c r="D56" s="190">
        <f>1172897.08*6.4709</f>
        <v>7589699.7149720006</v>
      </c>
      <c r="E56" s="190">
        <v>12473720.406591896</v>
      </c>
      <c r="F56" s="190">
        <v>12545987.03924264</v>
      </c>
      <c r="G56" s="190">
        <v>13906918.840432648</v>
      </c>
      <c r="H56" s="190">
        <v>18342407.376448147</v>
      </c>
      <c r="I56" s="190">
        <v>23635809.686449245</v>
      </c>
      <c r="J56" s="190">
        <v>30022773.761816133</v>
      </c>
      <c r="K56" s="190">
        <v>35858592.483930804</v>
      </c>
      <c r="L56" s="190">
        <v>40979929.379861355</v>
      </c>
      <c r="M56" s="190">
        <v>47092867.647490337</v>
      </c>
      <c r="N56" s="190">
        <v>53427826.99732922</v>
      </c>
    </row>
    <row r="57" spans="1:15" s="174" customFormat="1" ht="15.6">
      <c r="A57" s="210" t="s">
        <v>203</v>
      </c>
      <c r="B57" s="190"/>
      <c r="C57" s="190">
        <v>5000000</v>
      </c>
      <c r="D57" s="190">
        <f>857685.95*6.4709</f>
        <v>5550000.013855</v>
      </c>
      <c r="E57" s="190">
        <f>D57+E38</f>
        <v>5550000.013855</v>
      </c>
      <c r="F57" s="190">
        <f>D57+F38</f>
        <v>5550000.013855</v>
      </c>
      <c r="G57" s="190">
        <f t="shared" ref="G57:N57" si="23">F57+G38</f>
        <v>5550000.013855</v>
      </c>
      <c r="H57" s="190">
        <f t="shared" si="23"/>
        <v>5550000.013855</v>
      </c>
      <c r="I57" s="190">
        <f t="shared" si="23"/>
        <v>5550000.013855</v>
      </c>
      <c r="J57" s="190">
        <f t="shared" si="23"/>
        <v>5550000.013855</v>
      </c>
      <c r="K57" s="190">
        <f t="shared" si="23"/>
        <v>5550000.013855</v>
      </c>
      <c r="L57" s="190">
        <f t="shared" si="23"/>
        <v>5550000.013855</v>
      </c>
      <c r="M57" s="190">
        <f t="shared" si="23"/>
        <v>5550000.013855</v>
      </c>
      <c r="N57" s="190">
        <f t="shared" si="23"/>
        <v>5550000.013855</v>
      </c>
      <c r="O57" s="175"/>
    </row>
    <row r="58" spans="1:15" s="174" customFormat="1" ht="15.6">
      <c r="A58" s="210" t="s">
        <v>202</v>
      </c>
      <c r="B58" s="212"/>
      <c r="C58" s="190"/>
      <c r="D58" s="190"/>
      <c r="E58" s="190"/>
      <c r="F58" s="190"/>
      <c r="G58" s="190"/>
      <c r="H58" s="190"/>
      <c r="I58" s="190"/>
      <c r="J58" s="190"/>
      <c r="K58" s="190"/>
      <c r="L58" s="190"/>
      <c r="M58" s="190"/>
      <c r="N58" s="190"/>
      <c r="O58" s="175"/>
    </row>
    <row r="59" spans="1:15" s="174" customFormat="1" ht="15.6" hidden="1">
      <c r="A59" s="210" t="s">
        <v>201</v>
      </c>
      <c r="B59" s="190"/>
      <c r="C59" s="190">
        <f t="shared" ref="C59:E60" si="24">B59</f>
        <v>0</v>
      </c>
      <c r="D59" s="190">
        <f t="shared" si="24"/>
        <v>0</v>
      </c>
      <c r="E59" s="190">
        <f t="shared" si="24"/>
        <v>0</v>
      </c>
      <c r="F59" s="190">
        <f>D59</f>
        <v>0</v>
      </c>
      <c r="G59" s="190">
        <f t="shared" ref="G59:N60" si="25">F59</f>
        <v>0</v>
      </c>
      <c r="H59" s="190">
        <f t="shared" si="25"/>
        <v>0</v>
      </c>
      <c r="I59" s="190">
        <f t="shared" si="25"/>
        <v>0</v>
      </c>
      <c r="J59" s="190">
        <f t="shared" si="25"/>
        <v>0</v>
      </c>
      <c r="K59" s="190">
        <f t="shared" si="25"/>
        <v>0</v>
      </c>
      <c r="L59" s="190">
        <f t="shared" si="25"/>
        <v>0</v>
      </c>
      <c r="M59" s="190">
        <f t="shared" si="25"/>
        <v>0</v>
      </c>
      <c r="N59" s="190">
        <f t="shared" si="25"/>
        <v>0</v>
      </c>
      <c r="O59" s="175"/>
    </row>
    <row r="60" spans="1:15" s="174" customFormat="1" ht="15.6" hidden="1">
      <c r="A60" s="210" t="s">
        <v>200</v>
      </c>
      <c r="B60" s="190"/>
      <c r="C60" s="190">
        <f t="shared" si="24"/>
        <v>0</v>
      </c>
      <c r="D60" s="190">
        <f t="shared" si="24"/>
        <v>0</v>
      </c>
      <c r="E60" s="190">
        <f t="shared" si="24"/>
        <v>0</v>
      </c>
      <c r="F60" s="190">
        <f>D60</f>
        <v>0</v>
      </c>
      <c r="G60" s="190">
        <f t="shared" si="25"/>
        <v>0</v>
      </c>
      <c r="H60" s="190">
        <f t="shared" si="25"/>
        <v>0</v>
      </c>
      <c r="I60" s="190">
        <f t="shared" si="25"/>
        <v>0</v>
      </c>
      <c r="J60" s="190">
        <f t="shared" si="25"/>
        <v>0</v>
      </c>
      <c r="K60" s="190">
        <f t="shared" si="25"/>
        <v>0</v>
      </c>
      <c r="L60" s="190">
        <f t="shared" si="25"/>
        <v>0</v>
      </c>
      <c r="M60" s="190">
        <f t="shared" si="25"/>
        <v>0</v>
      </c>
      <c r="N60" s="190">
        <f t="shared" si="25"/>
        <v>0</v>
      </c>
      <c r="O60" s="175"/>
    </row>
    <row r="61" spans="1:15" s="174" customFormat="1" ht="15.6" hidden="1">
      <c r="A61" s="210" t="s">
        <v>199</v>
      </c>
      <c r="B61" s="190"/>
      <c r="C61" s="190">
        <f>B61+C20</f>
        <v>-4706630.8425928894</v>
      </c>
      <c r="D61" s="190">
        <f>C61+D20</f>
        <v>-12910074.319946367</v>
      </c>
      <c r="E61" s="190">
        <f>D61+E20</f>
        <v>-10608597.121879248</v>
      </c>
      <c r="F61" s="190">
        <f>D61+F20</f>
        <v>-9054765.1807437818</v>
      </c>
      <c r="G61" s="190">
        <f t="shared" ref="G61:N61" si="26">F61+G20</f>
        <v>-3087652.2888612291</v>
      </c>
      <c r="H61" s="190">
        <f t="shared" si="26"/>
        <v>5016409.5582524575</v>
      </c>
      <c r="I61" s="190">
        <f t="shared" si="26"/>
        <v>18233579.909617312</v>
      </c>
      <c r="J61" s="190">
        <f t="shared" si="26"/>
        <v>34200012.39645569</v>
      </c>
      <c r="K61" s="190">
        <f t="shared" si="26"/>
        <v>53155348.445240311</v>
      </c>
      <c r="L61" s="190">
        <f t="shared" si="26"/>
        <v>76194229.533139467</v>
      </c>
      <c r="M61" s="190">
        <f t="shared" si="26"/>
        <v>104188151.64685276</v>
      </c>
      <c r="N61" s="190">
        <f t="shared" si="26"/>
        <v>137540285.17424977</v>
      </c>
      <c r="O61" s="175"/>
    </row>
    <row r="62" spans="1:15" s="174" customFormat="1" ht="15.6" hidden="1">
      <c r="A62" s="210"/>
      <c r="B62" s="196">
        <f t="shared" ref="B62:N62" si="27">SUM(B56:B61)</f>
        <v>0</v>
      </c>
      <c r="C62" s="196">
        <f t="shared" si="27"/>
        <v>14310012.396659112</v>
      </c>
      <c r="D62" s="196">
        <f t="shared" si="27"/>
        <v>229625.40888063237</v>
      </c>
      <c r="E62" s="196">
        <f t="shared" si="27"/>
        <v>7415123.2985676471</v>
      </c>
      <c r="F62" s="196">
        <f t="shared" si="27"/>
        <v>9041221.8723538574</v>
      </c>
      <c r="G62" s="196">
        <f t="shared" si="27"/>
        <v>16369266.565426417</v>
      </c>
      <c r="H62" s="196">
        <f t="shared" si="27"/>
        <v>28908816.948555604</v>
      </c>
      <c r="I62" s="196">
        <f t="shared" si="27"/>
        <v>47419389.60992156</v>
      </c>
      <c r="J62" s="196">
        <f t="shared" si="27"/>
        <v>69772786.17212683</v>
      </c>
      <c r="K62" s="196">
        <f t="shared" si="27"/>
        <v>94563940.943026125</v>
      </c>
      <c r="L62" s="196">
        <f t="shared" si="27"/>
        <v>122724158.92685583</v>
      </c>
      <c r="M62" s="196">
        <f t="shared" si="27"/>
        <v>156831019.30819809</v>
      </c>
      <c r="N62" s="196">
        <f t="shared" si="27"/>
        <v>196518112.18543398</v>
      </c>
      <c r="O62" s="175"/>
    </row>
    <row r="63" spans="1:15" s="174" customFormat="1" ht="15.6" hidden="1">
      <c r="A63" s="211"/>
      <c r="B63" s="190">
        <f t="shared" ref="B63:N63" si="28">B54-B62</f>
        <v>0</v>
      </c>
      <c r="C63" s="190">
        <f t="shared" si="28"/>
        <v>74858175.864351749</v>
      </c>
      <c r="D63" s="190">
        <f t="shared" si="28"/>
        <v>81392851.396906376</v>
      </c>
      <c r="E63" s="190">
        <f t="shared" si="28"/>
        <v>88980334.525822282</v>
      </c>
      <c r="F63" s="190">
        <f t="shared" si="28"/>
        <v>111000458.15922993</v>
      </c>
      <c r="G63" s="190">
        <f t="shared" si="28"/>
        <v>111000458.15922993</v>
      </c>
      <c r="H63" s="190">
        <f t="shared" si="28"/>
        <v>111000458.15922992</v>
      </c>
      <c r="I63" s="190">
        <f t="shared" si="28"/>
        <v>111000458.15922995</v>
      </c>
      <c r="J63" s="190">
        <f t="shared" si="28"/>
        <v>111000458.15922993</v>
      </c>
      <c r="K63" s="190">
        <f t="shared" si="28"/>
        <v>111000458.1592299</v>
      </c>
      <c r="L63" s="190">
        <f t="shared" si="28"/>
        <v>111000458.15922993</v>
      </c>
      <c r="M63" s="190">
        <f t="shared" si="28"/>
        <v>111000458.15922993</v>
      </c>
      <c r="N63" s="190">
        <f t="shared" si="28"/>
        <v>111000458.15922999</v>
      </c>
      <c r="O63" s="175"/>
    </row>
    <row r="64" spans="1:15" s="174" customFormat="1" ht="15.6">
      <c r="A64" s="175"/>
      <c r="B64" s="190"/>
      <c r="C64" s="190"/>
      <c r="D64" s="190"/>
      <c r="E64" s="190"/>
      <c r="F64" s="190"/>
      <c r="G64" s="190"/>
      <c r="H64" s="190"/>
      <c r="I64" s="190"/>
      <c r="J64" s="190"/>
      <c r="K64" s="190"/>
      <c r="L64" s="190"/>
      <c r="M64" s="175"/>
      <c r="N64" s="175"/>
      <c r="O64" s="175"/>
    </row>
    <row r="65" spans="1:15" s="174" customFormat="1" ht="15" customHeight="1" outlineLevel="1">
      <c r="A65" s="210" t="s">
        <v>198</v>
      </c>
      <c r="B65" s="190"/>
      <c r="C65" s="190">
        <f t="shared" ref="C65:N65" si="29">C57*$O$65</f>
        <v>350000.00000000006</v>
      </c>
      <c r="D65" s="190">
        <f t="shared" si="29"/>
        <v>388500.00096985005</v>
      </c>
      <c r="E65" s="190">
        <f t="shared" si="29"/>
        <v>388500.00096985005</v>
      </c>
      <c r="F65" s="190">
        <f t="shared" si="29"/>
        <v>388500.00096985005</v>
      </c>
      <c r="G65" s="190">
        <f t="shared" si="29"/>
        <v>388500.00096985005</v>
      </c>
      <c r="H65" s="190">
        <f t="shared" si="29"/>
        <v>388500.00096985005</v>
      </c>
      <c r="I65" s="190">
        <f t="shared" si="29"/>
        <v>388500.00096985005</v>
      </c>
      <c r="J65" s="190">
        <f t="shared" si="29"/>
        <v>388500.00096985005</v>
      </c>
      <c r="K65" s="190">
        <f t="shared" si="29"/>
        <v>388500.00096985005</v>
      </c>
      <c r="L65" s="190">
        <f t="shared" si="29"/>
        <v>388500.00096985005</v>
      </c>
      <c r="M65" s="190">
        <f t="shared" si="29"/>
        <v>388500.00096985005</v>
      </c>
      <c r="N65" s="190">
        <f t="shared" si="29"/>
        <v>388500.00096985005</v>
      </c>
      <c r="O65" s="198">
        <v>7.0000000000000007E-2</v>
      </c>
    </row>
    <row r="66" spans="1:15" s="174" customFormat="1" ht="15" customHeight="1" outlineLevel="1">
      <c r="A66" s="210" t="s">
        <v>197</v>
      </c>
      <c r="B66" s="190"/>
      <c r="C66" s="190">
        <f t="shared" ref="C66:N66" si="30">C65*(1-25%)</f>
        <v>262500.00000000006</v>
      </c>
      <c r="D66" s="190">
        <f t="shared" si="30"/>
        <v>291375.00072738755</v>
      </c>
      <c r="E66" s="190">
        <f t="shared" si="30"/>
        <v>291375.00072738755</v>
      </c>
      <c r="F66" s="190">
        <f t="shared" si="30"/>
        <v>291375.00072738755</v>
      </c>
      <c r="G66" s="190">
        <f t="shared" si="30"/>
        <v>291375.00072738755</v>
      </c>
      <c r="H66" s="190">
        <f t="shared" si="30"/>
        <v>291375.00072738755</v>
      </c>
      <c r="I66" s="190">
        <f t="shared" si="30"/>
        <v>291375.00072738755</v>
      </c>
      <c r="J66" s="190">
        <f t="shared" si="30"/>
        <v>291375.00072738755</v>
      </c>
      <c r="K66" s="190">
        <f t="shared" si="30"/>
        <v>291375.00072738755</v>
      </c>
      <c r="L66" s="190">
        <f t="shared" si="30"/>
        <v>291375.00072738755</v>
      </c>
      <c r="M66" s="190">
        <f t="shared" si="30"/>
        <v>291375.00072738755</v>
      </c>
      <c r="N66" s="190">
        <f t="shared" si="30"/>
        <v>291375.00072738755</v>
      </c>
      <c r="O66" s="175"/>
    </row>
    <row r="67" spans="1:15" s="174" customFormat="1" ht="15" customHeight="1" outlineLevel="1" thickBot="1">
      <c r="A67" s="210"/>
      <c r="B67" s="190"/>
      <c r="C67" s="190"/>
      <c r="D67" s="190"/>
      <c r="E67" s="190"/>
      <c r="F67" s="190"/>
      <c r="G67" s="190"/>
      <c r="H67" s="190"/>
      <c r="I67" s="190"/>
      <c r="J67" s="190"/>
      <c r="K67" s="190"/>
      <c r="L67" s="190"/>
      <c r="M67" s="175"/>
      <c r="N67" s="175"/>
      <c r="O67" s="175"/>
    </row>
    <row r="68" spans="1:15" s="174" customFormat="1" ht="16.2" thickBot="1">
      <c r="A68" s="210" t="s">
        <v>196</v>
      </c>
      <c r="B68" s="190"/>
      <c r="C68" s="190">
        <f>(B46+C46)/2*$O$68</f>
        <v>14563.4439856605</v>
      </c>
      <c r="D68" s="190">
        <f>(C46+D46)/2*$O$68</f>
        <v>26529.284098227748</v>
      </c>
      <c r="E68" s="190">
        <f>(D46+E46)/2*$O$68</f>
        <v>4191.1485840676842</v>
      </c>
      <c r="F68" s="190">
        <f>(D46+F46)/2*$O$68</f>
        <v>62686.428128722233</v>
      </c>
      <c r="G68" s="190">
        <f t="shared" ref="G68:N68" si="31">(F46+G46)/2*$O$68</f>
        <v>136612.22957630499</v>
      </c>
      <c r="H68" s="190">
        <f t="shared" si="31"/>
        <v>201946.93531609816</v>
      </c>
      <c r="I68" s="190">
        <f t="shared" si="31"/>
        <v>260285.91008721039</v>
      </c>
      <c r="J68" s="190">
        <f t="shared" si="31"/>
        <v>313651.02601661714</v>
      </c>
      <c r="K68" s="190">
        <f t="shared" si="31"/>
        <v>364465.60971890757</v>
      </c>
      <c r="L68" s="190">
        <f t="shared" si="31"/>
        <v>424468.78510172915</v>
      </c>
      <c r="M68" s="190">
        <f t="shared" si="31"/>
        <v>499815.75725290133</v>
      </c>
      <c r="N68" s="190">
        <f t="shared" si="31"/>
        <v>590745.05081178865</v>
      </c>
      <c r="O68" s="209">
        <v>3.5000000000000001E-3</v>
      </c>
    </row>
    <row r="69" spans="1:15" s="174" customFormat="1" ht="15.6">
      <c r="A69" s="208"/>
      <c r="B69" s="175"/>
      <c r="C69" s="190"/>
      <c r="D69" s="190"/>
      <c r="E69" s="190"/>
      <c r="F69" s="190"/>
      <c r="G69" s="190"/>
      <c r="H69" s="190"/>
      <c r="I69" s="190"/>
      <c r="J69" s="190"/>
      <c r="K69" s="190"/>
      <c r="L69" s="190"/>
      <c r="M69" s="190"/>
      <c r="N69" s="190"/>
      <c r="O69" s="175"/>
    </row>
    <row r="70" spans="1:15" s="174" customFormat="1" ht="15.6">
      <c r="A70" s="175"/>
      <c r="B70" s="175"/>
      <c r="C70" s="190"/>
      <c r="D70" s="190"/>
      <c r="E70" s="190"/>
      <c r="F70" s="190"/>
      <c r="G70" s="190"/>
      <c r="H70" s="190"/>
      <c r="I70" s="190"/>
      <c r="J70" s="190"/>
      <c r="K70" s="190"/>
      <c r="L70" s="190"/>
      <c r="M70" s="175"/>
      <c r="N70" s="175"/>
      <c r="O70" s="175"/>
    </row>
    <row r="71" spans="1:15" s="200" customFormat="1" ht="13.2">
      <c r="A71" s="199" t="s">
        <v>195</v>
      </c>
      <c r="B71" s="206"/>
      <c r="C71" s="206"/>
      <c r="D71" s="206"/>
      <c r="E71" s="206"/>
      <c r="F71" s="206"/>
      <c r="G71" s="206"/>
      <c r="H71" s="206"/>
      <c r="I71" s="206"/>
      <c r="J71" s="206"/>
    </row>
    <row r="72" spans="1:15" s="200" customFormat="1" ht="13.2">
      <c r="A72" s="203" t="s">
        <v>189</v>
      </c>
      <c r="B72" s="205"/>
      <c r="C72" s="204">
        <v>39830841.571775086</v>
      </c>
      <c r="D72" s="204">
        <f>C77</f>
        <v>34453180.248182066</v>
      </c>
      <c r="E72" s="204">
        <v>39830841.571775101</v>
      </c>
      <c r="F72" s="204">
        <f t="shared" ref="F72:N72" si="32">E77</f>
        <v>57978824.225007877</v>
      </c>
      <c r="G72" s="204">
        <f t="shared" si="32"/>
        <v>49595906.951911926</v>
      </c>
      <c r="H72" s="204">
        <f t="shared" si="32"/>
        <v>41212989.678815976</v>
      </c>
      <c r="I72" s="204">
        <f t="shared" si="32"/>
        <v>32830072.405720025</v>
      </c>
      <c r="J72" s="204">
        <f t="shared" si="32"/>
        <v>24447155.132624079</v>
      </c>
      <c r="K72" s="204">
        <f t="shared" si="32"/>
        <v>18704773.427121151</v>
      </c>
      <c r="L72" s="204">
        <f t="shared" si="32"/>
        <v>16389195.721618224</v>
      </c>
      <c r="M72" s="204">
        <f t="shared" si="32"/>
        <v>14073618.016115297</v>
      </c>
      <c r="N72" s="204">
        <f t="shared" si="32"/>
        <v>11758040.310612369</v>
      </c>
    </row>
    <row r="73" spans="1:15" s="200" customFormat="1" ht="13.2">
      <c r="A73" s="203" t="s">
        <v>194</v>
      </c>
      <c r="B73" s="205"/>
      <c r="C73" s="204">
        <v>766309.16000000387</v>
      </c>
      <c r="D73" s="204">
        <v>1000532.1049707184</v>
      </c>
      <c r="E73" s="204">
        <f>1950*10000+389*10000-D73</f>
        <v>22389467.89502928</v>
      </c>
      <c r="F73" s="204"/>
      <c r="G73" s="204"/>
      <c r="H73" s="204">
        <f t="shared" ref="H73:N73" si="33">-H39</f>
        <v>0</v>
      </c>
      <c r="I73" s="204">
        <f t="shared" si="33"/>
        <v>0</v>
      </c>
      <c r="J73" s="204">
        <f t="shared" si="33"/>
        <v>0</v>
      </c>
      <c r="K73" s="204">
        <f t="shared" si="33"/>
        <v>0</v>
      </c>
      <c r="L73" s="204">
        <f t="shared" si="33"/>
        <v>0</v>
      </c>
      <c r="M73" s="204">
        <f t="shared" si="33"/>
        <v>0</v>
      </c>
      <c r="N73" s="204">
        <f t="shared" si="33"/>
        <v>0</v>
      </c>
    </row>
    <row r="74" spans="1:15" s="200" customFormat="1" ht="13.2">
      <c r="A74" s="203" t="s">
        <v>193</v>
      </c>
      <c r="B74" s="205"/>
      <c r="C74" s="204"/>
      <c r="D74" s="204"/>
      <c r="E74" s="204"/>
      <c r="F74" s="204"/>
      <c r="G74" s="204"/>
      <c r="H74" s="204"/>
      <c r="I74" s="204"/>
      <c r="J74" s="204"/>
      <c r="K74" s="204"/>
      <c r="L74" s="204"/>
      <c r="M74" s="204"/>
      <c r="N74" s="204"/>
    </row>
    <row r="75" spans="1:15" s="200" customFormat="1" ht="13.2">
      <c r="A75" s="203" t="s">
        <v>192</v>
      </c>
      <c r="B75" s="205"/>
      <c r="C75" s="204">
        <v>-6067339.5675930195</v>
      </c>
      <c r="D75" s="207">
        <f>C75/2</f>
        <v>-3033669.7837965097</v>
      </c>
      <c r="E75" s="204">
        <f>D75</f>
        <v>-3033669.7837965097</v>
      </c>
      <c r="F75" s="204">
        <f>E75*2</f>
        <v>-6067339.5675930195</v>
      </c>
      <c r="G75" s="204">
        <f>F75</f>
        <v>-6067339.5675930195</v>
      </c>
      <c r="H75" s="204">
        <f>G75</f>
        <v>-6067339.5675930195</v>
      </c>
      <c r="I75" s="204">
        <f>H75</f>
        <v>-6067339.5675930195</v>
      </c>
      <c r="J75" s="204">
        <v>-3426804</v>
      </c>
      <c r="K75" s="204"/>
      <c r="L75" s="204"/>
      <c r="M75" s="204">
        <v>0</v>
      </c>
      <c r="N75" s="204">
        <v>0</v>
      </c>
    </row>
    <row r="76" spans="1:15" s="200" customFormat="1" ht="13.2">
      <c r="A76" s="203" t="s">
        <v>191</v>
      </c>
      <c r="B76" s="205"/>
      <c r="C76" s="204">
        <v>-76630.91600000039</v>
      </c>
      <c r="D76" s="204">
        <f>-$C$73/10-$D$73/10</f>
        <v>-176684.12649707223</v>
      </c>
      <c r="E76" s="204">
        <f>(-$C$73/10-$D$73/10-$E$73/10)/2</f>
        <v>-1207815.4580000001</v>
      </c>
      <c r="F76" s="204">
        <f>-$C$73/10-$E$73/10-$F$73/10</f>
        <v>-2315577.7055029282</v>
      </c>
      <c r="G76" s="204">
        <f t="shared" ref="G76:N76" si="34">-$C$73/10-$E$73/10-$G$73/10-$F$73/10</f>
        <v>-2315577.7055029282</v>
      </c>
      <c r="H76" s="204">
        <f t="shared" si="34"/>
        <v>-2315577.7055029282</v>
      </c>
      <c r="I76" s="204">
        <f t="shared" si="34"/>
        <v>-2315577.7055029282</v>
      </c>
      <c r="J76" s="204">
        <f t="shared" si="34"/>
        <v>-2315577.7055029282</v>
      </c>
      <c r="K76" s="204">
        <f t="shared" si="34"/>
        <v>-2315577.7055029282</v>
      </c>
      <c r="L76" s="204">
        <f t="shared" si="34"/>
        <v>-2315577.7055029282</v>
      </c>
      <c r="M76" s="204">
        <f t="shared" si="34"/>
        <v>-2315577.7055029282</v>
      </c>
      <c r="N76" s="204">
        <f t="shared" si="34"/>
        <v>-2315577.7055029282</v>
      </c>
    </row>
    <row r="77" spans="1:15" s="200" customFormat="1" ht="13.2">
      <c r="A77" s="203" t="s">
        <v>187</v>
      </c>
      <c r="B77" s="202">
        <f>B49</f>
        <v>0</v>
      </c>
      <c r="C77" s="201">
        <f t="shared" ref="C77:N77" si="35">SUM(C72:C76)</f>
        <v>34453180.248182066</v>
      </c>
      <c r="D77" s="201">
        <f t="shared" si="35"/>
        <v>32243358.442859199</v>
      </c>
      <c r="E77" s="201">
        <f t="shared" si="35"/>
        <v>57978824.225007877</v>
      </c>
      <c r="F77" s="201">
        <f t="shared" si="35"/>
        <v>49595906.951911926</v>
      </c>
      <c r="G77" s="201">
        <f t="shared" si="35"/>
        <v>41212989.678815976</v>
      </c>
      <c r="H77" s="201">
        <f t="shared" si="35"/>
        <v>32830072.405720025</v>
      </c>
      <c r="I77" s="201">
        <f t="shared" si="35"/>
        <v>24447155.132624079</v>
      </c>
      <c r="J77" s="201">
        <f t="shared" si="35"/>
        <v>18704773.427121151</v>
      </c>
      <c r="K77" s="201">
        <f t="shared" si="35"/>
        <v>16389195.721618224</v>
      </c>
      <c r="L77" s="201">
        <f t="shared" si="35"/>
        <v>14073618.016115297</v>
      </c>
      <c r="M77" s="201">
        <f t="shared" si="35"/>
        <v>11758040.310612369</v>
      </c>
      <c r="N77" s="201">
        <f t="shared" si="35"/>
        <v>9442462.605109442</v>
      </c>
    </row>
    <row r="78" spans="1:15" s="174" customFormat="1" ht="15.6">
      <c r="A78" s="175"/>
      <c r="B78" s="175"/>
      <c r="C78" s="190"/>
      <c r="D78" s="190"/>
      <c r="E78" s="190"/>
      <c r="F78" s="190"/>
      <c r="G78" s="190"/>
      <c r="H78" s="190"/>
      <c r="I78" s="190"/>
      <c r="J78" s="190"/>
      <c r="K78" s="190"/>
      <c r="L78" s="190"/>
      <c r="M78" s="175"/>
      <c r="N78" s="175"/>
      <c r="O78" s="175"/>
    </row>
    <row r="79" spans="1:15" s="200" customFormat="1" ht="13.2">
      <c r="A79" s="199" t="s">
        <v>190</v>
      </c>
      <c r="B79" s="206"/>
      <c r="C79" s="206"/>
      <c r="D79" s="206"/>
      <c r="E79" s="206"/>
      <c r="F79" s="206"/>
      <c r="G79" s="206"/>
      <c r="H79" s="206"/>
      <c r="I79" s="206"/>
      <c r="J79" s="206"/>
    </row>
    <row r="80" spans="1:15" s="200" customFormat="1" ht="13.2">
      <c r="A80" s="203" t="s">
        <v>189</v>
      </c>
      <c r="B80" s="205"/>
      <c r="C80" s="204">
        <v>4522431.1664859997</v>
      </c>
      <c r="D80" s="204">
        <f>C82</f>
        <v>4394739.1664859997</v>
      </c>
      <c r="E80" s="204">
        <f>D82</f>
        <v>4267047.1664859997</v>
      </c>
      <c r="F80" s="204">
        <f>D82</f>
        <v>4267047.1664859997</v>
      </c>
      <c r="G80" s="204">
        <f t="shared" ref="G80:N80" si="36">F82</f>
        <v>4139355.1664859997</v>
      </c>
      <c r="H80" s="204">
        <f t="shared" si="36"/>
        <v>4011663.1664859997</v>
      </c>
      <c r="I80" s="204">
        <f t="shared" si="36"/>
        <v>3883971.1664859997</v>
      </c>
      <c r="J80" s="204">
        <f t="shared" si="36"/>
        <v>3756279.1664859997</v>
      </c>
      <c r="K80" s="204">
        <f t="shared" si="36"/>
        <v>3628587.1664859997</v>
      </c>
      <c r="L80" s="204">
        <f t="shared" si="36"/>
        <v>3500895.1664859997</v>
      </c>
      <c r="M80" s="204">
        <f t="shared" si="36"/>
        <v>3373203.1664859997</v>
      </c>
      <c r="N80" s="204">
        <f t="shared" si="36"/>
        <v>3245511.1664859997</v>
      </c>
    </row>
    <row r="81" spans="1:15" s="200" customFormat="1" ht="13.2">
      <c r="A81" s="203" t="s">
        <v>188</v>
      </c>
      <c r="B81" s="205"/>
      <c r="C81" s="204">
        <v>-127692</v>
      </c>
      <c r="D81" s="204">
        <f>C81</f>
        <v>-127692</v>
      </c>
      <c r="E81" s="204">
        <f>D81</f>
        <v>-127692</v>
      </c>
      <c r="F81" s="204">
        <f>D81</f>
        <v>-127692</v>
      </c>
      <c r="G81" s="204">
        <f t="shared" ref="G81:N81" si="37">F81</f>
        <v>-127692</v>
      </c>
      <c r="H81" s="204">
        <f t="shared" si="37"/>
        <v>-127692</v>
      </c>
      <c r="I81" s="204">
        <f t="shared" si="37"/>
        <v>-127692</v>
      </c>
      <c r="J81" s="204">
        <f t="shared" si="37"/>
        <v>-127692</v>
      </c>
      <c r="K81" s="204">
        <f t="shared" si="37"/>
        <v>-127692</v>
      </c>
      <c r="L81" s="204">
        <f t="shared" si="37"/>
        <v>-127692</v>
      </c>
      <c r="M81" s="204">
        <f t="shared" si="37"/>
        <v>-127692</v>
      </c>
      <c r="N81" s="204">
        <f t="shared" si="37"/>
        <v>-127692</v>
      </c>
    </row>
    <row r="82" spans="1:15" s="200" customFormat="1" ht="13.2">
      <c r="A82" s="203" t="s">
        <v>187</v>
      </c>
      <c r="B82" s="202">
        <v>4650123.1664859997</v>
      </c>
      <c r="C82" s="201">
        <f t="shared" ref="C82:N82" si="38">SUM(C80:C81)</f>
        <v>4394739.1664859997</v>
      </c>
      <c r="D82" s="201">
        <f t="shared" si="38"/>
        <v>4267047.1664859997</v>
      </c>
      <c r="E82" s="201">
        <f t="shared" si="38"/>
        <v>4139355.1664859997</v>
      </c>
      <c r="F82" s="201">
        <f t="shared" si="38"/>
        <v>4139355.1664859997</v>
      </c>
      <c r="G82" s="201">
        <f t="shared" si="38"/>
        <v>4011663.1664859997</v>
      </c>
      <c r="H82" s="201">
        <f t="shared" si="38"/>
        <v>3883971.1664859997</v>
      </c>
      <c r="I82" s="201">
        <f t="shared" si="38"/>
        <v>3756279.1664859997</v>
      </c>
      <c r="J82" s="201">
        <f t="shared" si="38"/>
        <v>3628587.1664859997</v>
      </c>
      <c r="K82" s="201">
        <f t="shared" si="38"/>
        <v>3500895.1664859997</v>
      </c>
      <c r="L82" s="201">
        <f t="shared" si="38"/>
        <v>3373203.1664859997</v>
      </c>
      <c r="M82" s="201">
        <f t="shared" si="38"/>
        <v>3245511.1664859997</v>
      </c>
      <c r="N82" s="201">
        <f t="shared" si="38"/>
        <v>3117819.1664859997</v>
      </c>
    </row>
    <row r="83" spans="1:15" s="174" customFormat="1" ht="15.6">
      <c r="A83" s="175"/>
      <c r="B83" s="175"/>
      <c r="C83" s="190"/>
      <c r="D83" s="190"/>
      <c r="E83" s="190"/>
      <c r="F83" s="190"/>
      <c r="G83" s="190"/>
      <c r="H83" s="190"/>
      <c r="I83" s="190"/>
      <c r="J83" s="190"/>
      <c r="K83" s="190"/>
      <c r="L83" s="190"/>
      <c r="M83" s="175"/>
      <c r="N83" s="175"/>
      <c r="O83" s="175"/>
    </row>
    <row r="84" spans="1:15" s="174" customFormat="1" ht="15.6">
      <c r="A84" s="199" t="s">
        <v>186</v>
      </c>
      <c r="B84" s="175"/>
      <c r="C84" s="190"/>
      <c r="D84" s="190"/>
      <c r="E84" s="190"/>
      <c r="F84" s="190"/>
      <c r="G84" s="190"/>
      <c r="H84" s="190"/>
      <c r="I84" s="190"/>
      <c r="J84" s="190"/>
      <c r="K84" s="190"/>
      <c r="L84" s="190"/>
      <c r="M84" s="175"/>
      <c r="N84" s="175"/>
      <c r="O84" s="175"/>
    </row>
    <row r="85" spans="1:15" s="174" customFormat="1" ht="15.6" hidden="1">
      <c r="A85" s="185" t="s">
        <v>185</v>
      </c>
      <c r="B85" s="175"/>
      <c r="C85" s="175"/>
      <c r="D85" s="175"/>
      <c r="E85" s="175"/>
      <c r="F85" s="175"/>
      <c r="G85" s="175"/>
      <c r="H85" s="175"/>
      <c r="I85" s="175"/>
      <c r="J85" s="175"/>
      <c r="K85" s="175"/>
      <c r="L85" s="175"/>
      <c r="M85" s="175"/>
      <c r="N85" s="175"/>
      <c r="O85" s="175"/>
    </row>
    <row r="86" spans="1:15" s="174" customFormat="1" ht="15.6" hidden="1">
      <c r="A86" s="175" t="s">
        <v>184</v>
      </c>
      <c r="B86" s="175"/>
      <c r="C86" s="190">
        <v>1</v>
      </c>
      <c r="D86" s="190">
        <f>C86+1</f>
        <v>2</v>
      </c>
      <c r="E86" s="190"/>
      <c r="F86" s="190">
        <f>D86+1</f>
        <v>3</v>
      </c>
      <c r="G86" s="190">
        <f t="shared" ref="G86:M86" si="39">F86+1</f>
        <v>4</v>
      </c>
      <c r="H86" s="190">
        <f t="shared" si="39"/>
        <v>5</v>
      </c>
      <c r="I86" s="190">
        <f t="shared" si="39"/>
        <v>6</v>
      </c>
      <c r="J86" s="190">
        <f t="shared" si="39"/>
        <v>7</v>
      </c>
      <c r="K86" s="190">
        <f t="shared" si="39"/>
        <v>8</v>
      </c>
      <c r="L86" s="190">
        <f t="shared" si="39"/>
        <v>9</v>
      </c>
      <c r="M86" s="190">
        <f t="shared" si="39"/>
        <v>10</v>
      </c>
      <c r="N86" s="190"/>
      <c r="O86" s="175"/>
    </row>
    <row r="87" spans="1:15" s="174" customFormat="1" ht="15.6" hidden="1">
      <c r="A87" s="175" t="s">
        <v>183</v>
      </c>
      <c r="B87" s="175"/>
      <c r="C87" s="190">
        <f>SUM(C32:C39)+C66</f>
        <v>3061222.4810001263</v>
      </c>
      <c r="D87" s="190">
        <f>SUM(D32:D39)+D66</f>
        <v>-7727645.6160212504</v>
      </c>
      <c r="E87" s="190"/>
      <c r="F87" s="190">
        <f t="shared" ref="F87:M87" si="40">SUM(F32:F39)+F66</f>
        <v>22436945.23134895</v>
      </c>
      <c r="G87" s="190">
        <f t="shared" si="40"/>
        <v>20389119.883010253</v>
      </c>
      <c r="H87" s="190">
        <f t="shared" si="40"/>
        <v>17527747.68404064</v>
      </c>
      <c r="I87" s="190">
        <f t="shared" si="40"/>
        <v>16391559.329478243</v>
      </c>
      <c r="J87" s="190">
        <f t="shared" si="40"/>
        <v>14685542.631637534</v>
      </c>
      <c r="K87" s="190">
        <f t="shared" si="40"/>
        <v>14934112.342554608</v>
      </c>
      <c r="L87" s="190">
        <f t="shared" si="40"/>
        <v>19936166.449083973</v>
      </c>
      <c r="M87" s="190">
        <f t="shared" si="40"/>
        <v>23701996.210183468</v>
      </c>
      <c r="N87" s="190"/>
      <c r="O87" s="175"/>
    </row>
    <row r="88" spans="1:15" s="174" customFormat="1" ht="15.6" hidden="1">
      <c r="A88" s="175" t="s">
        <v>182</v>
      </c>
      <c r="B88" s="175"/>
      <c r="C88" s="175"/>
      <c r="D88" s="175"/>
      <c r="E88" s="175"/>
      <c r="F88" s="175"/>
      <c r="G88" s="175"/>
      <c r="H88" s="175"/>
      <c r="I88" s="175"/>
      <c r="J88" s="175"/>
      <c r="K88" s="175"/>
      <c r="L88" s="175"/>
      <c r="M88" s="175"/>
      <c r="N88" s="175"/>
      <c r="O88" s="190"/>
    </row>
    <row r="89" spans="1:15" s="174" customFormat="1" ht="15.6" hidden="1">
      <c r="A89" s="175"/>
      <c r="B89" s="175"/>
      <c r="C89" s="196">
        <f>SUM(C87:C88)</f>
        <v>3061222.4810001263</v>
      </c>
      <c r="D89" s="196">
        <f>SUM(D87:D88)</f>
        <v>-7727645.6160212504</v>
      </c>
      <c r="E89" s="196"/>
      <c r="F89" s="196">
        <f t="shared" ref="F89:M89" si="41">SUM(F87:F88)</f>
        <v>22436945.23134895</v>
      </c>
      <c r="G89" s="196">
        <f t="shared" si="41"/>
        <v>20389119.883010253</v>
      </c>
      <c r="H89" s="196">
        <f t="shared" si="41"/>
        <v>17527747.68404064</v>
      </c>
      <c r="I89" s="196">
        <f t="shared" si="41"/>
        <v>16391559.329478243</v>
      </c>
      <c r="J89" s="196">
        <f t="shared" si="41"/>
        <v>14685542.631637534</v>
      </c>
      <c r="K89" s="196">
        <f t="shared" si="41"/>
        <v>14934112.342554608</v>
      </c>
      <c r="L89" s="196">
        <f t="shared" si="41"/>
        <v>19936166.449083973</v>
      </c>
      <c r="M89" s="196">
        <f t="shared" si="41"/>
        <v>23701996.210183468</v>
      </c>
      <c r="N89" s="190"/>
      <c r="O89" s="175"/>
    </row>
    <row r="90" spans="1:15" s="174" customFormat="1" ht="15.6" hidden="1">
      <c r="A90" s="175"/>
      <c r="B90" s="175"/>
      <c r="C90" s="190"/>
      <c r="D90" s="190"/>
      <c r="E90" s="190"/>
      <c r="F90" s="190"/>
      <c r="G90" s="190"/>
      <c r="H90" s="190"/>
      <c r="I90" s="190"/>
      <c r="J90" s="190"/>
      <c r="K90" s="190"/>
      <c r="L90" s="190"/>
      <c r="M90" s="190"/>
      <c r="N90" s="190"/>
      <c r="O90" s="175"/>
    </row>
    <row r="91" spans="1:15" s="174" customFormat="1" ht="15.6" hidden="1">
      <c r="A91" s="175" t="s">
        <v>163</v>
      </c>
      <c r="B91" s="195">
        <v>0.12</v>
      </c>
      <c r="C91" s="175"/>
      <c r="D91" s="175"/>
      <c r="E91" s="175"/>
      <c r="F91" s="175"/>
      <c r="G91" s="175"/>
      <c r="H91" s="175"/>
      <c r="I91" s="175"/>
      <c r="J91" s="175"/>
      <c r="K91" s="175"/>
      <c r="L91" s="175"/>
      <c r="M91" s="175"/>
      <c r="N91" s="175"/>
      <c r="O91" s="175"/>
    </row>
    <row r="92" spans="1:15" s="174" customFormat="1" ht="15.6" hidden="1">
      <c r="A92" s="175" t="s">
        <v>173</v>
      </c>
      <c r="B92" s="175"/>
      <c r="C92" s="194">
        <f>(1+$B$91)^-C$86</f>
        <v>0.89285714285714279</v>
      </c>
      <c r="D92" s="194">
        <f>(1+$B$91)^-D$86</f>
        <v>0.79719387755102034</v>
      </c>
      <c r="E92" s="194"/>
      <c r="F92" s="194">
        <f t="shared" ref="F92:M92" si="42">(1+$B$91)^-F$86</f>
        <v>0.71178024781341087</v>
      </c>
      <c r="G92" s="194">
        <f t="shared" si="42"/>
        <v>0.63551807840483121</v>
      </c>
      <c r="H92" s="194">
        <f t="shared" si="42"/>
        <v>0.56742685571859919</v>
      </c>
      <c r="I92" s="194">
        <f t="shared" si="42"/>
        <v>0.50663112117732068</v>
      </c>
      <c r="J92" s="194">
        <f t="shared" si="42"/>
        <v>0.45234921533689343</v>
      </c>
      <c r="K92" s="194">
        <f t="shared" si="42"/>
        <v>0.4038832279793691</v>
      </c>
      <c r="L92" s="194">
        <f t="shared" si="42"/>
        <v>0.36061002498157957</v>
      </c>
      <c r="M92" s="194">
        <f t="shared" si="42"/>
        <v>0.32197323659069599</v>
      </c>
      <c r="N92" s="194"/>
      <c r="O92" s="175"/>
    </row>
    <row r="93" spans="1:15" s="174" customFormat="1" ht="15.6" hidden="1">
      <c r="A93" s="175"/>
      <c r="B93" s="175"/>
      <c r="C93" s="175"/>
      <c r="D93" s="175"/>
      <c r="E93" s="175"/>
      <c r="F93" s="175"/>
      <c r="G93" s="175"/>
      <c r="H93" s="175"/>
      <c r="I93" s="175"/>
      <c r="J93" s="175"/>
      <c r="K93" s="175"/>
      <c r="L93" s="175"/>
      <c r="M93" s="175"/>
      <c r="N93" s="175"/>
      <c r="O93" s="175"/>
    </row>
    <row r="94" spans="1:15" s="174" customFormat="1" ht="15.6" hidden="1">
      <c r="A94" s="175" t="s">
        <v>171</v>
      </c>
      <c r="B94" s="175"/>
      <c r="C94" s="192">
        <f>C89*C92</f>
        <v>2733234.3580358271</v>
      </c>
      <c r="D94" s="191">
        <f>D89*D92</f>
        <v>-6160431.7729761237</v>
      </c>
      <c r="E94" s="191"/>
      <c r="F94" s="191">
        <f t="shared" ref="F94:M94" si="43">F89*F92</f>
        <v>15970174.436945483</v>
      </c>
      <c r="G94" s="191">
        <f t="shared" si="43"/>
        <v>12957654.288416414</v>
      </c>
      <c r="H94" s="191">
        <f t="shared" si="43"/>
        <v>9945714.7561841384</v>
      </c>
      <c r="I94" s="191">
        <f t="shared" si="43"/>
        <v>8304474.0809381334</v>
      </c>
      <c r="J94" s="191">
        <f t="shared" si="43"/>
        <v>6642993.6862177355</v>
      </c>
      <c r="K94" s="191">
        <f t="shared" si="43"/>
        <v>6031637.4999174932</v>
      </c>
      <c r="L94" s="191">
        <f t="shared" si="43"/>
        <v>7189181.4812410995</v>
      </c>
      <c r="M94" s="191">
        <f t="shared" si="43"/>
        <v>7631408.4334531818</v>
      </c>
      <c r="N94" s="190"/>
      <c r="O94" s="175"/>
    </row>
    <row r="95" spans="1:15" s="174" customFormat="1" ht="15.6" hidden="1">
      <c r="A95" s="175" t="s">
        <v>170</v>
      </c>
      <c r="B95" s="190">
        <f>SUM(C94:L94)</f>
        <v>63614632.814920194</v>
      </c>
      <c r="C95" s="175"/>
      <c r="D95" s="175"/>
      <c r="E95" s="175"/>
      <c r="F95" s="175"/>
      <c r="G95" s="175"/>
      <c r="H95" s="175"/>
      <c r="I95" s="175"/>
      <c r="J95" s="175"/>
      <c r="K95" s="175"/>
      <c r="L95" s="175"/>
      <c r="M95" s="175"/>
      <c r="N95" s="175"/>
      <c r="O95" s="175"/>
    </row>
    <row r="96" spans="1:15" s="174" customFormat="1" ht="15.6" hidden="1">
      <c r="A96" s="175" t="s">
        <v>181</v>
      </c>
      <c r="B96" s="198">
        <v>0.3</v>
      </c>
      <c r="C96" s="175"/>
      <c r="D96" s="175"/>
      <c r="E96" s="175"/>
      <c r="F96" s="175"/>
      <c r="G96" s="175"/>
      <c r="H96" s="175"/>
      <c r="I96" s="175"/>
      <c r="J96" s="175"/>
      <c r="K96" s="175"/>
      <c r="L96" s="175"/>
      <c r="M96" s="175"/>
      <c r="N96" s="175"/>
      <c r="O96" s="175"/>
    </row>
    <row r="97" spans="1:12" s="174" customFormat="1" ht="15.6" hidden="1">
      <c r="A97" s="188" t="s">
        <v>180</v>
      </c>
      <c r="B97" s="197">
        <f>B95*(1-B96)</f>
        <v>44530242.970444135</v>
      </c>
      <c r="C97" s="175" t="s">
        <v>167</v>
      </c>
      <c r="D97" s="175"/>
      <c r="E97" s="175"/>
      <c r="F97" s="175"/>
      <c r="G97" s="175"/>
      <c r="H97" s="175"/>
      <c r="I97" s="175"/>
      <c r="J97" s="175"/>
      <c r="K97" s="175"/>
      <c r="L97" s="175"/>
    </row>
    <row r="98" spans="1:12" s="174" customFormat="1" ht="15.6" hidden="1">
      <c r="A98" s="188"/>
      <c r="B98" s="187">
        <f>B97/$F$98</f>
        <v>6788146.7942750212</v>
      </c>
      <c r="C98" s="175" t="s">
        <v>155</v>
      </c>
      <c r="D98" s="175" t="s">
        <v>179</v>
      </c>
      <c r="E98" s="175"/>
      <c r="F98" s="175">
        <v>6.56</v>
      </c>
      <c r="G98" s="175"/>
      <c r="H98" s="175"/>
      <c r="I98" s="175"/>
      <c r="J98" s="175"/>
      <c r="K98" s="175"/>
      <c r="L98" s="175"/>
    </row>
    <row r="99" spans="1:12" s="174" customFormat="1" ht="15.6" hidden="1">
      <c r="A99" s="175"/>
      <c r="B99" s="175"/>
      <c r="C99" s="175"/>
      <c r="D99" s="175"/>
      <c r="E99" s="175"/>
      <c r="F99" s="175"/>
      <c r="G99" s="175"/>
      <c r="H99" s="175"/>
      <c r="I99" s="175"/>
      <c r="J99" s="175"/>
      <c r="K99" s="175"/>
      <c r="L99" s="175"/>
    </row>
    <row r="100" spans="1:12" s="174" customFormat="1" ht="15.6" hidden="1">
      <c r="A100" s="175" t="s">
        <v>178</v>
      </c>
      <c r="B100" s="190">
        <v>50000000</v>
      </c>
      <c r="C100" s="175"/>
      <c r="D100" s="175"/>
      <c r="E100" s="175"/>
      <c r="F100" s="175"/>
      <c r="G100" s="175"/>
      <c r="H100" s="175"/>
      <c r="I100" s="175"/>
      <c r="J100" s="175"/>
      <c r="K100" s="175"/>
      <c r="L100" s="175"/>
    </row>
    <row r="101" spans="1:12" s="174" customFormat="1" ht="15.6" hidden="1">
      <c r="A101" s="175" t="s">
        <v>177</v>
      </c>
      <c r="B101" s="190">
        <v>5000000</v>
      </c>
      <c r="C101" s="175"/>
      <c r="D101" s="175"/>
      <c r="E101" s="175"/>
      <c r="F101" s="175"/>
      <c r="G101" s="175"/>
      <c r="H101" s="175"/>
      <c r="I101" s="175"/>
      <c r="J101" s="175"/>
      <c r="K101" s="175"/>
      <c r="L101" s="175"/>
    </row>
    <row r="102" spans="1:12" s="174" customFormat="1" ht="15.6" hidden="1">
      <c r="A102" s="175" t="s">
        <v>176</v>
      </c>
      <c r="B102" s="196">
        <f>SUM(B100:B101)</f>
        <v>55000000</v>
      </c>
      <c r="C102" s="175" t="s">
        <v>167</v>
      </c>
      <c r="D102" s="175"/>
      <c r="E102" s="175"/>
      <c r="F102" s="175"/>
      <c r="G102" s="175"/>
      <c r="H102" s="175"/>
      <c r="I102" s="175"/>
      <c r="J102" s="175"/>
      <c r="K102" s="175"/>
      <c r="L102" s="175"/>
    </row>
    <row r="103" spans="1:12" s="174" customFormat="1" ht="15.6" hidden="1">
      <c r="A103" s="175"/>
      <c r="B103" s="190">
        <f>B102/$F$98</f>
        <v>8384146.341463415</v>
      </c>
      <c r="C103" s="175" t="s">
        <v>155</v>
      </c>
      <c r="D103" s="175"/>
      <c r="E103" s="175"/>
      <c r="F103" s="175"/>
      <c r="G103" s="175"/>
      <c r="H103" s="175"/>
      <c r="I103" s="175"/>
      <c r="J103" s="175"/>
      <c r="K103" s="175"/>
      <c r="L103" s="175"/>
    </row>
    <row r="104" spans="1:12" s="174" customFormat="1" ht="15.6" hidden="1">
      <c r="A104" s="175"/>
      <c r="B104" s="193">
        <f>B102/B97</f>
        <v>1.2351156501999081</v>
      </c>
      <c r="C104" s="175"/>
      <c r="D104" s="175"/>
      <c r="E104" s="175"/>
      <c r="F104" s="175"/>
      <c r="G104" s="175"/>
      <c r="H104" s="175"/>
      <c r="I104" s="175"/>
      <c r="J104" s="175"/>
      <c r="K104" s="175"/>
      <c r="L104" s="175"/>
    </row>
    <row r="105" spans="1:12" s="174" customFormat="1" ht="15.6" hidden="1">
      <c r="A105" s="175"/>
      <c r="B105" s="193"/>
      <c r="C105" s="175"/>
      <c r="D105" s="175"/>
      <c r="E105" s="175"/>
      <c r="F105" s="175"/>
      <c r="G105" s="175"/>
      <c r="H105" s="175"/>
      <c r="I105" s="175"/>
      <c r="J105" s="175"/>
      <c r="K105" s="175"/>
      <c r="L105" s="175"/>
    </row>
    <row r="106" spans="1:12" s="174" customFormat="1" ht="15.6" hidden="1">
      <c r="A106" s="175" t="s">
        <v>175</v>
      </c>
      <c r="B106" s="195">
        <v>9.2100000000000001E-2</v>
      </c>
      <c r="C106" s="175" t="s">
        <v>174</v>
      </c>
      <c r="D106" s="175"/>
      <c r="E106" s="175"/>
      <c r="F106" s="175"/>
      <c r="G106" s="175"/>
      <c r="H106" s="175"/>
      <c r="I106" s="175"/>
      <c r="J106" s="175"/>
      <c r="K106" s="175"/>
      <c r="L106" s="175"/>
    </row>
    <row r="107" spans="1:12" s="174" customFormat="1" ht="15.6" hidden="1">
      <c r="A107" s="175" t="s">
        <v>173</v>
      </c>
      <c r="B107" s="175"/>
      <c r="C107" s="194">
        <f>(1+$B$106)^-C$86</f>
        <v>0.91566706345572746</v>
      </c>
      <c r="D107" s="194">
        <f>(1+$B$106)^-D$86</f>
        <v>0.8384461710976352</v>
      </c>
      <c r="E107" s="194"/>
      <c r="F107" s="194">
        <f t="shared" ref="F107:L107" si="44">(1+$B$106)^-F$86</f>
        <v>0.76773754335467004</v>
      </c>
      <c r="G107" s="194">
        <f t="shared" si="44"/>
        <v>0.70299198182828482</v>
      </c>
      <c r="H107" s="194">
        <f t="shared" si="44"/>
        <v>0.64370660363362775</v>
      </c>
      <c r="I107" s="194">
        <f t="shared" si="44"/>
        <v>0.58942093547626373</v>
      </c>
      <c r="J107" s="194">
        <f t="shared" si="44"/>
        <v>0.53971333712687819</v>
      </c>
      <c r="K107" s="194">
        <f t="shared" si="44"/>
        <v>0.49419772651485955</v>
      </c>
      <c r="L107" s="194">
        <f t="shared" si="44"/>
        <v>0.45252058100435816</v>
      </c>
    </row>
    <row r="108" spans="1:12" s="174" customFormat="1" ht="15.6" hidden="1">
      <c r="A108" s="175" t="s">
        <v>172</v>
      </c>
      <c r="B108" s="193">
        <v>0.22</v>
      </c>
      <c r="C108" s="175"/>
      <c r="D108" s="175"/>
      <c r="E108" s="175"/>
      <c r="F108" s="175"/>
      <c r="G108" s="175"/>
      <c r="H108" s="175"/>
      <c r="I108" s="175"/>
      <c r="J108" s="175"/>
      <c r="K108" s="175"/>
      <c r="L108" s="175"/>
    </row>
    <row r="109" spans="1:12" s="174" customFormat="1" ht="15.6" hidden="1">
      <c r="A109" s="175" t="s">
        <v>171</v>
      </c>
      <c r="B109" s="193"/>
      <c r="C109" s="192">
        <f>C89*C107*$B$108</f>
        <v>616673.33194764925</v>
      </c>
      <c r="D109" s="191">
        <f>D89*D107*$B$108</f>
        <v>-1425427.2732375376</v>
      </c>
      <c r="E109" s="191"/>
      <c r="F109" s="191">
        <f t="shared" ref="F109:L109" si="45">F89*F107*$B$108</f>
        <v>3789650.7467058073</v>
      </c>
      <c r="G109" s="191">
        <f t="shared" si="45"/>
        <v>3153345.3147442103</v>
      </c>
      <c r="H109" s="191">
        <f t="shared" si="45"/>
        <v>2482199.9248290169</v>
      </c>
      <c r="I109" s="191">
        <f t="shared" si="45"/>
        <v>2125536.2114570639</v>
      </c>
      <c r="J109" s="191">
        <f t="shared" si="45"/>
        <v>1743716.3086728286</v>
      </c>
      <c r="K109" s="191">
        <f t="shared" si="45"/>
        <v>1623688.960785758</v>
      </c>
      <c r="L109" s="191">
        <f t="shared" si="45"/>
        <v>1984735.6373985957</v>
      </c>
    </row>
    <row r="110" spans="1:12" s="174" customFormat="1" ht="15.6" hidden="1">
      <c r="A110" s="175" t="s">
        <v>170</v>
      </c>
      <c r="B110" s="190">
        <f>SUM(C109:L109)</f>
        <v>16094119.163303392</v>
      </c>
      <c r="C110" s="175"/>
      <c r="D110" s="175"/>
      <c r="E110" s="175"/>
      <c r="F110" s="175"/>
      <c r="G110" s="175"/>
      <c r="H110" s="175"/>
      <c r="I110" s="175"/>
      <c r="J110" s="175"/>
      <c r="K110" s="175"/>
      <c r="L110" s="175"/>
    </row>
    <row r="111" spans="1:12" s="174" customFormat="1" ht="15.6" hidden="1">
      <c r="A111" s="175" t="s">
        <v>169</v>
      </c>
      <c r="B111" s="190">
        <f>-B102</f>
        <v>-55000000</v>
      </c>
      <c r="C111" s="175"/>
      <c r="D111" s="175"/>
      <c r="E111" s="175"/>
      <c r="F111" s="175"/>
      <c r="G111" s="175"/>
      <c r="H111" s="175"/>
      <c r="I111" s="175"/>
      <c r="J111" s="175"/>
      <c r="K111" s="175"/>
      <c r="L111" s="175"/>
    </row>
    <row r="112" spans="1:12" s="174" customFormat="1" ht="15.6" hidden="1">
      <c r="A112" s="188" t="s">
        <v>168</v>
      </c>
      <c r="B112" s="189">
        <f>SUM(B110:B111)</f>
        <v>-38905880.83669661</v>
      </c>
      <c r="C112" s="175" t="s">
        <v>167</v>
      </c>
      <c r="D112" s="175"/>
      <c r="E112" s="175"/>
      <c r="F112" s="175"/>
      <c r="G112" s="175"/>
      <c r="H112" s="175"/>
      <c r="I112" s="175"/>
      <c r="J112" s="175"/>
      <c r="K112" s="175"/>
      <c r="L112" s="175"/>
    </row>
    <row r="113" spans="1:12" s="174" customFormat="1" ht="15.6" hidden="1">
      <c r="A113" s="188"/>
      <c r="B113" s="187">
        <f>B112/$F$98</f>
        <v>-5930774.517789118</v>
      </c>
      <c r="C113" s="175" t="s">
        <v>155</v>
      </c>
      <c r="D113" s="175"/>
      <c r="E113" s="175"/>
      <c r="F113" s="175"/>
      <c r="G113" s="175"/>
      <c r="H113" s="175"/>
      <c r="I113" s="175"/>
      <c r="J113" s="175"/>
      <c r="K113" s="175"/>
      <c r="L113" s="175"/>
    </row>
    <row r="114" spans="1:12" s="174" customFormat="1" ht="15.6" hidden="1">
      <c r="A114" s="175"/>
      <c r="B114" s="175"/>
      <c r="C114" s="175"/>
      <c r="D114" s="175"/>
      <c r="E114" s="175"/>
      <c r="F114" s="175"/>
      <c r="G114" s="175"/>
      <c r="H114" s="175"/>
      <c r="I114" s="175"/>
      <c r="J114" s="175"/>
      <c r="K114" s="175"/>
      <c r="L114" s="175"/>
    </row>
    <row r="115" spans="1:12" s="174" customFormat="1" ht="15.6" hidden="1">
      <c r="A115" s="175" t="s">
        <v>166</v>
      </c>
      <c r="B115" s="175"/>
      <c r="C115" s="186">
        <f>$B$97/C20</f>
        <v>-9.4611717935185169</v>
      </c>
      <c r="D115" s="186">
        <f>$B$97/D20</f>
        <v>-5.4282379214746648</v>
      </c>
      <c r="E115" s="186"/>
      <c r="F115" s="186">
        <f t="shared" ref="F115:L115" si="46">$B$97/F20</f>
        <v>11.550368949052572</v>
      </c>
      <c r="G115" s="186">
        <f t="shared" si="46"/>
        <v>7.462611111484331</v>
      </c>
      <c r="H115" s="186">
        <f t="shared" si="46"/>
        <v>5.4948054210992803</v>
      </c>
      <c r="I115" s="186">
        <f t="shared" si="46"/>
        <v>3.3691207563081589</v>
      </c>
      <c r="J115" s="186">
        <f t="shared" si="46"/>
        <v>2.7889914047581885</v>
      </c>
      <c r="K115" s="186">
        <f t="shared" si="46"/>
        <v>2.3492193889804094</v>
      </c>
      <c r="L115" s="186">
        <f t="shared" si="46"/>
        <v>1.9328301057915964</v>
      </c>
    </row>
    <row r="116" spans="1:12" s="174" customFormat="1" ht="15.6" hidden="1">
      <c r="A116" s="175"/>
      <c r="B116" s="175"/>
      <c r="C116" s="175"/>
      <c r="D116" s="175"/>
      <c r="E116" s="175"/>
      <c r="F116" s="175"/>
      <c r="G116" s="175"/>
      <c r="H116" s="175"/>
      <c r="I116" s="175"/>
      <c r="J116" s="175"/>
      <c r="K116" s="175"/>
      <c r="L116" s="175"/>
    </row>
    <row r="117" spans="1:12" s="174" customFormat="1" ht="15.6" hidden="1">
      <c r="A117" s="175"/>
      <c r="B117" s="175"/>
      <c r="C117" s="175"/>
      <c r="D117" s="175"/>
      <c r="E117" s="175"/>
      <c r="F117" s="175"/>
      <c r="G117" s="175"/>
      <c r="H117" s="175"/>
      <c r="I117" s="175"/>
      <c r="J117" s="175"/>
      <c r="K117" s="175"/>
      <c r="L117" s="175"/>
    </row>
    <row r="118" spans="1:12" s="174" customFormat="1" ht="15.6" hidden="1">
      <c r="A118" s="175"/>
      <c r="B118" s="175"/>
      <c r="C118" s="175"/>
      <c r="D118" s="175"/>
      <c r="E118" s="175"/>
      <c r="F118" s="175"/>
      <c r="G118" s="175"/>
      <c r="H118" s="175"/>
      <c r="I118" s="175"/>
      <c r="J118" s="175"/>
      <c r="K118" s="175"/>
      <c r="L118" s="175"/>
    </row>
    <row r="119" spans="1:12" s="174" customFormat="1" ht="15.6" hidden="1">
      <c r="A119" s="185" t="s">
        <v>165</v>
      </c>
      <c r="B119" s="175"/>
      <c r="C119" s="175"/>
      <c r="D119" s="175"/>
      <c r="E119" s="175"/>
      <c r="F119" s="175"/>
      <c r="G119" s="175"/>
      <c r="H119" s="175"/>
      <c r="I119" s="175"/>
      <c r="J119" s="183" t="s">
        <v>164</v>
      </c>
      <c r="K119" s="175"/>
      <c r="L119" s="175"/>
    </row>
    <row r="120" spans="1:12" s="174" customFormat="1" ht="15.6" hidden="1">
      <c r="A120" s="183" t="s">
        <v>163</v>
      </c>
      <c r="B120" s="182">
        <v>0.1</v>
      </c>
      <c r="C120" s="182">
        <f>B120+0.01</f>
        <v>0.11</v>
      </c>
      <c r="D120" s="184">
        <f>C120+0.01</f>
        <v>0.12</v>
      </c>
      <c r="E120" s="184"/>
      <c r="F120" s="182">
        <f>D120+0.01</f>
        <v>0.13</v>
      </c>
      <c r="G120" s="182">
        <f>F120+0.01</f>
        <v>0.14000000000000001</v>
      </c>
      <c r="H120" s="182">
        <f>G120+0.01</f>
        <v>0.15000000000000002</v>
      </c>
      <c r="I120" s="175"/>
      <c r="J120" s="179" t="s">
        <v>162</v>
      </c>
      <c r="K120" s="175"/>
      <c r="L120" s="175"/>
    </row>
    <row r="121" spans="1:12" s="174" customFormat="1" ht="15.6" hidden="1" outlineLevel="1">
      <c r="A121" s="176">
        <f>$B$97</f>
        <v>44530242.970444135</v>
      </c>
      <c r="B121" s="177">
        <v>25571023.959809028</v>
      </c>
      <c r="C121" s="177">
        <v>22528566.337154314</v>
      </c>
      <c r="D121" s="178">
        <v>19733901.775726415</v>
      </c>
      <c r="E121" s="178"/>
      <c r="F121" s="177">
        <v>17165625.950853337</v>
      </c>
      <c r="G121" s="177">
        <v>14804357.156071527</v>
      </c>
      <c r="H121" s="177">
        <v>12632528.037648242</v>
      </c>
      <c r="I121" s="175"/>
      <c r="J121" s="176">
        <f>F121-D121</f>
        <v>-2568275.8248730786</v>
      </c>
      <c r="K121" s="175"/>
      <c r="L121" s="175"/>
    </row>
    <row r="122" spans="1:12" s="174" customFormat="1" ht="15.6" hidden="1">
      <c r="A122" s="176" t="s">
        <v>157</v>
      </c>
      <c r="B122" s="177">
        <f>B121/$F$98</f>
        <v>3898021.9450928397</v>
      </c>
      <c r="C122" s="177">
        <f>C121/$F$98</f>
        <v>3434232.6733466946</v>
      </c>
      <c r="D122" s="178">
        <f>D121/$F$98</f>
        <v>3008216.7341046366</v>
      </c>
      <c r="E122" s="178"/>
      <c r="F122" s="177">
        <f>F121/$F$98</f>
        <v>2616711.2729959358</v>
      </c>
      <c r="G122" s="177">
        <f>G121/$F$98</f>
        <v>2256761.7615962694</v>
      </c>
      <c r="H122" s="177">
        <f>H121/$F$98</f>
        <v>1925690.2496415004</v>
      </c>
      <c r="I122" s="175"/>
      <c r="J122" s="176">
        <f>F122-D122</f>
        <v>-391505.46110870084</v>
      </c>
      <c r="K122" s="175"/>
      <c r="L122" s="175"/>
    </row>
    <row r="123" spans="1:12" s="174" customFormat="1" ht="15.6" hidden="1">
      <c r="A123" s="175"/>
      <c r="B123" s="175"/>
      <c r="C123" s="175"/>
      <c r="D123" s="175"/>
      <c r="E123" s="175"/>
      <c r="F123" s="175"/>
      <c r="G123" s="175"/>
      <c r="H123" s="175"/>
      <c r="I123" s="175"/>
      <c r="J123" s="175"/>
      <c r="K123" s="175"/>
      <c r="L123" s="175"/>
    </row>
    <row r="124" spans="1:12" s="174" customFormat="1" ht="15.6" hidden="1">
      <c r="A124" s="183" t="s">
        <v>161</v>
      </c>
      <c r="B124" s="180">
        <v>7.4999999999999997E-2</v>
      </c>
      <c r="C124" s="180">
        <f>B124+0.025</f>
        <v>0.1</v>
      </c>
      <c r="D124" s="180">
        <f>C124+0.025</f>
        <v>0.125</v>
      </c>
      <c r="E124" s="180"/>
      <c r="F124" s="181">
        <f>D124+0.025</f>
        <v>0.15</v>
      </c>
      <c r="G124" s="180">
        <f>F124+0.025</f>
        <v>0.17499999999999999</v>
      </c>
      <c r="H124" s="180">
        <f>G124+0.025</f>
        <v>0.19999999999999998</v>
      </c>
      <c r="I124" s="175"/>
      <c r="J124" s="179" t="s">
        <v>160</v>
      </c>
      <c r="K124" s="175"/>
      <c r="L124" s="175"/>
    </row>
    <row r="125" spans="1:12" s="174" customFormat="1" ht="15.6" hidden="1" outlineLevel="1">
      <c r="A125" s="176">
        <f>$B$97</f>
        <v>44530242.970444135</v>
      </c>
      <c r="B125" s="177">
        <v>19733901.775726415</v>
      </c>
      <c r="C125" s="177">
        <v>19733901.775726415</v>
      </c>
      <c r="D125" s="177">
        <v>19733901.775726415</v>
      </c>
      <c r="E125" s="177"/>
      <c r="F125" s="178">
        <v>19733901.775726415</v>
      </c>
      <c r="G125" s="177">
        <v>19733901.775726415</v>
      </c>
      <c r="H125" s="177">
        <v>19733901.775726415</v>
      </c>
      <c r="I125" s="175"/>
      <c r="J125" s="176">
        <f>F125-D125</f>
        <v>0</v>
      </c>
      <c r="K125" s="175"/>
      <c r="L125" s="175"/>
    </row>
    <row r="126" spans="1:12" s="174" customFormat="1" ht="15.6" hidden="1">
      <c r="A126" s="176" t="s">
        <v>157</v>
      </c>
      <c r="B126" s="177">
        <f>B125/$F$98</f>
        <v>3008216.7341046366</v>
      </c>
      <c r="C126" s="177">
        <f>C125/$F$98</f>
        <v>3008216.7341046366</v>
      </c>
      <c r="D126" s="177">
        <f>D125/$F$98</f>
        <v>3008216.7341046366</v>
      </c>
      <c r="E126" s="177"/>
      <c r="F126" s="178">
        <f>F125/$F$98</f>
        <v>3008216.7341046366</v>
      </c>
      <c r="G126" s="177">
        <f>G125/$F$98</f>
        <v>3008216.7341046366</v>
      </c>
      <c r="H126" s="177">
        <f>H125/$F$98</f>
        <v>3008216.7341046366</v>
      </c>
      <c r="I126" s="175"/>
      <c r="J126" s="176">
        <f>F126-D126</f>
        <v>0</v>
      </c>
      <c r="K126" s="175"/>
      <c r="L126" s="175"/>
    </row>
    <row r="127" spans="1:12" s="174" customFormat="1" ht="15.6" hidden="1">
      <c r="A127" s="175"/>
      <c r="B127" s="175"/>
      <c r="C127" s="175"/>
      <c r="D127" s="175"/>
      <c r="E127" s="175"/>
      <c r="F127" s="175"/>
      <c r="G127" s="175"/>
      <c r="H127" s="175"/>
      <c r="I127" s="175"/>
      <c r="J127" s="175"/>
      <c r="K127" s="175"/>
      <c r="L127" s="175"/>
    </row>
    <row r="128" spans="1:12" s="174" customFormat="1" ht="15.6" hidden="1">
      <c r="A128" s="183" t="s">
        <v>159</v>
      </c>
      <c r="B128" s="182">
        <v>0</v>
      </c>
      <c r="C128" s="181">
        <f>B128+0.02</f>
        <v>0.02</v>
      </c>
      <c r="D128" s="180">
        <f>C128+0.02</f>
        <v>0.04</v>
      </c>
      <c r="E128" s="180"/>
      <c r="F128" s="180">
        <f>D128+0.02</f>
        <v>0.06</v>
      </c>
      <c r="G128" s="180">
        <f>F128+0.02</f>
        <v>0.08</v>
      </c>
      <c r="H128" s="180">
        <f>G128+0.02</f>
        <v>0.1</v>
      </c>
      <c r="I128" s="175"/>
      <c r="J128" s="179" t="s">
        <v>158</v>
      </c>
      <c r="K128" s="175"/>
      <c r="L128" s="175"/>
    </row>
    <row r="129" spans="1:10" s="174" customFormat="1" ht="15.6" hidden="1" outlineLevel="1">
      <c r="A129" s="176">
        <f>$B$97</f>
        <v>44530242.970444135</v>
      </c>
      <c r="B129" s="177">
        <v>19733901.775726415</v>
      </c>
      <c r="C129" s="178">
        <v>19733901.775726415</v>
      </c>
      <c r="D129" s="177">
        <v>19733901.775726415</v>
      </c>
      <c r="E129" s="177"/>
      <c r="F129" s="177">
        <v>19733901.775726415</v>
      </c>
      <c r="G129" s="177">
        <v>19733901.775726415</v>
      </c>
      <c r="H129" s="177">
        <v>19733901.775726415</v>
      </c>
      <c r="I129" s="175"/>
      <c r="J129" s="176">
        <f>C129-B129</f>
        <v>0</v>
      </c>
    </row>
    <row r="130" spans="1:10" s="174" customFormat="1" ht="15.6" hidden="1">
      <c r="A130" s="176" t="s">
        <v>157</v>
      </c>
      <c r="B130" s="177">
        <f>B129/$F$98</f>
        <v>3008216.7341046366</v>
      </c>
      <c r="C130" s="178">
        <f>C129/$F$98</f>
        <v>3008216.7341046366</v>
      </c>
      <c r="D130" s="177">
        <f>D129/$F$98</f>
        <v>3008216.7341046366</v>
      </c>
      <c r="E130" s="177"/>
      <c r="F130" s="177">
        <f>F129/$F$98</f>
        <v>3008216.7341046366</v>
      </c>
      <c r="G130" s="177">
        <f>G129/$F$98</f>
        <v>3008216.7341046366</v>
      </c>
      <c r="H130" s="177">
        <f>H129/$F$98</f>
        <v>3008216.7341046366</v>
      </c>
      <c r="I130" s="175"/>
      <c r="J130" s="176">
        <f>C130-B130</f>
        <v>0</v>
      </c>
    </row>
    <row r="131" spans="1:10" s="174" customFormat="1" ht="15.6">
      <c r="A131" s="175"/>
      <c r="B131" s="175"/>
      <c r="C131" s="175"/>
      <c r="D131" s="175"/>
      <c r="E131" s="175"/>
      <c r="F131" s="175"/>
      <c r="G131" s="175"/>
      <c r="H131" s="175"/>
      <c r="I131" s="175"/>
      <c r="J131" s="175"/>
    </row>
    <row r="132" spans="1:10" ht="16.2">
      <c r="A132" s="174"/>
      <c r="B132" s="174"/>
      <c r="C132" s="174"/>
      <c r="D132" s="174"/>
      <c r="E132" s="174"/>
      <c r="F132" s="174"/>
      <c r="G132" s="174"/>
      <c r="H132" s="174"/>
      <c r="I132" s="174"/>
      <c r="J132" s="174"/>
    </row>
  </sheetData>
  <conditionalFormatting sqref="A63">
    <cfRule type="cellIs" dxfId="3" priority="4" stopIfTrue="1" operator="equal">
      <formula>FALSE</formula>
    </cfRule>
  </conditionalFormatting>
  <conditionalFormatting sqref="A3">
    <cfRule type="cellIs" dxfId="2" priority="2" stopIfTrue="1" operator="equal">
      <formula>FALSE</formula>
    </cfRule>
  </conditionalFormatting>
  <conditionalFormatting sqref="A45">
    <cfRule type="cellIs" dxfId="1" priority="3" stopIfTrue="1" operator="equal">
      <formula>FALSE</formula>
    </cfRule>
  </conditionalFormatting>
  <conditionalFormatting sqref="A69">
    <cfRule type="cellIs" dxfId="0" priority="1" stopIfTrue="1" operator="equal">
      <formula>FALSE</formula>
    </cfRule>
  </conditionalFormatting>
  <printOptions horizontalCentered="1"/>
  <pageMargins left="0.25" right="0.25" top="0.25" bottom="0.25" header="0.3" footer="0.3"/>
  <pageSetup paperSize="8"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6</vt:i4>
      </vt:variant>
    </vt:vector>
  </HeadingPairs>
  <TitlesOfParts>
    <vt:vector size="19" baseType="lpstr">
      <vt:lpstr>FS</vt:lpstr>
      <vt:lpstr>FS(2)</vt:lpstr>
      <vt:lpstr>BS</vt:lpstr>
      <vt:lpstr>BS(2)</vt:lpstr>
      <vt:lpstr>BS(3)</vt:lpstr>
      <vt:lpstr>BS(4)</vt:lpstr>
      <vt:lpstr>BS(5) </vt:lpstr>
      <vt:lpstr>BS (6)</vt:lpstr>
      <vt:lpstr>P&amp;L</vt:lpstr>
      <vt:lpstr>P&amp;L(2)</vt:lpstr>
      <vt:lpstr>P&amp;L(3)</vt:lpstr>
      <vt:lpstr>P&amp;L(4)</vt:lpstr>
      <vt:lpstr>P&amp;L(5)</vt:lpstr>
      <vt:lpstr>'BS(2)'!Print_Area</vt:lpstr>
      <vt:lpstr>'BS(5) '!Print_Area</vt:lpstr>
      <vt:lpstr>'FS(2)'!Print_Area</vt:lpstr>
      <vt:lpstr>'BS(5) '!Print_Titles</vt:lpstr>
      <vt:lpstr>Start_2</vt:lpstr>
      <vt:lpstr>BS!Start_4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Intern1</dc:creator>
  <cp:lastModifiedBy>Laura Wong</cp:lastModifiedBy>
  <dcterms:created xsi:type="dcterms:W3CDTF">2021-08-27T06:11:53Z</dcterms:created>
  <dcterms:modified xsi:type="dcterms:W3CDTF">2021-08-30T09:34:21Z</dcterms:modified>
</cp:coreProperties>
</file>