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B53BF648-2A1C-8947-B7AB-84C7A61645BD}" xr6:coauthVersionLast="46" xr6:coauthVersionMax="46" xr10:uidLastSave="{00000000-0000-0000-0000-000000000000}"/>
  <bookViews>
    <workbookView xWindow="0" yWindow="500" windowWidth="33600" windowHeight="20500" tabRatio="911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10_5G" sheetId="62" r:id="rId13"/>
    <sheet name="A90" sheetId="63" r:id="rId14"/>
    <sheet name="A퀀텀" sheetId="64" r:id="rId15"/>
    <sheet name="A51" sheetId="65" r:id="rId16"/>
    <sheet name="V50" sheetId="66" r:id="rId17"/>
    <sheet name="벨벳" sheetId="67" r:id="rId18"/>
    <sheet name="WING" sheetId="68" r:id="rId19"/>
    <sheet name="i12_64" sheetId="69" r:id="rId20"/>
    <sheet name="i12_128" sheetId="70" r:id="rId21"/>
    <sheet name="i12Pro128" sheetId="72" r:id="rId22"/>
    <sheet name="i12Pro256" sheetId="73" r:id="rId23"/>
    <sheet name="i12Pro512" sheetId="74" r:id="rId24"/>
    <sheet name="i12_256" sheetId="71" r:id="rId25"/>
    <sheet name="i12Max128" sheetId="75" r:id="rId26"/>
    <sheet name="i12Max256" sheetId="76" r:id="rId27"/>
    <sheet name="i12Max512" sheetId="77" r:id="rId28"/>
    <sheet name="i12mini64" sheetId="78" r:id="rId29"/>
    <sheet name="i12mini128" sheetId="79" r:id="rId30"/>
    <sheet name="i12mini256" sheetId="80" r:id="rId31"/>
    <sheet name="노트9" sheetId="81" r:id="rId32"/>
    <sheet name="z플립" sheetId="82" r:id="rId33"/>
    <sheet name="A80" sheetId="83" r:id="rId34"/>
    <sheet name="A30" sheetId="84" r:id="rId35"/>
    <sheet name="A21" sheetId="85" r:id="rId36"/>
    <sheet name="i7_128" sheetId="86" r:id="rId37"/>
    <sheet name="ise20_64" sheetId="87" r:id="rId38"/>
    <sheet name="ise20_128" sheetId="88" r:id="rId39"/>
    <sheet name="i11Max64" sheetId="89" r:id="rId40"/>
    <sheet name="i11Max256" sheetId="90" r:id="rId41"/>
    <sheet name="i11Pro64" sheetId="91" r:id="rId42"/>
    <sheet name="i11Pro256" sheetId="92" r:id="rId43"/>
    <sheet name="i11_64" sheetId="93" r:id="rId44"/>
    <sheet name="i11_128" sheetId="94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5" l="1"/>
  <c r="G4" i="55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F20" i="55"/>
  <c r="R18" i="55"/>
  <c r="L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F16" i="55"/>
  <c r="G16" i="55" s="1"/>
  <c r="H16" i="55" s="1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H23" i="55"/>
  <c r="F15" i="55"/>
  <c r="G15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L18" i="79"/>
  <c r="E18" i="79"/>
  <c r="E27" i="79" s="1"/>
  <c r="D18" i="79"/>
  <c r="D27" i="79" s="1"/>
  <c r="E17" i="79"/>
  <c r="L17" i="79" s="1"/>
  <c r="D17" i="79"/>
  <c r="D26" i="79" s="1"/>
  <c r="E16" i="79"/>
  <c r="L16" i="79" s="1"/>
  <c r="D16" i="79"/>
  <c r="D25" i="79" s="1"/>
  <c r="E15" i="79"/>
  <c r="L15" i="79" s="1"/>
  <c r="D15" i="79"/>
  <c r="D24" i="79" s="1"/>
  <c r="L14" i="79"/>
  <c r="E14" i="79"/>
  <c r="E23" i="79" s="1"/>
  <c r="D14" i="79"/>
  <c r="D23" i="79" s="1"/>
  <c r="E18" i="78"/>
  <c r="E27" i="78" s="1"/>
  <c r="D18" i="78"/>
  <c r="D27" i="78" s="1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26" i="77"/>
  <c r="E18" i="77"/>
  <c r="E27" i="77" s="1"/>
  <c r="D18" i="77"/>
  <c r="D27" i="77" s="1"/>
  <c r="L17" i="77"/>
  <c r="E17" i="77"/>
  <c r="D17" i="77"/>
  <c r="D26" i="77" s="1"/>
  <c r="E16" i="77"/>
  <c r="E25" i="77" s="1"/>
  <c r="D16" i="77"/>
  <c r="D25" i="77" s="1"/>
  <c r="E15" i="77"/>
  <c r="E24" i="77" s="1"/>
  <c r="D15" i="77"/>
  <c r="D24" i="77" s="1"/>
  <c r="E14" i="77"/>
  <c r="E23" i="77" s="1"/>
  <c r="D14" i="77"/>
  <c r="D23" i="77" s="1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24" i="75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27" i="73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D24" i="72" s="1"/>
  <c r="E14" i="72"/>
  <c r="E23" i="72" s="1"/>
  <c r="D14" i="72"/>
  <c r="D23" i="72" s="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L15" i="67"/>
  <c r="E15" i="67"/>
  <c r="E24" i="67" s="1"/>
  <c r="D15" i="67"/>
  <c r="D24" i="67" s="1"/>
  <c r="E14" i="67"/>
  <c r="L14" i="67" s="1"/>
  <c r="D14" i="67"/>
  <c r="D23" i="67" s="1"/>
  <c r="E27" i="66"/>
  <c r="D27" i="66"/>
  <c r="E18" i="66"/>
  <c r="L18" i="66" s="1"/>
  <c r="D18" i="66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23" i="65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D27" i="62"/>
  <c r="E18" i="62"/>
  <c r="L18" i="62" s="1"/>
  <c r="D18" i="62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D27" i="61"/>
  <c r="E23" i="61"/>
  <c r="D23" i="61"/>
  <c r="L18" i="61"/>
  <c r="E18" i="61"/>
  <c r="E27" i="61" s="1"/>
  <c r="D18" i="6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L14" i="61"/>
  <c r="E14" i="61"/>
  <c r="D14" i="61"/>
  <c r="E23" i="60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27" i="58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I7" i="57"/>
  <c r="H24" i="57" s="1"/>
  <c r="E7" i="57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F14" i="57"/>
  <c r="G14" i="57" s="1"/>
  <c r="E14" i="57"/>
  <c r="L14" i="57" s="1"/>
  <c r="D14" i="57"/>
  <c r="O14" i="57" s="1"/>
  <c r="D20" i="57"/>
  <c r="E24" i="56"/>
  <c r="F24" i="56" s="1"/>
  <c r="G24" i="56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E24" i="63" l="1"/>
  <c r="L15" i="77"/>
  <c r="E24" i="71"/>
  <c r="E23" i="76"/>
  <c r="E23" i="63"/>
  <c r="E25" i="71"/>
  <c r="E27" i="76"/>
  <c r="E25" i="79"/>
  <c r="F25" i="79" s="1"/>
  <c r="G25" i="79" s="1"/>
  <c r="E27" i="74"/>
  <c r="E25" i="65"/>
  <c r="E23" i="70"/>
  <c r="E25" i="56"/>
  <c r="E27" i="63"/>
  <c r="E25" i="67"/>
  <c r="E27" i="70"/>
  <c r="H25" i="57"/>
  <c r="P25" i="57" s="1"/>
  <c r="Q25" i="57" s="1"/>
  <c r="H17" i="57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E23" i="64"/>
  <c r="E24" i="69"/>
  <c r="E27" i="71"/>
  <c r="D24" i="55"/>
  <c r="O24" i="55" s="1"/>
  <c r="E25" i="66"/>
  <c r="E25" i="68"/>
  <c r="E25" i="76"/>
  <c r="F25" i="76" s="1"/>
  <c r="G25" i="76" s="1"/>
  <c r="L15" i="78"/>
  <c r="L17" i="78"/>
  <c r="E25" i="60"/>
  <c r="E24" i="61"/>
  <c r="E25" i="62"/>
  <c r="E25" i="69"/>
  <c r="E25" i="73"/>
  <c r="E25" i="74"/>
  <c r="F25" i="74" s="1"/>
  <c r="G25" i="74" s="1"/>
  <c r="E27" i="80"/>
  <c r="L14" i="55"/>
  <c r="E26" i="56"/>
  <c r="O18" i="57"/>
  <c r="E25" i="64"/>
  <c r="E25" i="70"/>
  <c r="F25" i="70" s="1"/>
  <c r="G25" i="70" s="1"/>
  <c r="L15" i="72"/>
  <c r="L17" i="72"/>
  <c r="E26" i="75"/>
  <c r="E23" i="56"/>
  <c r="E23" i="59"/>
  <c r="E27" i="59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E23" i="69"/>
  <c r="E27" i="69"/>
  <c r="O17" i="55"/>
  <c r="F26" i="55"/>
  <c r="G26" i="55" s="1"/>
  <c r="L25" i="55"/>
  <c r="F25" i="55"/>
  <c r="G25" i="55" s="1"/>
  <c r="P23" i="55"/>
  <c r="Q23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3" i="80"/>
  <c r="G23" i="80" s="1"/>
  <c r="F27" i="80"/>
  <c r="G27" i="80" s="1"/>
  <c r="E24" i="79"/>
  <c r="E26" i="79"/>
  <c r="F23" i="79"/>
  <c r="G23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F24" i="77"/>
  <c r="G24" i="77" s="1"/>
  <c r="F26" i="77"/>
  <c r="G26" i="77" s="1"/>
  <c r="L23" i="76"/>
  <c r="E24" i="76"/>
  <c r="E26" i="76"/>
  <c r="F23" i="76"/>
  <c r="G23" i="76" s="1"/>
  <c r="F27" i="76"/>
  <c r="G27" i="76" s="1"/>
  <c r="F25" i="75"/>
  <c r="G25" i="75" s="1"/>
  <c r="L27" i="75"/>
  <c r="F27" i="75"/>
  <c r="G27" i="75" s="1"/>
  <c r="F23" i="75"/>
  <c r="G23" i="75" s="1"/>
  <c r="L14" i="75"/>
  <c r="L16" i="75"/>
  <c r="L18" i="75"/>
  <c r="F24" i="75"/>
  <c r="G24" i="75" s="1"/>
  <c r="F26" i="75"/>
  <c r="G26" i="75" s="1"/>
  <c r="E24" i="74"/>
  <c r="E26" i="74"/>
  <c r="F27" i="74"/>
  <c r="G27" i="74" s="1"/>
  <c r="E24" i="73"/>
  <c r="E26" i="73"/>
  <c r="F25" i="73"/>
  <c r="G25" i="73" s="1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F27" i="71"/>
  <c r="G27" i="71" s="1"/>
  <c r="E24" i="70"/>
  <c r="E26" i="70"/>
  <c r="F23" i="70"/>
  <c r="G23" i="70" s="1"/>
  <c r="F27" i="70"/>
  <c r="G27" i="70" s="1"/>
  <c r="F24" i="69"/>
  <c r="G24" i="69" s="1"/>
  <c r="F26" i="69"/>
  <c r="G26" i="69" s="1"/>
  <c r="F27" i="69"/>
  <c r="G27" i="69" s="1"/>
  <c r="E24" i="68"/>
  <c r="E26" i="68"/>
  <c r="F23" i="68"/>
  <c r="G23" i="68" s="1"/>
  <c r="F25" i="68"/>
  <c r="G25" i="68" s="1"/>
  <c r="F27" i="68"/>
  <c r="G27" i="68" s="1"/>
  <c r="F24" i="67"/>
  <c r="G24" i="67" s="1"/>
  <c r="F25" i="67"/>
  <c r="G25" i="67" s="1"/>
  <c r="L27" i="67"/>
  <c r="E26" i="67"/>
  <c r="F23" i="67"/>
  <c r="G23" i="67" s="1"/>
  <c r="F24" i="66"/>
  <c r="G24" i="66" s="1"/>
  <c r="L27" i="66"/>
  <c r="L15" i="66"/>
  <c r="L23" i="66"/>
  <c r="F25" i="66"/>
  <c r="G25" i="66" s="1"/>
  <c r="F27" i="66"/>
  <c r="G27" i="66" s="1"/>
  <c r="E26" i="66"/>
  <c r="F23" i="65"/>
  <c r="G23" i="65" s="1"/>
  <c r="F25" i="65"/>
  <c r="G25" i="65" s="1"/>
  <c r="F27" i="65"/>
  <c r="G27" i="65" s="1"/>
  <c r="E24" i="65"/>
  <c r="E26" i="65"/>
  <c r="L27" i="64"/>
  <c r="E24" i="64"/>
  <c r="E26" i="64"/>
  <c r="F23" i="64"/>
  <c r="G23" i="64" s="1"/>
  <c r="F25" i="64"/>
  <c r="G25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4" i="63"/>
  <c r="G24" i="63" s="1"/>
  <c r="F26" i="62"/>
  <c r="G26" i="62" s="1"/>
  <c r="L17" i="62"/>
  <c r="F23" i="62"/>
  <c r="G23" i="62" s="1"/>
  <c r="F25" i="62"/>
  <c r="G25" i="62" s="1"/>
  <c r="F27" i="62"/>
  <c r="G27" i="62" s="1"/>
  <c r="E24" i="62"/>
  <c r="F24" i="61"/>
  <c r="G24" i="61" s="1"/>
  <c r="F23" i="61"/>
  <c r="G23" i="61" s="1"/>
  <c r="F25" i="61"/>
  <c r="G25" i="61" s="1"/>
  <c r="F27" i="61"/>
  <c r="G27" i="61" s="1"/>
  <c r="F24" i="60"/>
  <c r="G24" i="60" s="1"/>
  <c r="L26" i="60"/>
  <c r="F23" i="60"/>
  <c r="G23" i="60" s="1"/>
  <c r="F25" i="60"/>
  <c r="G25" i="60" s="1"/>
  <c r="F27" i="60"/>
  <c r="G27" i="60" s="1"/>
  <c r="F24" i="59"/>
  <c r="G24" i="59" s="1"/>
  <c r="F26" i="59"/>
  <c r="G26" i="59" s="1"/>
  <c r="L15" i="59"/>
  <c r="L17" i="59"/>
  <c r="F23" i="59"/>
  <c r="G23" i="59" s="1"/>
  <c r="F25" i="59"/>
  <c r="G25" i="59" s="1"/>
  <c r="F27" i="59"/>
  <c r="G27" i="59" s="1"/>
  <c r="F23" i="58"/>
  <c r="G23" i="58" s="1"/>
  <c r="F25" i="58"/>
  <c r="G25" i="58" s="1"/>
  <c r="L14" i="58"/>
  <c r="L16" i="58"/>
  <c r="E24" i="58"/>
  <c r="E26" i="58"/>
  <c r="F27" i="58"/>
  <c r="G27" i="58" s="1"/>
  <c r="F27" i="57"/>
  <c r="G27" i="57" s="1"/>
  <c r="F26" i="57"/>
  <c r="G26" i="57" s="1"/>
  <c r="G18" i="57"/>
  <c r="H18" i="57" s="1"/>
  <c r="P17" i="57"/>
  <c r="Q17" i="57" s="1"/>
  <c r="K17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J26" i="57"/>
  <c r="F11" i="57"/>
  <c r="H15" i="57"/>
  <c r="L17" i="57"/>
  <c r="H23" i="57"/>
  <c r="K26" i="57"/>
  <c r="H16" i="57"/>
  <c r="O17" i="57"/>
  <c r="L18" i="57"/>
  <c r="F20" i="57"/>
  <c r="E23" i="57"/>
  <c r="L24" i="56"/>
  <c r="F23" i="56"/>
  <c r="G23" i="56" s="1"/>
  <c r="F25" i="56"/>
  <c r="G25" i="56" s="1"/>
  <c r="F27" i="56"/>
  <c r="G27" i="56" s="1"/>
  <c r="F26" i="56"/>
  <c r="G26" i="56" s="1"/>
  <c r="I7" i="94"/>
  <c r="E7" i="94"/>
  <c r="D9" i="94" s="1"/>
  <c r="E5" i="94"/>
  <c r="F13" i="94" s="1"/>
  <c r="G13" i="94" s="1"/>
  <c r="F5" i="94"/>
  <c r="G5" i="94"/>
  <c r="H5" i="94"/>
  <c r="F16" i="94" s="1"/>
  <c r="G16" i="94" s="1"/>
  <c r="I5" i="94"/>
  <c r="J5" i="94"/>
  <c r="K5" i="94"/>
  <c r="F19" i="94" s="1"/>
  <c r="G19" i="94" s="1"/>
  <c r="L5" i="94"/>
  <c r="M5" i="94"/>
  <c r="N5" i="94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T5" i="94"/>
  <c r="F28" i="94" s="1"/>
  <c r="G28" i="94" s="1"/>
  <c r="U5" i="94"/>
  <c r="V5" i="94"/>
  <c r="W5" i="94"/>
  <c r="F31" i="94" s="1"/>
  <c r="G31" i="94" s="1"/>
  <c r="X5" i="94"/>
  <c r="F32" i="94" s="1"/>
  <c r="G32" i="94" s="1"/>
  <c r="Y5" i="94"/>
  <c r="D5" i="94"/>
  <c r="I7" i="93"/>
  <c r="E7" i="93"/>
  <c r="E5" i="93"/>
  <c r="F5" i="93"/>
  <c r="F14" i="93" s="1"/>
  <c r="G5" i="93"/>
  <c r="F15" i="93" s="1"/>
  <c r="G15" i="93" s="1"/>
  <c r="H5" i="93"/>
  <c r="F16" i="93" s="1"/>
  <c r="I5" i="93"/>
  <c r="J5" i="93"/>
  <c r="K5" i="93"/>
  <c r="L5" i="93"/>
  <c r="F20" i="93" s="1"/>
  <c r="M5" i="93"/>
  <c r="F21" i="93" s="1"/>
  <c r="G21" i="93" s="1"/>
  <c r="N5" i="93"/>
  <c r="O5" i="93"/>
  <c r="P5" i="93"/>
  <c r="F24" i="93" s="1"/>
  <c r="Q5" i="93"/>
  <c r="R5" i="93"/>
  <c r="F26" i="93" s="1"/>
  <c r="S5" i="93"/>
  <c r="F27" i="93" s="1"/>
  <c r="G27" i="93" s="1"/>
  <c r="T5" i="93"/>
  <c r="U5" i="93"/>
  <c r="V5" i="93"/>
  <c r="W5" i="93"/>
  <c r="X5" i="93"/>
  <c r="F32" i="93" s="1"/>
  <c r="Y5" i="93"/>
  <c r="D5" i="93"/>
  <c r="I7" i="92"/>
  <c r="E7" i="92"/>
  <c r="E5" i="92"/>
  <c r="F5" i="92"/>
  <c r="F14" i="92" s="1"/>
  <c r="G14" i="92" s="1"/>
  <c r="G5" i="92"/>
  <c r="H5" i="92"/>
  <c r="F16" i="92" s="1"/>
  <c r="G16" i="92" s="1"/>
  <c r="I5" i="92"/>
  <c r="J5" i="92"/>
  <c r="K5" i="92"/>
  <c r="L5" i="92"/>
  <c r="F20" i="92" s="1"/>
  <c r="G20" i="92" s="1"/>
  <c r="M5" i="92"/>
  <c r="N5" i="92"/>
  <c r="O5" i="92"/>
  <c r="P5" i="92"/>
  <c r="F24" i="92" s="1"/>
  <c r="G24" i="92" s="1"/>
  <c r="Q5" i="92"/>
  <c r="R5" i="92"/>
  <c r="F26" i="92" s="1"/>
  <c r="G26" i="92" s="1"/>
  <c r="S5" i="92"/>
  <c r="T5" i="92"/>
  <c r="U5" i="92"/>
  <c r="V5" i="92"/>
  <c r="W5" i="92"/>
  <c r="X5" i="92"/>
  <c r="F32" i="92" s="1"/>
  <c r="G32" i="92" s="1"/>
  <c r="Y5" i="92"/>
  <c r="D5" i="92"/>
  <c r="F12" i="92" s="1"/>
  <c r="I7" i="91"/>
  <c r="E7" i="91"/>
  <c r="E5" i="91"/>
  <c r="F5" i="91"/>
  <c r="G5" i="91"/>
  <c r="H5" i="91"/>
  <c r="I5" i="91"/>
  <c r="J5" i="91"/>
  <c r="K5" i="91"/>
  <c r="L5" i="91"/>
  <c r="M5" i="91"/>
  <c r="N5" i="91"/>
  <c r="O5" i="91"/>
  <c r="P5" i="91"/>
  <c r="F24" i="91" s="1"/>
  <c r="G24" i="91" s="1"/>
  <c r="Q5" i="91"/>
  <c r="R5" i="91"/>
  <c r="S5" i="91"/>
  <c r="T5" i="91"/>
  <c r="U5" i="91"/>
  <c r="V5" i="91"/>
  <c r="W5" i="91"/>
  <c r="X5" i="91"/>
  <c r="F32" i="91" s="1"/>
  <c r="G32" i="91" s="1"/>
  <c r="Y5" i="91"/>
  <c r="D5" i="91"/>
  <c r="I7" i="90"/>
  <c r="E7" i="90"/>
  <c r="E5" i="90"/>
  <c r="F5" i="90"/>
  <c r="G5" i="90"/>
  <c r="H5" i="90"/>
  <c r="F16" i="90" s="1"/>
  <c r="G16" i="90" s="1"/>
  <c r="I5" i="90"/>
  <c r="J5" i="90"/>
  <c r="K5" i="90"/>
  <c r="L5" i="90"/>
  <c r="M5" i="90"/>
  <c r="N5" i="90"/>
  <c r="O5" i="90"/>
  <c r="P5" i="90"/>
  <c r="F24" i="90" s="1"/>
  <c r="G24" i="90" s="1"/>
  <c r="Q5" i="90"/>
  <c r="R5" i="90"/>
  <c r="S5" i="90"/>
  <c r="T5" i="90"/>
  <c r="U5" i="90"/>
  <c r="V5" i="90"/>
  <c r="W5" i="90"/>
  <c r="X5" i="90"/>
  <c r="F32" i="90" s="1"/>
  <c r="G32" i="90" s="1"/>
  <c r="Y5" i="90"/>
  <c r="D5" i="90"/>
  <c r="I7" i="89"/>
  <c r="E7" i="89"/>
  <c r="E5" i="89"/>
  <c r="F5" i="89"/>
  <c r="G5" i="89"/>
  <c r="H5" i="89"/>
  <c r="F16" i="89" s="1"/>
  <c r="G16" i="89" s="1"/>
  <c r="I5" i="89"/>
  <c r="J5" i="89"/>
  <c r="K5" i="89"/>
  <c r="L5" i="89"/>
  <c r="M5" i="89"/>
  <c r="N5" i="89"/>
  <c r="O5" i="89"/>
  <c r="P5" i="89"/>
  <c r="F24" i="89" s="1"/>
  <c r="G24" i="89" s="1"/>
  <c r="Q5" i="89"/>
  <c r="R5" i="89"/>
  <c r="S5" i="89"/>
  <c r="T5" i="89"/>
  <c r="U5" i="89"/>
  <c r="V5" i="89"/>
  <c r="W5" i="89"/>
  <c r="X5" i="89"/>
  <c r="F32" i="89" s="1"/>
  <c r="G32" i="89" s="1"/>
  <c r="Y5" i="89"/>
  <c r="D5" i="89"/>
  <c r="I7" i="88"/>
  <c r="E7" i="88"/>
  <c r="E5" i="88"/>
  <c r="F5" i="88"/>
  <c r="G5" i="88"/>
  <c r="H5" i="88"/>
  <c r="F16" i="88" s="1"/>
  <c r="G16" i="88" s="1"/>
  <c r="I5" i="88"/>
  <c r="J5" i="88"/>
  <c r="F18" i="88" s="1"/>
  <c r="G18" i="88" s="1"/>
  <c r="K5" i="88"/>
  <c r="L5" i="88"/>
  <c r="M5" i="88"/>
  <c r="N5" i="88"/>
  <c r="O5" i="88"/>
  <c r="P5" i="88"/>
  <c r="F24" i="88" s="1"/>
  <c r="G24" i="88" s="1"/>
  <c r="Q5" i="88"/>
  <c r="R5" i="88"/>
  <c r="S5" i="88"/>
  <c r="T5" i="88"/>
  <c r="U5" i="88"/>
  <c r="V5" i="88"/>
  <c r="F30" i="88" s="1"/>
  <c r="G30" i="88" s="1"/>
  <c r="W5" i="88"/>
  <c r="X5" i="88"/>
  <c r="F32" i="88" s="1"/>
  <c r="G32" i="88" s="1"/>
  <c r="Y5" i="88"/>
  <c r="D5" i="88"/>
  <c r="I7" i="87"/>
  <c r="E7" i="87"/>
  <c r="E5" i="87"/>
  <c r="F5" i="87"/>
  <c r="G5" i="87"/>
  <c r="H5" i="87"/>
  <c r="F16" i="87" s="1"/>
  <c r="G16" i="87" s="1"/>
  <c r="I5" i="87"/>
  <c r="J5" i="87"/>
  <c r="K5" i="87"/>
  <c r="L5" i="87"/>
  <c r="M5" i="87"/>
  <c r="N5" i="87"/>
  <c r="O5" i="87"/>
  <c r="P5" i="87"/>
  <c r="F24" i="87" s="1"/>
  <c r="G24" i="87" s="1"/>
  <c r="Q5" i="87"/>
  <c r="R5" i="87"/>
  <c r="S5" i="87"/>
  <c r="T5" i="87"/>
  <c r="U5" i="87"/>
  <c r="V5" i="87"/>
  <c r="W5" i="87"/>
  <c r="X5" i="87"/>
  <c r="F32" i="87" s="1"/>
  <c r="G32" i="87" s="1"/>
  <c r="Y5" i="87"/>
  <c r="D5" i="87"/>
  <c r="D5" i="86"/>
  <c r="D5" i="85"/>
  <c r="D5" i="84"/>
  <c r="D5" i="83"/>
  <c r="D5" i="82"/>
  <c r="I7" i="86"/>
  <c r="H50" i="86" s="1"/>
  <c r="N50" i="86" s="1"/>
  <c r="O50" i="86" s="1"/>
  <c r="E7" i="86"/>
  <c r="F5" i="86"/>
  <c r="G5" i="86"/>
  <c r="H5" i="86"/>
  <c r="I5" i="86"/>
  <c r="J5" i="86"/>
  <c r="K5" i="86"/>
  <c r="L5" i="86"/>
  <c r="F20" i="86" s="1"/>
  <c r="M5" i="86"/>
  <c r="N5" i="86"/>
  <c r="O5" i="86"/>
  <c r="P5" i="86"/>
  <c r="Q5" i="86"/>
  <c r="R5" i="86"/>
  <c r="S5" i="86"/>
  <c r="T5" i="86"/>
  <c r="F28" i="86" s="1"/>
  <c r="G28" i="86" s="1"/>
  <c r="H28" i="86" s="1"/>
  <c r="U5" i="86"/>
  <c r="V5" i="86"/>
  <c r="W5" i="86"/>
  <c r="X5" i="86"/>
  <c r="Y5" i="86"/>
  <c r="E5" i="86"/>
  <c r="I7" i="85"/>
  <c r="E7" i="85"/>
  <c r="D9" i="85" s="1"/>
  <c r="F5" i="85"/>
  <c r="G5" i="85"/>
  <c r="H5" i="85"/>
  <c r="I5" i="85"/>
  <c r="J5" i="85"/>
  <c r="K5" i="85"/>
  <c r="F19" i="85" s="1"/>
  <c r="G19" i="85" s="1"/>
  <c r="L5" i="85"/>
  <c r="M5" i="85"/>
  <c r="F21" i="85" s="1"/>
  <c r="G21" i="85" s="1"/>
  <c r="N5" i="85"/>
  <c r="O5" i="85"/>
  <c r="P5" i="85"/>
  <c r="Q5" i="85"/>
  <c r="F25" i="85" s="1"/>
  <c r="G25" i="85" s="1"/>
  <c r="R5" i="85"/>
  <c r="S5" i="85"/>
  <c r="T5" i="85"/>
  <c r="U5" i="85"/>
  <c r="F29" i="85" s="1"/>
  <c r="G29" i="85" s="1"/>
  <c r="V5" i="85"/>
  <c r="W5" i="85"/>
  <c r="F31" i="85" s="1"/>
  <c r="G31" i="85" s="1"/>
  <c r="X5" i="85"/>
  <c r="Y5" i="85"/>
  <c r="E5" i="85"/>
  <c r="I7" i="84"/>
  <c r="E7" i="84"/>
  <c r="F5" i="84"/>
  <c r="F14" i="84" s="1"/>
  <c r="G14" i="84" s="1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F30" i="84" s="1"/>
  <c r="G30" i="84" s="1"/>
  <c r="W5" i="84"/>
  <c r="X5" i="84"/>
  <c r="Y5" i="84"/>
  <c r="E5" i="84"/>
  <c r="I7" i="83"/>
  <c r="E7" i="83"/>
  <c r="F5" i="83"/>
  <c r="G5" i="83"/>
  <c r="F15" i="83" s="1"/>
  <c r="G15" i="83" s="1"/>
  <c r="H5" i="83"/>
  <c r="I5" i="83"/>
  <c r="J5" i="83"/>
  <c r="K5" i="83"/>
  <c r="L5" i="83"/>
  <c r="M5" i="83"/>
  <c r="N5" i="83"/>
  <c r="O5" i="83"/>
  <c r="F23" i="83" s="1"/>
  <c r="G23" i="83" s="1"/>
  <c r="P5" i="83"/>
  <c r="Q5" i="83"/>
  <c r="R5" i="83"/>
  <c r="S5" i="83"/>
  <c r="T5" i="83"/>
  <c r="U5" i="83"/>
  <c r="V5" i="83"/>
  <c r="W5" i="83"/>
  <c r="F31" i="83" s="1"/>
  <c r="G31" i="83" s="1"/>
  <c r="X5" i="83"/>
  <c r="Y5" i="83"/>
  <c r="Z5" i="83"/>
  <c r="E5" i="83"/>
  <c r="I7" i="82"/>
  <c r="E7" i="82"/>
  <c r="F5" i="82"/>
  <c r="G5" i="82"/>
  <c r="F15" i="82" s="1"/>
  <c r="H5" i="82"/>
  <c r="I5" i="82"/>
  <c r="J5" i="82"/>
  <c r="K5" i="82"/>
  <c r="L5" i="82"/>
  <c r="M5" i="82"/>
  <c r="N5" i="82"/>
  <c r="O5" i="82"/>
  <c r="F23" i="82" s="1"/>
  <c r="P5" i="82"/>
  <c r="Q5" i="82"/>
  <c r="R5" i="82"/>
  <c r="S5" i="82"/>
  <c r="T5" i="82"/>
  <c r="U5" i="82"/>
  <c r="V5" i="82"/>
  <c r="W5" i="82"/>
  <c r="F31" i="82" s="1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H59" i="94"/>
  <c r="D35" i="94"/>
  <c r="F33" i="94"/>
  <c r="G33" i="94" s="1"/>
  <c r="F30" i="94"/>
  <c r="G30" i="94" s="1"/>
  <c r="F29" i="94"/>
  <c r="G29" i="94" s="1"/>
  <c r="F27" i="94"/>
  <c r="G27" i="94" s="1"/>
  <c r="F23" i="94"/>
  <c r="G23" i="94" s="1"/>
  <c r="F22" i="94"/>
  <c r="G22" i="94" s="1"/>
  <c r="F21" i="94"/>
  <c r="G21" i="94" s="1"/>
  <c r="F20" i="94"/>
  <c r="G20" i="94" s="1"/>
  <c r="F18" i="94"/>
  <c r="G18" i="94" s="1"/>
  <c r="F17" i="94"/>
  <c r="G17" i="94" s="1"/>
  <c r="F15" i="94"/>
  <c r="G15" i="94" s="1"/>
  <c r="F14" i="94"/>
  <c r="G14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35" i="93"/>
  <c r="D35" i="93"/>
  <c r="F31" i="93"/>
  <c r="F30" i="93"/>
  <c r="F29" i="93"/>
  <c r="F28" i="93"/>
  <c r="F25" i="93"/>
  <c r="F23" i="93"/>
  <c r="F22" i="93"/>
  <c r="F19" i="93"/>
  <c r="F18" i="93"/>
  <c r="G18" i="93" s="1"/>
  <c r="F17" i="93"/>
  <c r="F13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5" i="92"/>
  <c r="D35" i="92"/>
  <c r="F33" i="92"/>
  <c r="G33" i="92" s="1"/>
  <c r="F31" i="92"/>
  <c r="G31" i="92" s="1"/>
  <c r="F30" i="92"/>
  <c r="G30" i="92" s="1"/>
  <c r="F29" i="92"/>
  <c r="G29" i="92" s="1"/>
  <c r="F28" i="92"/>
  <c r="G28" i="92" s="1"/>
  <c r="F27" i="92"/>
  <c r="G27" i="92" s="1"/>
  <c r="F25" i="92"/>
  <c r="G25" i="92" s="1"/>
  <c r="F23" i="92"/>
  <c r="G23" i="92" s="1"/>
  <c r="F22" i="92"/>
  <c r="G22" i="92" s="1"/>
  <c r="F21" i="92"/>
  <c r="G21" i="92" s="1"/>
  <c r="F19" i="92"/>
  <c r="G19" i="92" s="1"/>
  <c r="F18" i="92"/>
  <c r="G18" i="92" s="1"/>
  <c r="F17" i="92"/>
  <c r="G17" i="92" s="1"/>
  <c r="F15" i="92"/>
  <c r="G15" i="92" s="1"/>
  <c r="F13" i="92"/>
  <c r="G13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F21" i="91"/>
  <c r="G21" i="91" s="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D35" i="91"/>
  <c r="F31" i="91"/>
  <c r="G31" i="91" s="1"/>
  <c r="F30" i="91"/>
  <c r="G30" i="91" s="1"/>
  <c r="F29" i="91"/>
  <c r="G29" i="91" s="1"/>
  <c r="F28" i="91"/>
  <c r="G28" i="91" s="1"/>
  <c r="F27" i="91"/>
  <c r="G27" i="91" s="1"/>
  <c r="F26" i="91"/>
  <c r="G26" i="91" s="1"/>
  <c r="F25" i="91"/>
  <c r="G25" i="91" s="1"/>
  <c r="F23" i="91"/>
  <c r="G23" i="91" s="1"/>
  <c r="F22" i="91"/>
  <c r="G22" i="91" s="1"/>
  <c r="F20" i="91"/>
  <c r="G20" i="91" s="1"/>
  <c r="F19" i="91"/>
  <c r="G19" i="91" s="1"/>
  <c r="F18" i="91"/>
  <c r="G18" i="91" s="1"/>
  <c r="F17" i="91"/>
  <c r="G17" i="91" s="1"/>
  <c r="F16" i="91"/>
  <c r="G16" i="91" s="1"/>
  <c r="F15" i="91"/>
  <c r="G15" i="91" s="1"/>
  <c r="F14" i="91"/>
  <c r="G14" i="91" s="1"/>
  <c r="F13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F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D9" i="90"/>
  <c r="F33" i="90"/>
  <c r="G33" i="90" s="1"/>
  <c r="F31" i="90"/>
  <c r="G31" i="90" s="1"/>
  <c r="F30" i="90"/>
  <c r="G30" i="90" s="1"/>
  <c r="F29" i="90"/>
  <c r="G29" i="90" s="1"/>
  <c r="F28" i="90"/>
  <c r="G28" i="90" s="1"/>
  <c r="F27" i="90"/>
  <c r="G27" i="90" s="1"/>
  <c r="F26" i="90"/>
  <c r="G26" i="90" s="1"/>
  <c r="F25" i="90"/>
  <c r="G25" i="90" s="1"/>
  <c r="F23" i="90"/>
  <c r="G23" i="90" s="1"/>
  <c r="F22" i="90"/>
  <c r="G22" i="90" s="1"/>
  <c r="F21" i="90"/>
  <c r="G21" i="90" s="1"/>
  <c r="F20" i="90"/>
  <c r="G20" i="90" s="1"/>
  <c r="F19" i="90"/>
  <c r="G19" i="90" s="1"/>
  <c r="F18" i="90"/>
  <c r="G18" i="90" s="1"/>
  <c r="F17" i="90"/>
  <c r="G17" i="90" s="1"/>
  <c r="F15" i="90"/>
  <c r="G15" i="90" s="1"/>
  <c r="F14" i="90"/>
  <c r="G14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D9" i="89"/>
  <c r="F33" i="89"/>
  <c r="G33" i="89" s="1"/>
  <c r="F31" i="89"/>
  <c r="G31" i="89" s="1"/>
  <c r="F30" i="89"/>
  <c r="G30" i="89" s="1"/>
  <c r="F29" i="89"/>
  <c r="G29" i="89" s="1"/>
  <c r="F28" i="89"/>
  <c r="G28" i="89" s="1"/>
  <c r="F27" i="89"/>
  <c r="G27" i="89" s="1"/>
  <c r="F26" i="89"/>
  <c r="G26" i="89" s="1"/>
  <c r="F25" i="89"/>
  <c r="G25" i="89" s="1"/>
  <c r="F23" i="89"/>
  <c r="G23" i="89" s="1"/>
  <c r="F22" i="89"/>
  <c r="G22" i="89" s="1"/>
  <c r="F21" i="89"/>
  <c r="G21" i="89" s="1"/>
  <c r="F20" i="89"/>
  <c r="G20" i="89" s="1"/>
  <c r="F19" i="89"/>
  <c r="G19" i="89" s="1"/>
  <c r="F18" i="89"/>
  <c r="G18" i="89" s="1"/>
  <c r="F17" i="89"/>
  <c r="G17" i="89" s="1"/>
  <c r="F15" i="89"/>
  <c r="G15" i="89" s="1"/>
  <c r="F14" i="89"/>
  <c r="G14" i="89" s="1"/>
  <c r="F13" i="89"/>
  <c r="G13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D9" i="88"/>
  <c r="D35" i="88"/>
  <c r="F33" i="88"/>
  <c r="G33" i="88" s="1"/>
  <c r="F31" i="88"/>
  <c r="G31" i="88" s="1"/>
  <c r="F29" i="88"/>
  <c r="G29" i="88" s="1"/>
  <c r="F28" i="88"/>
  <c r="G28" i="88" s="1"/>
  <c r="F27" i="88"/>
  <c r="G27" i="88" s="1"/>
  <c r="F26" i="88"/>
  <c r="G26" i="88" s="1"/>
  <c r="F25" i="88"/>
  <c r="G25" i="88" s="1"/>
  <c r="F23" i="88"/>
  <c r="G23" i="88" s="1"/>
  <c r="F22" i="88"/>
  <c r="G22" i="88" s="1"/>
  <c r="F21" i="88"/>
  <c r="G21" i="88" s="1"/>
  <c r="F20" i="88"/>
  <c r="G20" i="88" s="1"/>
  <c r="F19" i="88"/>
  <c r="G19" i="88" s="1"/>
  <c r="F17" i="88"/>
  <c r="G17" i="88" s="1"/>
  <c r="F15" i="88"/>
  <c r="G15" i="88" s="1"/>
  <c r="F14" i="88"/>
  <c r="G14" i="88" s="1"/>
  <c r="F13" i="88"/>
  <c r="G13" i="88" s="1"/>
  <c r="H13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F13" i="87"/>
  <c r="G13" i="87" s="1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D9" i="87"/>
  <c r="F33" i="87"/>
  <c r="G33" i="87" s="1"/>
  <c r="F31" i="87"/>
  <c r="G31" i="87" s="1"/>
  <c r="F30" i="87"/>
  <c r="G30" i="87" s="1"/>
  <c r="F29" i="87"/>
  <c r="G29" i="87" s="1"/>
  <c r="F28" i="87"/>
  <c r="G28" i="87" s="1"/>
  <c r="F27" i="87"/>
  <c r="G27" i="87" s="1"/>
  <c r="F26" i="87"/>
  <c r="G26" i="87" s="1"/>
  <c r="F25" i="87"/>
  <c r="G25" i="87" s="1"/>
  <c r="F23" i="87"/>
  <c r="G23" i="87" s="1"/>
  <c r="F22" i="87"/>
  <c r="G22" i="87" s="1"/>
  <c r="F21" i="87"/>
  <c r="G21" i="87" s="1"/>
  <c r="F20" i="87"/>
  <c r="G20" i="87" s="1"/>
  <c r="F19" i="87"/>
  <c r="G19" i="87" s="1"/>
  <c r="F18" i="87"/>
  <c r="G18" i="87" s="1"/>
  <c r="F17" i="87"/>
  <c r="G17" i="87" s="1"/>
  <c r="F15" i="87"/>
  <c r="G15" i="87" s="1"/>
  <c r="F14" i="87"/>
  <c r="G14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P57" i="86"/>
  <c r="P56" i="86"/>
  <c r="P55" i="86"/>
  <c r="P54" i="86"/>
  <c r="H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D9" i="86"/>
  <c r="H55" i="86"/>
  <c r="F33" i="86"/>
  <c r="F32" i="86"/>
  <c r="F31" i="86"/>
  <c r="F30" i="86"/>
  <c r="F29" i="86"/>
  <c r="G29" i="86" s="1"/>
  <c r="F27" i="86"/>
  <c r="F26" i="86"/>
  <c r="F25" i="86"/>
  <c r="F24" i="86"/>
  <c r="F23" i="86"/>
  <c r="G23" i="86" s="1"/>
  <c r="F22" i="86"/>
  <c r="G22" i="86" s="1"/>
  <c r="F21" i="86"/>
  <c r="F19" i="86"/>
  <c r="F18" i="86"/>
  <c r="F17" i="86"/>
  <c r="G17" i="86" s="1"/>
  <c r="F16" i="86"/>
  <c r="G16" i="86" s="1"/>
  <c r="F15" i="86"/>
  <c r="F14" i="86"/>
  <c r="F13" i="86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F13" i="85"/>
  <c r="G13" i="85" s="1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H59" i="85"/>
  <c r="F33" i="85"/>
  <c r="G33" i="85" s="1"/>
  <c r="F32" i="85"/>
  <c r="G32" i="85" s="1"/>
  <c r="F30" i="85"/>
  <c r="G30" i="85" s="1"/>
  <c r="F28" i="85"/>
  <c r="G28" i="85" s="1"/>
  <c r="F27" i="85"/>
  <c r="G27" i="85" s="1"/>
  <c r="F26" i="85"/>
  <c r="G26" i="85" s="1"/>
  <c r="F24" i="85"/>
  <c r="G24" i="85" s="1"/>
  <c r="F23" i="85"/>
  <c r="G23" i="85" s="1"/>
  <c r="F22" i="85"/>
  <c r="G22" i="85" s="1"/>
  <c r="F20" i="85"/>
  <c r="G20" i="85" s="1"/>
  <c r="F18" i="85"/>
  <c r="G18" i="85" s="1"/>
  <c r="F17" i="85"/>
  <c r="G17" i="85" s="1"/>
  <c r="F16" i="85"/>
  <c r="G16" i="85" s="1"/>
  <c r="F15" i="85"/>
  <c r="G15" i="85" s="1"/>
  <c r="F14" i="85"/>
  <c r="G14" i="85" s="1"/>
  <c r="F12" i="85"/>
  <c r="G12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F31" i="84"/>
  <c r="G31" i="84" s="1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F25" i="84"/>
  <c r="G25" i="84" s="1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F19" i="84"/>
  <c r="G19" i="84" s="1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D35" i="84"/>
  <c r="F32" i="84"/>
  <c r="G32" i="84" s="1"/>
  <c r="F29" i="84"/>
  <c r="G29" i="84" s="1"/>
  <c r="F28" i="84"/>
  <c r="G28" i="84" s="1"/>
  <c r="F26" i="84"/>
  <c r="G26" i="84" s="1"/>
  <c r="F24" i="84"/>
  <c r="G24" i="84" s="1"/>
  <c r="F23" i="84"/>
  <c r="G23" i="84" s="1"/>
  <c r="F22" i="84"/>
  <c r="G22" i="84" s="1"/>
  <c r="F20" i="84"/>
  <c r="G20" i="84" s="1"/>
  <c r="F18" i="84"/>
  <c r="G18" i="84" s="1"/>
  <c r="F17" i="84"/>
  <c r="G17" i="84" s="1"/>
  <c r="F16" i="84"/>
  <c r="G16" i="84" s="1"/>
  <c r="F13" i="84"/>
  <c r="G13" i="84" s="1"/>
  <c r="F12" i="84"/>
  <c r="G12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9" i="83"/>
  <c r="H59" i="83"/>
  <c r="D9" i="83"/>
  <c r="F33" i="83"/>
  <c r="G33" i="83" s="1"/>
  <c r="F32" i="83"/>
  <c r="G32" i="83" s="1"/>
  <c r="F30" i="83"/>
  <c r="G30" i="83" s="1"/>
  <c r="F29" i="83"/>
  <c r="G29" i="83" s="1"/>
  <c r="F28" i="83"/>
  <c r="G28" i="83" s="1"/>
  <c r="F27" i="83"/>
  <c r="G27" i="83" s="1"/>
  <c r="F26" i="83"/>
  <c r="G26" i="83" s="1"/>
  <c r="F25" i="83"/>
  <c r="G25" i="83" s="1"/>
  <c r="F24" i="83"/>
  <c r="G24" i="83" s="1"/>
  <c r="F22" i="83"/>
  <c r="G22" i="83" s="1"/>
  <c r="F21" i="83"/>
  <c r="G21" i="83" s="1"/>
  <c r="F20" i="83"/>
  <c r="G20" i="83" s="1"/>
  <c r="F19" i="83"/>
  <c r="G19" i="83" s="1"/>
  <c r="F18" i="83"/>
  <c r="G18" i="83" s="1"/>
  <c r="F17" i="83"/>
  <c r="G17" i="83" s="1"/>
  <c r="F16" i="83"/>
  <c r="G16" i="83" s="1"/>
  <c r="F14" i="83"/>
  <c r="G14" i="83" s="1"/>
  <c r="F13" i="83"/>
  <c r="G13" i="83" s="1"/>
  <c r="F12" i="83"/>
  <c r="G12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9" i="82"/>
  <c r="D9" i="82"/>
  <c r="F33" i="82"/>
  <c r="F32" i="82"/>
  <c r="F30" i="82"/>
  <c r="F29" i="82"/>
  <c r="F28" i="82"/>
  <c r="F27" i="82"/>
  <c r="F26" i="82"/>
  <c r="F25" i="82"/>
  <c r="F24" i="82"/>
  <c r="F22" i="82"/>
  <c r="F21" i="82"/>
  <c r="F20" i="82"/>
  <c r="F19" i="82"/>
  <c r="F18" i="82"/>
  <c r="F17" i="82"/>
  <c r="F16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G5" i="81"/>
  <c r="H5" i="81"/>
  <c r="I5" i="81"/>
  <c r="F17" i="81" s="1"/>
  <c r="G17" i="81" s="1"/>
  <c r="J5" i="81"/>
  <c r="K5" i="81"/>
  <c r="F19" i="81" s="1"/>
  <c r="G19" i="81" s="1"/>
  <c r="L5" i="81"/>
  <c r="M5" i="81"/>
  <c r="F21" i="81" s="1"/>
  <c r="G21" i="81" s="1"/>
  <c r="N5" i="81"/>
  <c r="O5" i="81"/>
  <c r="P5" i="81"/>
  <c r="Q5" i="81"/>
  <c r="F25" i="81" s="1"/>
  <c r="G25" i="81" s="1"/>
  <c r="R5" i="81"/>
  <c r="S5" i="81"/>
  <c r="T5" i="81"/>
  <c r="U5" i="81"/>
  <c r="F29" i="81" s="1"/>
  <c r="G29" i="81" s="1"/>
  <c r="V5" i="81"/>
  <c r="W5" i="81"/>
  <c r="F31" i="81" s="1"/>
  <c r="G31" i="81" s="1"/>
  <c r="X5" i="81"/>
  <c r="Y5" i="81"/>
  <c r="F33" i="81" s="1"/>
  <c r="G33" i="81" s="1"/>
  <c r="D5" i="81"/>
  <c r="I7" i="81"/>
  <c r="F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32" i="81"/>
  <c r="G32" i="81" s="1"/>
  <c r="F30" i="81"/>
  <c r="G30" i="81" s="1"/>
  <c r="F28" i="81"/>
  <c r="G28" i="81" s="1"/>
  <c r="F27" i="81"/>
  <c r="G27" i="81" s="1"/>
  <c r="F26" i="81"/>
  <c r="G26" i="81" s="1"/>
  <c r="F24" i="81"/>
  <c r="G24" i="81" s="1"/>
  <c r="F23" i="81"/>
  <c r="G23" i="81" s="1"/>
  <c r="F22" i="81"/>
  <c r="G22" i="81" s="1"/>
  <c r="F20" i="81"/>
  <c r="G20" i="81" s="1"/>
  <c r="F18" i="81"/>
  <c r="G18" i="81" s="1"/>
  <c r="F16" i="81"/>
  <c r="G16" i="81" s="1"/>
  <c r="F15" i="81"/>
  <c r="G15" i="81" s="1"/>
  <c r="F14" i="81"/>
  <c r="G14" i="81" s="1"/>
  <c r="F12" i="81"/>
  <c r="G12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H14" i="80" s="1"/>
  <c r="I7" i="79"/>
  <c r="E7" i="79"/>
  <c r="F4" i="79"/>
  <c r="F15" i="79" s="1"/>
  <c r="G4" i="79"/>
  <c r="F16" i="79" s="1"/>
  <c r="G16" i="79" s="1"/>
  <c r="H16" i="79" s="1"/>
  <c r="H4" i="79"/>
  <c r="F17" i="79" s="1"/>
  <c r="I4" i="79"/>
  <c r="F18" i="79" s="1"/>
  <c r="G18" i="79" s="1"/>
  <c r="H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I7" i="77"/>
  <c r="E7" i="77"/>
  <c r="F4" i="77"/>
  <c r="F15" i="77" s="1"/>
  <c r="G15" i="77" s="1"/>
  <c r="G4" i="77"/>
  <c r="F16" i="77" s="1"/>
  <c r="G16" i="77" s="1"/>
  <c r="H16" i="77" s="1"/>
  <c r="H4" i="77"/>
  <c r="F17" i="77" s="1"/>
  <c r="G17" i="77" s="1"/>
  <c r="H17" i="77" s="1"/>
  <c r="I4" i="77"/>
  <c r="F18" i="77" s="1"/>
  <c r="G18" i="77" s="1"/>
  <c r="H18" i="77" s="1"/>
  <c r="E4" i="77"/>
  <c r="F14" i="77" s="1"/>
  <c r="G14" i="77" s="1"/>
  <c r="H14" i="77" s="1"/>
  <c r="I7" i="76"/>
  <c r="E7" i="76"/>
  <c r="F4" i="76"/>
  <c r="F15" i="76" s="1"/>
  <c r="G4" i="76"/>
  <c r="F16" i="76" s="1"/>
  <c r="G16" i="76" s="1"/>
  <c r="H16" i="76" s="1"/>
  <c r="H4" i="76"/>
  <c r="F17" i="76" s="1"/>
  <c r="I4" i="76"/>
  <c r="F18" i="76" s="1"/>
  <c r="G18" i="76" s="1"/>
  <c r="H18" i="76" s="1"/>
  <c r="E4" i="76"/>
  <c r="F14" i="76" s="1"/>
  <c r="G14" i="76" s="1"/>
  <c r="H14" i="76" s="1"/>
  <c r="I7" i="75"/>
  <c r="E7" i="75"/>
  <c r="F4" i="75"/>
  <c r="F15" i="75" s="1"/>
  <c r="G15" i="75" s="1"/>
  <c r="H15" i="75" s="1"/>
  <c r="G4" i="75"/>
  <c r="F16" i="75" s="1"/>
  <c r="G16" i="75" s="1"/>
  <c r="H16" i="75" s="1"/>
  <c r="H4" i="75"/>
  <c r="F17" i="75" s="1"/>
  <c r="G17" i="75" s="1"/>
  <c r="H17" i="75" s="1"/>
  <c r="I4" i="75"/>
  <c r="F18" i="75" s="1"/>
  <c r="G18" i="75" s="1"/>
  <c r="H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16" i="74" s="1"/>
  <c r="H4" i="74"/>
  <c r="F17" i="74" s="1"/>
  <c r="I4" i="74"/>
  <c r="F18" i="74" s="1"/>
  <c r="G18" i="74" s="1"/>
  <c r="H18" i="74" s="1"/>
  <c r="E4" i="74"/>
  <c r="F14" i="74" s="1"/>
  <c r="G14" i="74" s="1"/>
  <c r="H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H18" i="73" s="1"/>
  <c r="E4" i="73"/>
  <c r="F14" i="73" s="1"/>
  <c r="G14" i="73" s="1"/>
  <c r="H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H15" i="71" s="1"/>
  <c r="G4" i="71"/>
  <c r="F16" i="71" s="1"/>
  <c r="G16" i="71" s="1"/>
  <c r="H4" i="71"/>
  <c r="F17" i="71" s="1"/>
  <c r="G17" i="71" s="1"/>
  <c r="H17" i="71" s="1"/>
  <c r="I4" i="71"/>
  <c r="F18" i="71" s="1"/>
  <c r="G18" i="71" s="1"/>
  <c r="E4" i="71"/>
  <c r="F14" i="71" s="1"/>
  <c r="G14" i="71" s="1"/>
  <c r="H14" i="71" s="1"/>
  <c r="F4" i="70"/>
  <c r="F15" i="70" s="1"/>
  <c r="G4" i="70"/>
  <c r="F16" i="70" s="1"/>
  <c r="G16" i="70" s="1"/>
  <c r="H16" i="70" s="1"/>
  <c r="H4" i="70"/>
  <c r="F17" i="70" s="1"/>
  <c r="I4" i="70"/>
  <c r="F18" i="70" s="1"/>
  <c r="G18" i="70" s="1"/>
  <c r="H18" i="70" s="1"/>
  <c r="E4" i="70"/>
  <c r="F14" i="70" s="1"/>
  <c r="G14" i="70" s="1"/>
  <c r="H14" i="70" s="1"/>
  <c r="I7" i="70"/>
  <c r="E7" i="70"/>
  <c r="F4" i="69"/>
  <c r="F15" i="69" s="1"/>
  <c r="G4" i="69"/>
  <c r="F16" i="69" s="1"/>
  <c r="G16" i="69" s="1"/>
  <c r="H16" i="69" s="1"/>
  <c r="H4" i="69"/>
  <c r="F17" i="69" s="1"/>
  <c r="I4" i="69"/>
  <c r="F18" i="69" s="1"/>
  <c r="G18" i="69" s="1"/>
  <c r="E4" i="69"/>
  <c r="F14" i="69" s="1"/>
  <c r="G14" i="69" s="1"/>
  <c r="H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H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H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16" i="63" s="1"/>
  <c r="H4" i="63"/>
  <c r="F17" i="63" s="1"/>
  <c r="G17" i="63" s="1"/>
  <c r="H17" i="63" s="1"/>
  <c r="I4" i="63"/>
  <c r="F18" i="63" s="1"/>
  <c r="G18" i="63" s="1"/>
  <c r="H18" i="63" s="1"/>
  <c r="E4" i="63"/>
  <c r="F14" i="63" s="1"/>
  <c r="G14" i="63" s="1"/>
  <c r="H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H17" i="62" s="1"/>
  <c r="I4" i="62"/>
  <c r="F18" i="62" s="1"/>
  <c r="G18" i="62" s="1"/>
  <c r="H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H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16" i="58" s="1"/>
  <c r="H4" i="58"/>
  <c r="F17" i="58" s="1"/>
  <c r="I4" i="58"/>
  <c r="F18" i="58" s="1"/>
  <c r="G18" i="58" s="1"/>
  <c r="H18" i="58" s="1"/>
  <c r="E4" i="58"/>
  <c r="F14" i="58" s="1"/>
  <c r="G14" i="58" s="1"/>
  <c r="H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L25" i="69" l="1"/>
  <c r="H14" i="56"/>
  <c r="H17" i="67"/>
  <c r="H18" i="72"/>
  <c r="H18" i="80"/>
  <c r="H39" i="86"/>
  <c r="H43" i="86"/>
  <c r="N43" i="86" s="1"/>
  <c r="O43" i="86" s="1"/>
  <c r="H47" i="86"/>
  <c r="N47" i="86" s="1"/>
  <c r="O47" i="86" s="1"/>
  <c r="H51" i="86"/>
  <c r="L23" i="60"/>
  <c r="F25" i="69"/>
  <c r="G25" i="69" s="1"/>
  <c r="H17" i="72"/>
  <c r="H14" i="78"/>
  <c r="F9" i="86"/>
  <c r="F23" i="69"/>
  <c r="G23" i="69" s="1"/>
  <c r="J24" i="55"/>
  <c r="H17" i="65"/>
  <c r="H18" i="78"/>
  <c r="H16" i="80"/>
  <c r="H29" i="86"/>
  <c r="H40" i="86"/>
  <c r="N40" i="86" s="1"/>
  <c r="O40" i="86" s="1"/>
  <c r="H44" i="86"/>
  <c r="N44" i="86" s="1"/>
  <c r="O44" i="86" s="1"/>
  <c r="H48" i="86"/>
  <c r="H52" i="86"/>
  <c r="N52" i="86" s="1"/>
  <c r="O52" i="86" s="1"/>
  <c r="H56" i="86"/>
  <c r="N56" i="86" s="1"/>
  <c r="O56" i="86" s="1"/>
  <c r="L25" i="58"/>
  <c r="H14" i="62"/>
  <c r="H17" i="78"/>
  <c r="H22" i="86"/>
  <c r="M20" i="88"/>
  <c r="I26" i="57"/>
  <c r="H15" i="56"/>
  <c r="H17" i="60"/>
  <c r="H16" i="78"/>
  <c r="H59" i="81"/>
  <c r="H23" i="86"/>
  <c r="H41" i="86"/>
  <c r="N41" i="86" s="1"/>
  <c r="O41" i="86" s="1"/>
  <c r="H45" i="86"/>
  <c r="H49" i="86"/>
  <c r="N49" i="86" s="1"/>
  <c r="O49" i="86" s="1"/>
  <c r="H53" i="86"/>
  <c r="N53" i="86" s="1"/>
  <c r="O53" i="86" s="1"/>
  <c r="L26" i="61"/>
  <c r="L26" i="69"/>
  <c r="H15" i="78"/>
  <c r="H16" i="86"/>
  <c r="F35" i="86"/>
  <c r="H58" i="86"/>
  <c r="N58" i="86" s="1"/>
  <c r="O58" i="86" s="1"/>
  <c r="L24" i="75"/>
  <c r="H18" i="60"/>
  <c r="H16" i="62"/>
  <c r="H15" i="63"/>
  <c r="H14" i="67"/>
  <c r="H17" i="86"/>
  <c r="H38" i="86"/>
  <c r="N38" i="86" s="1"/>
  <c r="O38" i="86" s="1"/>
  <c r="H42" i="86"/>
  <c r="H46" i="86"/>
  <c r="N46" i="86" s="1"/>
  <c r="O46" i="86" s="1"/>
  <c r="L25" i="68"/>
  <c r="L27" i="77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F11" i="79"/>
  <c r="H26" i="79"/>
  <c r="F20" i="79"/>
  <c r="H25" i="79"/>
  <c r="P25" i="79" s="1"/>
  <c r="Q25" i="79" s="1"/>
  <c r="M29" i="88"/>
  <c r="M13" i="91"/>
  <c r="H23" i="56"/>
  <c r="H26" i="56"/>
  <c r="H25" i="56"/>
  <c r="F20" i="56"/>
  <c r="H27" i="56"/>
  <c r="H24" i="56"/>
  <c r="F11" i="56"/>
  <c r="H17" i="58"/>
  <c r="G17" i="58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H15" i="76"/>
  <c r="G15" i="76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F11" i="59"/>
  <c r="H26" i="59"/>
  <c r="F20" i="59"/>
  <c r="H25" i="59"/>
  <c r="H18" i="59"/>
  <c r="H16" i="59"/>
  <c r="H14" i="59"/>
  <c r="D11" i="61"/>
  <c r="D20" i="61"/>
  <c r="H26" i="62"/>
  <c r="F20" i="62"/>
  <c r="H25" i="62"/>
  <c r="H24" i="62"/>
  <c r="F11" i="62"/>
  <c r="H27" i="62"/>
  <c r="P27" i="62" s="1"/>
  <c r="Q27" i="62" s="1"/>
  <c r="H23" i="62"/>
  <c r="H18" i="64"/>
  <c r="H16" i="66"/>
  <c r="D11" i="69"/>
  <c r="D20" i="69"/>
  <c r="H26" i="70"/>
  <c r="H25" i="70"/>
  <c r="H24" i="70"/>
  <c r="P24" i="70" s="1"/>
  <c r="Q24" i="70" s="1"/>
  <c r="H23" i="70"/>
  <c r="F11" i="70"/>
  <c r="H27" i="70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H15" i="80"/>
  <c r="G15" i="80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F20" i="68"/>
  <c r="H26" i="68"/>
  <c r="H25" i="68"/>
  <c r="P25" i="68" s="1"/>
  <c r="Q25" i="68" s="1"/>
  <c r="H24" i="68"/>
  <c r="H23" i="68"/>
  <c r="F11" i="68"/>
  <c r="D11" i="72"/>
  <c r="D20" i="72"/>
  <c r="H27" i="73"/>
  <c r="F20" i="73"/>
  <c r="H26" i="73"/>
  <c r="H25" i="73"/>
  <c r="H24" i="73"/>
  <c r="H23" i="73"/>
  <c r="F11" i="73"/>
  <c r="H15" i="79"/>
  <c r="G15" i="79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H17" i="70"/>
  <c r="G17" i="70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H23" i="80"/>
  <c r="F11" i="80"/>
  <c r="H27" i="80"/>
  <c r="F20" i="80"/>
  <c r="H26" i="80"/>
  <c r="H25" i="80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K27" i="60"/>
  <c r="K25" i="60"/>
  <c r="L25" i="60"/>
  <c r="J27" i="60"/>
  <c r="L27" i="60"/>
  <c r="K23" i="60"/>
  <c r="I24" i="60"/>
  <c r="J26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L24" i="5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L24" i="57"/>
  <c r="F24" i="57"/>
  <c r="G24" i="57" s="1"/>
  <c r="L25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D47" i="91"/>
  <c r="M47" i="91" s="1"/>
  <c r="D53" i="91"/>
  <c r="M53" i="91" s="1"/>
  <c r="H43" i="91"/>
  <c r="N43" i="91" s="1"/>
  <c r="O43" i="91" s="1"/>
  <c r="K43" i="91" s="1"/>
  <c r="H45" i="91"/>
  <c r="N45" i="91" s="1"/>
  <c r="O45" i="91" s="1"/>
  <c r="J45" i="91" s="1"/>
  <c r="H47" i="9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43" i="93"/>
  <c r="J45" i="93"/>
  <c r="J55" i="93"/>
  <c r="D9" i="93"/>
  <c r="N39" i="93"/>
  <c r="O39" i="93" s="1"/>
  <c r="J39" i="93" s="1"/>
  <c r="K40" i="93"/>
  <c r="N41" i="93"/>
  <c r="O41" i="93" s="1"/>
  <c r="J41" i="93" s="1"/>
  <c r="D43" i="93"/>
  <c r="M43" i="93" s="1"/>
  <c r="D49" i="93"/>
  <c r="M49" i="93" s="1"/>
  <c r="N49" i="93"/>
  <c r="O49" i="93" s="1"/>
  <c r="I49" i="93" s="1"/>
  <c r="D55" i="93"/>
  <c r="M55" i="93" s="1"/>
  <c r="I58" i="93"/>
  <c r="K58" i="93"/>
  <c r="I43" i="93"/>
  <c r="K43" i="93"/>
  <c r="I55" i="93"/>
  <c r="H15" i="93"/>
  <c r="H18" i="93"/>
  <c r="H21" i="93"/>
  <c r="H27" i="93"/>
  <c r="H33" i="93"/>
  <c r="J40" i="93"/>
  <c r="J44" i="93"/>
  <c r="J54" i="93"/>
  <c r="G12" i="92"/>
  <c r="H12" i="92" s="1"/>
  <c r="F9" i="92"/>
  <c r="D39" i="92"/>
  <c r="M39" i="92" s="1"/>
  <c r="M13" i="92"/>
  <c r="K4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N39" i="92"/>
  <c r="O39" i="92" s="1"/>
  <c r="I39" i="92" s="1"/>
  <c r="H40" i="92"/>
  <c r="H42" i="92"/>
  <c r="H44" i="92"/>
  <c r="H46" i="92"/>
  <c r="H48" i="92"/>
  <c r="H50" i="92"/>
  <c r="H52" i="92"/>
  <c r="H54" i="92"/>
  <c r="H56" i="92"/>
  <c r="H58" i="92"/>
  <c r="I55" i="92"/>
  <c r="J55" i="92"/>
  <c r="I41" i="92"/>
  <c r="I51" i="92"/>
  <c r="J51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K49" i="91"/>
  <c r="M14" i="91"/>
  <c r="M17" i="91"/>
  <c r="K39" i="91"/>
  <c r="K54" i="91"/>
  <c r="N38" i="91"/>
  <c r="O38" i="91" s="1"/>
  <c r="K38" i="91" s="1"/>
  <c r="I39" i="91"/>
  <c r="N47" i="91"/>
  <c r="O47" i="91" s="1"/>
  <c r="I47" i="91" s="1"/>
  <c r="I54" i="91"/>
  <c r="I57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I21" i="90"/>
  <c r="F35" i="90"/>
  <c r="D39" i="90"/>
  <c r="M39" i="90" s="1"/>
  <c r="M13" i="90"/>
  <c r="H20" i="90"/>
  <c r="D50" i="90"/>
  <c r="M50" i="90" s="1"/>
  <c r="M24" i="90"/>
  <c r="H26" i="90"/>
  <c r="H32" i="90"/>
  <c r="K44" i="90"/>
  <c r="D40" i="90"/>
  <c r="M40" i="90" s="1"/>
  <c r="M14" i="90"/>
  <c r="H16" i="90"/>
  <c r="D43" i="90"/>
  <c r="M43" i="90" s="1"/>
  <c r="M17" i="90"/>
  <c r="D46" i="90"/>
  <c r="M46" i="90" s="1"/>
  <c r="M20" i="90"/>
  <c r="J21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K15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18" i="82"/>
  <c r="I24" i="82"/>
  <c r="F35" i="82"/>
  <c r="H12" i="82"/>
  <c r="H13" i="82"/>
  <c r="D40" i="82"/>
  <c r="M40" i="82" s="1"/>
  <c r="M14" i="82"/>
  <c r="H16" i="82"/>
  <c r="D43" i="82"/>
  <c r="M43" i="82" s="1"/>
  <c r="M17" i="82"/>
  <c r="J18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3" i="68"/>
  <c r="Q23" i="68" s="1"/>
  <c r="P23" i="80"/>
  <c r="Q23" i="80" s="1"/>
  <c r="P24" i="80"/>
  <c r="Q24" i="80" s="1"/>
  <c r="P25" i="80"/>
  <c r="Q25" i="80" s="1"/>
  <c r="P26" i="80"/>
  <c r="Q26" i="80" s="1"/>
  <c r="P27" i="80"/>
  <c r="Q27" i="80" s="1"/>
  <c r="P23" i="79"/>
  <c r="Q23" i="79" s="1"/>
  <c r="P24" i="79"/>
  <c r="Q24" i="79" s="1"/>
  <c r="P26" i="79"/>
  <c r="Q26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3" i="70"/>
  <c r="Q23" i="70" s="1"/>
  <c r="P26" i="70"/>
  <c r="Q26" i="70" s="1"/>
  <c r="P27" i="70"/>
  <c r="Q27" i="70" s="1"/>
  <c r="O14" i="69"/>
  <c r="O15" i="69"/>
  <c r="O16" i="69"/>
  <c r="O17" i="69"/>
  <c r="O18" i="69"/>
  <c r="P24" i="68"/>
  <c r="Q24" i="68" s="1"/>
  <c r="P26" i="68"/>
  <c r="Q26" i="68" s="1"/>
  <c r="P27" i="68"/>
  <c r="Q27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4" i="62"/>
  <c r="Q24" i="62" s="1"/>
  <c r="P25" i="62"/>
  <c r="Q25" i="62" s="1"/>
  <c r="P26" i="62"/>
  <c r="Q26" i="62" s="1"/>
  <c r="O14" i="61"/>
  <c r="O15" i="61"/>
  <c r="O16" i="61"/>
  <c r="O17" i="61"/>
  <c r="O18" i="61"/>
  <c r="O15" i="60"/>
  <c r="O16" i="60"/>
  <c r="O17" i="60"/>
  <c r="O18" i="60"/>
  <c r="O23" i="60"/>
  <c r="P23" i="59"/>
  <c r="Q23" i="59" s="1"/>
  <c r="O14" i="59"/>
  <c r="O15" i="59"/>
  <c r="O16" i="59"/>
  <c r="O17" i="59"/>
  <c r="O18" i="59"/>
  <c r="P27" i="58"/>
  <c r="Q27" i="58" s="1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I56" i="86" l="1"/>
  <c r="J48" i="93"/>
  <c r="I48" i="93"/>
  <c r="I47" i="92"/>
  <c r="J23" i="57"/>
  <c r="K42" i="93"/>
  <c r="K24" i="57"/>
  <c r="J24" i="60"/>
  <c r="L24" i="80"/>
  <c r="K56" i="93"/>
  <c r="J56" i="86"/>
  <c r="L23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47" i="90"/>
  <c r="J56" i="90"/>
  <c r="K56" i="90"/>
  <c r="J17" i="90"/>
  <c r="I17" i="90"/>
  <c r="N47" i="90"/>
  <c r="O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I30" i="94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J21" i="93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J33" i="90"/>
  <c r="I33" i="90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23" i="89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K52" i="88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K47" i="87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I53" i="85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I19" i="84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I14" i="83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N42" i="81"/>
  <c r="O42" i="81" s="1"/>
  <c r="I42" i="81" s="1"/>
  <c r="N19" i="81"/>
  <c r="O19" i="81" s="1"/>
  <c r="J19" i="81" s="1"/>
  <c r="K19" i="81"/>
  <c r="N58" i="81"/>
  <c r="O58" i="81" s="1"/>
  <c r="J58" i="81" s="1"/>
  <c r="N40" i="81"/>
  <c r="O40" i="81" s="1"/>
  <c r="K40" i="81" s="1"/>
  <c r="N20" i="81"/>
  <c r="O20" i="81" s="1"/>
  <c r="J20" i="81" s="1"/>
  <c r="I20" i="8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J59" i="88" l="1"/>
  <c r="J30" i="94"/>
  <c r="K21" i="81"/>
  <c r="K32" i="90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L28" i="54" l="1"/>
  <c r="I28" i="54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<sst xmlns="http://schemas.openxmlformats.org/spreadsheetml/2006/main" count="2990" uniqueCount="330">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</sst>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7" fontId="19" fillId="0" borderId="61" xfId="0" applyNumberFormat="1" applyFont="1" applyBorder="1">
      <alignment vertical="center"/>
    </xf>
    <xf numFmtId="176" fontId="4" fillId="0" borderId="61" xfId="1" applyFont="1" applyFill="1" applyBorder="1" applyAlignment="1">
      <alignment horizontal="center" vertical="center" wrapText="1"/>
    </xf>
    <xf numFmtId="177" fontId="4" fillId="0" borderId="61" xfId="1" applyNumberFormat="1" applyFont="1" applyFill="1" applyBorder="1" applyAlignment="1">
      <alignment horizontal="center" vertical="center"/>
    </xf>
    <xf numFmtId="177" fontId="4" fillId="0" borderId="61" xfId="0" applyNumberFormat="1" applyFont="1" applyFill="1" applyBorder="1" applyAlignment="1">
      <alignment horizontal="center" vertical="center"/>
    </xf>
    <xf numFmtId="177" fontId="16" fillId="0" borderId="75" xfId="0" applyNumberFormat="1" applyFont="1" applyBorder="1">
      <alignment vertical="center"/>
    </xf>
    <xf numFmtId="177" fontId="16" fillId="0" borderId="72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177" fontId="19" fillId="0" borderId="63" xfId="0" applyNumberFormat="1" applyFont="1" applyBorder="1">
      <alignment vertical="center"/>
    </xf>
    <xf numFmtId="177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7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7" fontId="20" fillId="0" borderId="75" xfId="0" applyNumberFormat="1" applyFont="1" applyBorder="1">
      <alignment vertical="center"/>
    </xf>
    <xf numFmtId="177" fontId="20" fillId="0" borderId="77" xfId="0" applyNumberFormat="1" applyFont="1" applyBorder="1">
      <alignment vertical="center"/>
    </xf>
    <xf numFmtId="177" fontId="20" fillId="0" borderId="78" xfId="0" applyNumberFormat="1" applyFont="1" applyBorder="1">
      <alignment vertical="center"/>
    </xf>
    <xf numFmtId="177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7" fontId="20" fillId="0" borderId="63" xfId="0" applyNumberFormat="1" applyFont="1" applyBorder="1">
      <alignment vertical="center"/>
    </xf>
    <xf numFmtId="177" fontId="20" fillId="0" borderId="69" xfId="0" applyNumberFormat="1" applyFont="1" applyBorder="1">
      <alignment vertical="center"/>
    </xf>
    <xf numFmtId="177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4" xfId="1" applyFont="1" applyBorder="1" applyAlignment="1">
      <alignment horizontal="center" vertical="center"/>
    </xf>
    <xf numFmtId="177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176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6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176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176" fontId="4" fillId="4" borderId="51" xfId="1" applyFont="1" applyFill="1" applyBorder="1" applyAlignment="1">
      <alignment horizontal="center" vertical="center"/>
    </xf>
    <xf numFmtId="176" fontId="4" fillId="0" borderId="32" xfId="1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176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176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176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176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7" fontId="20" fillId="0" borderId="75" xfId="0" applyNumberFormat="1" applyFont="1" applyBorder="1" applyAlignment="1">
      <alignment vertical="center"/>
    </xf>
    <xf numFmtId="177" fontId="20" fillId="0" borderId="69" xfId="0" applyNumberFormat="1" applyFont="1" applyBorder="1" applyAlignment="1">
      <alignment vertical="center"/>
    </xf>
    <xf numFmtId="177" fontId="20" fillId="0" borderId="61" xfId="0" applyNumberFormat="1" applyFont="1" applyBorder="1" applyAlignment="1">
      <alignment vertical="center"/>
    </xf>
    <xf numFmtId="177" fontId="20" fillId="0" borderId="79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63" xfId="0" applyNumberFormat="1" applyFont="1" applyBorder="1" applyAlignment="1">
      <alignment vertical="center"/>
    </xf>
    <xf numFmtId="177" fontId="20" fillId="0" borderId="70" xfId="0" applyNumberFormat="1" applyFont="1" applyBorder="1" applyAlignment="1">
      <alignment vertical="center"/>
    </xf>
    <xf numFmtId="177" fontId="20" fillId="0" borderId="77" xfId="0" applyNumberFormat="1" applyFont="1" applyBorder="1" applyAlignment="1">
      <alignment vertical="center"/>
    </xf>
    <xf numFmtId="177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7" fontId="20" fillId="0" borderId="94" xfId="0" applyNumberFormat="1" applyFont="1" applyBorder="1">
      <alignment vertical="center"/>
    </xf>
    <xf numFmtId="177" fontId="20" fillId="0" borderId="95" xfId="0" applyNumberFormat="1" applyFont="1" applyBorder="1">
      <alignment vertical="center"/>
    </xf>
    <xf numFmtId="177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7" fontId="20" fillId="0" borderId="99" xfId="0" applyNumberFormat="1" applyFont="1" applyBorder="1">
      <alignment vertical="center"/>
    </xf>
    <xf numFmtId="177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7" fontId="19" fillId="0" borderId="94" xfId="0" applyNumberFormat="1" applyFont="1" applyBorder="1">
      <alignment vertical="center"/>
    </xf>
    <xf numFmtId="177" fontId="16" fillId="0" borderId="94" xfId="0" applyNumberFormat="1" applyFont="1" applyBorder="1">
      <alignment vertical="center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7" fontId="19" fillId="0" borderId="32" xfId="0" applyNumberFormat="1" applyFont="1" applyBorder="1">
      <alignment vertical="center"/>
    </xf>
    <xf numFmtId="177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7" fontId="19" fillId="0" borderId="40" xfId="0" applyNumberFormat="1" applyFont="1" applyBorder="1">
      <alignment vertical="center"/>
    </xf>
    <xf numFmtId="177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7" fontId="19" fillId="0" borderId="52" xfId="0" applyNumberFormat="1" applyFont="1" applyBorder="1">
      <alignment vertical="center"/>
    </xf>
    <xf numFmtId="177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7" fontId="4" fillId="4" borderId="61" xfId="0" applyNumberFormat="1" applyFont="1" applyFill="1" applyBorder="1">
      <alignment vertical="center"/>
    </xf>
    <xf numFmtId="177" fontId="15" fillId="0" borderId="75" xfId="0" applyNumberFormat="1" applyFont="1" applyBorder="1" applyAlignment="1">
      <alignment vertical="center"/>
    </xf>
    <xf numFmtId="177" fontId="15" fillId="0" borderId="61" xfId="0" applyNumberFormat="1" applyFont="1" applyBorder="1" applyAlignment="1">
      <alignment vertical="center"/>
    </xf>
    <xf numFmtId="177" fontId="15" fillId="0" borderId="81" xfId="0" applyNumberFormat="1" applyFont="1" applyBorder="1" applyAlignment="1">
      <alignment vertical="center"/>
    </xf>
    <xf numFmtId="177" fontId="15" fillId="0" borderId="63" xfId="0" applyNumberFormat="1" applyFont="1" applyBorder="1" applyAlignment="1">
      <alignment vertical="center"/>
    </xf>
    <xf numFmtId="177" fontId="15" fillId="0" borderId="77" xfId="0" applyNumberFormat="1" applyFont="1" applyBorder="1" applyAlignment="1">
      <alignment vertical="center"/>
    </xf>
    <xf numFmtId="177" fontId="15" fillId="0" borderId="77" xfId="0" applyNumberFormat="1" applyFont="1" applyBorder="1">
      <alignment vertical="center"/>
    </xf>
    <xf numFmtId="177" fontId="15" fillId="0" borderId="61" xfId="0" applyNumberFormat="1" applyFont="1" applyBorder="1">
      <alignment vertical="center"/>
    </xf>
    <xf numFmtId="177" fontId="15" fillId="0" borderId="63" xfId="0" applyNumberFormat="1" applyFont="1" applyBorder="1">
      <alignment vertical="center"/>
    </xf>
    <xf numFmtId="177" fontId="15" fillId="0" borderId="81" xfId="0" applyNumberFormat="1" applyFont="1" applyBorder="1">
      <alignment vertical="center"/>
    </xf>
    <xf numFmtId="177" fontId="15" fillId="0" borderId="75" xfId="0" applyNumberFormat="1" applyFont="1" applyBorder="1">
      <alignment vertical="center"/>
    </xf>
    <xf numFmtId="177" fontId="15" fillId="0" borderId="94" xfId="0" applyNumberFormat="1" applyFont="1" applyBorder="1">
      <alignment vertical="center"/>
    </xf>
    <xf numFmtId="177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7" fontId="7" fillId="0" borderId="61" xfId="0" applyNumberFormat="1" applyFont="1" applyBorder="1" applyAlignment="1">
      <alignment horizontal="right" vertical="center"/>
    </xf>
    <xf numFmtId="177" fontId="8" fillId="0" borderId="61" xfId="0" applyNumberFormat="1" applyFont="1" applyBorder="1" applyAlignment="1">
      <alignment horizontal="right" vertical="center"/>
    </xf>
    <xf numFmtId="176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7" fontId="19" fillId="0" borderId="0" xfId="0" applyNumberFormat="1" applyFont="1" applyBorder="1">
      <alignment vertical="center"/>
    </xf>
    <xf numFmtId="177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7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7" fontId="19" fillId="0" borderId="114" xfId="0" applyNumberFormat="1" applyFont="1" applyBorder="1">
      <alignment vertical="center"/>
    </xf>
    <xf numFmtId="177" fontId="19" fillId="0" borderId="115" xfId="0" applyNumberFormat="1" applyFont="1" applyBorder="1">
      <alignment vertical="center"/>
    </xf>
    <xf numFmtId="177" fontId="19" fillId="0" borderId="116" xfId="0" applyNumberFormat="1" applyFont="1" applyBorder="1">
      <alignment vertical="center"/>
    </xf>
    <xf numFmtId="177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7" fontId="19" fillId="0" borderId="59" xfId="0" applyNumberFormat="1" applyFont="1" applyBorder="1">
      <alignment vertical="center"/>
    </xf>
    <xf numFmtId="177" fontId="19" fillId="0" borderId="58" xfId="0" applyNumberFormat="1" applyFont="1" applyBorder="1">
      <alignment vertical="center"/>
    </xf>
    <xf numFmtId="177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7" fontId="16" fillId="4" borderId="0" xfId="0" applyNumberFormat="1" applyFont="1" applyFill="1" applyBorder="1">
      <alignment vertical="center"/>
    </xf>
    <xf numFmtId="177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176" fontId="15" fillId="9" borderId="133" xfId="1" applyFont="1" applyFill="1" applyBorder="1" applyAlignment="1">
      <alignment horizontal="center" vertical="center"/>
    </xf>
    <xf numFmtId="176" fontId="15" fillId="9" borderId="134" xfId="1" applyFont="1" applyFill="1" applyBorder="1" applyAlignment="1">
      <alignment horizontal="center" vertical="center"/>
    </xf>
    <xf numFmtId="176" fontId="13" fillId="4" borderId="132" xfId="1" applyFont="1" applyFill="1" applyBorder="1" applyAlignment="1">
      <alignment horizontal="center" vertical="center"/>
    </xf>
    <xf numFmtId="176" fontId="13" fillId="4" borderId="133" xfId="1" applyFont="1" applyFill="1" applyBorder="1" applyAlignment="1">
      <alignment horizontal="center" vertical="center"/>
    </xf>
    <xf numFmtId="176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6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262" t="s">
        <v>3</v>
      </c>
      <c r="B1" s="263" t="s">
        <v>2</v>
      </c>
    </row>
    <row r="2" spans="1:2" s="18" customFormat="1" ht="23.25" customHeight="1">
      <c r="A2" s="111">
        <v>55000</v>
      </c>
      <c r="B2" s="238" t="s">
        <v>73</v>
      </c>
    </row>
    <row r="3" spans="1:2" s="18" customFormat="1" ht="23.25" customHeight="1">
      <c r="A3" s="111">
        <v>75000</v>
      </c>
      <c r="B3" s="238" t="s">
        <v>75</v>
      </c>
    </row>
    <row r="4" spans="1:2" s="18" customFormat="1" ht="23.25" customHeight="1">
      <c r="A4" s="111">
        <v>89000</v>
      </c>
      <c r="B4" s="238" t="s">
        <v>76</v>
      </c>
    </row>
    <row r="5" spans="1:2" s="18" customFormat="1" ht="23.25" customHeight="1">
      <c r="A5" s="111">
        <v>125000</v>
      </c>
      <c r="B5" s="238" t="s">
        <v>77</v>
      </c>
    </row>
    <row r="6" spans="1:2" s="18" customFormat="1" ht="23.25" customHeight="1">
      <c r="A6" s="111">
        <v>45000</v>
      </c>
      <c r="B6" s="238" t="s">
        <v>78</v>
      </c>
    </row>
    <row r="7" spans="1:2" s="18" customFormat="1" ht="23.25" customHeight="1">
      <c r="A7" s="111">
        <v>33000</v>
      </c>
      <c r="B7" s="238" t="s">
        <v>79</v>
      </c>
    </row>
    <row r="8" spans="1:2" s="172" customFormat="1" ht="23.25" customHeight="1">
      <c r="A8" s="111">
        <v>43000</v>
      </c>
      <c r="B8" s="238" t="s">
        <v>80</v>
      </c>
    </row>
    <row r="9" spans="1:2" s="18" customFormat="1" ht="23.25" customHeight="1">
      <c r="A9" s="111">
        <v>50000</v>
      </c>
      <c r="B9" s="238" t="s">
        <v>81</v>
      </c>
    </row>
    <row r="10" spans="1:2" s="18" customFormat="1" ht="23.25" customHeight="1">
      <c r="A10" s="111">
        <v>69000</v>
      </c>
      <c r="B10" s="238" t="s">
        <v>82</v>
      </c>
    </row>
    <row r="11" spans="1:2" s="18" customFormat="1" ht="23.25" customHeight="1">
      <c r="A11" s="111">
        <v>79000</v>
      </c>
      <c r="B11" s="238" t="s">
        <v>83</v>
      </c>
    </row>
    <row r="12" spans="1:2" s="18" customFormat="1" ht="23.25" customHeight="1">
      <c r="A12" s="111">
        <v>100000</v>
      </c>
      <c r="B12" s="238" t="s">
        <v>84</v>
      </c>
    </row>
    <row r="13" spans="1:2" s="18" customFormat="1" ht="23.25" customHeight="1">
      <c r="A13" s="111">
        <v>33000</v>
      </c>
      <c r="B13" s="238" t="s">
        <v>85</v>
      </c>
    </row>
    <row r="14" spans="1:2" s="18" customFormat="1" ht="23.25" customHeight="1">
      <c r="A14" s="111">
        <v>50000</v>
      </c>
      <c r="B14" s="238" t="s">
        <v>86</v>
      </c>
    </row>
    <row r="15" spans="1:2" s="18" customFormat="1" ht="23.25" customHeight="1">
      <c r="A15" s="111">
        <v>69000</v>
      </c>
      <c r="B15" s="238" t="s">
        <v>87</v>
      </c>
    </row>
    <row r="16" spans="1:2" s="18" customFormat="1" ht="23.25" customHeight="1">
      <c r="A16" s="111">
        <v>33000</v>
      </c>
      <c r="B16" s="238" t="s">
        <v>104</v>
      </c>
    </row>
    <row r="17" spans="1:2" s="18" customFormat="1" ht="23.25" customHeight="1">
      <c r="A17" s="111">
        <v>55000</v>
      </c>
      <c r="B17" s="238" t="s">
        <v>103</v>
      </c>
    </row>
    <row r="18" spans="1:2" s="18" customFormat="1" ht="23.25" customHeight="1">
      <c r="A18" s="111">
        <v>31000</v>
      </c>
      <c r="B18" s="238" t="s">
        <v>88</v>
      </c>
    </row>
    <row r="19" spans="1:2" s="18" customFormat="1" ht="23.25" customHeight="1">
      <c r="A19" s="111">
        <v>41000</v>
      </c>
      <c r="B19" s="238" t="s">
        <v>89</v>
      </c>
    </row>
    <row r="20" spans="1:2" s="18" customFormat="1" ht="23.25" customHeight="1">
      <c r="A20" s="111">
        <v>47000</v>
      </c>
      <c r="B20" s="238" t="s">
        <v>90</v>
      </c>
    </row>
    <row r="21" spans="1:2" s="18" customFormat="1" ht="23.25" customHeight="1">
      <c r="A21" s="111">
        <v>15400</v>
      </c>
      <c r="B21" s="238" t="s">
        <v>105</v>
      </c>
    </row>
    <row r="22" spans="1:2" s="18" customFormat="1" ht="23.25" customHeight="1">
      <c r="A22" s="111">
        <v>19800</v>
      </c>
      <c r="B22" s="238" t="s">
        <v>106</v>
      </c>
    </row>
    <row r="23" spans="1:2" s="18" customFormat="1" ht="23.25" customHeight="1">
      <c r="A23" s="111">
        <v>19800</v>
      </c>
      <c r="B23" s="238" t="s">
        <v>107</v>
      </c>
    </row>
    <row r="24" spans="1:2" s="18" customFormat="1" ht="23.25" customHeight="1">
      <c r="A24" s="111">
        <v>33000</v>
      </c>
      <c r="B24" s="238" t="s">
        <v>91</v>
      </c>
    </row>
    <row r="25" spans="1:2" s="18" customFormat="1" ht="23.25" customHeight="1">
      <c r="A25" s="111">
        <v>43000</v>
      </c>
      <c r="B25" s="238" t="s">
        <v>92</v>
      </c>
    </row>
    <row r="26" spans="1:2" s="18" customFormat="1" ht="23.25" customHeight="1">
      <c r="A26" s="111">
        <v>50000</v>
      </c>
      <c r="B26" s="238" t="s">
        <v>93</v>
      </c>
    </row>
    <row r="27" spans="1:2" s="18" customFormat="1" ht="23.25" customHeight="1">
      <c r="A27" s="111">
        <v>69000</v>
      </c>
      <c r="B27" s="238" t="s">
        <v>94</v>
      </c>
    </row>
    <row r="28" spans="1:2" s="18" customFormat="1" ht="23.25" customHeight="1">
      <c r="A28" s="111">
        <v>79000</v>
      </c>
      <c r="B28" s="238" t="s">
        <v>95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price!B8</f>
        <v>갤럭시 S20fe</v>
      </c>
      <c r="F7" s="498"/>
      <c r="G7" s="499" t="s">
        <v>257</v>
      </c>
      <c r="H7" s="499"/>
      <c r="I7" s="500">
        <f>price!C8</f>
        <v>899800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price!B9</f>
        <v>갤럭시 S20 플러스</v>
      </c>
      <c r="F7" s="498"/>
      <c r="G7" s="499" t="s">
        <v>257</v>
      </c>
      <c r="H7" s="499"/>
      <c r="I7" s="500">
        <f>price!C9</f>
        <v>1353000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1353000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956250</v>
      </c>
      <c r="I14" s="203">
        <f>SUM(H14/24)+E14+Q14+R14</f>
        <v>97338.953125</v>
      </c>
      <c r="J14" s="203">
        <f>SUM(H14/36)+E14+Q14+R14</f>
        <v>84057.703125</v>
      </c>
      <c r="K14" s="203">
        <f>SUM(H14/48)+E14+Q14+R14</f>
        <v>77417.078125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59956.875000000007</v>
      </c>
      <c r="Q14" s="221">
        <f>SUM(P14/24)</f>
        <v>2498.2031250000005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847000</v>
      </c>
      <c r="I15" s="200">
        <f t="shared" ref="I15:I18" si="1">SUM(H15/24)+E15+Q15+R15</f>
        <v>112501.45416666666</v>
      </c>
      <c r="J15" s="200">
        <f t="shared" ref="J15:J18" si="2">SUM(H15/36)+E15+Q15+R15</f>
        <v>100737.56527777779</v>
      </c>
      <c r="K15" s="200">
        <f t="shared" ref="K15:K18" si="3">SUM(H15/48)+E15+Q15+R15</f>
        <v>94855.620833333334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53106.9</v>
      </c>
      <c r="Q15" s="221">
        <f t="shared" ref="Q15:Q18" si="6">SUM(P15/24)</f>
        <v>2212.7874999999999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801000</v>
      </c>
      <c r="I16" s="200">
        <f t="shared" si="1"/>
        <v>124464.6125</v>
      </c>
      <c r="J16" s="200">
        <f t="shared" si="2"/>
        <v>113339.6125</v>
      </c>
      <c r="K16" s="200">
        <f t="shared" si="3"/>
        <v>107777.1125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50222.700000000004</v>
      </c>
      <c r="Q16" s="221">
        <f t="shared" si="6"/>
        <v>2092.6125000000002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801000</v>
      </c>
      <c r="I17" s="206">
        <f t="shared" si="1"/>
        <v>160464.61249999999</v>
      </c>
      <c r="J17" s="206">
        <f t="shared" si="2"/>
        <v>149339.61249999999</v>
      </c>
      <c r="K17" s="206">
        <f t="shared" si="3"/>
        <v>143777.11249999999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50222.700000000004</v>
      </c>
      <c r="Q17" s="221">
        <f t="shared" si="6"/>
        <v>2092.6125000000002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1013750</v>
      </c>
      <c r="I18" s="209">
        <f t="shared" si="1"/>
        <v>89885.005208333343</v>
      </c>
      <c r="J18" s="209">
        <f t="shared" si="2"/>
        <v>75805.144097222219</v>
      </c>
      <c r="K18" s="209">
        <f t="shared" si="3"/>
        <v>68765.213541666672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63562.125000000007</v>
      </c>
      <c r="Q18" s="221">
        <f t="shared" si="6"/>
        <v>2648.4218750000005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1353000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1353000</v>
      </c>
      <c r="I23" s="194">
        <f>SUM(H23/24)+Q23+R23+E23-F23</f>
        <v>101156.71249999999</v>
      </c>
      <c r="J23" s="194">
        <f>SUM(H23/36)+Q23+R23+E23-F23</f>
        <v>82365.045833333337</v>
      </c>
      <c r="K23" s="283">
        <f>SUM(H23/48)+Q23+R23+E23-F23</f>
        <v>72969.212499999994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84833.1</v>
      </c>
      <c r="Q23" s="221">
        <f>SUM(P23/24)</f>
        <v>3534.7125000000001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1353000</v>
      </c>
      <c r="I24" s="86">
        <f t="shared" ref="I24:I27" si="10">SUM(H24/24)+Q24+R24+E24-F24</f>
        <v>116156.71249999999</v>
      </c>
      <c r="J24" s="86">
        <f t="shared" ref="J24:J27" si="11">SUM(H24/36)+Q24+R24+E24-F24</f>
        <v>97365.045833333337</v>
      </c>
      <c r="K24" s="284">
        <f t="shared" ref="K24:K27" si="12">SUM(H24/48)+Q24+R24+E24-F24</f>
        <v>87969.212499999994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84833.1</v>
      </c>
      <c r="Q24" s="221">
        <f t="shared" ref="Q24:Q27" si="15">SUM(P24/24)</f>
        <v>3534.7125000000001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1353000</v>
      </c>
      <c r="I25" s="86">
        <f t="shared" si="10"/>
        <v>126656.71249999999</v>
      </c>
      <c r="J25" s="86">
        <f t="shared" si="11"/>
        <v>107865.04583333334</v>
      </c>
      <c r="K25" s="284">
        <f t="shared" si="12"/>
        <v>98469.212499999994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84833.1</v>
      </c>
      <c r="Q25" s="221">
        <f t="shared" si="15"/>
        <v>3534.7125000000001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1353000</v>
      </c>
      <c r="I26" s="88">
        <f t="shared" si="10"/>
        <v>153656.71249999999</v>
      </c>
      <c r="J26" s="88">
        <f t="shared" si="11"/>
        <v>134865.04583333334</v>
      </c>
      <c r="K26" s="285">
        <f t="shared" si="12"/>
        <v>125469.21249999999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84833.1</v>
      </c>
      <c r="Q26" s="221">
        <f t="shared" si="15"/>
        <v>3534.7125000000001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1353000</v>
      </c>
      <c r="I27" s="196">
        <f t="shared" si="10"/>
        <v>93656.712499999994</v>
      </c>
      <c r="J27" s="196">
        <f t="shared" si="11"/>
        <v>74865.045833333337</v>
      </c>
      <c r="K27" s="286">
        <f t="shared" si="12"/>
        <v>65469.212499999994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84833.1</v>
      </c>
      <c r="Q27" s="221">
        <f t="shared" si="15"/>
        <v>3534.7125000000001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activeCell="F33" sqref="F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price!B10</f>
        <v>갤럭시 S20 울트라</v>
      </c>
      <c r="F7" s="498"/>
      <c r="G7" s="499" t="s">
        <v>257</v>
      </c>
      <c r="H7" s="499"/>
      <c r="I7" s="500">
        <f>price!C10</f>
        <v>1248500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price!M11</f>
        <v>340000</v>
      </c>
      <c r="F4" s="83">
        <f>price!N11</f>
        <v>370000</v>
      </c>
      <c r="G4" s="83">
        <f>price!O11</f>
        <v>400000</v>
      </c>
      <c r="H4" s="83">
        <f>price!P11</f>
        <v>400000</v>
      </c>
      <c r="I4" s="83">
        <f>price!Q11</f>
        <v>324000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price!B11</f>
        <v>갤럭시 S10_5G</v>
      </c>
      <c r="F7" s="498"/>
      <c r="G7" s="499" t="s">
        <v>257</v>
      </c>
      <c r="H7" s="499"/>
      <c r="I7" s="500">
        <f>price!C11</f>
        <v>799700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340000</v>
      </c>
      <c r="G14" s="204">
        <f>SUM(F14*0.15)</f>
        <v>51000</v>
      </c>
      <c r="H14" s="203">
        <f>SUM(I7-F14-G14)</f>
        <v>408700</v>
      </c>
      <c r="I14" s="203">
        <f>SUM(H14/24)+E14+Q14+R14</f>
        <v>73093.895416666666</v>
      </c>
      <c r="J14" s="203">
        <f>SUM(H14/36)+E14+Q14+R14</f>
        <v>67417.506527777776</v>
      </c>
      <c r="K14" s="203">
        <f>SUM(H14/48)+E14+Q14+R14</f>
        <v>64579.312083333338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25625.49</v>
      </c>
      <c r="Q14" s="221">
        <f>SUM(P14/24)</f>
        <v>1067.72875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370000</v>
      </c>
      <c r="G15" s="201">
        <f t="shared" ref="G15:G18" si="0">SUM(F15*0.15)</f>
        <v>55500</v>
      </c>
      <c r="H15" s="200">
        <f>SUM(I7-F15-G15)</f>
        <v>374200</v>
      </c>
      <c r="I15" s="200">
        <f t="shared" ref="I15:I18" si="1">SUM(H15/24)+E15+Q15+R15</f>
        <v>91566.264166666675</v>
      </c>
      <c r="J15" s="200">
        <f t="shared" ref="J15:J18" si="2">SUM(H15/36)+E15+Q15+R15</f>
        <v>86369.041944444441</v>
      </c>
      <c r="K15" s="200">
        <f t="shared" ref="K15:K18" si="3">SUM(H15/48)+E15+Q15+R15</f>
        <v>83770.430833333332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23462.340000000004</v>
      </c>
      <c r="Q15" s="221">
        <f t="shared" ref="Q15:Q18" si="6">SUM(P15/24)</f>
        <v>977.5975000000002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400000</v>
      </c>
      <c r="G16" s="201">
        <f t="shared" si="0"/>
        <v>60000</v>
      </c>
      <c r="H16" s="200">
        <f>SUM(I7-F16-G16)</f>
        <v>339700</v>
      </c>
      <c r="I16" s="200">
        <f t="shared" si="1"/>
        <v>104038.63291666667</v>
      </c>
      <c r="J16" s="200">
        <f t="shared" si="2"/>
        <v>99320.577361111107</v>
      </c>
      <c r="K16" s="200">
        <f t="shared" si="3"/>
        <v>96961.549583333326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21299.190000000002</v>
      </c>
      <c r="Q16" s="221">
        <f t="shared" si="6"/>
        <v>887.46625000000006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400000</v>
      </c>
      <c r="G17" s="207">
        <f t="shared" si="0"/>
        <v>60000</v>
      </c>
      <c r="H17" s="206">
        <f>SUM(I7-F17-G17)</f>
        <v>339700</v>
      </c>
      <c r="I17" s="206">
        <f t="shared" si="1"/>
        <v>140038.63291666665</v>
      </c>
      <c r="J17" s="206">
        <f t="shared" si="2"/>
        <v>135320.57736111112</v>
      </c>
      <c r="K17" s="206">
        <f t="shared" si="3"/>
        <v>132961.54958333334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21299.190000000002</v>
      </c>
      <c r="Q17" s="221">
        <f t="shared" si="6"/>
        <v>887.46625000000006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324000</v>
      </c>
      <c r="G18" s="210">
        <f t="shared" si="0"/>
        <v>48600</v>
      </c>
      <c r="H18" s="209">
        <f>SUM(I7-F18-G18)</f>
        <v>427100</v>
      </c>
      <c r="I18" s="209">
        <f t="shared" si="1"/>
        <v>63908.63208333333</v>
      </c>
      <c r="J18" s="209">
        <f t="shared" si="2"/>
        <v>57976.687638888892</v>
      </c>
      <c r="K18" s="209">
        <f t="shared" si="3"/>
        <v>55010.715416666666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26779.170000000002</v>
      </c>
      <c r="Q18" s="221">
        <f t="shared" si="6"/>
        <v>1115.7987500000002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price!B12</f>
        <v>갤럭시 A90</v>
      </c>
      <c r="F7" s="498"/>
      <c r="G7" s="499" t="s">
        <v>257</v>
      </c>
      <c r="H7" s="499"/>
      <c r="I7" s="500">
        <f>price!C12</f>
        <v>550000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price!B13</f>
        <v>갤럭시 A퀀텀</v>
      </c>
      <c r="F7" s="498"/>
      <c r="G7" s="499" t="s">
        <v>257</v>
      </c>
      <c r="H7" s="499"/>
      <c r="I7" s="500">
        <f>price!C13</f>
        <v>649000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649000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485700</v>
      </c>
      <c r="I14" s="203">
        <f>SUM(H14/24)+E14+Q14+R14</f>
        <v>76503.391250000001</v>
      </c>
      <c r="J14" s="203">
        <f>SUM(H14/36)+E14+Q14+R14</f>
        <v>69757.557916666672</v>
      </c>
      <c r="K14" s="203">
        <f>SUM(H14/48)+E14+Q14+R14</f>
        <v>66384.641250000001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30453.390000000003</v>
      </c>
      <c r="Q14" s="221">
        <f>SUM(P14/24)</f>
        <v>1268.8912500000001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453500</v>
      </c>
      <c r="I15" s="200">
        <f t="shared" ref="I15:I18" si="1">SUM(H15/24)+E15+Q15+R15</f>
        <v>95077.602083333331</v>
      </c>
      <c r="J15" s="200">
        <f t="shared" ref="J15:J18" si="2">SUM(H15/36)+E15+Q15+R15</f>
        <v>88778.990972222222</v>
      </c>
      <c r="K15" s="200">
        <f t="shared" ref="K15:K18" si="3">SUM(H15/48)+E15+Q15+R15</f>
        <v>85629.685416666674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28434.450000000004</v>
      </c>
      <c r="Q15" s="221">
        <f t="shared" ref="Q15:Q18" si="6">SUM(P15/24)</f>
        <v>1184.7687500000002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419000</v>
      </c>
      <c r="I16" s="200">
        <f t="shared" si="1"/>
        <v>107549.97083333333</v>
      </c>
      <c r="J16" s="200">
        <f t="shared" si="2"/>
        <v>101730.52638888889</v>
      </c>
      <c r="K16" s="200">
        <f t="shared" si="3"/>
        <v>98820.804166666669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26271.300000000003</v>
      </c>
      <c r="Q16" s="221">
        <f t="shared" si="6"/>
        <v>1094.6375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377600</v>
      </c>
      <c r="I17" s="206">
        <f t="shared" si="1"/>
        <v>141716.81333333335</v>
      </c>
      <c r="J17" s="206">
        <f t="shared" si="2"/>
        <v>136472.36888888889</v>
      </c>
      <c r="K17" s="206">
        <f t="shared" si="3"/>
        <v>133850.14666666667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23675.52</v>
      </c>
      <c r="Q17" s="221">
        <f t="shared" si="6"/>
        <v>986.48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501800</v>
      </c>
      <c r="I18" s="209">
        <f t="shared" si="1"/>
        <v>67216.285833333328</v>
      </c>
      <c r="J18" s="209">
        <f t="shared" si="2"/>
        <v>60246.84138888889</v>
      </c>
      <c r="K18" s="209">
        <f t="shared" si="3"/>
        <v>56762.119166666664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31462.860000000004</v>
      </c>
      <c r="Q18" s="221">
        <f t="shared" si="6"/>
        <v>1310.9525000000001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649000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649000</v>
      </c>
      <c r="I23" s="194">
        <f>SUM(H23/24)+Q23+R23+E23-F23</f>
        <v>69984.179166666669</v>
      </c>
      <c r="J23" s="194">
        <f>SUM(H23/36)+Q23+R23+E23-F23</f>
        <v>60970.290277777778</v>
      </c>
      <c r="K23" s="283">
        <f>SUM(H23/48)+Q23+R23+E23-F23</f>
        <v>56463.34583333334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40692.300000000003</v>
      </c>
      <c r="Q23" s="221">
        <f>SUM(P23/24)</f>
        <v>1695.5125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649000</v>
      </c>
      <c r="I24" s="86">
        <f t="shared" ref="I24:I27" si="10">SUM(H24/24)+Q24+R24+E24-F24</f>
        <v>84984.179166666669</v>
      </c>
      <c r="J24" s="86">
        <f t="shared" ref="J24:J27" si="11">SUM(H24/36)+Q24+R24+E24-F24</f>
        <v>75970.290277777778</v>
      </c>
      <c r="K24" s="284">
        <f t="shared" ref="K24:K27" si="12">SUM(H24/48)+Q24+R24+E24-F24</f>
        <v>71463.34583333334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40692.300000000003</v>
      </c>
      <c r="Q24" s="221">
        <f t="shared" ref="Q24:Q27" si="15">SUM(P24/24)</f>
        <v>1695.5125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649000</v>
      </c>
      <c r="I25" s="86">
        <f t="shared" si="10"/>
        <v>95484.179166666669</v>
      </c>
      <c r="J25" s="86">
        <f t="shared" si="11"/>
        <v>86470.290277777778</v>
      </c>
      <c r="K25" s="284">
        <f t="shared" si="12"/>
        <v>81963.34583333334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40692.300000000003</v>
      </c>
      <c r="Q25" s="221">
        <f t="shared" si="15"/>
        <v>1695.5125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649000</v>
      </c>
      <c r="I26" s="88">
        <f t="shared" si="10"/>
        <v>122484.17916666667</v>
      </c>
      <c r="J26" s="88">
        <f t="shared" si="11"/>
        <v>113470.29027777776</v>
      </c>
      <c r="K26" s="285">
        <f t="shared" si="12"/>
        <v>108963.34583333333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40692.300000000003</v>
      </c>
      <c r="Q26" s="221">
        <f t="shared" si="15"/>
        <v>1695.5125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649000</v>
      </c>
      <c r="I27" s="196">
        <f t="shared" si="10"/>
        <v>62484.179166666669</v>
      </c>
      <c r="J27" s="196">
        <f t="shared" si="11"/>
        <v>53470.290277777778</v>
      </c>
      <c r="K27" s="286">
        <f t="shared" si="12"/>
        <v>48963.345833333333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40692.300000000003</v>
      </c>
      <c r="Q27" s="221">
        <f t="shared" si="15"/>
        <v>1695.5125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price!B14</f>
        <v>갤럭시 A51</v>
      </c>
      <c r="F7" s="498"/>
      <c r="G7" s="499" t="s">
        <v>257</v>
      </c>
      <c r="H7" s="499"/>
      <c r="I7" s="500">
        <f>price!C14</f>
        <v>572000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A51</v>
      </c>
      <c r="E11" s="276" t="s">
        <v>265</v>
      </c>
      <c r="F11" s="275">
        <f>I7</f>
        <v>572000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457000</v>
      </c>
      <c r="I14" s="203">
        <f>SUM(H14/24)+E14+Q14+R14</f>
        <v>75232.579166666677</v>
      </c>
      <c r="J14" s="203">
        <f>SUM(H14/36)+E14+Q14+R14</f>
        <v>68885.356944444444</v>
      </c>
      <c r="K14" s="203">
        <f>SUM(H14/48)+E14+Q14+R14</f>
        <v>65711.745833333334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28653.9</v>
      </c>
      <c r="Q14" s="221">
        <f>SUM(P14/24)</f>
        <v>1193.9125000000001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430550</v>
      </c>
      <c r="I15" s="200">
        <f t="shared" ref="I15:I18" si="1">SUM(H15/24)+E15+Q15+R15</f>
        <v>94061.395208333328</v>
      </c>
      <c r="J15" s="200">
        <f t="shared" ref="J15:J18" si="2">SUM(H15/36)+E15+Q15+R15</f>
        <v>88081.534097222218</v>
      </c>
      <c r="K15" s="200">
        <f t="shared" ref="K15:K18" si="3">SUM(H15/48)+E15+Q15+R15</f>
        <v>85091.603541666671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26995.485000000004</v>
      </c>
      <c r="Q15" s="221">
        <f t="shared" ref="Q15:Q18" si="6">SUM(P15/24)</f>
        <v>1124.8118750000001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399500</v>
      </c>
      <c r="I16" s="200">
        <f t="shared" si="1"/>
        <v>106686.52708333333</v>
      </c>
      <c r="J16" s="200">
        <f t="shared" si="2"/>
        <v>101137.91597222222</v>
      </c>
      <c r="K16" s="200">
        <f t="shared" si="3"/>
        <v>98363.610416666677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25048.65</v>
      </c>
      <c r="Q16" s="221">
        <f t="shared" si="6"/>
        <v>1043.6937500000001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376500</v>
      </c>
      <c r="I17" s="206">
        <f t="shared" si="1"/>
        <v>141668.10625000001</v>
      </c>
      <c r="J17" s="206">
        <f t="shared" si="2"/>
        <v>136438.93958333335</v>
      </c>
      <c r="K17" s="206">
        <f t="shared" si="3"/>
        <v>133824.35625000001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23606.550000000003</v>
      </c>
      <c r="Q17" s="221">
        <f t="shared" si="6"/>
        <v>983.60625000000016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471950</v>
      </c>
      <c r="I18" s="209">
        <f t="shared" si="1"/>
        <v>65894.552708333329</v>
      </c>
      <c r="J18" s="209">
        <f t="shared" si="2"/>
        <v>59339.69159722222</v>
      </c>
      <c r="K18" s="209">
        <f t="shared" si="3"/>
        <v>56062.261041666665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29591.265000000003</v>
      </c>
      <c r="Q18" s="221">
        <f t="shared" si="6"/>
        <v>1232.9693750000001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A51</v>
      </c>
      <c r="E20" s="297" t="s">
        <v>265</v>
      </c>
      <c r="F20" s="275">
        <f>I7</f>
        <v>572000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572000</v>
      </c>
      <c r="I23" s="194">
        <f>SUM(H23/24)+Q23+R23+E23-F23</f>
        <v>66574.683333333334</v>
      </c>
      <c r="J23" s="194">
        <f>SUM(H23/36)+Q23+R23+E23-F23</f>
        <v>58630.238888888882</v>
      </c>
      <c r="K23" s="283">
        <f>SUM(H23/48)+Q23+R23+E23-F23</f>
        <v>54658.016666666663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35864.400000000001</v>
      </c>
      <c r="Q23" s="221">
        <f>SUM(P23/24)</f>
        <v>1494.3500000000001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572000</v>
      </c>
      <c r="I24" s="86">
        <f t="shared" ref="I24:I27" si="10">SUM(H24/24)+Q24+R24+E24-F24</f>
        <v>81574.683333333334</v>
      </c>
      <c r="J24" s="86">
        <f t="shared" ref="J24:J27" si="11">SUM(H24/36)+Q24+R24+E24-F24</f>
        <v>73630.238888888882</v>
      </c>
      <c r="K24" s="284">
        <f t="shared" ref="K24:K27" si="12">SUM(H24/48)+Q24+R24+E24-F24</f>
        <v>69658.016666666663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35864.400000000001</v>
      </c>
      <c r="Q24" s="221">
        <f t="shared" ref="Q24:Q27" si="15">SUM(P24/24)</f>
        <v>1494.3500000000001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572000</v>
      </c>
      <c r="I25" s="86">
        <f t="shared" si="10"/>
        <v>92074.683333333334</v>
      </c>
      <c r="J25" s="86">
        <f t="shared" si="11"/>
        <v>84130.238888888882</v>
      </c>
      <c r="K25" s="284">
        <f t="shared" si="12"/>
        <v>80158.016666666663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35864.400000000001</v>
      </c>
      <c r="Q25" s="221">
        <f t="shared" si="15"/>
        <v>1494.3500000000001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572000</v>
      </c>
      <c r="I26" s="88">
        <f t="shared" si="10"/>
        <v>119074.68333333332</v>
      </c>
      <c r="J26" s="88">
        <f t="shared" si="11"/>
        <v>111130.23888888888</v>
      </c>
      <c r="K26" s="285">
        <f t="shared" si="12"/>
        <v>107158.01666666666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35864.400000000001</v>
      </c>
      <c r="Q26" s="221">
        <f t="shared" si="15"/>
        <v>1494.3500000000001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572000</v>
      </c>
      <c r="I27" s="196">
        <f t="shared" si="10"/>
        <v>59074.683333333334</v>
      </c>
      <c r="J27" s="196">
        <f t="shared" si="11"/>
        <v>51130.238888888889</v>
      </c>
      <c r="K27" s="286">
        <f t="shared" si="12"/>
        <v>47158.016666666663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35864.400000000001</v>
      </c>
      <c r="Q27" s="221">
        <f t="shared" si="15"/>
        <v>1494.3500000000001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price!M15</f>
        <v>542000</v>
      </c>
      <c r="F4" s="83">
        <f>price!N15</f>
        <v>570000</v>
      </c>
      <c r="G4" s="83">
        <f>price!O15</f>
        <v>600000</v>
      </c>
      <c r="H4" s="83">
        <f>price!P15</f>
        <v>600000</v>
      </c>
      <c r="I4" s="83">
        <f>price!Q15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price!B15</f>
        <v>V50</v>
      </c>
      <c r="F7" s="498"/>
      <c r="G7" s="499" t="s">
        <v>257</v>
      </c>
      <c r="H7" s="499"/>
      <c r="I7" s="500">
        <f>price!C15</f>
        <v>999900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999900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376600</v>
      </c>
      <c r="I14" s="203">
        <f>SUM(H14/24)+E14+Q14+R14</f>
        <v>71672.534166666665</v>
      </c>
      <c r="J14" s="203">
        <f>SUM(H14/36)+E14+Q14+R14</f>
        <v>66441.978611111103</v>
      </c>
      <c r="K14" s="203">
        <f>SUM(H14/48)+E14+Q14+R14</f>
        <v>63826.700833333336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23612.820000000003</v>
      </c>
      <c r="Q14" s="221">
        <f>SUM(P14/24)</f>
        <v>983.86750000000018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344400</v>
      </c>
      <c r="I15" s="200">
        <f t="shared" ref="I15:I18" si="1">SUM(H15/24)+E15+Q15+R15</f>
        <v>90246.744999999995</v>
      </c>
      <c r="J15" s="200">
        <f t="shared" ref="J15:J18" si="2">SUM(H15/36)+E15+Q15+R15</f>
        <v>85463.411666666667</v>
      </c>
      <c r="K15" s="200">
        <f t="shared" ref="K15:K18" si="3">SUM(H15/48)+E15+Q15+R15</f>
        <v>83071.744999999995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21593.88</v>
      </c>
      <c r="Q15" s="221">
        <f t="shared" ref="Q15:Q18" si="6">SUM(P15/24)</f>
        <v>899.745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309900</v>
      </c>
      <c r="I16" s="200">
        <f t="shared" si="1"/>
        <v>102719.11375</v>
      </c>
      <c r="J16" s="200">
        <f t="shared" si="2"/>
        <v>98414.947083333333</v>
      </c>
      <c r="K16" s="200">
        <f t="shared" si="3"/>
        <v>96262.863750000004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19430.730000000003</v>
      </c>
      <c r="Q16" s="221">
        <f t="shared" si="6"/>
        <v>809.6137500000001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309900</v>
      </c>
      <c r="I17" s="206">
        <f t="shared" si="1"/>
        <v>138719.11374999999</v>
      </c>
      <c r="J17" s="206">
        <f t="shared" si="2"/>
        <v>134414.94708333333</v>
      </c>
      <c r="K17" s="206">
        <f t="shared" si="3"/>
        <v>132262.86374999999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19430.730000000003</v>
      </c>
      <c r="Q17" s="221">
        <f t="shared" si="6"/>
        <v>809.6137500000001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392700</v>
      </c>
      <c r="I18" s="209">
        <f t="shared" si="1"/>
        <v>62385.428749999999</v>
      </c>
      <c r="J18" s="209">
        <f t="shared" si="2"/>
        <v>56931.262083333335</v>
      </c>
      <c r="K18" s="209">
        <f t="shared" si="3"/>
        <v>54204.178749999999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24622.29</v>
      </c>
      <c r="Q18" s="221">
        <f t="shared" si="6"/>
        <v>1025.92875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999900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999900</v>
      </c>
      <c r="I23" s="194">
        <f>SUM(H23/24)+Q23+R23+E23-F23</f>
        <v>85521.73874999999</v>
      </c>
      <c r="J23" s="194">
        <f>SUM(H23/36)+Q23+R23+E23-F23</f>
        <v>71634.238750000004</v>
      </c>
      <c r="K23" s="283">
        <f>SUM(H23/48)+Q23+R23+E23-F23</f>
        <v>64690.488750000004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62693.73</v>
      </c>
      <c r="Q23" s="221">
        <f>SUM(P23/24)</f>
        <v>2612.23875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999900</v>
      </c>
      <c r="I24" s="86">
        <f t="shared" ref="I24:I27" si="10">SUM(H24/24)+Q24+R24+E24-F24</f>
        <v>100521.73874999999</v>
      </c>
      <c r="J24" s="86">
        <f t="shared" ref="J24:J27" si="11">SUM(H24/36)+Q24+R24+E24-F24</f>
        <v>86634.238750000004</v>
      </c>
      <c r="K24" s="284">
        <f t="shared" ref="K24:K27" si="12">SUM(H24/48)+Q24+R24+E24-F24</f>
        <v>79690.488750000004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62693.73</v>
      </c>
      <c r="Q24" s="221">
        <f t="shared" ref="Q24:Q27" si="15">SUM(P24/24)</f>
        <v>2612.23875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999900</v>
      </c>
      <c r="I25" s="86">
        <f t="shared" si="10"/>
        <v>111021.73874999999</v>
      </c>
      <c r="J25" s="86">
        <f t="shared" si="11"/>
        <v>97134.238750000004</v>
      </c>
      <c r="K25" s="284">
        <f t="shared" si="12"/>
        <v>90190.488750000004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62693.73</v>
      </c>
      <c r="Q25" s="221">
        <f t="shared" si="15"/>
        <v>2612.23875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999900</v>
      </c>
      <c r="I26" s="88">
        <f t="shared" si="10"/>
        <v>138021.73874999999</v>
      </c>
      <c r="J26" s="88">
        <f t="shared" si="11"/>
        <v>124134.23874999999</v>
      </c>
      <c r="K26" s="285">
        <f t="shared" si="12"/>
        <v>117190.48874999999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62693.73</v>
      </c>
      <c r="Q26" s="221">
        <f t="shared" si="15"/>
        <v>2612.23875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999900</v>
      </c>
      <c r="I27" s="196">
        <f t="shared" si="10"/>
        <v>78021.73874999999</v>
      </c>
      <c r="J27" s="196">
        <f t="shared" si="11"/>
        <v>64134.238750000004</v>
      </c>
      <c r="K27" s="286">
        <f t="shared" si="12"/>
        <v>57190.488750000004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62693.73</v>
      </c>
      <c r="Q27" s="221">
        <f t="shared" si="15"/>
        <v>2612.23875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price!M16</f>
        <v>423000</v>
      </c>
      <c r="F4" s="83">
        <f>price!N16</f>
        <v>460000</v>
      </c>
      <c r="G4" s="83">
        <f>price!O16</f>
        <v>500000</v>
      </c>
      <c r="H4" s="83">
        <f>price!P16</f>
        <v>500000</v>
      </c>
      <c r="I4" s="83">
        <f>price!Q16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price!B16</f>
        <v>벨벳</v>
      </c>
      <c r="F7" s="498"/>
      <c r="G7" s="499" t="s">
        <v>257</v>
      </c>
      <c r="H7" s="499"/>
      <c r="I7" s="500">
        <f>price!C16</f>
        <v>899800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price!M17</f>
        <v>100000</v>
      </c>
      <c r="F4" s="83">
        <f>price!N17</f>
        <v>123000</v>
      </c>
      <c r="G4" s="83">
        <f>price!O17</f>
        <v>150000</v>
      </c>
      <c r="H4" s="83">
        <f>price!P17</f>
        <v>170000</v>
      </c>
      <c r="I4" s="83">
        <f>price!Q17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price!B17</f>
        <v>WING</v>
      </c>
      <c r="F7" s="498"/>
      <c r="G7" s="499" t="s">
        <v>257</v>
      </c>
      <c r="H7" s="499"/>
      <c r="I7" s="500">
        <f>price!C17</f>
        <v>1098900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3"/>
  <sheetViews>
    <sheetView tabSelected="1" zoomScaleNormal="100" workbookViewId="0">
      <pane ySplit="1" topLeftCell="A13" activePane="bottomLeft" state="frozen"/>
      <selection activeCell="T31" sqref="T31"/>
      <selection pane="bottomLeft" activeCell="F23" sqref="F23"/>
    </sheetView>
  </sheetViews>
  <sheetFormatPr baseColWidth="10" defaultColWidth="7.83203125" defaultRowHeight="27.75" customHeight="1"/>
  <cols>
    <col min="1" max="1" width="20" style="6" customWidth="1"/>
    <col min="2" max="2" width="17.5" style="257" customWidth="1"/>
    <col min="3" max="3" width="10.1640625" style="2" customWidth="1"/>
    <col min="4" max="11" width="7.83203125" style="2"/>
    <col min="12" max="12" width="9.6640625" style="45" bestFit="1" customWidth="1"/>
    <col min="13" max="28" width="7.83203125" style="2"/>
    <col min="29" max="29" width="7.5" style="2" customWidth="1"/>
    <col min="30" max="35" width="7.83203125" style="2"/>
    <col min="36" max="36" width="8.33203125" style="2" bestFit="1" customWidth="1"/>
    <col min="37" max="39" width="7.83203125" style="2"/>
    <col min="40" max="16384" width="7.83203125" style="6"/>
  </cols>
  <sheetData>
    <row r="1" spans="1:39" s="18" customFormat="1" ht="33" customHeight="1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>
      <c r="A2" s="4" t="s">
        <v>13</v>
      </c>
      <c r="B2" s="240" t="s">
        <v>13</v>
      </c>
      <c r="C2" s="5" t="s">
        <v>13</v>
      </c>
      <c r="D2" s="330" t="s">
        <v>100</v>
      </c>
      <c r="E2" s="331"/>
      <c r="F2" s="331"/>
      <c r="G2" s="331"/>
      <c r="H2" s="331"/>
      <c r="I2" s="331"/>
      <c r="J2" s="331"/>
      <c r="K2" s="332"/>
      <c r="L2" s="325"/>
      <c r="M2" s="327" t="s">
        <v>74</v>
      </c>
      <c r="N2" s="329"/>
      <c r="O2" s="329"/>
      <c r="P2" s="329"/>
      <c r="Q2" s="328"/>
      <c r="R2" s="327" t="s">
        <v>96</v>
      </c>
      <c r="S2" s="329"/>
      <c r="T2" s="329"/>
      <c r="U2" s="329"/>
      <c r="V2" s="329"/>
      <c r="W2" s="328"/>
      <c r="X2" s="327" t="s">
        <v>97</v>
      </c>
      <c r="Y2" s="329"/>
      <c r="Z2" s="329"/>
      <c r="AA2" s="327" t="s">
        <v>102</v>
      </c>
      <c r="AB2" s="328"/>
      <c r="AC2" s="327" t="s">
        <v>98</v>
      </c>
      <c r="AD2" s="329"/>
      <c r="AE2" s="328"/>
      <c r="AF2" s="327" t="s">
        <v>101</v>
      </c>
      <c r="AG2" s="328"/>
      <c r="AH2" s="327" t="s">
        <v>99</v>
      </c>
      <c r="AI2" s="329"/>
      <c r="AJ2" s="329"/>
      <c r="AK2" s="329"/>
      <c r="AL2" s="329"/>
      <c r="AM2" s="328"/>
    </row>
    <row r="3" spans="1:39" s="45" customFormat="1" ht="27.75" customHeight="1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100000</v>
      </c>
      <c r="N6" s="39">
        <v>123000</v>
      </c>
      <c r="O6" s="39">
        <v>150000</v>
      </c>
      <c r="P6" s="39">
        <v>170000</v>
      </c>
      <c r="Q6" s="31">
        <v>87000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>
      <c r="A9" s="46" t="s">
        <v>26</v>
      </c>
      <c r="B9" s="243" t="s">
        <v>27</v>
      </c>
      <c r="C9" s="31">
        <v>1353000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340000</v>
      </c>
      <c r="N11" s="39">
        <v>370000</v>
      </c>
      <c r="O11" s="39">
        <v>400000</v>
      </c>
      <c r="P11" s="39">
        <v>400000</v>
      </c>
      <c r="Q11" s="31">
        <v>324000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>
      <c r="A13" s="46" t="s">
        <v>32</v>
      </c>
      <c r="B13" s="242" t="s">
        <v>33</v>
      </c>
      <c r="C13" s="31">
        <v>649000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>
      <c r="A14" s="49" t="s">
        <v>34</v>
      </c>
      <c r="B14" s="245" t="s">
        <v>35</v>
      </c>
      <c r="C14" s="35">
        <v>572000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>
      <c r="A15" s="50" t="s">
        <v>39</v>
      </c>
      <c r="B15" s="246" t="s">
        <v>37</v>
      </c>
      <c r="C15" s="29">
        <v>999900</v>
      </c>
      <c r="D15" s="28"/>
      <c r="E15" s="29"/>
      <c r="F15" s="28"/>
      <c r="G15" s="29"/>
      <c r="H15" s="28"/>
      <c r="I15" s="44"/>
      <c r="J15" s="28"/>
      <c r="K15" s="29"/>
      <c r="L15" s="38"/>
      <c r="M15" s="28">
        <v>542000</v>
      </c>
      <c r="N15" s="38">
        <v>570000</v>
      </c>
      <c r="O15" s="38">
        <v>600000</v>
      </c>
      <c r="P15" s="38">
        <v>600000</v>
      </c>
      <c r="Q15" s="29">
        <v>528000</v>
      </c>
      <c r="R15" s="28"/>
      <c r="S15" s="38"/>
      <c r="T15" s="38"/>
      <c r="U15" s="38"/>
      <c r="V15" s="38"/>
      <c r="W15" s="29"/>
      <c r="X15" s="28"/>
      <c r="Y15" s="38"/>
      <c r="Z15" s="38"/>
      <c r="AA15" s="28"/>
      <c r="AB15" s="29"/>
      <c r="AC15" s="28"/>
      <c r="AD15" s="38"/>
      <c r="AE15" s="29"/>
      <c r="AF15" s="28"/>
      <c r="AG15" s="29"/>
      <c r="AH15" s="38"/>
      <c r="AI15" s="38"/>
      <c r="AJ15" s="38"/>
      <c r="AK15" s="38"/>
      <c r="AL15" s="38"/>
      <c r="AM15" s="29"/>
    </row>
    <row r="16" spans="1:39" s="47" customFormat="1" ht="27.75" customHeight="1">
      <c r="A16" s="46" t="s">
        <v>40</v>
      </c>
      <c r="B16" s="242" t="s">
        <v>38</v>
      </c>
      <c r="C16" s="31">
        <v>899800</v>
      </c>
      <c r="D16" s="30"/>
      <c r="E16" s="31"/>
      <c r="F16" s="30"/>
      <c r="G16" s="31"/>
      <c r="H16" s="30"/>
      <c r="I16" s="31"/>
      <c r="J16" s="30"/>
      <c r="K16" s="31"/>
      <c r="L16" s="39"/>
      <c r="M16" s="30">
        <v>423000</v>
      </c>
      <c r="N16" s="39">
        <v>460000</v>
      </c>
      <c r="O16" s="39">
        <v>500000</v>
      </c>
      <c r="P16" s="39">
        <v>500000</v>
      </c>
      <c r="Q16" s="31">
        <v>404000</v>
      </c>
      <c r="R16" s="30"/>
      <c r="S16" s="39"/>
      <c r="T16" s="39"/>
      <c r="U16" s="39"/>
      <c r="V16" s="39"/>
      <c r="W16" s="31"/>
      <c r="X16" s="30"/>
      <c r="Y16" s="39"/>
      <c r="Z16" s="39"/>
      <c r="AA16" s="30"/>
      <c r="AB16" s="31"/>
      <c r="AC16" s="30"/>
      <c r="AD16" s="39"/>
      <c r="AE16" s="31"/>
      <c r="AF16" s="30"/>
      <c r="AG16" s="31"/>
      <c r="AH16" s="39"/>
      <c r="AI16" s="39"/>
      <c r="AJ16" s="39"/>
      <c r="AK16" s="39"/>
      <c r="AL16" s="39"/>
      <c r="AM16" s="31"/>
    </row>
    <row r="17" spans="1:39" s="47" customFormat="1" ht="27.75" customHeight="1" thickBot="1">
      <c r="A17" s="46" t="s">
        <v>41</v>
      </c>
      <c r="B17" s="242" t="s">
        <v>42</v>
      </c>
      <c r="C17" s="31">
        <v>1098900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100000</v>
      </c>
      <c r="N17" s="39">
        <v>123000</v>
      </c>
      <c r="O17" s="39">
        <v>150000</v>
      </c>
      <c r="P17" s="39">
        <v>170000</v>
      </c>
      <c r="Q17" s="31">
        <v>87000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>
      <c r="A18" s="50" t="s">
        <v>43</v>
      </c>
      <c r="B18" s="247" t="s">
        <v>304</v>
      </c>
      <c r="C18" s="38">
        <v>1078000</v>
      </c>
      <c r="D18" s="28"/>
      <c r="E18" s="29"/>
      <c r="F18" s="28"/>
      <c r="G18" s="29"/>
      <c r="H18" s="38"/>
      <c r="I18" s="38"/>
      <c r="J18" s="28"/>
      <c r="K18" s="29"/>
      <c r="L18" s="320"/>
      <c r="M18" s="38">
        <v>65000</v>
      </c>
      <c r="N18" s="38">
        <v>86000</v>
      </c>
      <c r="O18" s="38">
        <v>110000</v>
      </c>
      <c r="P18" s="38">
        <v>138000</v>
      </c>
      <c r="Q18" s="38">
        <v>53000</v>
      </c>
      <c r="R18" s="28"/>
      <c r="S18" s="38"/>
      <c r="T18" s="38"/>
      <c r="U18" s="38"/>
      <c r="V18" s="38"/>
      <c r="W18" s="29"/>
      <c r="X18" s="38"/>
      <c r="Y18" s="38"/>
      <c r="Z18" s="38"/>
      <c r="AA18" s="28"/>
      <c r="AB18" s="29"/>
      <c r="AC18" s="28"/>
      <c r="AD18" s="38"/>
      <c r="AE18" s="29"/>
      <c r="AF18" s="28"/>
      <c r="AG18" s="29"/>
      <c r="AH18" s="38"/>
      <c r="AI18" s="38"/>
      <c r="AJ18" s="38"/>
      <c r="AK18" s="38"/>
      <c r="AL18" s="38"/>
      <c r="AM18" s="29"/>
    </row>
    <row r="19" spans="1:39" s="47" customFormat="1" ht="27.75" customHeight="1">
      <c r="A19" s="46" t="s">
        <v>44</v>
      </c>
      <c r="B19" s="243" t="s">
        <v>305</v>
      </c>
      <c r="C19" s="39">
        <v>1155000</v>
      </c>
      <c r="D19" s="30"/>
      <c r="E19" s="31"/>
      <c r="F19" s="30"/>
      <c r="G19" s="31"/>
      <c r="H19" s="39"/>
      <c r="I19" s="39"/>
      <c r="J19" s="30"/>
      <c r="K19" s="31"/>
      <c r="L19" s="321"/>
      <c r="M19" s="39">
        <v>65000</v>
      </c>
      <c r="N19" s="39">
        <v>86000</v>
      </c>
      <c r="O19" s="39">
        <v>110000</v>
      </c>
      <c r="P19" s="39">
        <v>138000</v>
      </c>
      <c r="Q19" s="39">
        <v>53000</v>
      </c>
      <c r="R19" s="30"/>
      <c r="S19" s="39"/>
      <c r="T19" s="39"/>
      <c r="U19" s="39"/>
      <c r="V19" s="39"/>
      <c r="W19" s="31"/>
      <c r="X19" s="39"/>
      <c r="Y19" s="39"/>
      <c r="Z19" s="39"/>
      <c r="AA19" s="30"/>
      <c r="AB19" s="31"/>
      <c r="AC19" s="30"/>
      <c r="AD19" s="39"/>
      <c r="AE19" s="31"/>
      <c r="AF19" s="30"/>
      <c r="AG19" s="31"/>
      <c r="AH19" s="39"/>
      <c r="AI19" s="39"/>
      <c r="AJ19" s="39"/>
      <c r="AK19" s="39"/>
      <c r="AL19" s="39"/>
      <c r="AM19" s="31"/>
    </row>
    <row r="20" spans="1:39" s="47" customFormat="1" ht="27.75" customHeight="1" thickBot="1">
      <c r="A20" s="48" t="s">
        <v>45</v>
      </c>
      <c r="B20" s="248" t="s">
        <v>306</v>
      </c>
      <c r="C20" s="40">
        <v>1287000</v>
      </c>
      <c r="D20" s="32"/>
      <c r="E20" s="33"/>
      <c r="F20" s="32"/>
      <c r="G20" s="33"/>
      <c r="H20" s="40"/>
      <c r="I20" s="40"/>
      <c r="J20" s="32"/>
      <c r="K20" s="33"/>
      <c r="L20" s="322"/>
      <c r="M20" s="40">
        <v>65000</v>
      </c>
      <c r="N20" s="40">
        <v>86000</v>
      </c>
      <c r="O20" s="40">
        <v>110000</v>
      </c>
      <c r="P20" s="40">
        <v>138000</v>
      </c>
      <c r="Q20" s="40">
        <v>53000</v>
      </c>
      <c r="R20" s="32"/>
      <c r="S20" s="40"/>
      <c r="T20" s="40"/>
      <c r="U20" s="40"/>
      <c r="V20" s="40"/>
      <c r="W20" s="33"/>
      <c r="X20" s="40"/>
      <c r="Y20" s="40"/>
      <c r="Z20" s="40"/>
      <c r="AA20" s="32"/>
      <c r="AB20" s="33"/>
      <c r="AC20" s="32"/>
      <c r="AD20" s="40"/>
      <c r="AE20" s="33"/>
      <c r="AF20" s="32"/>
      <c r="AG20" s="33"/>
      <c r="AH20" s="40"/>
      <c r="AI20" s="40"/>
      <c r="AJ20" s="40"/>
      <c r="AK20" s="40"/>
      <c r="AL20" s="40"/>
      <c r="AM20" s="33"/>
    </row>
    <row r="21" spans="1:39" s="47" customFormat="1" ht="27.75" customHeight="1" thickTop="1">
      <c r="A21" s="51" t="s">
        <v>46</v>
      </c>
      <c r="B21" s="249" t="s">
        <v>307</v>
      </c>
      <c r="C21" s="42">
        <v>1342000</v>
      </c>
      <c r="D21" s="36"/>
      <c r="E21" s="37"/>
      <c r="F21" s="36"/>
      <c r="G21" s="37"/>
      <c r="H21" s="42"/>
      <c r="I21" s="42"/>
      <c r="J21" s="36"/>
      <c r="K21" s="37"/>
      <c r="L21" s="323"/>
      <c r="M21" s="42">
        <v>65000</v>
      </c>
      <c r="N21" s="42">
        <v>86000</v>
      </c>
      <c r="O21" s="42">
        <v>110000</v>
      </c>
      <c r="P21" s="42">
        <v>138000</v>
      </c>
      <c r="Q21" s="42">
        <v>53000</v>
      </c>
      <c r="R21" s="36"/>
      <c r="S21" s="42"/>
      <c r="T21" s="42"/>
      <c r="U21" s="42"/>
      <c r="V21" s="42"/>
      <c r="W21" s="37"/>
      <c r="X21" s="42"/>
      <c r="Y21" s="42"/>
      <c r="Z21" s="42"/>
      <c r="AA21" s="36"/>
      <c r="AB21" s="37"/>
      <c r="AC21" s="36"/>
      <c r="AD21" s="42"/>
      <c r="AE21" s="37"/>
      <c r="AF21" s="36"/>
      <c r="AG21" s="37"/>
      <c r="AH21" s="42"/>
      <c r="AI21" s="42"/>
      <c r="AJ21" s="42"/>
      <c r="AK21" s="42"/>
      <c r="AL21" s="42"/>
      <c r="AM21" s="37"/>
    </row>
    <row r="22" spans="1:39" s="47" customFormat="1" ht="27.75" customHeight="1">
      <c r="A22" s="46" t="s">
        <v>47</v>
      </c>
      <c r="B22" s="243" t="s">
        <v>308</v>
      </c>
      <c r="C22" s="39">
        <v>1474000</v>
      </c>
      <c r="D22" s="30"/>
      <c r="E22" s="31"/>
      <c r="F22" s="30"/>
      <c r="G22" s="31"/>
      <c r="H22" s="39"/>
      <c r="I22" s="39"/>
      <c r="J22" s="30"/>
      <c r="K22" s="31"/>
      <c r="L22" s="321"/>
      <c r="M22" s="39">
        <v>65000</v>
      </c>
      <c r="N22" s="39">
        <v>86000</v>
      </c>
      <c r="O22" s="39">
        <v>110000</v>
      </c>
      <c r="P22" s="39">
        <v>138000</v>
      </c>
      <c r="Q22" s="39">
        <v>53000</v>
      </c>
      <c r="R22" s="30"/>
      <c r="S22" s="39"/>
      <c r="T22" s="39"/>
      <c r="U22" s="39"/>
      <c r="V22" s="39"/>
      <c r="W22" s="31"/>
      <c r="X22" s="39"/>
      <c r="Y22" s="39"/>
      <c r="Z22" s="39"/>
      <c r="AA22" s="30"/>
      <c r="AB22" s="31"/>
      <c r="AC22" s="30"/>
      <c r="AD22" s="39"/>
      <c r="AE22" s="31"/>
      <c r="AF22" s="30"/>
      <c r="AG22" s="31"/>
      <c r="AH22" s="39"/>
      <c r="AI22" s="39"/>
      <c r="AJ22" s="39"/>
      <c r="AK22" s="39"/>
      <c r="AL22" s="39"/>
      <c r="AM22" s="31"/>
    </row>
    <row r="23" spans="1:39" s="47" customFormat="1" ht="27.75" customHeight="1" thickBot="1">
      <c r="A23" s="48" t="s">
        <v>48</v>
      </c>
      <c r="B23" s="248" t="s">
        <v>309</v>
      </c>
      <c r="C23" s="40">
        <v>1738000</v>
      </c>
      <c r="D23" s="32"/>
      <c r="E23" s="33"/>
      <c r="F23" s="32"/>
      <c r="G23" s="33"/>
      <c r="H23" s="40"/>
      <c r="I23" s="40"/>
      <c r="J23" s="32"/>
      <c r="K23" s="33"/>
      <c r="L23" s="322"/>
      <c r="M23" s="40">
        <v>65000</v>
      </c>
      <c r="N23" s="40">
        <v>86000</v>
      </c>
      <c r="O23" s="40">
        <v>110000</v>
      </c>
      <c r="P23" s="40">
        <v>138000</v>
      </c>
      <c r="Q23" s="40">
        <v>53000</v>
      </c>
      <c r="R23" s="32"/>
      <c r="S23" s="40"/>
      <c r="T23" s="40"/>
      <c r="U23" s="40"/>
      <c r="V23" s="40"/>
      <c r="W23" s="33"/>
      <c r="X23" s="40"/>
      <c r="Y23" s="40"/>
      <c r="Z23" s="40"/>
      <c r="AA23" s="32"/>
      <c r="AB23" s="33"/>
      <c r="AC23" s="32"/>
      <c r="AD23" s="40"/>
      <c r="AE23" s="33"/>
      <c r="AF23" s="32"/>
      <c r="AG23" s="33"/>
      <c r="AH23" s="40"/>
      <c r="AI23" s="40"/>
      <c r="AJ23" s="40"/>
      <c r="AK23" s="40"/>
      <c r="AL23" s="40"/>
      <c r="AM23" s="33"/>
    </row>
    <row r="24" spans="1:39" s="47" customFormat="1" ht="27.75" customHeight="1" thickTop="1">
      <c r="A24" s="51" t="s">
        <v>49</v>
      </c>
      <c r="B24" s="249" t="s">
        <v>310</v>
      </c>
      <c r="C24" s="42">
        <v>1474000</v>
      </c>
      <c r="D24" s="36"/>
      <c r="E24" s="37"/>
      <c r="F24" s="36"/>
      <c r="G24" s="37"/>
      <c r="H24" s="42"/>
      <c r="I24" s="42"/>
      <c r="J24" s="36"/>
      <c r="K24" s="37"/>
      <c r="L24" s="323"/>
      <c r="M24" s="42">
        <v>65000</v>
      </c>
      <c r="N24" s="42">
        <v>86000</v>
      </c>
      <c r="O24" s="42">
        <v>110000</v>
      </c>
      <c r="P24" s="42">
        <v>138000</v>
      </c>
      <c r="Q24" s="42">
        <v>53000</v>
      </c>
      <c r="R24" s="36"/>
      <c r="S24" s="42"/>
      <c r="T24" s="42"/>
      <c r="U24" s="42"/>
      <c r="V24" s="42"/>
      <c r="W24" s="37"/>
      <c r="X24" s="42"/>
      <c r="Y24" s="42"/>
      <c r="Z24" s="42"/>
      <c r="AA24" s="36"/>
      <c r="AB24" s="37"/>
      <c r="AC24" s="36"/>
      <c r="AD24" s="42"/>
      <c r="AE24" s="37"/>
      <c r="AF24" s="36"/>
      <c r="AG24" s="37"/>
      <c r="AH24" s="42"/>
      <c r="AI24" s="42"/>
      <c r="AJ24" s="42"/>
      <c r="AK24" s="42"/>
      <c r="AL24" s="42"/>
      <c r="AM24" s="37"/>
    </row>
    <row r="25" spans="1:39" s="47" customFormat="1" ht="27.75" customHeight="1">
      <c r="A25" s="46" t="s">
        <v>50</v>
      </c>
      <c r="B25" s="243" t="s">
        <v>311</v>
      </c>
      <c r="C25" s="39">
        <v>1606000</v>
      </c>
      <c r="D25" s="30"/>
      <c r="E25" s="31"/>
      <c r="F25" s="30"/>
      <c r="G25" s="31"/>
      <c r="H25" s="39"/>
      <c r="I25" s="39"/>
      <c r="J25" s="30"/>
      <c r="K25" s="31"/>
      <c r="L25" s="321"/>
      <c r="M25" s="39">
        <v>65000</v>
      </c>
      <c r="N25" s="39">
        <v>86000</v>
      </c>
      <c r="O25" s="39">
        <v>110000</v>
      </c>
      <c r="P25" s="39">
        <v>138000</v>
      </c>
      <c r="Q25" s="39">
        <v>53000</v>
      </c>
      <c r="R25" s="30"/>
      <c r="S25" s="39"/>
      <c r="T25" s="39"/>
      <c r="U25" s="39"/>
      <c r="V25" s="39"/>
      <c r="W25" s="31"/>
      <c r="X25" s="39"/>
      <c r="Y25" s="39"/>
      <c r="Z25" s="39"/>
      <c r="AA25" s="30"/>
      <c r="AB25" s="31"/>
      <c r="AC25" s="30"/>
      <c r="AD25" s="39"/>
      <c r="AE25" s="31"/>
      <c r="AF25" s="30"/>
      <c r="AG25" s="31"/>
      <c r="AH25" s="39"/>
      <c r="AI25" s="39"/>
      <c r="AJ25" s="39"/>
      <c r="AK25" s="39"/>
      <c r="AL25" s="39"/>
      <c r="AM25" s="31"/>
    </row>
    <row r="26" spans="1:39" s="47" customFormat="1" ht="27.75" customHeight="1" thickBot="1">
      <c r="A26" s="48" t="s">
        <v>51</v>
      </c>
      <c r="B26" s="248" t="s">
        <v>312</v>
      </c>
      <c r="C26" s="40">
        <v>1870000</v>
      </c>
      <c r="D26" s="32"/>
      <c r="E26" s="33"/>
      <c r="F26" s="32"/>
      <c r="G26" s="33"/>
      <c r="H26" s="40"/>
      <c r="I26" s="40"/>
      <c r="J26" s="32"/>
      <c r="K26" s="33"/>
      <c r="L26" s="322"/>
      <c r="M26" s="40">
        <v>65000</v>
      </c>
      <c r="N26" s="40">
        <v>86000</v>
      </c>
      <c r="O26" s="40">
        <v>110000</v>
      </c>
      <c r="P26" s="40">
        <v>138000</v>
      </c>
      <c r="Q26" s="40">
        <v>53000</v>
      </c>
      <c r="R26" s="32"/>
      <c r="S26" s="40"/>
      <c r="T26" s="40"/>
      <c r="U26" s="40"/>
      <c r="V26" s="40"/>
      <c r="W26" s="33"/>
      <c r="X26" s="40"/>
      <c r="Y26" s="40"/>
      <c r="Z26" s="40"/>
      <c r="AA26" s="32"/>
      <c r="AB26" s="33"/>
      <c r="AC26" s="32"/>
      <c r="AD26" s="40"/>
      <c r="AE26" s="33"/>
      <c r="AF26" s="32"/>
      <c r="AG26" s="33"/>
      <c r="AH26" s="40"/>
      <c r="AI26" s="40"/>
      <c r="AJ26" s="40"/>
      <c r="AK26" s="40"/>
      <c r="AL26" s="40"/>
      <c r="AM26" s="33"/>
    </row>
    <row r="27" spans="1:39" s="47" customFormat="1" ht="27.75" customHeight="1" thickTop="1">
      <c r="A27" s="46" t="s">
        <v>52</v>
      </c>
      <c r="B27" s="243" t="s">
        <v>313</v>
      </c>
      <c r="C27" s="39">
        <v>946000</v>
      </c>
      <c r="D27" s="30"/>
      <c r="E27" s="31"/>
      <c r="F27" s="30"/>
      <c r="G27" s="31"/>
      <c r="H27" s="39"/>
      <c r="I27" s="39"/>
      <c r="J27" s="30"/>
      <c r="K27" s="31"/>
      <c r="L27" s="321"/>
      <c r="M27" s="39">
        <v>294000</v>
      </c>
      <c r="N27" s="39">
        <v>340000</v>
      </c>
      <c r="O27" s="39">
        <v>390000</v>
      </c>
      <c r="P27" s="39">
        <v>420000</v>
      </c>
      <c r="Q27" s="39">
        <v>270000</v>
      </c>
      <c r="R27" s="30"/>
      <c r="S27" s="39"/>
      <c r="T27" s="39"/>
      <c r="U27" s="39"/>
      <c r="V27" s="39"/>
      <c r="W27" s="31"/>
      <c r="X27" s="39"/>
      <c r="Y27" s="39"/>
      <c r="Z27" s="39"/>
      <c r="AA27" s="30"/>
      <c r="AB27" s="31"/>
      <c r="AC27" s="30"/>
      <c r="AD27" s="39"/>
      <c r="AE27" s="31"/>
      <c r="AF27" s="30"/>
      <c r="AG27" s="31"/>
      <c r="AH27" s="39"/>
      <c r="AI27" s="39"/>
      <c r="AJ27" s="39"/>
      <c r="AK27" s="39"/>
      <c r="AL27" s="39"/>
      <c r="AM27" s="31"/>
    </row>
    <row r="28" spans="1:39" s="47" customFormat="1" ht="27.75" customHeight="1">
      <c r="A28" s="46" t="s">
        <v>53</v>
      </c>
      <c r="B28" s="243" t="s">
        <v>314</v>
      </c>
      <c r="C28" s="39">
        <v>1012000</v>
      </c>
      <c r="D28" s="30"/>
      <c r="E28" s="31"/>
      <c r="F28" s="30"/>
      <c r="G28" s="31"/>
      <c r="H28" s="39"/>
      <c r="I28" s="39"/>
      <c r="J28" s="30"/>
      <c r="K28" s="31"/>
      <c r="L28" s="321"/>
      <c r="M28" s="39">
        <v>294000</v>
      </c>
      <c r="N28" s="39">
        <v>340000</v>
      </c>
      <c r="O28" s="39">
        <v>390000</v>
      </c>
      <c r="P28" s="39">
        <v>420000</v>
      </c>
      <c r="Q28" s="39">
        <v>270000</v>
      </c>
      <c r="R28" s="30"/>
      <c r="S28" s="39"/>
      <c r="T28" s="39"/>
      <c r="U28" s="39"/>
      <c r="V28" s="39"/>
      <c r="W28" s="31"/>
      <c r="X28" s="39"/>
      <c r="Y28" s="39"/>
      <c r="Z28" s="39"/>
      <c r="AA28" s="30"/>
      <c r="AB28" s="31"/>
      <c r="AC28" s="30"/>
      <c r="AD28" s="39"/>
      <c r="AE28" s="31"/>
      <c r="AF28" s="30"/>
      <c r="AG28" s="31"/>
      <c r="AH28" s="39"/>
      <c r="AI28" s="39"/>
      <c r="AJ28" s="39"/>
      <c r="AK28" s="39"/>
      <c r="AL28" s="39"/>
      <c r="AM28" s="31"/>
    </row>
    <row r="29" spans="1:39" s="47" customFormat="1" ht="27.75" customHeight="1" thickBot="1">
      <c r="A29" s="49" t="s">
        <v>54</v>
      </c>
      <c r="B29" s="250" t="s">
        <v>315</v>
      </c>
      <c r="C29" s="41">
        <v>1155000</v>
      </c>
      <c r="D29" s="34"/>
      <c r="E29" s="35"/>
      <c r="F29" s="34"/>
      <c r="G29" s="35"/>
      <c r="H29" s="41"/>
      <c r="I29" s="41"/>
      <c r="J29" s="34"/>
      <c r="K29" s="35"/>
      <c r="L29" s="324"/>
      <c r="M29" s="41">
        <v>294000</v>
      </c>
      <c r="N29" s="41">
        <v>340000</v>
      </c>
      <c r="O29" s="41">
        <v>390000</v>
      </c>
      <c r="P29" s="41">
        <v>420000</v>
      </c>
      <c r="Q29" s="41">
        <v>270000</v>
      </c>
      <c r="R29" s="34"/>
      <c r="S29" s="41"/>
      <c r="T29" s="41"/>
      <c r="U29" s="41"/>
      <c r="V29" s="41"/>
      <c r="W29" s="35"/>
      <c r="X29" s="41"/>
      <c r="Y29" s="41"/>
      <c r="Z29" s="41"/>
      <c r="AA29" s="34"/>
      <c r="AB29" s="35"/>
      <c r="AC29" s="34"/>
      <c r="AD29" s="41"/>
      <c r="AE29" s="35"/>
      <c r="AF29" s="34"/>
      <c r="AG29" s="35"/>
      <c r="AH29" s="41"/>
      <c r="AI29" s="41"/>
      <c r="AJ29" s="41"/>
      <c r="AK29" s="41"/>
      <c r="AL29" s="41"/>
      <c r="AM29" s="35"/>
    </row>
    <row r="30" spans="1:39" ht="27.75" customHeight="1">
      <c r="A30" s="10" t="s">
        <v>55</v>
      </c>
      <c r="B30" s="251" t="s">
        <v>56</v>
      </c>
      <c r="C30" s="11">
        <v>799700</v>
      </c>
      <c r="D30" s="12"/>
      <c r="E30" s="11"/>
      <c r="F30" s="12"/>
      <c r="G30" s="11"/>
      <c r="H30" s="12"/>
      <c r="I30" s="11"/>
      <c r="J30" s="12"/>
      <c r="K30" s="11"/>
      <c r="L30" s="321"/>
      <c r="M30" s="13"/>
      <c r="N30" s="13"/>
      <c r="O30" s="13"/>
      <c r="P30" s="13"/>
      <c r="Q30" s="11"/>
      <c r="R30" s="12">
        <v>180000</v>
      </c>
      <c r="S30" s="13">
        <v>203000</v>
      </c>
      <c r="T30" s="13">
        <v>223000</v>
      </c>
      <c r="U30" s="13">
        <v>250000</v>
      </c>
      <c r="V30" s="13">
        <v>250000</v>
      </c>
      <c r="W30" s="11">
        <v>250000</v>
      </c>
      <c r="X30" s="12">
        <v>180000</v>
      </c>
      <c r="Y30" s="13">
        <v>223000</v>
      </c>
      <c r="Z30" s="13">
        <v>250000</v>
      </c>
      <c r="AA30" s="30">
        <v>180000</v>
      </c>
      <c r="AB30" s="31">
        <v>0</v>
      </c>
      <c r="AC30" s="12">
        <v>178000</v>
      </c>
      <c r="AD30" s="13">
        <v>197000</v>
      </c>
      <c r="AE30" s="11">
        <v>213000</v>
      </c>
      <c r="AF30" s="30">
        <v>0</v>
      </c>
      <c r="AG30" s="31">
        <v>155000</v>
      </c>
      <c r="AH30" s="39">
        <v>155000</v>
      </c>
      <c r="AI30" s="13">
        <v>180000</v>
      </c>
      <c r="AJ30" s="13">
        <v>203000</v>
      </c>
      <c r="AK30" s="13">
        <v>223000</v>
      </c>
      <c r="AL30" s="13">
        <v>250000</v>
      </c>
      <c r="AM30" s="11">
        <v>250000</v>
      </c>
    </row>
    <row r="31" spans="1:39" ht="27.75" customHeight="1">
      <c r="A31" s="10" t="s">
        <v>57</v>
      </c>
      <c r="B31" s="251" t="s">
        <v>58</v>
      </c>
      <c r="C31" s="11">
        <v>1188000</v>
      </c>
      <c r="D31" s="12"/>
      <c r="E31" s="11"/>
      <c r="F31" s="12"/>
      <c r="G31" s="11"/>
      <c r="H31" s="12"/>
      <c r="I31" s="11"/>
      <c r="J31" s="12"/>
      <c r="K31" s="11"/>
      <c r="L31" s="321" t="s">
        <v>329</v>
      </c>
      <c r="M31" s="13"/>
      <c r="N31" s="13"/>
      <c r="O31" s="13"/>
      <c r="P31" s="13"/>
      <c r="Q31" s="13"/>
      <c r="R31" s="12">
        <v>330000</v>
      </c>
      <c r="S31" s="13">
        <v>421000</v>
      </c>
      <c r="T31" s="13">
        <v>421000</v>
      </c>
      <c r="U31" s="13">
        <v>600000</v>
      </c>
      <c r="V31" s="13">
        <v>600000</v>
      </c>
      <c r="W31" s="11">
        <v>600000</v>
      </c>
      <c r="X31" s="12">
        <v>330000</v>
      </c>
      <c r="Y31" s="13">
        <v>421000</v>
      </c>
      <c r="Z31" s="13">
        <v>600000</v>
      </c>
      <c r="AA31" s="30">
        <v>330000</v>
      </c>
      <c r="AB31" s="31">
        <v>532000</v>
      </c>
      <c r="AC31" s="12">
        <v>323000</v>
      </c>
      <c r="AD31" s="13">
        <v>397000</v>
      </c>
      <c r="AE31" s="11">
        <v>458000</v>
      </c>
      <c r="AF31" s="30">
        <v>154000</v>
      </c>
      <c r="AG31" s="31">
        <v>174000</v>
      </c>
      <c r="AH31" s="39">
        <v>235000</v>
      </c>
      <c r="AI31" s="13">
        <v>330000</v>
      </c>
      <c r="AJ31" s="13">
        <v>421000</v>
      </c>
      <c r="AK31" s="13">
        <v>498000</v>
      </c>
      <c r="AL31" s="13">
        <v>600000</v>
      </c>
      <c r="AM31" s="11">
        <v>600000</v>
      </c>
    </row>
    <row r="32" spans="1:39" ht="27.75" customHeight="1">
      <c r="A32" s="10" t="s">
        <v>59</v>
      </c>
      <c r="B32" s="251" t="s">
        <v>60</v>
      </c>
      <c r="C32" s="11">
        <v>599500</v>
      </c>
      <c r="D32" s="12"/>
      <c r="E32" s="11"/>
      <c r="F32" s="12"/>
      <c r="G32" s="11"/>
      <c r="H32" s="12"/>
      <c r="I32" s="11"/>
      <c r="J32" s="12"/>
      <c r="K32" s="11"/>
      <c r="L32" s="321"/>
      <c r="M32" s="13"/>
      <c r="N32" s="13"/>
      <c r="O32" s="13"/>
      <c r="P32" s="13"/>
      <c r="Q32" s="13"/>
      <c r="R32" s="12">
        <v>300000</v>
      </c>
      <c r="S32" s="13">
        <v>327000</v>
      </c>
      <c r="T32" s="13">
        <v>350000</v>
      </c>
      <c r="U32" s="13">
        <v>380000</v>
      </c>
      <c r="V32" s="13">
        <v>380000</v>
      </c>
      <c r="W32" s="11">
        <v>380000</v>
      </c>
      <c r="X32" s="12">
        <v>300000</v>
      </c>
      <c r="Y32" s="13">
        <v>350000</v>
      </c>
      <c r="Z32" s="13">
        <v>380000</v>
      </c>
      <c r="AA32" s="30">
        <v>300000</v>
      </c>
      <c r="AB32" s="31">
        <v>360000</v>
      </c>
      <c r="AC32" s="12">
        <v>298000</v>
      </c>
      <c r="AD32" s="13">
        <v>320000</v>
      </c>
      <c r="AE32" s="11">
        <v>338000</v>
      </c>
      <c r="AF32" s="30">
        <v>254000</v>
      </c>
      <c r="AG32" s="31">
        <v>272000</v>
      </c>
      <c r="AH32" s="39">
        <v>272000</v>
      </c>
      <c r="AI32" s="13">
        <v>300000</v>
      </c>
      <c r="AJ32" s="13">
        <v>327000</v>
      </c>
      <c r="AK32" s="13">
        <v>350000</v>
      </c>
      <c r="AL32" s="13">
        <v>380000</v>
      </c>
      <c r="AM32" s="11">
        <v>380000</v>
      </c>
    </row>
    <row r="33" spans="1:39" ht="27.75" customHeight="1">
      <c r="A33" s="10" t="s">
        <v>61</v>
      </c>
      <c r="B33" s="251" t="s">
        <v>328</v>
      </c>
      <c r="C33" s="11">
        <v>374000</v>
      </c>
      <c r="D33" s="12"/>
      <c r="E33" s="11"/>
      <c r="F33" s="12"/>
      <c r="G33" s="11"/>
      <c r="H33" s="12"/>
      <c r="I33" s="11"/>
      <c r="J33" s="12"/>
      <c r="K33" s="11"/>
      <c r="L33" s="321"/>
      <c r="M33" s="13"/>
      <c r="N33" s="13"/>
      <c r="O33" s="13"/>
      <c r="P33" s="13"/>
      <c r="Q33" s="13"/>
      <c r="R33" s="12">
        <v>90000</v>
      </c>
      <c r="S33" s="13">
        <v>106000</v>
      </c>
      <c r="T33" s="13">
        <v>121000</v>
      </c>
      <c r="U33" s="13">
        <v>140000</v>
      </c>
      <c r="V33" s="13">
        <v>140000</v>
      </c>
      <c r="W33" s="11">
        <v>140000</v>
      </c>
      <c r="X33" s="12">
        <v>90000</v>
      </c>
      <c r="Y33" s="13">
        <v>121000</v>
      </c>
      <c r="Z33" s="13">
        <v>140000</v>
      </c>
      <c r="AA33" s="30">
        <v>90000</v>
      </c>
      <c r="AB33" s="31">
        <v>127000</v>
      </c>
      <c r="AC33" s="12">
        <v>88000</v>
      </c>
      <c r="AD33" s="13">
        <v>102000</v>
      </c>
      <c r="AE33" s="11">
        <v>113000</v>
      </c>
      <c r="AF33" s="30">
        <v>61000</v>
      </c>
      <c r="AG33" s="31">
        <v>72000</v>
      </c>
      <c r="AH33" s="39">
        <v>72000</v>
      </c>
      <c r="AI33" s="13">
        <v>90000</v>
      </c>
      <c r="AJ33" s="13">
        <v>106000</v>
      </c>
      <c r="AK33" s="13">
        <v>121000</v>
      </c>
      <c r="AL33" s="13">
        <v>140000</v>
      </c>
      <c r="AM33" s="11">
        <v>140000</v>
      </c>
    </row>
    <row r="34" spans="1:39" ht="27.75" customHeight="1" thickBot="1">
      <c r="A34" s="10" t="s">
        <v>62</v>
      </c>
      <c r="B34" s="251" t="s">
        <v>63</v>
      </c>
      <c r="C34" s="11">
        <v>297000</v>
      </c>
      <c r="D34" s="12"/>
      <c r="E34" s="11"/>
      <c r="F34" s="12"/>
      <c r="G34" s="11"/>
      <c r="H34" s="12"/>
      <c r="I34" s="11"/>
      <c r="J34" s="12"/>
      <c r="K34" s="11"/>
      <c r="L34" s="324"/>
      <c r="M34" s="13"/>
      <c r="N34" s="13"/>
      <c r="O34" s="13"/>
      <c r="P34" s="13"/>
      <c r="Q34" s="13"/>
      <c r="R34" s="12">
        <v>190000</v>
      </c>
      <c r="S34" s="13">
        <v>206000</v>
      </c>
      <c r="T34" s="13">
        <v>221000</v>
      </c>
      <c r="U34" s="13">
        <v>240000</v>
      </c>
      <c r="V34" s="13">
        <v>240000</v>
      </c>
      <c r="W34" s="11">
        <v>240000</v>
      </c>
      <c r="X34" s="12">
        <v>190000</v>
      </c>
      <c r="Y34" s="13">
        <v>206000</v>
      </c>
      <c r="Z34" s="13">
        <v>240000</v>
      </c>
      <c r="AA34" s="30">
        <v>190000</v>
      </c>
      <c r="AB34" s="31">
        <v>227000</v>
      </c>
      <c r="AC34" s="12">
        <v>188000</v>
      </c>
      <c r="AD34" s="13">
        <v>202000</v>
      </c>
      <c r="AE34" s="11">
        <v>213000</v>
      </c>
      <c r="AF34" s="30">
        <v>161000</v>
      </c>
      <c r="AG34" s="31">
        <v>172000</v>
      </c>
      <c r="AH34" s="39">
        <v>172000</v>
      </c>
      <c r="AI34" s="13">
        <v>190000</v>
      </c>
      <c r="AJ34" s="13">
        <v>206000</v>
      </c>
      <c r="AK34" s="13">
        <v>221000</v>
      </c>
      <c r="AL34" s="13">
        <v>240000</v>
      </c>
      <c r="AM34" s="11">
        <v>240000</v>
      </c>
    </row>
    <row r="35" spans="1:39" ht="27.75" customHeight="1">
      <c r="A35" s="16" t="s">
        <v>66</v>
      </c>
      <c r="B35" s="252" t="s">
        <v>303</v>
      </c>
      <c r="C35" s="8">
        <v>399300</v>
      </c>
      <c r="D35" s="7"/>
      <c r="E35" s="8"/>
      <c r="F35" s="7"/>
      <c r="G35" s="8"/>
      <c r="H35" s="7"/>
      <c r="I35" s="8"/>
      <c r="J35" s="7"/>
      <c r="K35" s="8"/>
      <c r="L35" s="38"/>
      <c r="M35" s="7"/>
      <c r="N35" s="9"/>
      <c r="O35" s="9"/>
      <c r="P35" s="9"/>
      <c r="Q35" s="8"/>
      <c r="R35" s="7">
        <v>34000</v>
      </c>
      <c r="S35" s="9">
        <v>46000</v>
      </c>
      <c r="T35" s="9">
        <v>56000</v>
      </c>
      <c r="U35" s="9">
        <v>69000</v>
      </c>
      <c r="V35" s="9">
        <v>81000</v>
      </c>
      <c r="W35" s="8">
        <v>108000</v>
      </c>
      <c r="X35" s="7">
        <v>34000</v>
      </c>
      <c r="Y35" s="9">
        <v>56000</v>
      </c>
      <c r="Z35" s="9">
        <v>69000</v>
      </c>
      <c r="AA35" s="28">
        <v>34000</v>
      </c>
      <c r="AB35" s="29">
        <v>60000</v>
      </c>
      <c r="AC35" s="7">
        <v>33000</v>
      </c>
      <c r="AD35" s="9">
        <v>42000</v>
      </c>
      <c r="AE35" s="8">
        <v>51000</v>
      </c>
      <c r="AF35" s="28">
        <v>13000</v>
      </c>
      <c r="AG35" s="29">
        <v>21000</v>
      </c>
      <c r="AH35" s="38">
        <v>21000</v>
      </c>
      <c r="AI35" s="9">
        <v>34000</v>
      </c>
      <c r="AJ35" s="9">
        <v>46000</v>
      </c>
      <c r="AK35" s="9">
        <v>56000</v>
      </c>
      <c r="AL35" s="9">
        <v>69000</v>
      </c>
      <c r="AM35" s="8">
        <v>81000</v>
      </c>
    </row>
    <row r="36" spans="1:39" ht="27.75" customHeight="1">
      <c r="A36" s="10" t="s">
        <v>64</v>
      </c>
      <c r="B36" s="253" t="s">
        <v>302</v>
      </c>
      <c r="C36" s="11">
        <v>539000</v>
      </c>
      <c r="D36" s="12"/>
      <c r="E36" s="11"/>
      <c r="F36" s="12"/>
      <c r="G36" s="11"/>
      <c r="H36" s="12"/>
      <c r="I36" s="11"/>
      <c r="J36" s="12"/>
      <c r="K36" s="11"/>
      <c r="L36" s="39"/>
      <c r="M36" s="12"/>
      <c r="N36" s="13"/>
      <c r="O36" s="13"/>
      <c r="P36" s="13"/>
      <c r="Q36" s="11"/>
      <c r="R36" s="12">
        <v>34000</v>
      </c>
      <c r="S36" s="13">
        <v>46000</v>
      </c>
      <c r="T36" s="13">
        <v>56000</v>
      </c>
      <c r="U36" s="13">
        <v>69000</v>
      </c>
      <c r="V36" s="13">
        <v>81000</v>
      </c>
      <c r="W36" s="11">
        <v>108000</v>
      </c>
      <c r="X36" s="12">
        <v>34000</v>
      </c>
      <c r="Y36" s="13">
        <v>56000</v>
      </c>
      <c r="Z36" s="13">
        <v>69000</v>
      </c>
      <c r="AA36" s="30">
        <v>34000</v>
      </c>
      <c r="AB36" s="31">
        <v>60000</v>
      </c>
      <c r="AC36" s="12">
        <v>33000</v>
      </c>
      <c r="AD36" s="13">
        <v>42000</v>
      </c>
      <c r="AE36" s="11">
        <v>51000</v>
      </c>
      <c r="AF36" s="30">
        <v>13000</v>
      </c>
      <c r="AG36" s="31">
        <v>21000</v>
      </c>
      <c r="AH36" s="39">
        <v>21000</v>
      </c>
      <c r="AI36" s="13">
        <v>34000</v>
      </c>
      <c r="AJ36" s="13">
        <v>46000</v>
      </c>
      <c r="AK36" s="13">
        <v>56000</v>
      </c>
      <c r="AL36" s="13">
        <v>69000</v>
      </c>
      <c r="AM36" s="11">
        <v>81000</v>
      </c>
    </row>
    <row r="37" spans="1:39" ht="27.75" customHeight="1" thickBot="1">
      <c r="A37" s="19" t="s">
        <v>65</v>
      </c>
      <c r="B37" s="254" t="s">
        <v>301</v>
      </c>
      <c r="C37" s="20">
        <v>605000</v>
      </c>
      <c r="D37" s="21"/>
      <c r="E37" s="20"/>
      <c r="F37" s="21"/>
      <c r="G37" s="20"/>
      <c r="H37" s="21"/>
      <c r="I37" s="20"/>
      <c r="J37" s="21"/>
      <c r="K37" s="20"/>
      <c r="L37" s="40"/>
      <c r="M37" s="21"/>
      <c r="N37" s="22"/>
      <c r="O37" s="22"/>
      <c r="P37" s="22"/>
      <c r="Q37" s="20"/>
      <c r="R37" s="21">
        <v>34000</v>
      </c>
      <c r="S37" s="22">
        <v>46000</v>
      </c>
      <c r="T37" s="22">
        <v>56000</v>
      </c>
      <c r="U37" s="22">
        <v>69000</v>
      </c>
      <c r="V37" s="22">
        <v>81000</v>
      </c>
      <c r="W37" s="20">
        <v>108000</v>
      </c>
      <c r="X37" s="21">
        <v>34000</v>
      </c>
      <c r="Y37" s="22">
        <v>56000</v>
      </c>
      <c r="Z37" s="22">
        <v>69000</v>
      </c>
      <c r="AA37" s="32">
        <v>34000</v>
      </c>
      <c r="AB37" s="33">
        <v>60000</v>
      </c>
      <c r="AC37" s="21">
        <v>33000</v>
      </c>
      <c r="AD37" s="22">
        <v>42000</v>
      </c>
      <c r="AE37" s="20">
        <v>51000</v>
      </c>
      <c r="AF37" s="32">
        <v>13000</v>
      </c>
      <c r="AG37" s="33">
        <v>21000</v>
      </c>
      <c r="AH37" s="40">
        <v>21000</v>
      </c>
      <c r="AI37" s="22">
        <v>34000</v>
      </c>
      <c r="AJ37" s="22">
        <v>46000</v>
      </c>
      <c r="AK37" s="22">
        <v>56000</v>
      </c>
      <c r="AL37" s="22">
        <v>69000</v>
      </c>
      <c r="AM37" s="20">
        <v>81000</v>
      </c>
    </row>
    <row r="38" spans="1:39" ht="27.75" customHeight="1" thickTop="1">
      <c r="A38" s="23" t="s">
        <v>67</v>
      </c>
      <c r="B38" s="255" t="s">
        <v>300</v>
      </c>
      <c r="C38" s="26">
        <v>1529000</v>
      </c>
      <c r="D38" s="25"/>
      <c r="E38" s="26"/>
      <c r="F38" s="25"/>
      <c r="G38" s="26"/>
      <c r="H38" s="25"/>
      <c r="I38" s="26"/>
      <c r="J38" s="25"/>
      <c r="K38" s="26"/>
      <c r="L38" s="42"/>
      <c r="M38" s="25"/>
      <c r="N38" s="24"/>
      <c r="O38" s="24"/>
      <c r="P38" s="24"/>
      <c r="Q38" s="26"/>
      <c r="R38" s="25">
        <v>34000</v>
      </c>
      <c r="S38" s="24">
        <v>46000</v>
      </c>
      <c r="T38" s="24">
        <v>56000</v>
      </c>
      <c r="U38" s="24">
        <v>69000</v>
      </c>
      <c r="V38" s="24">
        <v>81000</v>
      </c>
      <c r="W38" s="26">
        <v>108000</v>
      </c>
      <c r="X38" s="25">
        <v>34000</v>
      </c>
      <c r="Y38" s="24">
        <v>56000</v>
      </c>
      <c r="Z38" s="24">
        <v>69000</v>
      </c>
      <c r="AA38" s="36">
        <v>34000</v>
      </c>
      <c r="AB38" s="37">
        <v>60000</v>
      </c>
      <c r="AC38" s="25">
        <v>33000</v>
      </c>
      <c r="AD38" s="24">
        <v>42000</v>
      </c>
      <c r="AE38" s="26">
        <v>51000</v>
      </c>
      <c r="AF38" s="36">
        <v>13000</v>
      </c>
      <c r="AG38" s="37">
        <v>21000</v>
      </c>
      <c r="AH38" s="42">
        <v>21000</v>
      </c>
      <c r="AI38" s="24">
        <v>34000</v>
      </c>
      <c r="AJ38" s="24">
        <v>46000</v>
      </c>
      <c r="AK38" s="24">
        <v>56000</v>
      </c>
      <c r="AL38" s="24">
        <v>69000</v>
      </c>
      <c r="AM38" s="26">
        <v>81000</v>
      </c>
    </row>
    <row r="39" spans="1:39" ht="27.75" customHeight="1">
      <c r="A39" s="10" t="s">
        <v>68</v>
      </c>
      <c r="B39" s="253" t="s">
        <v>299</v>
      </c>
      <c r="C39" s="11">
        <v>1738000</v>
      </c>
      <c r="D39" s="12"/>
      <c r="E39" s="11"/>
      <c r="F39" s="12"/>
      <c r="G39" s="11"/>
      <c r="H39" s="12"/>
      <c r="I39" s="11"/>
      <c r="J39" s="12"/>
      <c r="K39" s="11"/>
      <c r="L39" s="39"/>
      <c r="M39" s="12"/>
      <c r="N39" s="13"/>
      <c r="O39" s="13"/>
      <c r="P39" s="13"/>
      <c r="Q39" s="11"/>
      <c r="R39" s="12">
        <v>34000</v>
      </c>
      <c r="S39" s="13">
        <v>46000</v>
      </c>
      <c r="T39" s="13">
        <v>56000</v>
      </c>
      <c r="U39" s="13">
        <v>69000</v>
      </c>
      <c r="V39" s="13">
        <v>81000</v>
      </c>
      <c r="W39" s="11">
        <v>108000</v>
      </c>
      <c r="X39" s="12">
        <v>34000</v>
      </c>
      <c r="Y39" s="13">
        <v>56000</v>
      </c>
      <c r="Z39" s="13">
        <v>69000</v>
      </c>
      <c r="AA39" s="30">
        <v>34000</v>
      </c>
      <c r="AB39" s="31">
        <v>60000</v>
      </c>
      <c r="AC39" s="12">
        <v>33000</v>
      </c>
      <c r="AD39" s="13">
        <v>42000</v>
      </c>
      <c r="AE39" s="11">
        <v>51000</v>
      </c>
      <c r="AF39" s="30">
        <v>13000</v>
      </c>
      <c r="AG39" s="31">
        <v>21000</v>
      </c>
      <c r="AH39" s="39">
        <v>21000</v>
      </c>
      <c r="AI39" s="13">
        <v>34000</v>
      </c>
      <c r="AJ39" s="13">
        <v>46000</v>
      </c>
      <c r="AK39" s="13">
        <v>56000</v>
      </c>
      <c r="AL39" s="13">
        <v>69000</v>
      </c>
      <c r="AM39" s="11">
        <v>81000</v>
      </c>
    </row>
    <row r="40" spans="1:39" ht="27.75" customHeight="1" thickBot="1">
      <c r="A40" s="19" t="s">
        <v>69</v>
      </c>
      <c r="B40" s="254" t="s">
        <v>298</v>
      </c>
      <c r="C40" s="20">
        <v>1375000</v>
      </c>
      <c r="D40" s="21"/>
      <c r="E40" s="20"/>
      <c r="F40" s="21"/>
      <c r="G40" s="20"/>
      <c r="H40" s="21"/>
      <c r="I40" s="20"/>
      <c r="J40" s="21"/>
      <c r="K40" s="20"/>
      <c r="L40" s="40"/>
      <c r="M40" s="21"/>
      <c r="N40" s="22"/>
      <c r="O40" s="22"/>
      <c r="P40" s="22"/>
      <c r="Q40" s="20"/>
      <c r="R40" s="21">
        <v>34000</v>
      </c>
      <c r="S40" s="22">
        <v>46000</v>
      </c>
      <c r="T40" s="22">
        <v>56000</v>
      </c>
      <c r="U40" s="22">
        <v>69000</v>
      </c>
      <c r="V40" s="22">
        <v>81000</v>
      </c>
      <c r="W40" s="20">
        <v>108000</v>
      </c>
      <c r="X40" s="21">
        <v>34000</v>
      </c>
      <c r="Y40" s="22">
        <v>56000</v>
      </c>
      <c r="Z40" s="22">
        <v>69000</v>
      </c>
      <c r="AA40" s="32">
        <v>34000</v>
      </c>
      <c r="AB40" s="33">
        <v>60000</v>
      </c>
      <c r="AC40" s="21">
        <v>33000</v>
      </c>
      <c r="AD40" s="22">
        <v>42000</v>
      </c>
      <c r="AE40" s="20">
        <v>51000</v>
      </c>
      <c r="AF40" s="32">
        <v>13000</v>
      </c>
      <c r="AG40" s="33">
        <v>21000</v>
      </c>
      <c r="AH40" s="40">
        <v>21000</v>
      </c>
      <c r="AI40" s="22">
        <v>34000</v>
      </c>
      <c r="AJ40" s="22">
        <v>46000</v>
      </c>
      <c r="AK40" s="22">
        <v>56000</v>
      </c>
      <c r="AL40" s="22">
        <v>69000</v>
      </c>
      <c r="AM40" s="20">
        <v>81000</v>
      </c>
    </row>
    <row r="41" spans="1:39" ht="27.75" customHeight="1" thickTop="1">
      <c r="A41" s="10" t="s">
        <v>70</v>
      </c>
      <c r="B41" s="253" t="s">
        <v>297</v>
      </c>
      <c r="C41" s="11">
        <v>1584000</v>
      </c>
      <c r="D41" s="12"/>
      <c r="E41" s="11"/>
      <c r="F41" s="12"/>
      <c r="G41" s="11"/>
      <c r="H41" s="12"/>
      <c r="I41" s="11"/>
      <c r="J41" s="12"/>
      <c r="K41" s="11"/>
      <c r="L41" s="39"/>
      <c r="M41" s="12"/>
      <c r="N41" s="13"/>
      <c r="O41" s="13"/>
      <c r="P41" s="13"/>
      <c r="Q41" s="11"/>
      <c r="R41" s="12">
        <v>34000</v>
      </c>
      <c r="S41" s="13">
        <v>46000</v>
      </c>
      <c r="T41" s="13">
        <v>56000</v>
      </c>
      <c r="U41" s="13">
        <v>69000</v>
      </c>
      <c r="V41" s="13">
        <v>81000</v>
      </c>
      <c r="W41" s="11">
        <v>108000</v>
      </c>
      <c r="X41" s="12">
        <v>34000</v>
      </c>
      <c r="Y41" s="13">
        <v>56000</v>
      </c>
      <c r="Z41" s="13">
        <v>69000</v>
      </c>
      <c r="AA41" s="30">
        <v>34000</v>
      </c>
      <c r="AB41" s="31">
        <v>60000</v>
      </c>
      <c r="AC41" s="12">
        <v>33000</v>
      </c>
      <c r="AD41" s="13">
        <v>42000</v>
      </c>
      <c r="AE41" s="11">
        <v>51000</v>
      </c>
      <c r="AF41" s="30">
        <v>13000</v>
      </c>
      <c r="AG41" s="31">
        <v>21000</v>
      </c>
      <c r="AH41" s="39">
        <v>21000</v>
      </c>
      <c r="AI41" s="13">
        <v>34000</v>
      </c>
      <c r="AJ41" s="13">
        <v>46000</v>
      </c>
      <c r="AK41" s="13">
        <v>56000</v>
      </c>
      <c r="AL41" s="13">
        <v>69000</v>
      </c>
      <c r="AM41" s="11">
        <v>81000</v>
      </c>
    </row>
    <row r="42" spans="1:39" ht="27.75" customHeight="1">
      <c r="A42" s="10" t="s">
        <v>71</v>
      </c>
      <c r="B42" s="253" t="s">
        <v>296</v>
      </c>
      <c r="C42" s="11">
        <v>990000</v>
      </c>
      <c r="D42" s="12"/>
      <c r="E42" s="11"/>
      <c r="F42" s="12"/>
      <c r="G42" s="11"/>
      <c r="H42" s="12"/>
      <c r="I42" s="11"/>
      <c r="J42" s="12"/>
      <c r="K42" s="11"/>
      <c r="L42" s="39"/>
      <c r="M42" s="12"/>
      <c r="N42" s="13"/>
      <c r="O42" s="13"/>
      <c r="P42" s="13"/>
      <c r="Q42" s="11"/>
      <c r="R42" s="12">
        <v>34000</v>
      </c>
      <c r="S42" s="13">
        <v>46000</v>
      </c>
      <c r="T42" s="13">
        <v>56000</v>
      </c>
      <c r="U42" s="13">
        <v>69000</v>
      </c>
      <c r="V42" s="13">
        <v>81000</v>
      </c>
      <c r="W42" s="11">
        <v>108000</v>
      </c>
      <c r="X42" s="12">
        <v>34000</v>
      </c>
      <c r="Y42" s="13">
        <v>56000</v>
      </c>
      <c r="Z42" s="13">
        <v>69000</v>
      </c>
      <c r="AA42" s="30">
        <v>34000</v>
      </c>
      <c r="AB42" s="31">
        <v>60000</v>
      </c>
      <c r="AC42" s="12">
        <v>33000</v>
      </c>
      <c r="AD42" s="13">
        <v>42000</v>
      </c>
      <c r="AE42" s="11">
        <v>51000</v>
      </c>
      <c r="AF42" s="30">
        <v>13000</v>
      </c>
      <c r="AG42" s="31">
        <v>21000</v>
      </c>
      <c r="AH42" s="39">
        <v>21000</v>
      </c>
      <c r="AI42" s="13">
        <v>34000</v>
      </c>
      <c r="AJ42" s="13">
        <v>46000</v>
      </c>
      <c r="AK42" s="13">
        <v>56000</v>
      </c>
      <c r="AL42" s="13">
        <v>69000</v>
      </c>
      <c r="AM42" s="11">
        <v>81000</v>
      </c>
    </row>
    <row r="43" spans="1:39" ht="27.75" customHeight="1" thickBot="1">
      <c r="A43" s="4" t="s">
        <v>72</v>
      </c>
      <c r="B43" s="256" t="s">
        <v>295</v>
      </c>
      <c r="C43" s="5">
        <v>1056000</v>
      </c>
      <c r="D43" s="14"/>
      <c r="E43" s="5"/>
      <c r="F43" s="14"/>
      <c r="G43" s="5"/>
      <c r="H43" s="14"/>
      <c r="I43" s="5"/>
      <c r="J43" s="14"/>
      <c r="K43" s="5"/>
      <c r="L43" s="41"/>
      <c r="M43" s="14"/>
      <c r="N43" s="15"/>
      <c r="O43" s="15"/>
      <c r="P43" s="15"/>
      <c r="Q43" s="5"/>
      <c r="R43" s="14">
        <v>34000</v>
      </c>
      <c r="S43" s="15">
        <v>46000</v>
      </c>
      <c r="T43" s="15">
        <v>56000</v>
      </c>
      <c r="U43" s="15">
        <v>69000</v>
      </c>
      <c r="V43" s="15">
        <v>81000</v>
      </c>
      <c r="W43" s="5">
        <v>108000</v>
      </c>
      <c r="X43" s="14">
        <v>34000</v>
      </c>
      <c r="Y43" s="15">
        <v>56000</v>
      </c>
      <c r="Z43" s="15">
        <v>69000</v>
      </c>
      <c r="AA43" s="34">
        <v>34000</v>
      </c>
      <c r="AB43" s="35">
        <v>60000</v>
      </c>
      <c r="AC43" s="14">
        <v>33000</v>
      </c>
      <c r="AD43" s="15">
        <v>42000</v>
      </c>
      <c r="AE43" s="5">
        <v>51000</v>
      </c>
      <c r="AF43" s="34">
        <v>13000</v>
      </c>
      <c r="AG43" s="35">
        <v>21000</v>
      </c>
      <c r="AH43" s="41">
        <v>21000</v>
      </c>
      <c r="AI43" s="15">
        <v>34000</v>
      </c>
      <c r="AJ43" s="15">
        <v>46000</v>
      </c>
      <c r="AK43" s="15">
        <v>56000</v>
      </c>
      <c r="AL43" s="15">
        <v>69000</v>
      </c>
      <c r="AM43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price!M18</f>
        <v>65000</v>
      </c>
      <c r="F4" s="83">
        <f>price!N18</f>
        <v>86000</v>
      </c>
      <c r="G4" s="83">
        <f>price!O18</f>
        <v>110000</v>
      </c>
      <c r="H4" s="83">
        <f>price!P18</f>
        <v>138000</v>
      </c>
      <c r="I4" s="83">
        <f>price!Q18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price!B18</f>
        <v>아이폰12_
64GB</v>
      </c>
      <c r="F7" s="498"/>
      <c r="G7" s="499" t="s">
        <v>257</v>
      </c>
      <c r="H7" s="499"/>
      <c r="I7" s="500">
        <f>price!C18</f>
        <v>1078000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price!M19</f>
        <v>65000</v>
      </c>
      <c r="F4" s="83">
        <f>price!N19</f>
        <v>86000</v>
      </c>
      <c r="G4" s="83">
        <f>price!O19</f>
        <v>110000</v>
      </c>
      <c r="H4" s="83">
        <f>price!P19</f>
        <v>138000</v>
      </c>
      <c r="I4" s="83">
        <f>price!Q19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price!B19</f>
        <v>아이폰12_
128GB</v>
      </c>
      <c r="F7" s="498"/>
      <c r="G7" s="499" t="s">
        <v>257</v>
      </c>
      <c r="H7" s="499"/>
      <c r="I7" s="500">
        <f>price!C19</f>
        <v>1155000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price!M21</f>
        <v>65000</v>
      </c>
      <c r="F4" s="83">
        <f>price!N21</f>
        <v>86000</v>
      </c>
      <c r="G4" s="83">
        <f>price!O21</f>
        <v>110000</v>
      </c>
      <c r="H4" s="83">
        <f>price!P21</f>
        <v>138000</v>
      </c>
      <c r="I4" s="83">
        <f>price!Q21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3" t="str">
        <f>price!B21</f>
        <v>아이폰12Pro_
128GB</v>
      </c>
      <c r="F7" s="514"/>
      <c r="G7" s="499" t="s">
        <v>257</v>
      </c>
      <c r="H7" s="499"/>
      <c r="I7" s="500">
        <f>price!C21</f>
        <v>1342000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price!B22</f>
        <v>아이폰12Pro_
256GB</v>
      </c>
      <c r="F7" s="511"/>
      <c r="G7" s="499" t="s">
        <v>257</v>
      </c>
      <c r="H7" s="499"/>
      <c r="I7" s="500">
        <f>price!C22</f>
        <v>1474000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price!B23</f>
        <v>아이폰12Pro_
512GB</v>
      </c>
      <c r="F7" s="511"/>
      <c r="G7" s="499" t="s">
        <v>257</v>
      </c>
      <c r="H7" s="499"/>
      <c r="I7" s="500">
        <f>price!C23</f>
        <v>1738000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price!M20</f>
        <v>65000</v>
      </c>
      <c r="F4" s="83">
        <f>price!N20</f>
        <v>86000</v>
      </c>
      <c r="G4" s="83">
        <f>price!O20</f>
        <v>110000</v>
      </c>
      <c r="H4" s="83">
        <f>price!P20</f>
        <v>138000</v>
      </c>
      <c r="I4" s="83">
        <f>price!Q20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price!B20</f>
        <v>아이폰12_
256GB</v>
      </c>
      <c r="F7" s="498"/>
      <c r="G7" s="499" t="s">
        <v>257</v>
      </c>
      <c r="H7" s="499"/>
      <c r="I7" s="500">
        <f>price!C20</f>
        <v>1287000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price!B24</f>
        <v>아이폰12ProMax_
128GB</v>
      </c>
      <c r="F7" s="511"/>
      <c r="G7" s="499" t="s">
        <v>257</v>
      </c>
      <c r="H7" s="499"/>
      <c r="I7" s="500">
        <f>price!C24</f>
        <v>1474000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price!B25</f>
        <v>아이폰12ProMax_
256GB</v>
      </c>
      <c r="F7" s="511"/>
      <c r="G7" s="499" t="s">
        <v>257</v>
      </c>
      <c r="H7" s="499"/>
      <c r="I7" s="500">
        <f>price!C25</f>
        <v>1606000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price!B26</f>
        <v>아이폰12ProMax_
512GB</v>
      </c>
      <c r="F7" s="511"/>
      <c r="G7" s="499" t="s">
        <v>257</v>
      </c>
      <c r="H7" s="499"/>
      <c r="I7" s="500">
        <f>price!C26</f>
        <v>1870000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price!M27</f>
        <v>294000</v>
      </c>
      <c r="F4" s="83">
        <f>price!N27</f>
        <v>340000</v>
      </c>
      <c r="G4" s="83">
        <f>price!O27</f>
        <v>390000</v>
      </c>
      <c r="H4" s="83">
        <f>price!P27</f>
        <v>420000</v>
      </c>
      <c r="I4" s="83">
        <f>price!Q27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3" t="str">
        <f>price!B27</f>
        <v>아이폰12Mini_
64GB</v>
      </c>
      <c r="F7" s="514"/>
      <c r="G7" s="499" t="s">
        <v>257</v>
      </c>
      <c r="H7" s="499"/>
      <c r="I7" s="500">
        <f>price!C27</f>
        <v>946000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price!M28</f>
        <v>294000</v>
      </c>
      <c r="F4" s="83">
        <f>price!N28</f>
        <v>340000</v>
      </c>
      <c r="G4" s="83">
        <f>price!O28</f>
        <v>390000</v>
      </c>
      <c r="H4" s="83">
        <f>price!P28</f>
        <v>420000</v>
      </c>
      <c r="I4" s="83">
        <f>price!Q28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price!B28</f>
        <v>아이폰12Mini_
128GB</v>
      </c>
      <c r="F7" s="511"/>
      <c r="G7" s="499" t="s">
        <v>257</v>
      </c>
      <c r="H7" s="499"/>
      <c r="I7" s="500">
        <f>price!C28</f>
        <v>1012000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price!M29</f>
        <v>294000</v>
      </c>
      <c r="F4" s="83">
        <f>price!N29</f>
        <v>340000</v>
      </c>
      <c r="G4" s="83">
        <f>price!O29</f>
        <v>390000</v>
      </c>
      <c r="H4" s="83">
        <f>price!P29</f>
        <v>420000</v>
      </c>
      <c r="I4" s="83">
        <f>price!Q29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price!B29</f>
        <v>아이폰12Mini_
256GB</v>
      </c>
      <c r="F7" s="511"/>
      <c r="G7" s="499" t="s">
        <v>257</v>
      </c>
      <c r="H7" s="499"/>
      <c r="I7" s="500">
        <f>price!C29</f>
        <v>1155000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G12" sqref="G12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price!R30</f>
        <v>180000</v>
      </c>
      <c r="E5" s="167">
        <f>price!S30</f>
        <v>203000</v>
      </c>
      <c r="F5" s="167">
        <f>price!T30</f>
        <v>223000</v>
      </c>
      <c r="G5" s="167">
        <f>price!U30</f>
        <v>250000</v>
      </c>
      <c r="H5" s="167">
        <f>price!V30</f>
        <v>250000</v>
      </c>
      <c r="I5" s="167">
        <f>price!W30</f>
        <v>250000</v>
      </c>
      <c r="J5" s="167">
        <f>price!X30</f>
        <v>180000</v>
      </c>
      <c r="K5" s="167">
        <f>price!Y30</f>
        <v>223000</v>
      </c>
      <c r="L5" s="167">
        <f>price!Z30</f>
        <v>250000</v>
      </c>
      <c r="M5" s="167">
        <f>price!AA30</f>
        <v>180000</v>
      </c>
      <c r="N5" s="167">
        <f>price!AB30</f>
        <v>0</v>
      </c>
      <c r="O5" s="167">
        <f>price!AC30</f>
        <v>178000</v>
      </c>
      <c r="P5" s="167">
        <f>price!AD30</f>
        <v>197000</v>
      </c>
      <c r="Q5" s="167">
        <f>price!AE30</f>
        <v>213000</v>
      </c>
      <c r="R5" s="167">
        <f>price!AF30</f>
        <v>0</v>
      </c>
      <c r="S5" s="167">
        <f>price!AG30</f>
        <v>155000</v>
      </c>
      <c r="T5" s="167">
        <f>price!AH30</f>
        <v>155000</v>
      </c>
      <c r="U5" s="167">
        <f>price!AI30</f>
        <v>180000</v>
      </c>
      <c r="V5" s="167">
        <f>price!AJ30</f>
        <v>203000</v>
      </c>
      <c r="W5" s="167">
        <f>price!AK30</f>
        <v>223000</v>
      </c>
      <c r="X5" s="167">
        <f>price!AL30</f>
        <v>250000</v>
      </c>
      <c r="Y5" s="167">
        <f>price!AM30</f>
        <v>250000</v>
      </c>
    </row>
    <row r="6" spans="3:25" ht="18" thickBot="1"/>
    <row r="7" spans="3:25" ht="24" thickBot="1">
      <c r="D7" s="74" t="s">
        <v>256</v>
      </c>
      <c r="E7" s="498" t="str">
        <f>price!B30</f>
        <v>노트9</v>
      </c>
      <c r="F7" s="498"/>
      <c r="G7" s="499" t="s">
        <v>257</v>
      </c>
      <c r="H7" s="499"/>
      <c r="I7" s="500">
        <f>price!C30</f>
        <v>799700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180000</v>
      </c>
      <c r="G12" s="222">
        <f>SUM(F12*0.15)</f>
        <v>27000</v>
      </c>
      <c r="H12" s="176">
        <f>SUM(I7-F12-G12)</f>
        <v>592700</v>
      </c>
      <c r="I12" s="176">
        <f>SUM(H12/24)+E12+O12+P12</f>
        <v>59241.262083333328</v>
      </c>
      <c r="J12" s="176">
        <f>SUM(H12/36)+E12+O12+P12</f>
        <v>51009.31763888889</v>
      </c>
      <c r="K12" s="177">
        <f>SUM(H12/48)+E12+O12+P12</f>
        <v>46893.345416666663</v>
      </c>
      <c r="L12" s="56"/>
      <c r="M12" s="113" t="str">
        <f>D12</f>
        <v>LTE_플랜
세이브</v>
      </c>
      <c r="N12" s="114">
        <f t="shared" ref="N12:N33" si="0">SUM(H12*0.0627)</f>
        <v>37162.29</v>
      </c>
      <c r="O12" s="114">
        <f>SUM(N12/24)</f>
        <v>1548.42875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203000</v>
      </c>
      <c r="G13" s="223">
        <f t="shared" ref="G13:G33" si="1">SUM(F13*0.15)</f>
        <v>30450</v>
      </c>
      <c r="H13" s="178">
        <f>SUM(I7-F13-G13)</f>
        <v>566250</v>
      </c>
      <c r="I13" s="178">
        <f t="shared" ref="I13:I33" si="2">SUM(H13/24)+E13+O13+P13</f>
        <v>68070.078125</v>
      </c>
      <c r="J13" s="178">
        <f t="shared" ref="J13:J33" si="3">SUM(H13/36)+E13+O13+P13</f>
        <v>60205.494791666664</v>
      </c>
      <c r="K13" s="179">
        <f t="shared" ref="K13:K33" si="4">SUM(H13/48)+E13+O13+P13</f>
        <v>56273.203125</v>
      </c>
      <c r="L13" s="56"/>
      <c r="M13" s="113" t="str">
        <f t="shared" ref="M13:M33" si="5">D13</f>
        <v>LTE_플랜
안심2.5G</v>
      </c>
      <c r="N13" s="114">
        <f t="shared" si="0"/>
        <v>35503.875</v>
      </c>
      <c r="O13" s="114">
        <f t="shared" ref="O13:O33" si="6">SUM(N13/24)</f>
        <v>1479.328125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223000</v>
      </c>
      <c r="G14" s="223">
        <f t="shared" si="1"/>
        <v>33450</v>
      </c>
      <c r="H14" s="178">
        <f>SUM(I7-F14-G14)</f>
        <v>543250</v>
      </c>
      <c r="I14" s="178">
        <f t="shared" si="2"/>
        <v>74051.657291666677</v>
      </c>
      <c r="J14" s="178">
        <f t="shared" si="3"/>
        <v>66506.518402777787</v>
      </c>
      <c r="K14" s="179">
        <f t="shared" si="4"/>
        <v>62733.948958333334</v>
      </c>
      <c r="L14" s="56"/>
      <c r="M14" s="113" t="str">
        <f t="shared" si="5"/>
        <v>LTE_플랜
안심4G</v>
      </c>
      <c r="N14" s="114">
        <f t="shared" si="0"/>
        <v>34061.775000000001</v>
      </c>
      <c r="O14" s="114">
        <f t="shared" si="6"/>
        <v>1419.2406250000001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250000</v>
      </c>
      <c r="G15" s="223">
        <f t="shared" si="1"/>
        <v>37500</v>
      </c>
      <c r="H15" s="178">
        <f>SUM(I7-F15-G15)</f>
        <v>512200</v>
      </c>
      <c r="I15" s="178">
        <f t="shared" si="2"/>
        <v>91676.789166666669</v>
      </c>
      <c r="J15" s="178">
        <f t="shared" si="3"/>
        <v>84562.900277777779</v>
      </c>
      <c r="K15" s="179">
        <f t="shared" si="4"/>
        <v>81005.955833333326</v>
      </c>
      <c r="L15" s="56"/>
      <c r="M15" s="113" t="str">
        <f t="shared" si="5"/>
        <v>LTE_플랜
에센스</v>
      </c>
      <c r="N15" s="114">
        <f t="shared" si="0"/>
        <v>32114.940000000002</v>
      </c>
      <c r="O15" s="114">
        <f t="shared" si="6"/>
        <v>1338.1225000000002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250000</v>
      </c>
      <c r="G16" s="223">
        <f t="shared" si="1"/>
        <v>37500</v>
      </c>
      <c r="H16" s="178">
        <f>SUM(I7-F16-G16)</f>
        <v>512200</v>
      </c>
      <c r="I16" s="178">
        <f t="shared" si="2"/>
        <v>101676.78916666667</v>
      </c>
      <c r="J16" s="178">
        <f t="shared" si="3"/>
        <v>94562.900277777779</v>
      </c>
      <c r="K16" s="179">
        <f t="shared" si="4"/>
        <v>91005.955833333326</v>
      </c>
      <c r="L16" s="56"/>
      <c r="M16" s="113" t="str">
        <f t="shared" si="5"/>
        <v>LTE_플랜
스페셜</v>
      </c>
      <c r="N16" s="114">
        <f t="shared" si="0"/>
        <v>32114.940000000002</v>
      </c>
      <c r="O16" s="114">
        <f t="shared" si="6"/>
        <v>1338.1225000000002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250000</v>
      </c>
      <c r="G17" s="224">
        <f t="shared" si="1"/>
        <v>37500</v>
      </c>
      <c r="H17" s="180">
        <f>SUM(I7-F17-G17)</f>
        <v>512200</v>
      </c>
      <c r="I17" s="180">
        <f t="shared" si="2"/>
        <v>122676.78916666667</v>
      </c>
      <c r="J17" s="180">
        <f t="shared" si="3"/>
        <v>115562.90027777778</v>
      </c>
      <c r="K17" s="181">
        <f t="shared" si="4"/>
        <v>112005.95583333333</v>
      </c>
      <c r="L17" s="56"/>
      <c r="M17" s="113" t="str">
        <f t="shared" si="5"/>
        <v>LTE_플랜
맥스</v>
      </c>
      <c r="N17" s="114">
        <f t="shared" si="0"/>
        <v>32114.940000000002</v>
      </c>
      <c r="O17" s="114">
        <f t="shared" si="6"/>
        <v>1338.1225000000002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180000</v>
      </c>
      <c r="G18" s="222">
        <f t="shared" si="1"/>
        <v>27000</v>
      </c>
      <c r="H18" s="176">
        <f>SUM(I7-F18-G18)</f>
        <v>592700</v>
      </c>
      <c r="I18" s="176">
        <f t="shared" si="2"/>
        <v>59241.262083333328</v>
      </c>
      <c r="J18" s="176">
        <f t="shared" si="3"/>
        <v>51009.31763888889</v>
      </c>
      <c r="K18" s="177">
        <f t="shared" si="4"/>
        <v>46893.345416666663</v>
      </c>
      <c r="L18" s="56"/>
      <c r="M18" s="113" t="str">
        <f t="shared" si="5"/>
        <v>LTE_0플랜
스몰</v>
      </c>
      <c r="N18" s="114">
        <f t="shared" si="0"/>
        <v>37162.29</v>
      </c>
      <c r="O18" s="114">
        <f t="shared" si="6"/>
        <v>1548.42875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223000</v>
      </c>
      <c r="G19" s="223">
        <f t="shared" si="1"/>
        <v>33450</v>
      </c>
      <c r="H19" s="178">
        <f>SUM(I7-F19-G19)</f>
        <v>543250</v>
      </c>
      <c r="I19" s="178">
        <f t="shared" si="2"/>
        <v>74051.657291666677</v>
      </c>
      <c r="J19" s="178">
        <f t="shared" si="3"/>
        <v>66506.518402777787</v>
      </c>
      <c r="K19" s="179">
        <f t="shared" si="4"/>
        <v>62733.948958333334</v>
      </c>
      <c r="L19" s="56"/>
      <c r="M19" s="113" t="str">
        <f t="shared" si="5"/>
        <v>LTE_0플랜
미디엄</v>
      </c>
      <c r="N19" s="114">
        <f t="shared" si="0"/>
        <v>34061.775000000001</v>
      </c>
      <c r="O19" s="114">
        <f t="shared" si="6"/>
        <v>1419.2406250000001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250000</v>
      </c>
      <c r="G20" s="225">
        <f t="shared" si="1"/>
        <v>37500</v>
      </c>
      <c r="H20" s="182">
        <f>SUM(I7-F20-G20)</f>
        <v>512200</v>
      </c>
      <c r="I20" s="182">
        <f t="shared" si="2"/>
        <v>91676.789166666669</v>
      </c>
      <c r="J20" s="182">
        <f t="shared" si="3"/>
        <v>84562.900277777779</v>
      </c>
      <c r="K20" s="183">
        <f t="shared" si="4"/>
        <v>81005.955833333326</v>
      </c>
      <c r="L20" s="56"/>
      <c r="M20" s="113" t="str">
        <f t="shared" si="5"/>
        <v>LTE_0플랜
라지</v>
      </c>
      <c r="N20" s="114">
        <f t="shared" si="0"/>
        <v>32114.940000000002</v>
      </c>
      <c r="O20" s="114">
        <f t="shared" si="6"/>
        <v>1338.1225000000002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180000</v>
      </c>
      <c r="G21" s="226">
        <f>SUM(F21*0.15)</f>
        <v>27000</v>
      </c>
      <c r="H21" s="184">
        <f>SUM(I7-F21-G21)</f>
        <v>592700</v>
      </c>
      <c r="I21" s="184">
        <f t="shared" si="2"/>
        <v>59241.262083333328</v>
      </c>
      <c r="J21" s="184">
        <f t="shared" si="3"/>
        <v>51009.31763888889</v>
      </c>
      <c r="K21" s="185">
        <f t="shared" si="4"/>
        <v>46893.345416666663</v>
      </c>
      <c r="L21" s="56"/>
      <c r="M21" s="113" t="str">
        <f t="shared" si="5"/>
        <v>0플랜
히어로</v>
      </c>
      <c r="N21" s="114">
        <f t="shared" si="0"/>
        <v>37162.29</v>
      </c>
      <c r="O21" s="114">
        <f t="shared" si="6"/>
        <v>1548.42875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0</v>
      </c>
      <c r="G22" s="224">
        <f t="shared" si="1"/>
        <v>0</v>
      </c>
      <c r="H22" s="180">
        <f>SUM(I7-F22-G22)</f>
        <v>799700</v>
      </c>
      <c r="I22" s="180">
        <f t="shared" si="2"/>
        <v>90407.049583333341</v>
      </c>
      <c r="J22" s="180">
        <f t="shared" si="3"/>
        <v>79300.105138888888</v>
      </c>
      <c r="K22" s="181">
        <f t="shared" si="4"/>
        <v>73746.632916666669</v>
      </c>
      <c r="L22" s="56"/>
      <c r="M22" s="113" t="str">
        <f t="shared" si="5"/>
        <v>0플랜
슈퍼히어로</v>
      </c>
      <c r="N22" s="114">
        <f t="shared" si="0"/>
        <v>50141.19</v>
      </c>
      <c r="O22" s="114">
        <f t="shared" si="6"/>
        <v>2089.2162499999999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178000</v>
      </c>
      <c r="G23" s="222">
        <f t="shared" si="1"/>
        <v>26700</v>
      </c>
      <c r="H23" s="176">
        <f>SUM(I7-F23-G23)</f>
        <v>595000</v>
      </c>
      <c r="I23" s="176">
        <f t="shared" si="2"/>
        <v>57343.104166666672</v>
      </c>
      <c r="J23" s="176">
        <f t="shared" si="3"/>
        <v>49079.215277777781</v>
      </c>
      <c r="K23" s="177">
        <f t="shared" si="4"/>
        <v>44947.270833333336</v>
      </c>
      <c r="L23" s="56"/>
      <c r="M23" s="113" t="str">
        <f t="shared" si="5"/>
        <v>LTE_팅
세이브</v>
      </c>
      <c r="N23" s="114">
        <f t="shared" si="0"/>
        <v>37306.5</v>
      </c>
      <c r="O23" s="114">
        <f t="shared" si="6"/>
        <v>1554.4375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197000</v>
      </c>
      <c r="G24" s="223">
        <f t="shared" si="1"/>
        <v>29550</v>
      </c>
      <c r="H24" s="178">
        <f>SUM(I7-F24-G24)</f>
        <v>573150</v>
      </c>
      <c r="I24" s="178">
        <f t="shared" si="2"/>
        <v>66375.604374999995</v>
      </c>
      <c r="J24" s="178">
        <f t="shared" si="3"/>
        <v>58415.187708333338</v>
      </c>
      <c r="K24" s="179">
        <f t="shared" si="4"/>
        <v>54434.979375000003</v>
      </c>
      <c r="L24" s="56"/>
      <c r="M24" s="113" t="str">
        <f t="shared" si="5"/>
        <v>LTE_팅
3.0G</v>
      </c>
      <c r="N24" s="114">
        <f t="shared" si="0"/>
        <v>35936.505000000005</v>
      </c>
      <c r="O24" s="114">
        <f t="shared" si="6"/>
        <v>1497.3543750000001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554750</v>
      </c>
      <c r="I25" s="182">
        <f t="shared" si="2"/>
        <v>71560.867708333331</v>
      </c>
      <c r="J25" s="182">
        <f t="shared" si="3"/>
        <v>63856.006597222222</v>
      </c>
      <c r="K25" s="183">
        <f t="shared" si="4"/>
        <v>60003.576041666667</v>
      </c>
      <c r="L25" s="56"/>
      <c r="M25" s="113" t="str">
        <f t="shared" si="5"/>
        <v>LTE_팅
5.0G</v>
      </c>
      <c r="N25" s="114">
        <f t="shared" si="0"/>
        <v>34782.825000000004</v>
      </c>
      <c r="O25" s="114">
        <f t="shared" si="6"/>
        <v>1449.2843750000002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0</v>
      </c>
      <c r="G26" s="226">
        <f t="shared" si="1"/>
        <v>0</v>
      </c>
      <c r="H26" s="184">
        <f>SUM(I7-F26-G26)</f>
        <v>799700</v>
      </c>
      <c r="I26" s="184">
        <f t="shared" si="2"/>
        <v>50807.049583333333</v>
      </c>
      <c r="J26" s="184">
        <f t="shared" si="3"/>
        <v>39700.105138888888</v>
      </c>
      <c r="K26" s="185">
        <f t="shared" si="4"/>
        <v>34146.632916666669</v>
      </c>
      <c r="L26" s="56"/>
      <c r="M26" s="113" t="str">
        <f t="shared" si="5"/>
        <v>ZEM플랜
라이트</v>
      </c>
      <c r="N26" s="114">
        <f t="shared" si="0"/>
        <v>50141.19</v>
      </c>
      <c r="O26" s="114">
        <f t="shared" si="6"/>
        <v>2089.2162499999999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155000</v>
      </c>
      <c r="G27" s="224">
        <f t="shared" si="1"/>
        <v>23250</v>
      </c>
      <c r="H27" s="180">
        <f>SUM(I7-F27-G27)</f>
        <v>621450</v>
      </c>
      <c r="I27" s="180">
        <f t="shared" si="2"/>
        <v>47314.288124999999</v>
      </c>
      <c r="J27" s="180">
        <f t="shared" si="3"/>
        <v>38683.038124999999</v>
      </c>
      <c r="K27" s="181">
        <f t="shared" si="4"/>
        <v>34367.413124999999</v>
      </c>
      <c r="L27" s="56"/>
      <c r="M27" s="113" t="str">
        <f t="shared" si="5"/>
        <v>ZEM플랜
스마트</v>
      </c>
      <c r="N27" s="114">
        <f t="shared" si="0"/>
        <v>38964.915000000001</v>
      </c>
      <c r="O27" s="114">
        <f t="shared" si="6"/>
        <v>1623.538125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155000</v>
      </c>
      <c r="G28" s="222">
        <f t="shared" si="1"/>
        <v>23250</v>
      </c>
      <c r="H28" s="176">
        <f>SUM(I7-F28-G28)</f>
        <v>621450</v>
      </c>
      <c r="I28" s="176">
        <f t="shared" si="2"/>
        <v>47314.288124999999</v>
      </c>
      <c r="J28" s="176">
        <f t="shared" si="3"/>
        <v>38683.038124999999</v>
      </c>
      <c r="K28" s="177">
        <f t="shared" si="4"/>
        <v>34367.413124999999</v>
      </c>
      <c r="L28" s="56"/>
      <c r="M28" s="113" t="str">
        <f t="shared" si="5"/>
        <v>LTE T끼리
어르신</v>
      </c>
      <c r="N28" s="114">
        <f t="shared" si="0"/>
        <v>38964.915000000001</v>
      </c>
      <c r="O28" s="114">
        <f t="shared" si="6"/>
        <v>1623.538125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180000</v>
      </c>
      <c r="G29" s="223">
        <f>SUM(F29*0.15)</f>
        <v>27000</v>
      </c>
      <c r="H29" s="178">
        <f>SUM(I7-F29-G29)</f>
        <v>592700</v>
      </c>
      <c r="I29" s="178">
        <f t="shared" si="2"/>
        <v>59241.262083333328</v>
      </c>
      <c r="J29" s="178">
        <f t="shared" si="3"/>
        <v>51009.31763888889</v>
      </c>
      <c r="K29" s="179">
        <f t="shared" si="4"/>
        <v>46893.345416666663</v>
      </c>
      <c r="L29" s="56"/>
      <c r="M29" s="113" t="str">
        <f t="shared" si="5"/>
        <v>LTE어르신
세이브</v>
      </c>
      <c r="N29" s="114">
        <f t="shared" si="0"/>
        <v>37162.29</v>
      </c>
      <c r="O29" s="114">
        <f t="shared" si="6"/>
        <v>1548.42875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203000</v>
      </c>
      <c r="G30" s="223">
        <f t="shared" si="1"/>
        <v>30450</v>
      </c>
      <c r="H30" s="178">
        <f>SUM(I7-F30-G30)</f>
        <v>566250</v>
      </c>
      <c r="I30" s="178">
        <f t="shared" si="2"/>
        <v>68070.078125</v>
      </c>
      <c r="J30" s="178">
        <f t="shared" si="3"/>
        <v>60205.494791666664</v>
      </c>
      <c r="K30" s="179">
        <f t="shared" si="4"/>
        <v>56273.203125</v>
      </c>
      <c r="L30" s="56"/>
      <c r="M30" s="113" t="str">
        <f t="shared" si="5"/>
        <v>LTE어르신
안심2.8G</v>
      </c>
      <c r="N30" s="114">
        <f t="shared" si="0"/>
        <v>35503.875</v>
      </c>
      <c r="O30" s="114">
        <f t="shared" si="6"/>
        <v>1479.328125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223000</v>
      </c>
      <c r="G31" s="223">
        <f t="shared" si="1"/>
        <v>33450</v>
      </c>
      <c r="H31" s="178">
        <f>SUM(I7-F31-G31)</f>
        <v>543250</v>
      </c>
      <c r="I31" s="178">
        <f t="shared" si="2"/>
        <v>74051.657291666677</v>
      </c>
      <c r="J31" s="178">
        <f t="shared" si="3"/>
        <v>66506.518402777787</v>
      </c>
      <c r="K31" s="179">
        <f t="shared" si="4"/>
        <v>62733.948958333334</v>
      </c>
      <c r="L31" s="56"/>
      <c r="M31" s="113" t="str">
        <f t="shared" si="5"/>
        <v>LTE어르신
안심4.5G</v>
      </c>
      <c r="N31" s="114">
        <f t="shared" si="0"/>
        <v>34061.775000000001</v>
      </c>
      <c r="O31" s="114">
        <f t="shared" si="6"/>
        <v>1419.2406250000001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250000</v>
      </c>
      <c r="G32" s="223">
        <f t="shared" si="1"/>
        <v>37500</v>
      </c>
      <c r="H32" s="178">
        <f>SUM(I7-F32-G32)</f>
        <v>512200</v>
      </c>
      <c r="I32" s="178">
        <f t="shared" si="2"/>
        <v>91676.789166666669</v>
      </c>
      <c r="J32" s="178">
        <f t="shared" si="3"/>
        <v>84562.900277777779</v>
      </c>
      <c r="K32" s="179">
        <f t="shared" si="4"/>
        <v>81005.955833333326</v>
      </c>
      <c r="L32" s="56"/>
      <c r="M32" s="113" t="str">
        <f t="shared" si="5"/>
        <v>LTE어르신
에센스</v>
      </c>
      <c r="N32" s="114">
        <f t="shared" si="0"/>
        <v>32114.940000000002</v>
      </c>
      <c r="O32" s="114">
        <f t="shared" si="6"/>
        <v>1338.1225000000002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250000</v>
      </c>
      <c r="G33" s="224">
        <f t="shared" si="1"/>
        <v>37500</v>
      </c>
      <c r="H33" s="180">
        <f>SUM(I7-F33-G33)</f>
        <v>512200</v>
      </c>
      <c r="I33" s="180">
        <f t="shared" si="2"/>
        <v>101676.78916666667</v>
      </c>
      <c r="J33" s="180">
        <f t="shared" si="3"/>
        <v>94562.900277777779</v>
      </c>
      <c r="K33" s="181">
        <f t="shared" si="4"/>
        <v>91005.955833333326</v>
      </c>
      <c r="L33" s="56"/>
      <c r="M33" s="113" t="str">
        <f t="shared" si="5"/>
        <v>LTE어르신
스페셜</v>
      </c>
      <c r="N33" s="114">
        <f t="shared" si="0"/>
        <v>32114.940000000002</v>
      </c>
      <c r="O33" s="114">
        <f t="shared" si="6"/>
        <v>1338.1225000000002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price!R31</f>
        <v>330000</v>
      </c>
      <c r="E5" s="167">
        <f>price!S31</f>
        <v>421000</v>
      </c>
      <c r="F5" s="167">
        <f>price!T31</f>
        <v>421000</v>
      </c>
      <c r="G5" s="167">
        <f>price!U31</f>
        <v>600000</v>
      </c>
      <c r="H5" s="167">
        <f>price!V31</f>
        <v>600000</v>
      </c>
      <c r="I5" s="167">
        <f>price!W31</f>
        <v>600000</v>
      </c>
      <c r="J5" s="167">
        <f>price!X31</f>
        <v>330000</v>
      </c>
      <c r="K5" s="167">
        <f>price!Y31</f>
        <v>421000</v>
      </c>
      <c r="L5" s="167">
        <f>price!Z31</f>
        <v>600000</v>
      </c>
      <c r="M5" s="167">
        <f>price!AA31</f>
        <v>330000</v>
      </c>
      <c r="N5" s="167">
        <f>price!AB31</f>
        <v>532000</v>
      </c>
      <c r="O5" s="167">
        <f>price!AC31</f>
        <v>323000</v>
      </c>
      <c r="P5" s="167">
        <f>price!AD31</f>
        <v>397000</v>
      </c>
      <c r="Q5" s="167">
        <f>price!AE31</f>
        <v>458000</v>
      </c>
      <c r="R5" s="167">
        <f>price!AF31</f>
        <v>154000</v>
      </c>
      <c r="S5" s="167">
        <f>price!AG31</f>
        <v>174000</v>
      </c>
      <c r="T5" s="167">
        <f>price!AH31</f>
        <v>235000</v>
      </c>
      <c r="U5" s="167">
        <f>price!AI31</f>
        <v>330000</v>
      </c>
      <c r="V5" s="167">
        <f>price!AJ31</f>
        <v>421000</v>
      </c>
      <c r="W5" s="167">
        <f>price!AK31</f>
        <v>498000</v>
      </c>
      <c r="X5" s="167">
        <f>price!AL31</f>
        <v>600000</v>
      </c>
      <c r="Y5" s="167">
        <f>price!AM31</f>
        <v>600000</v>
      </c>
    </row>
    <row r="6" spans="3:25" ht="18" thickBot="1"/>
    <row r="7" spans="3:25" ht="24" thickBot="1">
      <c r="D7" s="74" t="s">
        <v>256</v>
      </c>
      <c r="E7" s="498" t="str">
        <f>price!B31</f>
        <v>Z플립</v>
      </c>
      <c r="F7" s="498"/>
      <c r="G7" s="499" t="s">
        <v>257</v>
      </c>
      <c r="H7" s="499"/>
      <c r="I7" s="500">
        <f>price!C31</f>
        <v>1188000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>
      <c r="C39" s="520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>
      <c r="C40" s="520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>
      <c r="C41" s="520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>
      <c r="C42" s="520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8" thickBot="1">
      <c r="C43" s="533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>
      <c r="C44" s="534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>
      <c r="C45" s="520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8" thickBot="1">
      <c r="C46" s="521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>
      <c r="C47" s="532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8" thickBot="1">
      <c r="C48" s="533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>
      <c r="C49" s="546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>
      <c r="C50" s="547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8" thickBot="1">
      <c r="C51" s="548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>
      <c r="C52" s="549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8" thickBot="1">
      <c r="C53" s="550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>
      <c r="C54" s="544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>
      <c r="C55" s="520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>
      <c r="C56" s="520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>
      <c r="C57" s="520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>
      <c r="C58" s="520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8" thickBot="1">
      <c r="C59" s="521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6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6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4">
      <c r="C5" s="168" t="s">
        <v>261</v>
      </c>
      <c r="D5" s="167">
        <f>price!R32</f>
        <v>300000</v>
      </c>
      <c r="E5" s="167">
        <f>price!S32</f>
        <v>327000</v>
      </c>
      <c r="F5" s="167">
        <f>price!T32</f>
        <v>350000</v>
      </c>
      <c r="G5" s="167">
        <f>price!U32</f>
        <v>380000</v>
      </c>
      <c r="H5" s="167">
        <f>price!V32</f>
        <v>380000</v>
      </c>
      <c r="I5" s="167">
        <f>price!W32</f>
        <v>380000</v>
      </c>
      <c r="J5" s="167">
        <f>price!X32</f>
        <v>300000</v>
      </c>
      <c r="K5" s="167">
        <f>price!Y32</f>
        <v>350000</v>
      </c>
      <c r="L5" s="167">
        <f>price!Z32</f>
        <v>380000</v>
      </c>
      <c r="M5" s="167">
        <f>price!AA32</f>
        <v>300000</v>
      </c>
      <c r="N5" s="167">
        <f>price!AB32</f>
        <v>360000</v>
      </c>
      <c r="O5" s="167">
        <f>price!AC32</f>
        <v>298000</v>
      </c>
      <c r="P5" s="167">
        <f>price!AD32</f>
        <v>320000</v>
      </c>
      <c r="Q5" s="167">
        <f>price!AE32</f>
        <v>338000</v>
      </c>
      <c r="R5" s="167">
        <f>price!AF32</f>
        <v>254000</v>
      </c>
      <c r="S5" s="167">
        <f>price!AG32</f>
        <v>272000</v>
      </c>
      <c r="T5" s="167">
        <f>price!AH32</f>
        <v>272000</v>
      </c>
      <c r="U5" s="167">
        <f>price!AI32</f>
        <v>300000</v>
      </c>
      <c r="V5" s="167">
        <f>price!AJ32</f>
        <v>327000</v>
      </c>
      <c r="W5" s="167">
        <f>price!AK32</f>
        <v>350000</v>
      </c>
      <c r="X5" s="167">
        <f>price!AL32</f>
        <v>380000</v>
      </c>
      <c r="Y5" s="167">
        <f>price!AM32</f>
        <v>380000</v>
      </c>
      <c r="Z5" s="167">
        <f>price!AN32</f>
        <v>0</v>
      </c>
    </row>
    <row r="6" spans="3:26" ht="18" thickBot="1"/>
    <row r="7" spans="3:26" ht="24" thickBot="1">
      <c r="D7" s="74" t="s">
        <v>256</v>
      </c>
      <c r="E7" s="498" t="str">
        <f>price!B32</f>
        <v>갤럭시 A80</v>
      </c>
      <c r="F7" s="498"/>
      <c r="G7" s="499" t="s">
        <v>257</v>
      </c>
      <c r="H7" s="499"/>
      <c r="I7" s="500">
        <f>price!C32</f>
        <v>599500</v>
      </c>
      <c r="J7" s="501"/>
    </row>
    <row r="8" spans="3:26" s="56" customFormat="1" ht="2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22" t="s">
        <v>266</v>
      </c>
      <c r="I9" s="522"/>
      <c r="J9" s="522"/>
      <c r="K9" s="522"/>
      <c r="L9" s="56"/>
    </row>
    <row r="10" spans="3:26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6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price!R33</f>
        <v>90000</v>
      </c>
      <c r="E5" s="167">
        <f>price!S33</f>
        <v>106000</v>
      </c>
      <c r="F5" s="167">
        <f>price!T33</f>
        <v>121000</v>
      </c>
      <c r="G5" s="167">
        <f>price!U33</f>
        <v>140000</v>
      </c>
      <c r="H5" s="167">
        <f>price!V33</f>
        <v>140000</v>
      </c>
      <c r="I5" s="167">
        <f>price!W33</f>
        <v>140000</v>
      </c>
      <c r="J5" s="167">
        <f>price!X33</f>
        <v>90000</v>
      </c>
      <c r="K5" s="167">
        <f>price!Y33</f>
        <v>121000</v>
      </c>
      <c r="L5" s="167">
        <f>price!Z33</f>
        <v>140000</v>
      </c>
      <c r="M5" s="167">
        <f>price!AA33</f>
        <v>90000</v>
      </c>
      <c r="N5" s="167">
        <f>price!AB33</f>
        <v>127000</v>
      </c>
      <c r="O5" s="167">
        <f>price!AC33</f>
        <v>88000</v>
      </c>
      <c r="P5" s="167">
        <f>price!AD33</f>
        <v>102000</v>
      </c>
      <c r="Q5" s="167">
        <f>price!AE33</f>
        <v>113000</v>
      </c>
      <c r="R5" s="167">
        <f>price!AF33</f>
        <v>61000</v>
      </c>
      <c r="S5" s="167">
        <f>price!AG33</f>
        <v>72000</v>
      </c>
      <c r="T5" s="167">
        <f>price!AH33</f>
        <v>72000</v>
      </c>
      <c r="U5" s="167">
        <f>price!AI33</f>
        <v>90000</v>
      </c>
      <c r="V5" s="167">
        <f>price!AJ33</f>
        <v>106000</v>
      </c>
      <c r="W5" s="167">
        <f>price!AK33</f>
        <v>121000</v>
      </c>
      <c r="X5" s="167">
        <f>price!AL33</f>
        <v>140000</v>
      </c>
      <c r="Y5" s="167">
        <f>price!AM33</f>
        <v>140000</v>
      </c>
    </row>
    <row r="6" spans="3:25" ht="18" thickBot="1"/>
    <row r="7" spans="3:25" ht="24" thickBot="1">
      <c r="D7" s="74" t="s">
        <v>256</v>
      </c>
      <c r="E7" s="498" t="str">
        <f>price!B33</f>
        <v>갤럭시 A31</v>
      </c>
      <c r="F7" s="498"/>
      <c r="G7" s="499" t="s">
        <v>257</v>
      </c>
      <c r="H7" s="499"/>
      <c r="I7" s="500">
        <f>price!C33</f>
        <v>374000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price!R34</f>
        <v>190000</v>
      </c>
      <c r="E5" s="167">
        <f>price!S34</f>
        <v>206000</v>
      </c>
      <c r="F5" s="167">
        <f>price!T34</f>
        <v>221000</v>
      </c>
      <c r="G5" s="167">
        <f>price!U34</f>
        <v>240000</v>
      </c>
      <c r="H5" s="167">
        <f>price!V34</f>
        <v>240000</v>
      </c>
      <c r="I5" s="167">
        <f>price!W34</f>
        <v>240000</v>
      </c>
      <c r="J5" s="167">
        <f>price!X34</f>
        <v>190000</v>
      </c>
      <c r="K5" s="167">
        <f>price!Y34</f>
        <v>206000</v>
      </c>
      <c r="L5" s="167">
        <f>price!Z34</f>
        <v>240000</v>
      </c>
      <c r="M5" s="167">
        <f>price!AA34</f>
        <v>190000</v>
      </c>
      <c r="N5" s="167">
        <f>price!AB34</f>
        <v>227000</v>
      </c>
      <c r="O5" s="167">
        <f>price!AC34</f>
        <v>188000</v>
      </c>
      <c r="P5" s="167">
        <f>price!AD34</f>
        <v>202000</v>
      </c>
      <c r="Q5" s="167">
        <f>price!AE34</f>
        <v>213000</v>
      </c>
      <c r="R5" s="167">
        <f>price!AF34</f>
        <v>161000</v>
      </c>
      <c r="S5" s="167">
        <f>price!AG34</f>
        <v>172000</v>
      </c>
      <c r="T5" s="167">
        <f>price!AH34</f>
        <v>172000</v>
      </c>
      <c r="U5" s="167">
        <f>price!AI34</f>
        <v>190000</v>
      </c>
      <c r="V5" s="167">
        <f>price!AJ34</f>
        <v>206000</v>
      </c>
      <c r="W5" s="167">
        <f>price!AK34</f>
        <v>221000</v>
      </c>
      <c r="X5" s="167">
        <f>price!AL34</f>
        <v>240000</v>
      </c>
      <c r="Y5" s="167">
        <f>price!AM34</f>
        <v>240000</v>
      </c>
    </row>
    <row r="6" spans="3:25" ht="18" thickBot="1"/>
    <row r="7" spans="3:25" ht="24" thickBot="1">
      <c r="D7" s="74" t="s">
        <v>256</v>
      </c>
      <c r="E7" s="498" t="str">
        <f>price!B34</f>
        <v>갤럭시 A21</v>
      </c>
      <c r="F7" s="498"/>
      <c r="G7" s="499" t="s">
        <v>257</v>
      </c>
      <c r="H7" s="499"/>
      <c r="I7" s="500">
        <f>price!C34</f>
        <v>297000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price!R35</f>
        <v>34000</v>
      </c>
      <c r="E5" s="167">
        <f>price!S35</f>
        <v>46000</v>
      </c>
      <c r="F5" s="167">
        <f>price!T35</f>
        <v>56000</v>
      </c>
      <c r="G5" s="167">
        <f>price!U35</f>
        <v>69000</v>
      </c>
      <c r="H5" s="167">
        <f>price!V35</f>
        <v>81000</v>
      </c>
      <c r="I5" s="167">
        <f>price!W35</f>
        <v>108000</v>
      </c>
      <c r="J5" s="167">
        <f>price!X35</f>
        <v>34000</v>
      </c>
      <c r="K5" s="167">
        <f>price!Y35</f>
        <v>56000</v>
      </c>
      <c r="L5" s="167">
        <f>price!Z35</f>
        <v>69000</v>
      </c>
      <c r="M5" s="167">
        <f>price!AA35</f>
        <v>34000</v>
      </c>
      <c r="N5" s="167">
        <f>price!AB35</f>
        <v>60000</v>
      </c>
      <c r="O5" s="167">
        <f>price!AC35</f>
        <v>33000</v>
      </c>
      <c r="P5" s="167">
        <f>price!AD35</f>
        <v>42000</v>
      </c>
      <c r="Q5" s="167">
        <f>price!AE35</f>
        <v>51000</v>
      </c>
      <c r="R5" s="167">
        <f>price!AF35</f>
        <v>13000</v>
      </c>
      <c r="S5" s="167">
        <f>price!AG35</f>
        <v>21000</v>
      </c>
      <c r="T5" s="167">
        <f>price!AH35</f>
        <v>21000</v>
      </c>
      <c r="U5" s="167">
        <f>price!AI35</f>
        <v>34000</v>
      </c>
      <c r="V5" s="167">
        <f>price!AJ35</f>
        <v>46000</v>
      </c>
      <c r="W5" s="167">
        <f>price!AK35</f>
        <v>56000</v>
      </c>
      <c r="X5" s="167">
        <f>price!AL35</f>
        <v>69000</v>
      </c>
      <c r="Y5" s="167">
        <f>price!AM35</f>
        <v>81000</v>
      </c>
    </row>
    <row r="6" spans="3:25" ht="18" thickBot="1"/>
    <row r="7" spans="3:25" ht="24" thickBot="1">
      <c r="D7" s="74" t="s">
        <v>256</v>
      </c>
      <c r="E7" s="498" t="str">
        <f>price!B35</f>
        <v>아이폰7_
128GB</v>
      </c>
      <c r="F7" s="498"/>
      <c r="G7" s="499" t="s">
        <v>257</v>
      </c>
      <c r="H7" s="499"/>
      <c r="I7" s="500">
        <f>price!C35</f>
        <v>399300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price!R36</f>
        <v>34000</v>
      </c>
      <c r="E5" s="167">
        <f>price!S36</f>
        <v>46000</v>
      </c>
      <c r="F5" s="167">
        <f>price!T36</f>
        <v>56000</v>
      </c>
      <c r="G5" s="167">
        <f>price!U36</f>
        <v>69000</v>
      </c>
      <c r="H5" s="167">
        <f>price!V36</f>
        <v>81000</v>
      </c>
      <c r="I5" s="167">
        <f>price!W36</f>
        <v>108000</v>
      </c>
      <c r="J5" s="167">
        <f>price!X36</f>
        <v>34000</v>
      </c>
      <c r="K5" s="167">
        <f>price!Y36</f>
        <v>56000</v>
      </c>
      <c r="L5" s="167">
        <f>price!Z36</f>
        <v>69000</v>
      </c>
      <c r="M5" s="167">
        <f>price!AA36</f>
        <v>34000</v>
      </c>
      <c r="N5" s="167">
        <f>price!AB36</f>
        <v>60000</v>
      </c>
      <c r="O5" s="167">
        <f>price!AC36</f>
        <v>33000</v>
      </c>
      <c r="P5" s="167">
        <f>price!AD36</f>
        <v>42000</v>
      </c>
      <c r="Q5" s="167">
        <f>price!AE36</f>
        <v>51000</v>
      </c>
      <c r="R5" s="167">
        <f>price!AF36</f>
        <v>13000</v>
      </c>
      <c r="S5" s="167">
        <f>price!AG36</f>
        <v>21000</v>
      </c>
      <c r="T5" s="167">
        <f>price!AH36</f>
        <v>21000</v>
      </c>
      <c r="U5" s="167">
        <f>price!AI36</f>
        <v>34000</v>
      </c>
      <c r="V5" s="167">
        <f>price!AJ36</f>
        <v>46000</v>
      </c>
      <c r="W5" s="167">
        <f>price!AK36</f>
        <v>56000</v>
      </c>
      <c r="X5" s="167">
        <f>price!AL36</f>
        <v>69000</v>
      </c>
      <c r="Y5" s="167">
        <f>price!AM36</f>
        <v>81000</v>
      </c>
    </row>
    <row r="6" spans="3:25" ht="18" thickBot="1"/>
    <row r="7" spans="3:25" ht="24" thickBot="1">
      <c r="D7" s="74" t="s">
        <v>256</v>
      </c>
      <c r="E7" s="511" t="str">
        <f>price!B36</f>
        <v>아이폰SE2020_
64GB</v>
      </c>
      <c r="F7" s="511"/>
      <c r="G7" s="499" t="s">
        <v>257</v>
      </c>
      <c r="H7" s="499"/>
      <c r="I7" s="500">
        <f>price!C36</f>
        <v>539000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4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4">
      <c r="C5" s="259" t="s">
        <v>261</v>
      </c>
      <c r="D5" s="260">
        <f>price!R37</f>
        <v>34000</v>
      </c>
      <c r="E5" s="260">
        <f>price!S37</f>
        <v>46000</v>
      </c>
      <c r="F5" s="260">
        <f>price!T37</f>
        <v>56000</v>
      </c>
      <c r="G5" s="260">
        <f>price!U37</f>
        <v>69000</v>
      </c>
      <c r="H5" s="260">
        <f>price!V37</f>
        <v>81000</v>
      </c>
      <c r="I5" s="260">
        <f>price!W37</f>
        <v>108000</v>
      </c>
      <c r="J5" s="260">
        <f>price!X37</f>
        <v>34000</v>
      </c>
      <c r="K5" s="260">
        <f>price!Y37</f>
        <v>56000</v>
      </c>
      <c r="L5" s="260">
        <f>price!Z37</f>
        <v>69000</v>
      </c>
      <c r="M5" s="260">
        <f>price!AA37</f>
        <v>34000</v>
      </c>
      <c r="N5" s="260">
        <f>price!AB37</f>
        <v>60000</v>
      </c>
      <c r="O5" s="260">
        <f>price!AC37</f>
        <v>33000</v>
      </c>
      <c r="P5" s="260">
        <f>price!AD37</f>
        <v>42000</v>
      </c>
      <c r="Q5" s="260">
        <f>price!AE37</f>
        <v>51000</v>
      </c>
      <c r="R5" s="260">
        <f>price!AF37</f>
        <v>13000</v>
      </c>
      <c r="S5" s="260">
        <f>price!AG37</f>
        <v>21000</v>
      </c>
      <c r="T5" s="260">
        <f>price!AH37</f>
        <v>21000</v>
      </c>
      <c r="U5" s="260">
        <f>price!AI37</f>
        <v>34000</v>
      </c>
      <c r="V5" s="260">
        <f>price!AJ37</f>
        <v>46000</v>
      </c>
      <c r="W5" s="260">
        <f>price!AK37</f>
        <v>56000</v>
      </c>
      <c r="X5" s="260">
        <f>price!AL37</f>
        <v>69000</v>
      </c>
      <c r="Y5" s="260">
        <f>price!AM37</f>
        <v>81000</v>
      </c>
    </row>
    <row r="6" spans="3:25" ht="18" thickBot="1"/>
    <row r="7" spans="3:25" ht="24" thickBot="1">
      <c r="D7" s="74" t="s">
        <v>256</v>
      </c>
      <c r="E7" s="511" t="str">
        <f>price!B37</f>
        <v>아이폰SE2020_
128GB</v>
      </c>
      <c r="F7" s="511"/>
      <c r="G7" s="499" t="s">
        <v>257</v>
      </c>
      <c r="H7" s="499"/>
      <c r="I7" s="500">
        <f>price!C37</f>
        <v>605000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C5" sqref="B5:M14"/>
    </sheetView>
  </sheetViews>
  <sheetFormatPr baseColWidth="10" defaultColWidth="9" defaultRowHeight="18"/>
  <cols>
    <col min="1" max="1" width="12.5" style="55" bestFit="1" customWidth="1"/>
    <col min="2" max="2" width="11" style="52" customWidth="1"/>
    <col min="3" max="3" width="7.6640625" style="53" customWidth="1"/>
    <col min="4" max="7" width="6.1640625" style="52" customWidth="1"/>
    <col min="8" max="8" width="14.6640625" style="52" customWidth="1"/>
    <col min="9" max="9" width="11.1640625" style="52" customWidth="1"/>
    <col min="10" max="12" width="8" style="52" customWidth="1"/>
    <col min="13" max="13" width="8.6640625" style="52" customWidth="1"/>
    <col min="14" max="17" width="9" style="55"/>
    <col min="18" max="16384" width="9" style="52"/>
  </cols>
  <sheetData>
    <row r="1" spans="1:22">
      <c r="E1" s="333" t="s">
        <v>290</v>
      </c>
      <c r="F1" s="334"/>
      <c r="G1" s="334"/>
      <c r="H1" s="334"/>
      <c r="I1" s="334"/>
      <c r="J1" s="335"/>
    </row>
    <row r="2" spans="1:22" ht="19" thickBot="1">
      <c r="E2" s="336"/>
      <c r="F2" s="337"/>
      <c r="G2" s="337"/>
      <c r="H2" s="337"/>
      <c r="I2" s="337"/>
      <c r="J2" s="338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>
      <c r="B5" s="304" t="s">
        <v>281</v>
      </c>
      <c r="C5" s="350"/>
      <c r="D5" s="351"/>
      <c r="E5" s="351"/>
      <c r="F5" s="351"/>
      <c r="G5" s="351"/>
      <c r="H5" s="351"/>
      <c r="I5" s="351"/>
      <c r="J5" s="351"/>
      <c r="K5" s="351"/>
      <c r="L5" s="351"/>
      <c r="M5" s="352"/>
      <c r="R5" s="55"/>
    </row>
    <row r="6" spans="1:22" ht="37.5" customHeight="1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>
      <c r="B7" s="307" t="s">
        <v>125</v>
      </c>
      <c r="C7" s="121">
        <v>55000</v>
      </c>
      <c r="D7" s="353" t="s">
        <v>126</v>
      </c>
      <c r="E7" s="356" t="s">
        <v>127</v>
      </c>
      <c r="F7" s="353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>
      <c r="B8" s="307" t="s">
        <v>133</v>
      </c>
      <c r="C8" s="121">
        <v>75000</v>
      </c>
      <c r="D8" s="354"/>
      <c r="E8" s="357"/>
      <c r="F8" s="354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>
      <c r="B9" s="307" t="s">
        <v>136</v>
      </c>
      <c r="C9" s="121">
        <v>89000</v>
      </c>
      <c r="D9" s="354"/>
      <c r="E9" s="357"/>
      <c r="F9" s="354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359" t="s">
        <v>141</v>
      </c>
      <c r="M9" s="360"/>
    </row>
    <row r="10" spans="1:22" ht="23.25" customHeight="1">
      <c r="B10" s="307" t="s">
        <v>142</v>
      </c>
      <c r="C10" s="121">
        <v>125000</v>
      </c>
      <c r="D10" s="355"/>
      <c r="E10" s="358"/>
      <c r="F10" s="355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>
      <c r="B12" s="361" t="s">
        <v>283</v>
      </c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</row>
    <row r="13" spans="1:22" ht="12.75" customHeight="1">
      <c r="B13" s="364" t="s">
        <v>147</v>
      </c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6"/>
    </row>
    <row r="14" spans="1:22" ht="12.75" customHeight="1" thickBot="1">
      <c r="B14" s="345" t="s">
        <v>148</v>
      </c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</row>
    <row r="15" spans="1:22" ht="39.75" customHeight="1" thickTop="1" thickBot="1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>
      <c r="B16" s="312" t="s">
        <v>149</v>
      </c>
      <c r="C16" s="348" t="s">
        <v>196</v>
      </c>
      <c r="D16" s="348"/>
      <c r="E16" s="348"/>
      <c r="F16" s="348"/>
      <c r="G16" s="348"/>
      <c r="H16" s="348"/>
      <c r="I16" s="348"/>
      <c r="J16" s="348"/>
      <c r="K16" s="348"/>
      <c r="L16" s="348"/>
      <c r="M16" s="349"/>
    </row>
    <row r="17" spans="1:17" ht="48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>
      <c r="B18" s="313" t="s">
        <v>152</v>
      </c>
      <c r="C18" s="128">
        <v>33000</v>
      </c>
      <c r="D18" s="367" t="s">
        <v>126</v>
      </c>
      <c r="E18" s="369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>
      <c r="B19" s="313" t="s">
        <v>155</v>
      </c>
      <c r="C19" s="128">
        <v>43000</v>
      </c>
      <c r="D19" s="368"/>
      <c r="E19" s="370"/>
      <c r="F19" s="267" t="s">
        <v>156</v>
      </c>
      <c r="G19" s="267" t="s">
        <v>157</v>
      </c>
      <c r="H19" s="267" t="s">
        <v>158</v>
      </c>
      <c r="I19" s="371" t="s">
        <v>159</v>
      </c>
      <c r="J19" s="371"/>
      <c r="K19" s="371"/>
      <c r="L19" s="371"/>
      <c r="M19" s="372"/>
    </row>
    <row r="20" spans="1:17" ht="24" customHeight="1">
      <c r="B20" s="313" t="s">
        <v>160</v>
      </c>
      <c r="C20" s="128">
        <v>50000</v>
      </c>
      <c r="D20" s="368"/>
      <c r="E20" s="370"/>
      <c r="F20" s="373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>
      <c r="B21" s="313" t="s">
        <v>163</v>
      </c>
      <c r="C21" s="128">
        <v>69000</v>
      </c>
      <c r="D21" s="368"/>
      <c r="E21" s="370"/>
      <c r="F21" s="374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>
      <c r="B22" s="313" t="s">
        <v>165</v>
      </c>
      <c r="C22" s="128">
        <v>79000</v>
      </c>
      <c r="D22" s="368"/>
      <c r="E22" s="370"/>
      <c r="F22" s="374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375" t="s">
        <v>141</v>
      </c>
      <c r="M22" s="376"/>
    </row>
    <row r="23" spans="1:17" ht="24" customHeight="1" thickBot="1">
      <c r="B23" s="315" t="s">
        <v>167</v>
      </c>
      <c r="C23" s="131">
        <v>100000</v>
      </c>
      <c r="D23" s="368"/>
      <c r="E23" s="370"/>
      <c r="F23" s="374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>
      <c r="B24" s="317" t="s">
        <v>214</v>
      </c>
      <c r="C24" s="389" t="s">
        <v>215</v>
      </c>
      <c r="D24" s="390"/>
      <c r="E24" s="390"/>
      <c r="F24" s="390"/>
      <c r="G24" s="390"/>
      <c r="H24" s="390"/>
      <c r="I24" s="390"/>
      <c r="J24" s="390"/>
      <c r="K24" s="390"/>
      <c r="L24" s="390"/>
      <c r="M24" s="391"/>
    </row>
    <row r="25" spans="1:17" ht="20.25" customHeight="1">
      <c r="B25" s="318" t="s">
        <v>217</v>
      </c>
      <c r="C25" s="132">
        <v>33000</v>
      </c>
      <c r="D25" s="392" t="s">
        <v>126</v>
      </c>
      <c r="E25" s="394" t="s">
        <v>127</v>
      </c>
      <c r="F25" s="270" t="s">
        <v>219</v>
      </c>
      <c r="G25" s="270" t="s">
        <v>220</v>
      </c>
      <c r="H25" s="270" t="s">
        <v>221</v>
      </c>
      <c r="I25" s="396" t="s">
        <v>222</v>
      </c>
      <c r="J25" s="397"/>
      <c r="K25" s="397"/>
      <c r="L25" s="397"/>
      <c r="M25" s="398"/>
    </row>
    <row r="26" spans="1:17" ht="20.25" customHeight="1" thickBot="1">
      <c r="B26" s="319" t="s">
        <v>218</v>
      </c>
      <c r="C26" s="133">
        <v>55000</v>
      </c>
      <c r="D26" s="393"/>
      <c r="E26" s="395"/>
      <c r="F26" s="271" t="s">
        <v>128</v>
      </c>
      <c r="G26" s="271" t="s">
        <v>223</v>
      </c>
      <c r="H26" s="271" t="s">
        <v>224</v>
      </c>
      <c r="I26" s="399" t="s">
        <v>225</v>
      </c>
      <c r="J26" s="400"/>
      <c r="K26" s="400"/>
      <c r="L26" s="400"/>
      <c r="M26" s="401"/>
    </row>
    <row r="27" spans="1:17" s="6" customFormat="1" ht="71.25" customHeight="1" thickBot="1">
      <c r="A27" s="134"/>
      <c r="B27" s="339" t="s">
        <v>146</v>
      </c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1"/>
      <c r="N27" s="134"/>
      <c r="O27" s="134"/>
      <c r="P27" s="134"/>
      <c r="Q27" s="134"/>
    </row>
    <row r="28" spans="1:17" s="6" customFormat="1" ht="15">
      <c r="A28" s="134"/>
      <c r="B28" s="342" t="s">
        <v>147</v>
      </c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4"/>
      <c r="N28" s="134"/>
      <c r="O28" s="134"/>
      <c r="P28" s="134"/>
      <c r="Q28" s="134"/>
    </row>
    <row r="29" spans="1:17" s="6" customFormat="1" ht="16" thickBot="1">
      <c r="A29" s="134"/>
      <c r="B29" s="345" t="s">
        <v>148</v>
      </c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7"/>
      <c r="N29" s="134"/>
      <c r="O29" s="134"/>
      <c r="P29" s="134"/>
      <c r="Q29" s="134"/>
    </row>
    <row r="30" spans="1:17" ht="3.75" customHeight="1" thickTop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37" t="s">
        <v>197</v>
      </c>
      <c r="C31" s="377" t="s">
        <v>198</v>
      </c>
      <c r="D31" s="378"/>
      <c r="E31" s="378"/>
      <c r="F31" s="378"/>
      <c r="G31" s="378"/>
      <c r="H31" s="378"/>
      <c r="I31" s="378"/>
      <c r="J31" s="378"/>
      <c r="K31" s="378"/>
      <c r="L31" s="378"/>
      <c r="M31" s="379"/>
    </row>
    <row r="32" spans="1:17" s="3" customFormat="1" ht="23.25" customHeight="1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80" t="s">
        <v>168</v>
      </c>
      <c r="J32" s="381"/>
      <c r="K32" s="381"/>
      <c r="L32" s="381"/>
      <c r="M32" s="382"/>
      <c r="N32" s="159"/>
      <c r="O32" s="159"/>
      <c r="P32" s="159"/>
      <c r="Q32" s="159"/>
    </row>
    <row r="33" spans="1:17" s="6" customFormat="1" ht="27" customHeight="1">
      <c r="A33" s="134"/>
      <c r="B33" s="135" t="s">
        <v>169</v>
      </c>
      <c r="C33" s="136">
        <v>33000</v>
      </c>
      <c r="D33" s="373" t="s">
        <v>126</v>
      </c>
      <c r="E33" s="403" t="s">
        <v>127</v>
      </c>
      <c r="F33" s="129" t="s">
        <v>153</v>
      </c>
      <c r="G33" s="129" t="s">
        <v>170</v>
      </c>
      <c r="H33" s="129" t="s">
        <v>158</v>
      </c>
      <c r="I33" s="409" t="s">
        <v>284</v>
      </c>
      <c r="J33" s="410"/>
      <c r="K33" s="410"/>
      <c r="L33" s="410"/>
      <c r="M33" s="411"/>
      <c r="N33" s="134"/>
      <c r="O33" s="134"/>
      <c r="P33" s="134"/>
      <c r="Q33" s="134"/>
    </row>
    <row r="34" spans="1:17" s="6" customFormat="1" ht="27" customHeight="1">
      <c r="A34" s="134"/>
      <c r="B34" s="135" t="s">
        <v>171</v>
      </c>
      <c r="C34" s="136">
        <v>50000</v>
      </c>
      <c r="D34" s="374"/>
      <c r="E34" s="404"/>
      <c r="F34" s="373" t="s">
        <v>128</v>
      </c>
      <c r="G34" s="129" t="s">
        <v>172</v>
      </c>
      <c r="H34" s="129" t="s">
        <v>162</v>
      </c>
      <c r="I34" s="412"/>
      <c r="J34" s="413"/>
      <c r="K34" s="413"/>
      <c r="L34" s="413"/>
      <c r="M34" s="414"/>
      <c r="N34" s="134"/>
      <c r="O34" s="134"/>
      <c r="P34" s="134"/>
      <c r="Q34" s="134"/>
    </row>
    <row r="35" spans="1:17" s="6" customFormat="1" ht="26.25" customHeight="1">
      <c r="A35" s="134"/>
      <c r="B35" s="135" t="s">
        <v>173</v>
      </c>
      <c r="C35" s="136">
        <v>69000</v>
      </c>
      <c r="D35" s="402"/>
      <c r="E35" s="405"/>
      <c r="F35" s="402"/>
      <c r="G35" s="129" t="s">
        <v>164</v>
      </c>
      <c r="H35" s="129" t="s">
        <v>134</v>
      </c>
      <c r="I35" s="406" t="s">
        <v>174</v>
      </c>
      <c r="J35" s="407"/>
      <c r="K35" s="407"/>
      <c r="L35" s="407"/>
      <c r="M35" s="408"/>
      <c r="N35" s="134"/>
      <c r="O35" s="134"/>
      <c r="P35" s="134"/>
      <c r="Q35" s="134"/>
    </row>
    <row r="36" spans="1:17" s="6" customFormat="1" ht="55.5" customHeight="1" thickBot="1">
      <c r="A36" s="134"/>
      <c r="B36" s="386" t="s">
        <v>283</v>
      </c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8"/>
      <c r="N36" s="134"/>
      <c r="O36" s="134"/>
      <c r="P36" s="134"/>
      <c r="Q36" s="134"/>
    </row>
    <row r="37" spans="1:17" s="6" customFormat="1" ht="15">
      <c r="A37" s="134"/>
      <c r="B37" s="383" t="s">
        <v>147</v>
      </c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5"/>
      <c r="N37" s="134"/>
      <c r="O37" s="134"/>
      <c r="P37" s="134"/>
      <c r="Q37" s="134"/>
    </row>
    <row r="38" spans="1:17" s="6" customFormat="1" ht="16" thickBot="1">
      <c r="A38" s="134"/>
      <c r="B38" s="415" t="s">
        <v>148</v>
      </c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7"/>
      <c r="N38" s="134"/>
      <c r="O38" s="134"/>
      <c r="P38" s="134"/>
      <c r="Q38" s="134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37" t="s">
        <v>175</v>
      </c>
      <c r="C40" s="377" t="s">
        <v>199</v>
      </c>
      <c r="D40" s="378"/>
      <c r="E40" s="378"/>
      <c r="F40" s="378"/>
      <c r="G40" s="378"/>
      <c r="H40" s="378"/>
      <c r="I40" s="378"/>
      <c r="J40" s="378"/>
      <c r="K40" s="378"/>
      <c r="L40" s="378"/>
      <c r="M40" s="379"/>
    </row>
    <row r="41" spans="1:17" s="3" customFormat="1" ht="23.25" customHeight="1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80" t="s">
        <v>176</v>
      </c>
      <c r="I41" s="381"/>
      <c r="J41" s="381"/>
      <c r="K41" s="381"/>
      <c r="L41" s="381" t="s">
        <v>177</v>
      </c>
      <c r="M41" s="382"/>
      <c r="N41" s="159"/>
      <c r="O41" s="159"/>
      <c r="P41" s="159"/>
      <c r="Q41" s="159"/>
    </row>
    <row r="42" spans="1:17" s="6" customFormat="1" ht="26.25" customHeight="1">
      <c r="A42" s="134"/>
      <c r="B42" s="138" t="s">
        <v>152</v>
      </c>
      <c r="C42" s="139">
        <v>31000</v>
      </c>
      <c r="D42" s="418" t="s">
        <v>126</v>
      </c>
      <c r="E42" s="420" t="s">
        <v>127</v>
      </c>
      <c r="F42" s="422" t="s">
        <v>178</v>
      </c>
      <c r="G42" s="140" t="s">
        <v>179</v>
      </c>
      <c r="H42" s="424" t="s">
        <v>180</v>
      </c>
      <c r="I42" s="425"/>
      <c r="J42" s="425"/>
      <c r="K42" s="425"/>
      <c r="L42" s="426" t="s">
        <v>285</v>
      </c>
      <c r="M42" s="427"/>
      <c r="N42" s="134"/>
      <c r="O42" s="134"/>
      <c r="P42" s="134"/>
      <c r="Q42" s="134"/>
    </row>
    <row r="43" spans="1:17" s="6" customFormat="1" ht="26.25" customHeight="1">
      <c r="A43" s="134"/>
      <c r="B43" s="138" t="s">
        <v>181</v>
      </c>
      <c r="C43" s="139">
        <v>41000</v>
      </c>
      <c r="D43" s="419"/>
      <c r="E43" s="421"/>
      <c r="F43" s="423"/>
      <c r="G43" s="140" t="s">
        <v>182</v>
      </c>
      <c r="H43" s="424" t="s">
        <v>180</v>
      </c>
      <c r="I43" s="425"/>
      <c r="J43" s="425"/>
      <c r="K43" s="425"/>
      <c r="L43" s="428"/>
      <c r="M43" s="429"/>
      <c r="N43" s="134"/>
      <c r="O43" s="134"/>
      <c r="P43" s="134"/>
      <c r="Q43" s="134"/>
    </row>
    <row r="44" spans="1:17" s="6" customFormat="1" ht="26.25" customHeight="1" thickBot="1">
      <c r="A44" s="134"/>
      <c r="B44" s="141" t="s">
        <v>183</v>
      </c>
      <c r="C44" s="142">
        <v>47000</v>
      </c>
      <c r="D44" s="419"/>
      <c r="E44" s="421"/>
      <c r="F44" s="423"/>
      <c r="G44" s="143" t="s">
        <v>184</v>
      </c>
      <c r="H44" s="432" t="s">
        <v>180</v>
      </c>
      <c r="I44" s="426"/>
      <c r="J44" s="426"/>
      <c r="K44" s="426"/>
      <c r="L44" s="430"/>
      <c r="M44" s="431"/>
      <c r="N44" s="134"/>
      <c r="O44" s="134"/>
      <c r="P44" s="134"/>
      <c r="Q44" s="134"/>
    </row>
    <row r="45" spans="1:17" s="6" customFormat="1" ht="26.25" customHeight="1">
      <c r="A45" s="134"/>
      <c r="B45" s="144" t="s">
        <v>207</v>
      </c>
      <c r="C45" s="145">
        <v>15400</v>
      </c>
      <c r="D45" s="146" t="s">
        <v>208</v>
      </c>
      <c r="E45" s="453" t="s">
        <v>209</v>
      </c>
      <c r="F45" s="147">
        <v>0</v>
      </c>
      <c r="G45" s="147">
        <v>300</v>
      </c>
      <c r="H45" s="455" t="s">
        <v>210</v>
      </c>
      <c r="I45" s="456"/>
      <c r="J45" s="456"/>
      <c r="K45" s="457"/>
      <c r="L45" s="458" t="s">
        <v>226</v>
      </c>
      <c r="M45" s="459"/>
      <c r="N45" s="134"/>
      <c r="O45" s="134"/>
      <c r="P45" s="134"/>
      <c r="Q45" s="134"/>
    </row>
    <row r="46" spans="1:17" s="6" customFormat="1" ht="26.25" customHeight="1" thickBot="1">
      <c r="A46" s="134"/>
      <c r="B46" s="148" t="s">
        <v>211</v>
      </c>
      <c r="C46" s="149">
        <v>19800</v>
      </c>
      <c r="D46" s="150">
        <v>60</v>
      </c>
      <c r="E46" s="454"/>
      <c r="F46" s="151">
        <v>0</v>
      </c>
      <c r="G46" s="151" t="s">
        <v>212</v>
      </c>
      <c r="H46" s="462" t="s">
        <v>213</v>
      </c>
      <c r="I46" s="463"/>
      <c r="J46" s="463"/>
      <c r="K46" s="464"/>
      <c r="L46" s="460"/>
      <c r="M46" s="461"/>
      <c r="N46" s="134"/>
      <c r="O46" s="134"/>
      <c r="P46" s="134"/>
      <c r="Q46" s="134"/>
    </row>
    <row r="47" spans="1:17" s="6" customFormat="1" ht="12.75" customHeight="1" thickBot="1">
      <c r="A47" s="134"/>
      <c r="B47" s="465" t="s">
        <v>185</v>
      </c>
      <c r="C47" s="466"/>
      <c r="D47" s="466"/>
      <c r="E47" s="466"/>
      <c r="F47" s="466"/>
      <c r="G47" s="466"/>
      <c r="H47" s="466"/>
      <c r="I47" s="466"/>
      <c r="J47" s="466"/>
      <c r="K47" s="466"/>
      <c r="L47" s="466"/>
      <c r="M47" s="467"/>
      <c r="N47" s="134"/>
      <c r="O47" s="134"/>
      <c r="P47" s="134"/>
      <c r="Q47" s="134"/>
    </row>
    <row r="48" spans="1:17" s="6" customFormat="1" ht="55.5" customHeight="1" thickBot="1">
      <c r="A48" s="134"/>
      <c r="B48" s="433" t="s">
        <v>283</v>
      </c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5"/>
      <c r="N48" s="134"/>
      <c r="O48" s="134"/>
      <c r="P48" s="134"/>
      <c r="Q48" s="134"/>
    </row>
    <row r="49" spans="1:17" s="6" customFormat="1" ht="12.75" customHeight="1">
      <c r="A49" s="134"/>
      <c r="B49" s="436" t="s">
        <v>147</v>
      </c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8"/>
      <c r="N49" s="134"/>
      <c r="O49" s="134"/>
      <c r="P49" s="134"/>
      <c r="Q49" s="134"/>
    </row>
    <row r="50" spans="1:17" s="6" customFormat="1" ht="12.75" customHeight="1" thickBot="1">
      <c r="A50" s="134"/>
      <c r="B50" s="468" t="s">
        <v>148</v>
      </c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70"/>
      <c r="N50" s="134"/>
      <c r="O50" s="134"/>
      <c r="P50" s="134"/>
      <c r="Q50" s="134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>
      <c r="A52" s="152"/>
      <c r="B52" s="137" t="s">
        <v>291</v>
      </c>
      <c r="C52" s="471" t="s">
        <v>200</v>
      </c>
      <c r="D52" s="472"/>
      <c r="E52" s="472"/>
      <c r="F52" s="472"/>
      <c r="G52" s="472"/>
      <c r="H52" s="472"/>
      <c r="I52" s="472"/>
      <c r="J52" s="472"/>
      <c r="K52" s="472"/>
      <c r="L52" s="472"/>
      <c r="M52" s="473"/>
      <c r="N52" s="152"/>
      <c r="O52" s="152"/>
      <c r="P52" s="152"/>
      <c r="Q52" s="152"/>
    </row>
    <row r="53" spans="1:17" s="3" customFormat="1" ht="23.25" customHeight="1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80" t="s">
        <v>168</v>
      </c>
      <c r="J53" s="381"/>
      <c r="K53" s="381"/>
      <c r="L53" s="381"/>
      <c r="M53" s="382"/>
      <c r="N53" s="159"/>
      <c r="O53" s="159"/>
      <c r="P53" s="159"/>
      <c r="Q53" s="159"/>
    </row>
    <row r="54" spans="1:17" s="6" customFormat="1" ht="26.25" customHeight="1">
      <c r="A54" s="134"/>
      <c r="B54" s="154" t="s">
        <v>201</v>
      </c>
      <c r="C54" s="155">
        <v>19800</v>
      </c>
      <c r="D54" s="422" t="s">
        <v>126</v>
      </c>
      <c r="E54" s="448" t="s">
        <v>202</v>
      </c>
      <c r="F54" s="156" t="s">
        <v>203</v>
      </c>
      <c r="G54" s="156" t="s">
        <v>204</v>
      </c>
      <c r="H54" s="156" t="s">
        <v>205</v>
      </c>
      <c r="I54" s="450" t="s">
        <v>206</v>
      </c>
      <c r="J54" s="451"/>
      <c r="K54" s="451"/>
      <c r="L54" s="451"/>
      <c r="M54" s="452"/>
      <c r="N54" s="134"/>
      <c r="O54" s="134"/>
      <c r="P54" s="134"/>
      <c r="Q54" s="134"/>
    </row>
    <row r="55" spans="1:17" s="6" customFormat="1" ht="26.25" customHeight="1">
      <c r="A55" s="134"/>
      <c r="B55" s="138" t="s">
        <v>152</v>
      </c>
      <c r="C55" s="139">
        <v>33000</v>
      </c>
      <c r="D55" s="423"/>
      <c r="E55" s="449"/>
      <c r="F55" s="140" t="s">
        <v>153</v>
      </c>
      <c r="G55" s="140" t="s">
        <v>186</v>
      </c>
      <c r="H55" s="157" t="s">
        <v>282</v>
      </c>
      <c r="I55" s="441" t="s">
        <v>187</v>
      </c>
      <c r="J55" s="441"/>
      <c r="K55" s="441"/>
      <c r="L55" s="441"/>
      <c r="M55" s="442"/>
      <c r="N55" s="134"/>
      <c r="O55" s="134"/>
      <c r="P55" s="134"/>
      <c r="Q55" s="134"/>
    </row>
    <row r="56" spans="1:17" s="6" customFormat="1" ht="26.25" customHeight="1">
      <c r="A56" s="134"/>
      <c r="B56" s="138" t="s">
        <v>188</v>
      </c>
      <c r="C56" s="139">
        <v>43000</v>
      </c>
      <c r="D56" s="423"/>
      <c r="E56" s="449"/>
      <c r="F56" s="140" t="s">
        <v>156</v>
      </c>
      <c r="G56" s="140" t="s">
        <v>189</v>
      </c>
      <c r="H56" s="140" t="s">
        <v>158</v>
      </c>
      <c r="I56" s="441" t="s">
        <v>187</v>
      </c>
      <c r="J56" s="441"/>
      <c r="K56" s="441"/>
      <c r="L56" s="441"/>
      <c r="M56" s="442"/>
      <c r="N56" s="134"/>
      <c r="O56" s="134"/>
      <c r="P56" s="134"/>
      <c r="Q56" s="134"/>
    </row>
    <row r="57" spans="1:17" s="6" customFormat="1" ht="26.25" customHeight="1">
      <c r="A57" s="134"/>
      <c r="B57" s="138" t="s">
        <v>190</v>
      </c>
      <c r="C57" s="139">
        <v>50000</v>
      </c>
      <c r="D57" s="423"/>
      <c r="E57" s="449"/>
      <c r="F57" s="441" t="s">
        <v>128</v>
      </c>
      <c r="G57" s="140" t="s">
        <v>191</v>
      </c>
      <c r="H57" s="140" t="s">
        <v>162</v>
      </c>
      <c r="I57" s="441" t="s">
        <v>187</v>
      </c>
      <c r="J57" s="441"/>
      <c r="K57" s="441"/>
      <c r="L57" s="441"/>
      <c r="M57" s="442"/>
      <c r="N57" s="134"/>
      <c r="O57" s="134"/>
      <c r="P57" s="134"/>
      <c r="Q57" s="134"/>
    </row>
    <row r="58" spans="1:17" s="6" customFormat="1" ht="26.25" customHeight="1">
      <c r="A58" s="134"/>
      <c r="B58" s="138" t="s">
        <v>163</v>
      </c>
      <c r="C58" s="139">
        <v>69000</v>
      </c>
      <c r="D58" s="423"/>
      <c r="E58" s="449"/>
      <c r="F58" s="441"/>
      <c r="G58" s="140" t="s">
        <v>192</v>
      </c>
      <c r="H58" s="441" t="s">
        <v>134</v>
      </c>
      <c r="I58" s="443" t="s">
        <v>131</v>
      </c>
      <c r="J58" s="443"/>
      <c r="K58" s="443"/>
      <c r="L58" s="443"/>
      <c r="M58" s="444"/>
      <c r="N58" s="134"/>
      <c r="O58" s="134"/>
      <c r="P58" s="134"/>
      <c r="Q58" s="134"/>
    </row>
    <row r="59" spans="1:17" s="6" customFormat="1" ht="26.25" customHeight="1" thickBot="1">
      <c r="A59" s="134"/>
      <c r="B59" s="141" t="s">
        <v>165</v>
      </c>
      <c r="C59" s="142">
        <v>79000</v>
      </c>
      <c r="D59" s="423"/>
      <c r="E59" s="449"/>
      <c r="F59" s="422"/>
      <c r="G59" s="143" t="s">
        <v>193</v>
      </c>
      <c r="H59" s="422"/>
      <c r="I59" s="445" t="s">
        <v>194</v>
      </c>
      <c r="J59" s="446"/>
      <c r="K59" s="446"/>
      <c r="L59" s="446"/>
      <c r="M59" s="447"/>
      <c r="N59" s="134"/>
      <c r="O59" s="134"/>
      <c r="P59" s="134"/>
      <c r="Q59" s="134"/>
    </row>
    <row r="60" spans="1:17" s="6" customFormat="1" ht="54" customHeight="1" thickBot="1">
      <c r="A60" s="134"/>
      <c r="B60" s="433" t="s">
        <v>283</v>
      </c>
      <c r="C60" s="434"/>
      <c r="D60" s="434"/>
      <c r="E60" s="434"/>
      <c r="F60" s="434"/>
      <c r="G60" s="434"/>
      <c r="H60" s="434"/>
      <c r="I60" s="434"/>
      <c r="J60" s="434"/>
      <c r="K60" s="434"/>
      <c r="L60" s="434"/>
      <c r="M60" s="435"/>
      <c r="N60" s="134"/>
      <c r="O60" s="134"/>
      <c r="P60" s="134"/>
      <c r="Q60" s="134"/>
    </row>
    <row r="61" spans="1:17" s="6" customFormat="1" ht="12.75" customHeight="1">
      <c r="A61" s="134"/>
      <c r="B61" s="436" t="s">
        <v>147</v>
      </c>
      <c r="C61" s="437"/>
      <c r="D61" s="437"/>
      <c r="E61" s="437"/>
      <c r="F61" s="437"/>
      <c r="G61" s="437"/>
      <c r="H61" s="437"/>
      <c r="I61" s="437"/>
      <c r="J61" s="437"/>
      <c r="K61" s="437"/>
      <c r="L61" s="437"/>
      <c r="M61" s="438"/>
      <c r="N61" s="134"/>
      <c r="O61" s="134"/>
      <c r="P61" s="134"/>
      <c r="Q61" s="134"/>
    </row>
    <row r="62" spans="1:17" s="6" customFormat="1" ht="12.75" customHeight="1" thickBot="1">
      <c r="A62" s="134"/>
      <c r="B62" s="415" t="s">
        <v>148</v>
      </c>
      <c r="C62" s="439"/>
      <c r="D62" s="439"/>
      <c r="E62" s="439"/>
      <c r="F62" s="439"/>
      <c r="G62" s="439"/>
      <c r="H62" s="439"/>
      <c r="I62" s="439"/>
      <c r="J62" s="439"/>
      <c r="K62" s="439"/>
      <c r="L62" s="439"/>
      <c r="M62" s="440"/>
      <c r="N62" s="134"/>
      <c r="O62" s="134"/>
      <c r="P62" s="134"/>
      <c r="Q62" s="134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price!R38</f>
        <v>34000</v>
      </c>
      <c r="E5" s="167">
        <f>price!S38</f>
        <v>46000</v>
      </c>
      <c r="F5" s="167">
        <f>price!T38</f>
        <v>56000</v>
      </c>
      <c r="G5" s="167">
        <f>price!U38</f>
        <v>69000</v>
      </c>
      <c r="H5" s="167">
        <f>price!V38</f>
        <v>81000</v>
      </c>
      <c r="I5" s="167">
        <f>price!W38</f>
        <v>108000</v>
      </c>
      <c r="J5" s="167">
        <f>price!X38</f>
        <v>34000</v>
      </c>
      <c r="K5" s="167">
        <f>price!Y38</f>
        <v>56000</v>
      </c>
      <c r="L5" s="167">
        <f>price!Z38</f>
        <v>69000</v>
      </c>
      <c r="M5" s="167">
        <f>price!AA38</f>
        <v>34000</v>
      </c>
      <c r="N5" s="167">
        <f>price!AB38</f>
        <v>60000</v>
      </c>
      <c r="O5" s="167">
        <f>price!AC38</f>
        <v>33000</v>
      </c>
      <c r="P5" s="167">
        <f>price!AD38</f>
        <v>42000</v>
      </c>
      <c r="Q5" s="167">
        <f>price!AE38</f>
        <v>51000</v>
      </c>
      <c r="R5" s="167">
        <f>price!AF38</f>
        <v>13000</v>
      </c>
      <c r="S5" s="167">
        <f>price!AG38</f>
        <v>21000</v>
      </c>
      <c r="T5" s="167">
        <f>price!AH38</f>
        <v>21000</v>
      </c>
      <c r="U5" s="167">
        <f>price!AI38</f>
        <v>34000</v>
      </c>
      <c r="V5" s="167">
        <f>price!AJ38</f>
        <v>46000</v>
      </c>
      <c r="W5" s="167">
        <f>price!AK38</f>
        <v>56000</v>
      </c>
      <c r="X5" s="167">
        <f>price!AL38</f>
        <v>69000</v>
      </c>
      <c r="Y5" s="167">
        <f>price!AM38</f>
        <v>81000</v>
      </c>
    </row>
    <row r="6" spans="3:25" ht="18" thickBot="1"/>
    <row r="7" spans="3:25" ht="24" thickBot="1">
      <c r="D7" s="74" t="s">
        <v>256</v>
      </c>
      <c r="E7" s="551" t="str">
        <f>price!B38</f>
        <v>아이폰11ProMax_
64GB</v>
      </c>
      <c r="F7" s="551"/>
      <c r="G7" s="499" t="s">
        <v>257</v>
      </c>
      <c r="H7" s="499"/>
      <c r="I7" s="500">
        <f>price!C38</f>
        <v>1529000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2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2:25" ht="18" thickBot="1"/>
    <row r="7" spans="2:25" ht="24" thickBot="1">
      <c r="D7" s="74" t="s">
        <v>256</v>
      </c>
      <c r="E7" s="551" t="str">
        <f>price!B39</f>
        <v>아이폰11ProMax_
256GB</v>
      </c>
      <c r="F7" s="551"/>
      <c r="G7" s="499" t="s">
        <v>257</v>
      </c>
      <c r="H7" s="499"/>
      <c r="I7" s="500">
        <f>price!C39</f>
        <v>1738000</v>
      </c>
      <c r="J7" s="501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22" t="s">
        <v>266</v>
      </c>
      <c r="I9" s="522"/>
      <c r="J9" s="522"/>
      <c r="K9" s="522"/>
      <c r="L9" s="56"/>
    </row>
    <row r="10" spans="2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2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2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price!R40</f>
        <v>34000</v>
      </c>
      <c r="E5" s="167">
        <f>price!S40</f>
        <v>46000</v>
      </c>
      <c r="F5" s="167">
        <f>price!T40</f>
        <v>56000</v>
      </c>
      <c r="G5" s="167">
        <f>price!U40</f>
        <v>69000</v>
      </c>
      <c r="H5" s="167">
        <f>price!V40</f>
        <v>81000</v>
      </c>
      <c r="I5" s="167">
        <f>price!W40</f>
        <v>108000</v>
      </c>
      <c r="J5" s="167">
        <f>price!X40</f>
        <v>34000</v>
      </c>
      <c r="K5" s="167">
        <f>price!Y40</f>
        <v>56000</v>
      </c>
      <c r="L5" s="167">
        <f>price!Z40</f>
        <v>69000</v>
      </c>
      <c r="M5" s="167">
        <f>price!AA40</f>
        <v>34000</v>
      </c>
      <c r="N5" s="167">
        <f>price!AB40</f>
        <v>60000</v>
      </c>
      <c r="O5" s="167">
        <f>price!AC40</f>
        <v>33000</v>
      </c>
      <c r="P5" s="167">
        <f>price!AD40</f>
        <v>42000</v>
      </c>
      <c r="Q5" s="167">
        <f>price!AE40</f>
        <v>51000</v>
      </c>
      <c r="R5" s="167">
        <f>price!AF40</f>
        <v>13000</v>
      </c>
      <c r="S5" s="167">
        <f>price!AG40</f>
        <v>21000</v>
      </c>
      <c r="T5" s="167">
        <f>price!AH40</f>
        <v>21000</v>
      </c>
      <c r="U5" s="167">
        <f>price!AI40</f>
        <v>34000</v>
      </c>
      <c r="V5" s="167">
        <f>price!AJ40</f>
        <v>46000</v>
      </c>
      <c r="W5" s="167">
        <f>price!AK40</f>
        <v>56000</v>
      </c>
      <c r="X5" s="167">
        <f>price!AL40</f>
        <v>69000</v>
      </c>
      <c r="Y5" s="167">
        <f>price!AM40</f>
        <v>81000</v>
      </c>
    </row>
    <row r="6" spans="2:25" ht="18" thickBot="1"/>
    <row r="7" spans="2:25" ht="24" thickBot="1">
      <c r="D7" s="74" t="s">
        <v>256</v>
      </c>
      <c r="E7" s="514" t="str">
        <f>price!B40</f>
        <v>아이폰11Pro_
64GB</v>
      </c>
      <c r="F7" s="514"/>
      <c r="G7" s="499" t="s">
        <v>257</v>
      </c>
      <c r="H7" s="499"/>
      <c r="I7" s="500">
        <f>price!C40</f>
        <v>1375000</v>
      </c>
      <c r="J7" s="501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22" t="s">
        <v>266</v>
      </c>
      <c r="I9" s="522"/>
      <c r="J9" s="522"/>
      <c r="K9" s="522"/>
      <c r="L9" s="56"/>
    </row>
    <row r="10" spans="2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2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price!R41</f>
        <v>34000</v>
      </c>
      <c r="E5" s="167">
        <f>price!S41</f>
        <v>46000</v>
      </c>
      <c r="F5" s="167">
        <f>price!T41</f>
        <v>56000</v>
      </c>
      <c r="G5" s="167">
        <f>price!U41</f>
        <v>69000</v>
      </c>
      <c r="H5" s="167">
        <f>price!V41</f>
        <v>81000</v>
      </c>
      <c r="I5" s="167">
        <f>price!W41</f>
        <v>108000</v>
      </c>
      <c r="J5" s="167">
        <f>price!X41</f>
        <v>34000</v>
      </c>
      <c r="K5" s="167">
        <f>price!Y41</f>
        <v>56000</v>
      </c>
      <c r="L5" s="167">
        <f>price!Z41</f>
        <v>69000</v>
      </c>
      <c r="M5" s="167">
        <f>price!AA41</f>
        <v>34000</v>
      </c>
      <c r="N5" s="167">
        <f>price!AB41</f>
        <v>60000</v>
      </c>
      <c r="O5" s="167">
        <f>price!AC41</f>
        <v>33000</v>
      </c>
      <c r="P5" s="167">
        <f>price!AD41</f>
        <v>42000</v>
      </c>
      <c r="Q5" s="167">
        <f>price!AE41</f>
        <v>51000</v>
      </c>
      <c r="R5" s="167">
        <f>price!AF41</f>
        <v>13000</v>
      </c>
      <c r="S5" s="167">
        <f>price!AG41</f>
        <v>21000</v>
      </c>
      <c r="T5" s="167">
        <f>price!AH41</f>
        <v>21000</v>
      </c>
      <c r="U5" s="167">
        <f>price!AI41</f>
        <v>34000</v>
      </c>
      <c r="V5" s="167">
        <f>price!AJ41</f>
        <v>46000</v>
      </c>
      <c r="W5" s="167">
        <f>price!AK41</f>
        <v>56000</v>
      </c>
      <c r="X5" s="167">
        <f>price!AL41</f>
        <v>69000</v>
      </c>
      <c r="Y5" s="167">
        <f>price!AM41</f>
        <v>81000</v>
      </c>
    </row>
    <row r="6" spans="3:25" ht="18" thickBot="1"/>
    <row r="7" spans="3:25" ht="24" thickBot="1">
      <c r="D7" s="74" t="s">
        <v>256</v>
      </c>
      <c r="E7" s="511" t="str">
        <f>price!B41</f>
        <v>아이폰11Pro_
256GB</v>
      </c>
      <c r="F7" s="511"/>
      <c r="G7" s="499" t="s">
        <v>257</v>
      </c>
      <c r="H7" s="499"/>
      <c r="I7" s="500">
        <f>price!C41</f>
        <v>1584000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3:25" ht="18" thickBot="1"/>
    <row r="7" spans="3:25" ht="24" thickBot="1">
      <c r="D7" s="74" t="s">
        <v>256</v>
      </c>
      <c r="E7" s="498" t="str">
        <f>price!B42</f>
        <v>아이폰11_
64GB</v>
      </c>
      <c r="F7" s="498"/>
      <c r="G7" s="499" t="s">
        <v>257</v>
      </c>
      <c r="H7" s="499"/>
      <c r="I7" s="500">
        <f>price!C40</f>
        <v>1375000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35" t="s">
        <v>260</v>
      </c>
      <c r="D2" s="530" t="s">
        <v>234</v>
      </c>
      <c r="E2" s="530"/>
      <c r="F2" s="530"/>
      <c r="G2" s="530"/>
      <c r="H2" s="530"/>
      <c r="I2" s="530"/>
      <c r="J2" s="530" t="s">
        <v>239</v>
      </c>
      <c r="K2" s="530"/>
      <c r="L2" s="530"/>
      <c r="M2" s="530" t="s">
        <v>233</v>
      </c>
      <c r="N2" s="530"/>
      <c r="O2" s="530" t="s">
        <v>237</v>
      </c>
      <c r="P2" s="530"/>
      <c r="Q2" s="530"/>
      <c r="R2" s="530"/>
      <c r="S2" s="530"/>
      <c r="T2" s="531" t="s">
        <v>238</v>
      </c>
      <c r="U2" s="531"/>
      <c r="V2" s="531"/>
      <c r="W2" s="531"/>
      <c r="X2" s="531"/>
      <c r="Y2" s="531"/>
    </row>
    <row r="3" spans="3:25" s="27" customFormat="1" ht="14">
      <c r="C3" s="535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3:25" ht="18" thickBot="1"/>
    <row r="7" spans="3:25" ht="24" thickBot="1">
      <c r="D7" s="74" t="s">
        <v>256</v>
      </c>
      <c r="E7" s="498" t="str">
        <f>price!B43</f>
        <v>아이폰11_
128GB</v>
      </c>
      <c r="F7" s="498"/>
      <c r="G7" s="499" t="s">
        <v>257</v>
      </c>
      <c r="H7" s="499"/>
      <c r="I7" s="500">
        <f>price!C43</f>
        <v>1056000</v>
      </c>
      <c r="J7" s="501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22" t="s">
        <v>266</v>
      </c>
      <c r="I9" s="522"/>
      <c r="J9" s="522"/>
      <c r="K9" s="522"/>
      <c r="L9" s="56"/>
    </row>
    <row r="10" spans="3:25" ht="16.5" customHeight="1">
      <c r="C10" s="523" t="s">
        <v>242</v>
      </c>
      <c r="D10" s="524"/>
      <c r="E10" s="524" t="s">
        <v>243</v>
      </c>
      <c r="F10" s="528" t="s">
        <v>244</v>
      </c>
      <c r="G10" s="524" t="s">
        <v>245</v>
      </c>
      <c r="H10" s="524" t="s">
        <v>246</v>
      </c>
      <c r="I10" s="528" t="s">
        <v>250</v>
      </c>
      <c r="J10" s="528"/>
      <c r="K10" s="529"/>
      <c r="L10" s="56"/>
      <c r="M10" s="174"/>
      <c r="N10" s="59"/>
      <c r="O10" s="43"/>
      <c r="P10" s="43"/>
    </row>
    <row r="11" spans="3:25" ht="18" thickBot="1">
      <c r="C11" s="525"/>
      <c r="D11" s="526"/>
      <c r="E11" s="527"/>
      <c r="F11" s="527"/>
      <c r="G11" s="527"/>
      <c r="H11" s="527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15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>
      <c r="C13" s="520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>
      <c r="C14" s="520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>
      <c r="C15" s="520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>
      <c r="C16" s="520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>
      <c r="B17"/>
      <c r="C17" s="521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>
      <c r="B18"/>
      <c r="C18" s="532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>
      <c r="B19"/>
      <c r="C19" s="520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>
      <c r="B20"/>
      <c r="C20" s="533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>
      <c r="B21"/>
      <c r="C21" s="534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>
      <c r="B22"/>
      <c r="C22" s="521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>
      <c r="B23"/>
      <c r="C23" s="515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>
      <c r="B24"/>
      <c r="C24" s="516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>
      <c r="B25"/>
      <c r="C25" s="517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>
      <c r="B26"/>
      <c r="C26" s="518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>
      <c r="B27"/>
      <c r="C27" s="519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>
      <c r="B28"/>
      <c r="C28" s="515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>
      <c r="B29"/>
      <c r="C29" s="520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>
      <c r="B30"/>
      <c r="C30" s="520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>
      <c r="B31"/>
      <c r="C31" s="520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>
      <c r="B32"/>
      <c r="C32" s="520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8" thickBot="1">
      <c r="C33" s="521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36" t="s">
        <v>267</v>
      </c>
      <c r="I35" s="536"/>
      <c r="J35" s="536"/>
      <c r="K35" s="536"/>
      <c r="L35" s="169"/>
    </row>
    <row r="36" spans="2:16">
      <c r="C36" s="537" t="s">
        <v>242</v>
      </c>
      <c r="D36" s="538"/>
      <c r="E36" s="538" t="s">
        <v>243</v>
      </c>
      <c r="F36" s="542" t="s">
        <v>268</v>
      </c>
      <c r="G36" s="538" t="s">
        <v>269</v>
      </c>
      <c r="H36" s="538" t="s">
        <v>246</v>
      </c>
      <c r="I36" s="542" t="s">
        <v>250</v>
      </c>
      <c r="J36" s="542"/>
      <c r="K36" s="543"/>
      <c r="L36" s="56"/>
    </row>
    <row r="37" spans="2:16" ht="18" thickBot="1">
      <c r="C37" s="539"/>
      <c r="D37" s="540"/>
      <c r="E37" s="541"/>
      <c r="F37" s="541"/>
      <c r="G37" s="541"/>
      <c r="H37" s="541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45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>
      <c r="C39" s="520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>
      <c r="C40" s="520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>
      <c r="C41" s="520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>
      <c r="C42" s="520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8" thickBot="1">
      <c r="C43" s="533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>
      <c r="C44" s="534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>
      <c r="C45" s="520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8" thickBot="1">
      <c r="C46" s="521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>
      <c r="C47" s="532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8" thickBot="1">
      <c r="C48" s="533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>
      <c r="C49" s="546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>
      <c r="C50" s="547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8" thickBot="1">
      <c r="C51" s="548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>
      <c r="C52" s="549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8" thickBot="1">
      <c r="C53" s="550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>
      <c r="C54" s="544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>
      <c r="C55" s="520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>
      <c r="C56" s="520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>
      <c r="C57" s="520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>
      <c r="C58" s="520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8" thickBot="1">
      <c r="C59" s="521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9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price!B3</f>
        <v>갤럭시 노트10</v>
      </c>
      <c r="F7" s="498"/>
      <c r="G7" s="499" t="s">
        <v>257</v>
      </c>
      <c r="H7" s="499"/>
      <c r="I7" s="500">
        <f>price!C3</f>
        <v>1248500</v>
      </c>
      <c r="J7" s="501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>
      <c r="C9" s="474"/>
      <c r="D9" s="474"/>
      <c r="E9" s="474"/>
      <c r="F9" s="474"/>
      <c r="G9" s="474"/>
      <c r="H9" s="474"/>
      <c r="I9" s="474"/>
      <c r="J9" s="474"/>
      <c r="K9" s="474"/>
      <c r="L9" s="474"/>
    </row>
    <row r="10" spans="1:25" s="56" customFormat="1" ht="11.25" customHeight="1" thickBot="1">
      <c r="B10" s="490" t="s">
        <v>277</v>
      </c>
      <c r="C10" s="491"/>
      <c r="D10" s="491"/>
      <c r="E10" s="491"/>
      <c r="F10" s="491"/>
      <c r="G10" s="491"/>
      <c r="H10" s="491"/>
      <c r="I10" s="491"/>
      <c r="J10" s="491"/>
      <c r="K10" s="491"/>
      <c r="L10" s="491"/>
      <c r="M10" s="492"/>
      <c r="N10" s="106"/>
    </row>
    <row r="11" spans="1:25" s="56" customFormat="1" ht="2.25" customHeight="1" thickBot="1">
      <c r="B11" s="300"/>
      <c r="M11" s="301"/>
    </row>
    <row r="12" spans="1:25" ht="18" thickBot="1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502" t="s">
        <v>266</v>
      </c>
      <c r="I12" s="503"/>
      <c r="J12" s="503"/>
      <c r="K12" s="503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>
      <c r="B13" s="301"/>
      <c r="C13" s="504" t="s">
        <v>278</v>
      </c>
      <c r="D13" s="505"/>
      <c r="E13" s="482" t="s">
        <v>243</v>
      </c>
      <c r="F13" s="475" t="s">
        <v>244</v>
      </c>
      <c r="G13" s="505" t="s">
        <v>245</v>
      </c>
      <c r="H13" s="505" t="s">
        <v>246</v>
      </c>
      <c r="I13" s="475" t="s">
        <v>250</v>
      </c>
      <c r="J13" s="475"/>
      <c r="K13" s="475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>
      <c r="B14" s="301"/>
      <c r="C14" s="506"/>
      <c r="D14" s="507"/>
      <c r="E14" s="485"/>
      <c r="F14" s="508"/>
      <c r="G14" s="508"/>
      <c r="H14" s="508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>
      <c r="B15" s="301"/>
      <c r="C15" s="493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>
      <c r="B17" s="301"/>
      <c r="C17" s="494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495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8" thickBot="1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8" thickBot="1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479" t="s">
        <v>276</v>
      </c>
      <c r="I21" s="480"/>
      <c r="J21" s="480"/>
      <c r="K21" s="480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>
      <c r="B22" s="301"/>
      <c r="C22" s="481" t="s">
        <v>242</v>
      </c>
      <c r="D22" s="482"/>
      <c r="E22" s="482" t="s">
        <v>243</v>
      </c>
      <c r="F22" s="486" t="s">
        <v>268</v>
      </c>
      <c r="G22" s="482" t="s">
        <v>275</v>
      </c>
      <c r="H22" s="482" t="s">
        <v>246</v>
      </c>
      <c r="I22" s="486" t="s">
        <v>250</v>
      </c>
      <c r="J22" s="486"/>
      <c r="K22" s="487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>
      <c r="B23" s="301"/>
      <c r="C23" s="483"/>
      <c r="D23" s="484"/>
      <c r="E23" s="485"/>
      <c r="F23" s="485"/>
      <c r="G23" s="485"/>
      <c r="H23" s="485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76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77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>
      <c r="B26" s="301"/>
      <c r="C26" s="477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478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8" thickBot="1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>
      <c r="B30" s="490" t="s">
        <v>277</v>
      </c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2"/>
    </row>
    <row r="31" spans="2:25" s="56" customFormat="1">
      <c r="C31" s="488" t="s">
        <v>323</v>
      </c>
      <c r="D31" s="488"/>
      <c r="E31" s="488"/>
      <c r="F31" s="488"/>
      <c r="G31" s="488"/>
      <c r="H31" s="488"/>
      <c r="I31" s="488"/>
      <c r="J31" s="488"/>
      <c r="K31" s="488"/>
      <c r="L31" s="488"/>
    </row>
    <row r="32" spans="2:25" s="56" customFormat="1"/>
    <row r="33" spans="3:23" s="56" customFormat="1" ht="18" thickBot="1"/>
    <row r="34" spans="3:23" s="56" customFormat="1">
      <c r="E34" s="279"/>
    </row>
    <row r="35" spans="3:23" s="56" customFormat="1"/>
    <row r="36" spans="3:23" s="56" customFormat="1"/>
    <row r="37" spans="3:23" s="56" customFormat="1"/>
    <row r="38" spans="3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spans="1:14">
      <c r="A49"/>
      <c r="B49"/>
      <c r="M49"/>
      <c r="N49"/>
    </row>
    <row r="50" spans="1:14">
      <c r="A50"/>
      <c r="B50"/>
      <c r="M50"/>
      <c r="N50"/>
    </row>
    <row r="51" spans="1:14">
      <c r="A51"/>
      <c r="B51"/>
      <c r="M51"/>
      <c r="N51"/>
    </row>
    <row r="52" spans="1:14">
      <c r="A52"/>
      <c r="B52"/>
      <c r="M52"/>
      <c r="N52"/>
    </row>
    <row r="53" spans="1:14">
      <c r="A53"/>
      <c r="B53"/>
      <c r="M53"/>
      <c r="N53"/>
    </row>
  </sheetData>
  <mergeCells count="26"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244</v>
      </c>
      <c r="D4" s="496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09" t="s">
        <v>325</v>
      </c>
      <c r="E6" s="509"/>
      <c r="F6" s="509"/>
      <c r="G6" s="509"/>
      <c r="H6" s="509"/>
      <c r="I6" s="509"/>
      <c r="J6" s="509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97" t="str">
        <f>price!B4</f>
        <v>갤럭시 노트20</v>
      </c>
      <c r="F7" s="498"/>
      <c r="G7" s="499" t="s">
        <v>0</v>
      </c>
      <c r="H7" s="499"/>
      <c r="I7" s="500">
        <f>price!C4</f>
        <v>1199000</v>
      </c>
      <c r="J7" s="501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spans="1:14">
      <c r="A49"/>
      <c r="B49"/>
      <c r="M49"/>
      <c r="N49"/>
    </row>
    <row r="50" spans="1:14">
      <c r="A50"/>
      <c r="B50"/>
      <c r="M50"/>
      <c r="N50"/>
    </row>
    <row r="51" spans="1:14">
      <c r="A51"/>
      <c r="B51"/>
      <c r="M51"/>
      <c r="N51"/>
    </row>
    <row r="52" spans="1:14">
      <c r="A52"/>
      <c r="B52"/>
      <c r="M52"/>
      <c r="N52"/>
    </row>
  </sheetData>
  <mergeCells count="26"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  <mergeCell ref="C23:C26"/>
    <mergeCell ref="C21:D22"/>
    <mergeCell ref="E21:E22"/>
    <mergeCell ref="F21:F22"/>
    <mergeCell ref="G21:G22"/>
    <mergeCell ref="H21:H22"/>
    <mergeCell ref="I21:K21"/>
    <mergeCell ref="C2:D2"/>
    <mergeCell ref="C3:D3"/>
    <mergeCell ref="D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09" t="s">
        <v>327</v>
      </c>
      <c r="E6" s="509"/>
      <c r="F6" s="509"/>
      <c r="G6" s="509"/>
      <c r="H6" s="509"/>
      <c r="I6" s="509"/>
      <c r="J6" s="509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0" t="str">
        <f>price!B5</f>
        <v>갤럭시 노트20 
울트라</v>
      </c>
      <c r="F7" s="511"/>
      <c r="G7" s="499" t="s">
        <v>257</v>
      </c>
      <c r="H7" s="499"/>
      <c r="I7" s="500">
        <f>price!C5</f>
        <v>1452000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6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D6:J6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244</v>
      </c>
      <c r="D4" s="496"/>
      <c r="E4" s="83">
        <f>price!M6</f>
        <v>100000</v>
      </c>
      <c r="F4" s="83">
        <f>price!N6</f>
        <v>123000</v>
      </c>
      <c r="G4" s="83">
        <f>price!O6</f>
        <v>150000</v>
      </c>
      <c r="H4" s="83">
        <f>price!P6</f>
        <v>170000</v>
      </c>
      <c r="I4" s="83">
        <f>price!Q6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1" thickBot="1">
      <c r="D6" s="512" t="s">
        <v>326</v>
      </c>
      <c r="E6" s="512"/>
      <c r="F6" s="512"/>
      <c r="G6" s="512"/>
      <c r="H6" s="512"/>
      <c r="I6" s="512"/>
      <c r="J6" s="512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97" t="str">
        <f>price!B6</f>
        <v>Z폴드2_5G</v>
      </c>
      <c r="F7" s="498"/>
      <c r="G7" s="499" t="s">
        <v>0</v>
      </c>
      <c r="H7" s="499"/>
      <c r="I7" s="500">
        <f>price!C6</f>
        <v>2398000</v>
      </c>
      <c r="J7" s="501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2283000</v>
      </c>
      <c r="I14" s="203">
        <f>SUM(H14/24)+E14+Q14+R14</f>
        <v>156086.33749999999</v>
      </c>
      <c r="J14" s="203">
        <f>SUM(H14/36)+E14+Q14+R14</f>
        <v>124378.00416666665</v>
      </c>
      <c r="K14" s="203">
        <f>SUM(H14/48)+E14+Q14+R14</f>
        <v>108523.83749999999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143144.1</v>
      </c>
      <c r="Q14" s="221">
        <f>SUM(P14/24)</f>
        <v>5964.3375000000005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2256550</v>
      </c>
      <c r="I15" s="200">
        <f t="shared" ref="I15:I18" si="1">SUM(H15/24)+E15+Q15+R15</f>
        <v>174915.15354166669</v>
      </c>
      <c r="J15" s="200">
        <f t="shared" ref="J15:J18" si="2">SUM(H15/36)+E15+Q15+R15</f>
        <v>143574.18131944444</v>
      </c>
      <c r="K15" s="200">
        <f t="shared" ref="K15:K18" si="3">SUM(H15/48)+E15+Q15+R15</f>
        <v>127903.69520833335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141485.68500000003</v>
      </c>
      <c r="Q15" s="221">
        <f t="shared" ref="Q15:Q18" si="6">SUM(P15/24)</f>
        <v>5895.2368750000014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2225500</v>
      </c>
      <c r="I16" s="200">
        <f t="shared" si="1"/>
        <v>187540.28541666668</v>
      </c>
      <c r="J16" s="200">
        <f t="shared" si="2"/>
        <v>156630.56319444443</v>
      </c>
      <c r="K16" s="200">
        <f t="shared" si="3"/>
        <v>141175.70208333334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139538.85</v>
      </c>
      <c r="Q16" s="221">
        <f t="shared" si="6"/>
        <v>5814.1187500000005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2202500</v>
      </c>
      <c r="I17" s="206">
        <f t="shared" si="1"/>
        <v>222521.86458333331</v>
      </c>
      <c r="J17" s="206">
        <f t="shared" si="2"/>
        <v>191931.58680555556</v>
      </c>
      <c r="K17" s="206">
        <f t="shared" si="3"/>
        <v>176636.44791666666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138096.75</v>
      </c>
      <c r="Q17" s="221">
        <f t="shared" si="6"/>
        <v>5754.03125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2297950</v>
      </c>
      <c r="I18" s="209">
        <f t="shared" si="1"/>
        <v>146748.31104166669</v>
      </c>
      <c r="J18" s="209">
        <f t="shared" si="2"/>
        <v>114832.33881944444</v>
      </c>
      <c r="K18" s="209">
        <f t="shared" si="3"/>
        <v>98874.352708333347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144081.46500000003</v>
      </c>
      <c r="Q18" s="221">
        <f t="shared" si="6"/>
        <v>6003.3943750000008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>
      <c r="C30" s="488" t="s">
        <v>323</v>
      </c>
      <c r="D30" s="488"/>
      <c r="E30" s="488"/>
      <c r="F30" s="488"/>
      <c r="G30" s="488"/>
      <c r="H30" s="488"/>
      <c r="I30" s="488"/>
      <c r="J30" s="488"/>
      <c r="K30" s="488"/>
      <c r="L30" s="488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spans="1:14">
      <c r="A49"/>
      <c r="B49"/>
      <c r="M49"/>
      <c r="N49"/>
    </row>
    <row r="50" spans="1:14">
      <c r="A50"/>
      <c r="B50"/>
      <c r="M50"/>
      <c r="N50"/>
    </row>
    <row r="51" spans="1:14">
      <c r="A51"/>
      <c r="B51"/>
      <c r="M51"/>
      <c r="N51"/>
    </row>
    <row r="52" spans="1:14">
      <c r="A52"/>
      <c r="B52"/>
      <c r="M52"/>
      <c r="N52"/>
    </row>
  </sheetData>
  <mergeCells count="26"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  <mergeCell ref="C2:D2"/>
    <mergeCell ref="C3:D3"/>
    <mergeCell ref="C4:D4"/>
    <mergeCell ref="E7:F7"/>
    <mergeCell ref="G7:H7"/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9" t="s">
        <v>108</v>
      </c>
      <c r="D2" s="489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9" t="s">
        <v>112</v>
      </c>
      <c r="D3" s="489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96" t="s">
        <v>259</v>
      </c>
      <c r="D4" s="496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97" t="str">
        <f>price!B7</f>
        <v>Z플립2_5G</v>
      </c>
      <c r="F7" s="498"/>
      <c r="G7" s="499" t="s">
        <v>257</v>
      </c>
      <c r="H7" s="499"/>
      <c r="I7" s="500">
        <f>price!C7</f>
        <v>1650000</v>
      </c>
      <c r="J7" s="501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0" t="s">
        <v>277</v>
      </c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2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502" t="s">
        <v>266</v>
      </c>
      <c r="I11" s="503"/>
      <c r="J11" s="503"/>
      <c r="K11" s="503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4" t="s">
        <v>108</v>
      </c>
      <c r="D12" s="505"/>
      <c r="E12" s="482" t="s">
        <v>240</v>
      </c>
      <c r="F12" s="475" t="s">
        <v>244</v>
      </c>
      <c r="G12" s="505" t="s">
        <v>245</v>
      </c>
      <c r="H12" s="505" t="s">
        <v>246</v>
      </c>
      <c r="I12" s="475" t="s">
        <v>250</v>
      </c>
      <c r="J12" s="475"/>
      <c r="K12" s="475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06"/>
      <c r="D13" s="507"/>
      <c r="E13" s="485"/>
      <c r="F13" s="508"/>
      <c r="G13" s="508"/>
      <c r="H13" s="508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3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4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4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95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479" t="s">
        <v>267</v>
      </c>
      <c r="I20" s="480"/>
      <c r="J20" s="480"/>
      <c r="K20" s="480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1" t="s">
        <v>108</v>
      </c>
      <c r="D21" s="482"/>
      <c r="E21" s="482" t="s">
        <v>240</v>
      </c>
      <c r="F21" s="486" t="s">
        <v>268</v>
      </c>
      <c r="G21" s="482" t="s">
        <v>275</v>
      </c>
      <c r="H21" s="482" t="s">
        <v>246</v>
      </c>
      <c r="I21" s="486" t="s">
        <v>250</v>
      </c>
      <c r="J21" s="486"/>
      <c r="K21" s="487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3"/>
      <c r="D22" s="484"/>
      <c r="E22" s="485"/>
      <c r="F22" s="485"/>
      <c r="G22" s="485"/>
      <c r="H22" s="485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76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77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77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78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0" t="s">
        <v>277</v>
      </c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2"/>
    </row>
    <row r="30" spans="2:25" s="56" customFormat="1"/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2021-01-11T15:37:44Z</dcterms:modified>
</cp:coreProperties>
</file>