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ong/Git/Projects/html/ppap/"/>
    </mc:Choice>
  </mc:AlternateContent>
  <xr:revisionPtr revIDLastSave="0" documentId="13_ncr:1_{8096EEA4-6F04-5249-8BC0-5BC051F15E1A}" xr6:coauthVersionLast="46" xr6:coauthVersionMax="46" xr10:uidLastSave="{00000000-0000-0000-0000-000000000000}"/>
  <bookViews>
    <workbookView xWindow="0" yWindow="500" windowWidth="33600" windowHeight="20500" tabRatio="569" activeTab="1" xr2:uid="{00000000-000D-0000-FFFF-FFFF00000000}"/>
  </bookViews>
  <sheets>
    <sheet name="plan" sheetId="11" r:id="rId1"/>
    <sheet name="price" sheetId="17" r:id="rId2"/>
    <sheet name="const" sheetId="18" r:id="rId3"/>
    <sheet name="요금제표" sheetId="21" r:id="rId4"/>
    <sheet name="노트10" sheetId="54" r:id="rId5"/>
    <sheet name="노트20" sheetId="55" r:id="rId6"/>
    <sheet name="노트20+" sheetId="56" r:id="rId7"/>
    <sheet name="z폴드2" sheetId="57" r:id="rId8"/>
    <sheet name="z플립2" sheetId="58" r:id="rId9"/>
    <sheet name="S20fe" sheetId="59" r:id="rId10"/>
    <sheet name="S20+" sheetId="60" r:id="rId11"/>
    <sheet name="S20울트라" sheetId="61" r:id="rId12"/>
    <sheet name="S10_5G" sheetId="62" r:id="rId13"/>
    <sheet name="A90" sheetId="63" r:id="rId14"/>
    <sheet name="A퀀텀" sheetId="64" r:id="rId15"/>
    <sheet name="A51" sheetId="65" r:id="rId16"/>
    <sheet name="V50" sheetId="66" r:id="rId17"/>
    <sheet name="벨벳" sheetId="67" r:id="rId18"/>
    <sheet name="WING" sheetId="68" r:id="rId19"/>
    <sheet name="i12_64" sheetId="69" r:id="rId20"/>
    <sheet name="i12_128" sheetId="70" r:id="rId21"/>
    <sheet name="i12_256" sheetId="71" r:id="rId22"/>
    <sheet name="i12Pro128" sheetId="72" r:id="rId23"/>
    <sheet name="i12Pro256" sheetId="73" r:id="rId24"/>
    <sheet name="i12Pro512" sheetId="74" r:id="rId25"/>
    <sheet name="i12Max128" sheetId="75" r:id="rId26"/>
    <sheet name="i12Max256" sheetId="76" r:id="rId27"/>
    <sheet name="i12Max512" sheetId="77" r:id="rId28"/>
    <sheet name="i12mini64" sheetId="78" r:id="rId29"/>
    <sheet name="i12mini128" sheetId="79" r:id="rId30"/>
    <sheet name="i12mini256" sheetId="80" r:id="rId31"/>
    <sheet name="노트9" sheetId="81" r:id="rId32"/>
    <sheet name="z플립" sheetId="82" r:id="rId33"/>
    <sheet name="A80" sheetId="83" r:id="rId34"/>
    <sheet name="A30" sheetId="84" r:id="rId35"/>
    <sheet name="A21" sheetId="85" r:id="rId36"/>
    <sheet name="i7_128" sheetId="86" r:id="rId37"/>
    <sheet name="ise20_64" sheetId="87" r:id="rId38"/>
    <sheet name="ise20_128" sheetId="88" r:id="rId39"/>
    <sheet name="i11Max64" sheetId="89" r:id="rId40"/>
    <sheet name="i11Max256" sheetId="90" r:id="rId41"/>
    <sheet name="i11Pro64" sheetId="91" r:id="rId42"/>
    <sheet name="i11Pro256" sheetId="92" r:id="rId43"/>
    <sheet name="i11_64" sheetId="93" r:id="rId44"/>
    <sheet name="i11_128" sheetId="94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94" l="1"/>
  <c r="E7" i="94"/>
  <c r="D9" i="94" s="1"/>
  <c r="E5" i="94"/>
  <c r="F13" i="94" s="1"/>
  <c r="G13" i="94" s="1"/>
  <c r="F5" i="94"/>
  <c r="G5" i="94"/>
  <c r="H5" i="94"/>
  <c r="I5" i="94"/>
  <c r="J5" i="94"/>
  <c r="K5" i="94"/>
  <c r="F19" i="94" s="1"/>
  <c r="G19" i="94" s="1"/>
  <c r="L5" i="94"/>
  <c r="M5" i="94"/>
  <c r="N5" i="94"/>
  <c r="O5" i="94"/>
  <c r="P5" i="94"/>
  <c r="Q5" i="94"/>
  <c r="F25" i="94" s="1"/>
  <c r="G25" i="94" s="1"/>
  <c r="R5" i="94"/>
  <c r="F26" i="94" s="1"/>
  <c r="G26" i="94" s="1"/>
  <c r="S5" i="94"/>
  <c r="T5" i="94"/>
  <c r="F28" i="94" s="1"/>
  <c r="G28" i="94" s="1"/>
  <c r="U5" i="94"/>
  <c r="V5" i="94"/>
  <c r="W5" i="94"/>
  <c r="F31" i="94" s="1"/>
  <c r="G31" i="94" s="1"/>
  <c r="X5" i="94"/>
  <c r="Y5" i="94"/>
  <c r="D5" i="94"/>
  <c r="I7" i="93"/>
  <c r="E7" i="93"/>
  <c r="E5" i="93"/>
  <c r="F5" i="93"/>
  <c r="F14" i="93" s="1"/>
  <c r="G5" i="93"/>
  <c r="F15" i="93" s="1"/>
  <c r="G15" i="93" s="1"/>
  <c r="H5" i="93"/>
  <c r="I5" i="93"/>
  <c r="J5" i="93"/>
  <c r="K5" i="93"/>
  <c r="L5" i="93"/>
  <c r="F20" i="93" s="1"/>
  <c r="M5" i="93"/>
  <c r="F21" i="93" s="1"/>
  <c r="G21" i="93" s="1"/>
  <c r="N5" i="93"/>
  <c r="O5" i="93"/>
  <c r="P5" i="93"/>
  <c r="Q5" i="93"/>
  <c r="R5" i="93"/>
  <c r="F26" i="93" s="1"/>
  <c r="S5" i="93"/>
  <c r="F27" i="93" s="1"/>
  <c r="G27" i="93" s="1"/>
  <c r="T5" i="93"/>
  <c r="U5" i="93"/>
  <c r="V5" i="93"/>
  <c r="W5" i="93"/>
  <c r="X5" i="93"/>
  <c r="F32" i="93" s="1"/>
  <c r="Y5" i="93"/>
  <c r="D5" i="93"/>
  <c r="I7" i="92"/>
  <c r="E7" i="92"/>
  <c r="E5" i="92"/>
  <c r="F5" i="92"/>
  <c r="F14" i="92" s="1"/>
  <c r="G14" i="92" s="1"/>
  <c r="G5" i="92"/>
  <c r="H5" i="92"/>
  <c r="I5" i="92"/>
  <c r="J5" i="92"/>
  <c r="K5" i="92"/>
  <c r="L5" i="92"/>
  <c r="F20" i="92" s="1"/>
  <c r="G20" i="92" s="1"/>
  <c r="M5" i="92"/>
  <c r="N5" i="92"/>
  <c r="O5" i="92"/>
  <c r="P5" i="92"/>
  <c r="Q5" i="92"/>
  <c r="R5" i="92"/>
  <c r="F26" i="92" s="1"/>
  <c r="G26" i="92" s="1"/>
  <c r="S5" i="92"/>
  <c r="T5" i="92"/>
  <c r="U5" i="92"/>
  <c r="V5" i="92"/>
  <c r="W5" i="92"/>
  <c r="X5" i="92"/>
  <c r="F32" i="92" s="1"/>
  <c r="G32" i="92" s="1"/>
  <c r="Y5" i="92"/>
  <c r="D5" i="92"/>
  <c r="F12" i="92" s="1"/>
  <c r="I7" i="91"/>
  <c r="E7" i="91"/>
  <c r="E5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D5" i="91"/>
  <c r="I7" i="90"/>
  <c r="E7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D5" i="90"/>
  <c r="I7" i="89"/>
  <c r="E7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D5" i="89"/>
  <c r="I7" i="88"/>
  <c r="E7" i="88"/>
  <c r="E5" i="88"/>
  <c r="F5" i="88"/>
  <c r="G5" i="88"/>
  <c r="H5" i="88"/>
  <c r="I5" i="88"/>
  <c r="J5" i="88"/>
  <c r="F18" i="88" s="1"/>
  <c r="G18" i="88" s="1"/>
  <c r="K5" i="88"/>
  <c r="L5" i="88"/>
  <c r="M5" i="88"/>
  <c r="N5" i="88"/>
  <c r="O5" i="88"/>
  <c r="P5" i="88"/>
  <c r="F24" i="88" s="1"/>
  <c r="G24" i="88" s="1"/>
  <c r="Q5" i="88"/>
  <c r="R5" i="88"/>
  <c r="S5" i="88"/>
  <c r="T5" i="88"/>
  <c r="U5" i="88"/>
  <c r="V5" i="88"/>
  <c r="F30" i="88" s="1"/>
  <c r="G30" i="88" s="1"/>
  <c r="W5" i="88"/>
  <c r="X5" i="88"/>
  <c r="Y5" i="88"/>
  <c r="D5" i="88"/>
  <c r="I7" i="87"/>
  <c r="E7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D5" i="87"/>
  <c r="D5" i="86"/>
  <c r="D5" i="85"/>
  <c r="D5" i="84"/>
  <c r="D5" i="83"/>
  <c r="D5" i="82"/>
  <c r="I7" i="86"/>
  <c r="E7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E5" i="86"/>
  <c r="I7" i="85"/>
  <c r="E7" i="85"/>
  <c r="F5" i="85"/>
  <c r="G5" i="85"/>
  <c r="H5" i="85"/>
  <c r="I5" i="85"/>
  <c r="J5" i="85"/>
  <c r="K5" i="85"/>
  <c r="F19" i="85" s="1"/>
  <c r="G19" i="85" s="1"/>
  <c r="L5" i="85"/>
  <c r="M5" i="85"/>
  <c r="N5" i="85"/>
  <c r="O5" i="85"/>
  <c r="P5" i="85"/>
  <c r="Q5" i="85"/>
  <c r="F25" i="85" s="1"/>
  <c r="G25" i="85" s="1"/>
  <c r="R5" i="85"/>
  <c r="S5" i="85"/>
  <c r="T5" i="85"/>
  <c r="U5" i="85"/>
  <c r="V5" i="85"/>
  <c r="W5" i="85"/>
  <c r="F31" i="85" s="1"/>
  <c r="G31" i="85" s="1"/>
  <c r="X5" i="85"/>
  <c r="Y5" i="85"/>
  <c r="E5" i="85"/>
  <c r="I7" i="84"/>
  <c r="E7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E5" i="84"/>
  <c r="I7" i="83"/>
  <c r="E7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Z5" i="83"/>
  <c r="E5" i="83"/>
  <c r="I7" i="82"/>
  <c r="E7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E5" i="82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E40" i="94"/>
  <c r="F40" i="94" s="1"/>
  <c r="G40" i="94" s="1"/>
  <c r="P39" i="94"/>
  <c r="P38" i="94"/>
  <c r="M38" i="94"/>
  <c r="P33" i="94"/>
  <c r="E33" i="94"/>
  <c r="E59" i="94" s="1"/>
  <c r="F59" i="94" s="1"/>
  <c r="G59" i="94" s="1"/>
  <c r="D33" i="94"/>
  <c r="P32" i="94"/>
  <c r="E32" i="94"/>
  <c r="E58" i="94" s="1"/>
  <c r="F58" i="94" s="1"/>
  <c r="G58" i="94" s="1"/>
  <c r="D32" i="94"/>
  <c r="P31" i="94"/>
  <c r="E31" i="94"/>
  <c r="E57" i="94" s="1"/>
  <c r="F57" i="94" s="1"/>
  <c r="G57" i="94" s="1"/>
  <c r="D31" i="94"/>
  <c r="P30" i="94"/>
  <c r="E30" i="94"/>
  <c r="E56" i="94" s="1"/>
  <c r="F56" i="94" s="1"/>
  <c r="G56" i="94" s="1"/>
  <c r="D30" i="94"/>
  <c r="P29" i="94"/>
  <c r="E29" i="94"/>
  <c r="E55" i="94" s="1"/>
  <c r="F55" i="94" s="1"/>
  <c r="G55" i="94" s="1"/>
  <c r="D29" i="94"/>
  <c r="P28" i="94"/>
  <c r="E28" i="94"/>
  <c r="E54" i="94" s="1"/>
  <c r="F54" i="94" s="1"/>
  <c r="G54" i="94" s="1"/>
  <c r="D28" i="94"/>
  <c r="P27" i="94"/>
  <c r="E27" i="94"/>
  <c r="E53" i="94" s="1"/>
  <c r="F53" i="94" s="1"/>
  <c r="G53" i="94" s="1"/>
  <c r="D27" i="94"/>
  <c r="P26" i="94"/>
  <c r="E26" i="94"/>
  <c r="E52" i="94" s="1"/>
  <c r="F52" i="94" s="1"/>
  <c r="G52" i="94" s="1"/>
  <c r="D26" i="94"/>
  <c r="P25" i="94"/>
  <c r="E25" i="94"/>
  <c r="E51" i="94" s="1"/>
  <c r="F51" i="94" s="1"/>
  <c r="G51" i="94" s="1"/>
  <c r="D25" i="94"/>
  <c r="P24" i="94"/>
  <c r="E24" i="94"/>
  <c r="E50" i="94" s="1"/>
  <c r="F50" i="94" s="1"/>
  <c r="G50" i="94" s="1"/>
  <c r="D24" i="94"/>
  <c r="P23" i="94"/>
  <c r="E23" i="94"/>
  <c r="E49" i="94" s="1"/>
  <c r="F49" i="94" s="1"/>
  <c r="G49" i="94" s="1"/>
  <c r="D23" i="94"/>
  <c r="P22" i="94"/>
  <c r="E22" i="94"/>
  <c r="E48" i="94" s="1"/>
  <c r="F48" i="94" s="1"/>
  <c r="G48" i="94" s="1"/>
  <c r="D22" i="94"/>
  <c r="P21" i="94"/>
  <c r="E21" i="94"/>
  <c r="E47" i="94" s="1"/>
  <c r="F47" i="94" s="1"/>
  <c r="G47" i="94" s="1"/>
  <c r="D21" i="94"/>
  <c r="P20" i="94"/>
  <c r="E20" i="94"/>
  <c r="E46" i="94" s="1"/>
  <c r="F46" i="94" s="1"/>
  <c r="G46" i="94" s="1"/>
  <c r="D20" i="94"/>
  <c r="P19" i="94"/>
  <c r="E19" i="94"/>
  <c r="E45" i="94" s="1"/>
  <c r="F45" i="94" s="1"/>
  <c r="G45" i="94" s="1"/>
  <c r="D19" i="94"/>
  <c r="P18" i="94"/>
  <c r="E18" i="94"/>
  <c r="E44" i="94" s="1"/>
  <c r="F44" i="94" s="1"/>
  <c r="G44" i="94" s="1"/>
  <c r="D18" i="94"/>
  <c r="P17" i="94"/>
  <c r="E17" i="94"/>
  <c r="E43" i="94" s="1"/>
  <c r="F43" i="94" s="1"/>
  <c r="G43" i="94" s="1"/>
  <c r="D17" i="94"/>
  <c r="P16" i="94"/>
  <c r="E16" i="94"/>
  <c r="E42" i="94" s="1"/>
  <c r="F42" i="94" s="1"/>
  <c r="G42" i="94" s="1"/>
  <c r="D16" i="94"/>
  <c r="P15" i="94"/>
  <c r="E15" i="94"/>
  <c r="E41" i="94" s="1"/>
  <c r="F41" i="94" s="1"/>
  <c r="G41" i="94" s="1"/>
  <c r="D15" i="94"/>
  <c r="P14" i="94"/>
  <c r="E14" i="94"/>
  <c r="D14" i="94"/>
  <c r="P13" i="94"/>
  <c r="E13" i="94"/>
  <c r="E39" i="94" s="1"/>
  <c r="F39" i="94" s="1"/>
  <c r="G39" i="94" s="1"/>
  <c r="D13" i="94"/>
  <c r="P12" i="94"/>
  <c r="E12" i="94"/>
  <c r="E38" i="94" s="1"/>
  <c r="F38" i="94" s="1"/>
  <c r="G38" i="94" s="1"/>
  <c r="D12" i="94"/>
  <c r="D38" i="94" s="1"/>
  <c r="H59" i="94"/>
  <c r="D35" i="94"/>
  <c r="F33" i="94"/>
  <c r="G33" i="94" s="1"/>
  <c r="F32" i="94"/>
  <c r="G32" i="94" s="1"/>
  <c r="F30" i="94"/>
  <c r="G30" i="94" s="1"/>
  <c r="F29" i="94"/>
  <c r="G29" i="94" s="1"/>
  <c r="F27" i="94"/>
  <c r="G27" i="94" s="1"/>
  <c r="F24" i="94"/>
  <c r="G24" i="94" s="1"/>
  <c r="F23" i="94"/>
  <c r="G23" i="94" s="1"/>
  <c r="F22" i="94"/>
  <c r="G22" i="94" s="1"/>
  <c r="F21" i="94"/>
  <c r="G21" i="94" s="1"/>
  <c r="F20" i="94"/>
  <c r="G20" i="94" s="1"/>
  <c r="F18" i="94"/>
  <c r="G18" i="94" s="1"/>
  <c r="F17" i="94"/>
  <c r="G17" i="94" s="1"/>
  <c r="F16" i="94"/>
  <c r="G16" i="94" s="1"/>
  <c r="F15" i="94"/>
  <c r="G15" i="94" s="1"/>
  <c r="F14" i="94"/>
  <c r="G14" i="94" s="1"/>
  <c r="F12" i="94"/>
  <c r="G12" i="94" s="1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3" i="93"/>
  <c r="F33" i="93"/>
  <c r="G33" i="93" s="1"/>
  <c r="E33" i="93"/>
  <c r="E59" i="93" s="1"/>
  <c r="F59" i="93" s="1"/>
  <c r="G59" i="93" s="1"/>
  <c r="D33" i="93"/>
  <c r="M33" i="93" s="1"/>
  <c r="P32" i="93"/>
  <c r="E32" i="93"/>
  <c r="E58" i="93" s="1"/>
  <c r="F58" i="93" s="1"/>
  <c r="G58" i="93" s="1"/>
  <c r="D32" i="93"/>
  <c r="M32" i="93" s="1"/>
  <c r="P31" i="93"/>
  <c r="E31" i="93"/>
  <c r="E57" i="93" s="1"/>
  <c r="F57" i="93" s="1"/>
  <c r="G57" i="93" s="1"/>
  <c r="D31" i="93"/>
  <c r="M31" i="93" s="1"/>
  <c r="P30" i="93"/>
  <c r="E30" i="93"/>
  <c r="E56" i="93" s="1"/>
  <c r="F56" i="93" s="1"/>
  <c r="G56" i="93" s="1"/>
  <c r="D30" i="93"/>
  <c r="M30" i="93" s="1"/>
  <c r="P29" i="93"/>
  <c r="E29" i="93"/>
  <c r="E55" i="93" s="1"/>
  <c r="F55" i="93" s="1"/>
  <c r="G55" i="93" s="1"/>
  <c r="D29" i="93"/>
  <c r="M29" i="93" s="1"/>
  <c r="P28" i="93"/>
  <c r="E28" i="93"/>
  <c r="E54" i="93" s="1"/>
  <c r="F54" i="93" s="1"/>
  <c r="G54" i="93" s="1"/>
  <c r="D28" i="93"/>
  <c r="M28" i="93" s="1"/>
  <c r="P27" i="93"/>
  <c r="E27" i="93"/>
  <c r="E53" i="93" s="1"/>
  <c r="F53" i="93" s="1"/>
  <c r="G53" i="93" s="1"/>
  <c r="D27" i="93"/>
  <c r="D53" i="93" s="1"/>
  <c r="M53" i="93" s="1"/>
  <c r="P26" i="93"/>
  <c r="E26" i="93"/>
  <c r="E52" i="93" s="1"/>
  <c r="F52" i="93" s="1"/>
  <c r="G52" i="93" s="1"/>
  <c r="D26" i="93"/>
  <c r="M26" i="93" s="1"/>
  <c r="P25" i="93"/>
  <c r="E25" i="93"/>
  <c r="E51" i="93" s="1"/>
  <c r="F51" i="93" s="1"/>
  <c r="G51" i="93" s="1"/>
  <c r="D25" i="93"/>
  <c r="D51" i="93" s="1"/>
  <c r="M51" i="93" s="1"/>
  <c r="P24" i="93"/>
  <c r="E24" i="93"/>
  <c r="E50" i="93" s="1"/>
  <c r="F50" i="93" s="1"/>
  <c r="G50" i="93" s="1"/>
  <c r="D24" i="93"/>
  <c r="D50" i="93" s="1"/>
  <c r="M50" i="93" s="1"/>
  <c r="P23" i="93"/>
  <c r="E23" i="93"/>
  <c r="E49" i="93" s="1"/>
  <c r="F49" i="93" s="1"/>
  <c r="G49" i="93" s="1"/>
  <c r="D23" i="93"/>
  <c r="M23" i="93" s="1"/>
  <c r="P22" i="93"/>
  <c r="E22" i="93"/>
  <c r="E48" i="93" s="1"/>
  <c r="F48" i="93" s="1"/>
  <c r="G48" i="93" s="1"/>
  <c r="D22" i="93"/>
  <c r="M22" i="93" s="1"/>
  <c r="P21" i="93"/>
  <c r="M21" i="93"/>
  <c r="E21" i="93"/>
  <c r="E47" i="93" s="1"/>
  <c r="F47" i="93" s="1"/>
  <c r="G47" i="93" s="1"/>
  <c r="D21" i="93"/>
  <c r="D47" i="93" s="1"/>
  <c r="M47" i="93" s="1"/>
  <c r="P20" i="93"/>
  <c r="E20" i="93"/>
  <c r="E46" i="93" s="1"/>
  <c r="F46" i="93" s="1"/>
  <c r="G46" i="93" s="1"/>
  <c r="D20" i="93"/>
  <c r="M20" i="93" s="1"/>
  <c r="P19" i="93"/>
  <c r="E19" i="93"/>
  <c r="E45" i="93" s="1"/>
  <c r="F45" i="93" s="1"/>
  <c r="G45" i="93" s="1"/>
  <c r="D19" i="93"/>
  <c r="M19" i="93" s="1"/>
  <c r="P18" i="93"/>
  <c r="M18" i="93"/>
  <c r="E18" i="93"/>
  <c r="E44" i="93" s="1"/>
  <c r="F44" i="93" s="1"/>
  <c r="G44" i="93" s="1"/>
  <c r="D18" i="93"/>
  <c r="D44" i="93" s="1"/>
  <c r="M44" i="93" s="1"/>
  <c r="P17" i="93"/>
  <c r="E17" i="93"/>
  <c r="E43" i="93" s="1"/>
  <c r="F43" i="93" s="1"/>
  <c r="G43" i="93" s="1"/>
  <c r="D17" i="93"/>
  <c r="M17" i="93" s="1"/>
  <c r="P16" i="93"/>
  <c r="E16" i="93"/>
  <c r="E42" i="93" s="1"/>
  <c r="F42" i="93" s="1"/>
  <c r="G42" i="93" s="1"/>
  <c r="D16" i="93"/>
  <c r="M16" i="93" s="1"/>
  <c r="P15" i="93"/>
  <c r="E15" i="93"/>
  <c r="E41" i="93" s="1"/>
  <c r="F41" i="93" s="1"/>
  <c r="G41" i="93" s="1"/>
  <c r="D15" i="93"/>
  <c r="D41" i="93" s="1"/>
  <c r="M41" i="93" s="1"/>
  <c r="P14" i="93"/>
  <c r="E14" i="93"/>
  <c r="E40" i="93" s="1"/>
  <c r="F40" i="93" s="1"/>
  <c r="G40" i="93" s="1"/>
  <c r="D14" i="93"/>
  <c r="M14" i="93" s="1"/>
  <c r="P13" i="93"/>
  <c r="E13" i="93"/>
  <c r="E39" i="93" s="1"/>
  <c r="F39" i="93" s="1"/>
  <c r="G39" i="93" s="1"/>
  <c r="D13" i="93"/>
  <c r="D39" i="93" s="1"/>
  <c r="M39" i="93" s="1"/>
  <c r="P12" i="93"/>
  <c r="E12" i="93"/>
  <c r="E38" i="93" s="1"/>
  <c r="F38" i="93" s="1"/>
  <c r="G38" i="93" s="1"/>
  <c r="D12" i="93"/>
  <c r="D38" i="93" s="1"/>
  <c r="M38" i="93" s="1"/>
  <c r="F35" i="93"/>
  <c r="D35" i="93"/>
  <c r="F31" i="93"/>
  <c r="F30" i="93"/>
  <c r="F29" i="93"/>
  <c r="F28" i="93"/>
  <c r="F25" i="93"/>
  <c r="F24" i="93"/>
  <c r="F23" i="93"/>
  <c r="F22" i="93"/>
  <c r="F19" i="93"/>
  <c r="F18" i="93"/>
  <c r="G18" i="93" s="1"/>
  <c r="F17" i="93"/>
  <c r="F16" i="93"/>
  <c r="F13" i="93"/>
  <c r="F12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P59" i="92"/>
  <c r="P58" i="92"/>
  <c r="P57" i="92"/>
  <c r="P56" i="92"/>
  <c r="P55" i="92"/>
  <c r="P54" i="92"/>
  <c r="E54" i="92"/>
  <c r="F54" i="92" s="1"/>
  <c r="G54" i="92" s="1"/>
  <c r="P53" i="92"/>
  <c r="P52" i="92"/>
  <c r="P51" i="92"/>
  <c r="P50" i="92"/>
  <c r="P49" i="92"/>
  <c r="P48" i="92"/>
  <c r="P47" i="92"/>
  <c r="P46" i="92"/>
  <c r="P45" i="92"/>
  <c r="P44" i="92"/>
  <c r="P43" i="92"/>
  <c r="P42" i="92"/>
  <c r="P41" i="92"/>
  <c r="P40" i="92"/>
  <c r="P39" i="92"/>
  <c r="P38" i="92"/>
  <c r="P33" i="92"/>
  <c r="E33" i="92"/>
  <c r="E59" i="92" s="1"/>
  <c r="F59" i="92" s="1"/>
  <c r="G59" i="92" s="1"/>
  <c r="D33" i="92"/>
  <c r="P32" i="92"/>
  <c r="E32" i="92"/>
  <c r="E58" i="92" s="1"/>
  <c r="F58" i="92" s="1"/>
  <c r="G58" i="92" s="1"/>
  <c r="D32" i="92"/>
  <c r="P31" i="92"/>
  <c r="G31" i="92"/>
  <c r="E31" i="92"/>
  <c r="E57" i="92" s="1"/>
  <c r="F57" i="92" s="1"/>
  <c r="G57" i="92" s="1"/>
  <c r="D31" i="92"/>
  <c r="P30" i="92"/>
  <c r="E30" i="92"/>
  <c r="E56" i="92" s="1"/>
  <c r="F56" i="92" s="1"/>
  <c r="G56" i="92" s="1"/>
  <c r="D30" i="92"/>
  <c r="P29" i="92"/>
  <c r="E29" i="92"/>
  <c r="E55" i="92" s="1"/>
  <c r="F55" i="92" s="1"/>
  <c r="G55" i="92" s="1"/>
  <c r="D29" i="92"/>
  <c r="P28" i="92"/>
  <c r="E28" i="92"/>
  <c r="D28" i="92"/>
  <c r="P27" i="92"/>
  <c r="E27" i="92"/>
  <c r="E53" i="92" s="1"/>
  <c r="F53" i="92" s="1"/>
  <c r="G53" i="92" s="1"/>
  <c r="D27" i="92"/>
  <c r="P26" i="92"/>
  <c r="E26" i="92"/>
  <c r="E52" i="92" s="1"/>
  <c r="F52" i="92" s="1"/>
  <c r="G52" i="92" s="1"/>
  <c r="D26" i="92"/>
  <c r="P25" i="92"/>
  <c r="E25" i="92"/>
  <c r="E51" i="92" s="1"/>
  <c r="F51" i="92" s="1"/>
  <c r="G51" i="92" s="1"/>
  <c r="D25" i="92"/>
  <c r="P24" i="92"/>
  <c r="E24" i="92"/>
  <c r="E50" i="92" s="1"/>
  <c r="F50" i="92" s="1"/>
  <c r="G50" i="92" s="1"/>
  <c r="D24" i="92"/>
  <c r="P23" i="92"/>
  <c r="E23" i="92"/>
  <c r="E49" i="92" s="1"/>
  <c r="F49" i="92" s="1"/>
  <c r="G49" i="92" s="1"/>
  <c r="D23" i="92"/>
  <c r="P22" i="92"/>
  <c r="E22" i="92"/>
  <c r="E48" i="92" s="1"/>
  <c r="F48" i="92" s="1"/>
  <c r="G48" i="92" s="1"/>
  <c r="D22" i="92"/>
  <c r="P21" i="92"/>
  <c r="E21" i="92"/>
  <c r="E47" i="92" s="1"/>
  <c r="F47" i="92" s="1"/>
  <c r="G47" i="92" s="1"/>
  <c r="D21" i="92"/>
  <c r="P20" i="92"/>
  <c r="E20" i="92"/>
  <c r="E46" i="92" s="1"/>
  <c r="F46" i="92" s="1"/>
  <c r="G46" i="92" s="1"/>
  <c r="D20" i="92"/>
  <c r="P19" i="92"/>
  <c r="E19" i="92"/>
  <c r="E45" i="92" s="1"/>
  <c r="F45" i="92" s="1"/>
  <c r="G45" i="92" s="1"/>
  <c r="D19" i="92"/>
  <c r="P18" i="92"/>
  <c r="E18" i="92"/>
  <c r="E44" i="92" s="1"/>
  <c r="F44" i="92" s="1"/>
  <c r="G44" i="92" s="1"/>
  <c r="D18" i="92"/>
  <c r="P17" i="92"/>
  <c r="E17" i="92"/>
  <c r="E43" i="92" s="1"/>
  <c r="F43" i="92" s="1"/>
  <c r="G43" i="92" s="1"/>
  <c r="D17" i="92"/>
  <c r="P16" i="92"/>
  <c r="E16" i="92"/>
  <c r="E42" i="92" s="1"/>
  <c r="F42" i="92" s="1"/>
  <c r="G42" i="92" s="1"/>
  <c r="D16" i="92"/>
  <c r="P15" i="92"/>
  <c r="E15" i="92"/>
  <c r="E41" i="92" s="1"/>
  <c r="F41" i="92" s="1"/>
  <c r="G41" i="92" s="1"/>
  <c r="D15" i="92"/>
  <c r="P14" i="92"/>
  <c r="E14" i="92"/>
  <c r="E40" i="92" s="1"/>
  <c r="F40" i="92" s="1"/>
  <c r="G40" i="92" s="1"/>
  <c r="D14" i="92"/>
  <c r="P13" i="92"/>
  <c r="E13" i="92"/>
  <c r="E39" i="92" s="1"/>
  <c r="F39" i="92" s="1"/>
  <c r="G39" i="92" s="1"/>
  <c r="D13" i="92"/>
  <c r="P12" i="92"/>
  <c r="E12" i="92"/>
  <c r="E38" i="92" s="1"/>
  <c r="F38" i="92" s="1"/>
  <c r="G38" i="92" s="1"/>
  <c r="D12" i="92"/>
  <c r="D38" i="92" s="1"/>
  <c r="M38" i="92" s="1"/>
  <c r="F35" i="92"/>
  <c r="D35" i="92"/>
  <c r="F33" i="92"/>
  <c r="G33" i="92" s="1"/>
  <c r="F31" i="92"/>
  <c r="F30" i="92"/>
  <c r="G30" i="92" s="1"/>
  <c r="F29" i="92"/>
  <c r="G29" i="92" s="1"/>
  <c r="F28" i="92"/>
  <c r="G28" i="92" s="1"/>
  <c r="F27" i="92"/>
  <c r="G27" i="92" s="1"/>
  <c r="F25" i="92"/>
  <c r="G25" i="92" s="1"/>
  <c r="F24" i="92"/>
  <c r="G24" i="92" s="1"/>
  <c r="F23" i="92"/>
  <c r="G23" i="92" s="1"/>
  <c r="F22" i="92"/>
  <c r="G22" i="92" s="1"/>
  <c r="F21" i="92"/>
  <c r="G21" i="92" s="1"/>
  <c r="F19" i="92"/>
  <c r="G19" i="92" s="1"/>
  <c r="F18" i="92"/>
  <c r="G18" i="92" s="1"/>
  <c r="F17" i="92"/>
  <c r="G17" i="92" s="1"/>
  <c r="F16" i="92"/>
  <c r="G16" i="92" s="1"/>
  <c r="F15" i="92"/>
  <c r="G15" i="92" s="1"/>
  <c r="F13" i="92"/>
  <c r="G13" i="92" s="1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G39" i="91"/>
  <c r="P38" i="91"/>
  <c r="P33" i="91"/>
  <c r="F33" i="91"/>
  <c r="G33" i="91" s="1"/>
  <c r="E33" i="91"/>
  <c r="E59" i="91" s="1"/>
  <c r="F59" i="91" s="1"/>
  <c r="G59" i="91" s="1"/>
  <c r="D33" i="91"/>
  <c r="D59" i="91" s="1"/>
  <c r="M59" i="91" s="1"/>
  <c r="P32" i="91"/>
  <c r="E32" i="91"/>
  <c r="E58" i="91" s="1"/>
  <c r="F58" i="91" s="1"/>
  <c r="G58" i="91" s="1"/>
  <c r="D32" i="91"/>
  <c r="D58" i="91" s="1"/>
  <c r="M58" i="91" s="1"/>
  <c r="P31" i="91"/>
  <c r="E31" i="91"/>
  <c r="E57" i="91" s="1"/>
  <c r="F57" i="91" s="1"/>
  <c r="G57" i="91" s="1"/>
  <c r="D31" i="91"/>
  <c r="M31" i="91" s="1"/>
  <c r="P30" i="91"/>
  <c r="E30" i="91"/>
  <c r="E56" i="91" s="1"/>
  <c r="F56" i="91" s="1"/>
  <c r="G56" i="91" s="1"/>
  <c r="D30" i="91"/>
  <c r="M30" i="91" s="1"/>
  <c r="P29" i="91"/>
  <c r="E29" i="91"/>
  <c r="E55" i="91" s="1"/>
  <c r="F55" i="91" s="1"/>
  <c r="G55" i="91" s="1"/>
  <c r="D29" i="91"/>
  <c r="D55" i="91" s="1"/>
  <c r="M55" i="91" s="1"/>
  <c r="P28" i="91"/>
  <c r="E28" i="91"/>
  <c r="E54" i="91" s="1"/>
  <c r="F54" i="91" s="1"/>
  <c r="G54" i="91" s="1"/>
  <c r="D28" i="91"/>
  <c r="M28" i="91" s="1"/>
  <c r="P27" i="91"/>
  <c r="E27" i="91"/>
  <c r="E53" i="91" s="1"/>
  <c r="F53" i="91" s="1"/>
  <c r="G53" i="91" s="1"/>
  <c r="D27" i="91"/>
  <c r="M27" i="91" s="1"/>
  <c r="P26" i="91"/>
  <c r="E26" i="91"/>
  <c r="E52" i="91" s="1"/>
  <c r="F52" i="91" s="1"/>
  <c r="G52" i="91" s="1"/>
  <c r="D26" i="91"/>
  <c r="D52" i="91" s="1"/>
  <c r="M52" i="91" s="1"/>
  <c r="P25" i="91"/>
  <c r="E25" i="91"/>
  <c r="E51" i="91" s="1"/>
  <c r="F51" i="91" s="1"/>
  <c r="G51" i="91" s="1"/>
  <c r="D25" i="91"/>
  <c r="M25" i="91" s="1"/>
  <c r="P24" i="91"/>
  <c r="E24" i="91"/>
  <c r="E50" i="91" s="1"/>
  <c r="F50" i="91" s="1"/>
  <c r="G50" i="91" s="1"/>
  <c r="D24" i="91"/>
  <c r="M24" i="91" s="1"/>
  <c r="P23" i="91"/>
  <c r="E23" i="91"/>
  <c r="E49" i="91" s="1"/>
  <c r="F49" i="91" s="1"/>
  <c r="G49" i="91" s="1"/>
  <c r="D23" i="91"/>
  <c r="D49" i="91" s="1"/>
  <c r="M49" i="91" s="1"/>
  <c r="P22" i="91"/>
  <c r="E22" i="91"/>
  <c r="E48" i="91" s="1"/>
  <c r="F48" i="91" s="1"/>
  <c r="G48" i="91" s="1"/>
  <c r="D22" i="91"/>
  <c r="M22" i="91" s="1"/>
  <c r="P21" i="91"/>
  <c r="F21" i="91"/>
  <c r="G21" i="91" s="1"/>
  <c r="E21" i="91"/>
  <c r="E47" i="91" s="1"/>
  <c r="F47" i="91" s="1"/>
  <c r="G47" i="91" s="1"/>
  <c r="D21" i="91"/>
  <c r="M21" i="91" s="1"/>
  <c r="P20" i="91"/>
  <c r="E20" i="91"/>
  <c r="E46" i="91" s="1"/>
  <c r="F46" i="91" s="1"/>
  <c r="G46" i="91" s="1"/>
  <c r="D20" i="91"/>
  <c r="D46" i="91" s="1"/>
  <c r="M46" i="91" s="1"/>
  <c r="P19" i="91"/>
  <c r="E19" i="91"/>
  <c r="E45" i="91" s="1"/>
  <c r="F45" i="91" s="1"/>
  <c r="G45" i="91" s="1"/>
  <c r="D19" i="91"/>
  <c r="M19" i="91" s="1"/>
  <c r="P18" i="91"/>
  <c r="E18" i="91"/>
  <c r="E44" i="91" s="1"/>
  <c r="F44" i="91" s="1"/>
  <c r="G44" i="91" s="1"/>
  <c r="D18" i="91"/>
  <c r="D44" i="91" s="1"/>
  <c r="M44" i="91" s="1"/>
  <c r="P17" i="91"/>
  <c r="E17" i="91"/>
  <c r="E43" i="91" s="1"/>
  <c r="F43" i="91" s="1"/>
  <c r="G43" i="91" s="1"/>
  <c r="D17" i="91"/>
  <c r="D43" i="91" s="1"/>
  <c r="M43" i="91" s="1"/>
  <c r="P16" i="91"/>
  <c r="E16" i="91"/>
  <c r="E42" i="91" s="1"/>
  <c r="F42" i="91" s="1"/>
  <c r="G42" i="91" s="1"/>
  <c r="D16" i="91"/>
  <c r="M16" i="91" s="1"/>
  <c r="P15" i="91"/>
  <c r="E15" i="91"/>
  <c r="E41" i="91" s="1"/>
  <c r="F41" i="91" s="1"/>
  <c r="G41" i="91" s="1"/>
  <c r="D15" i="91"/>
  <c r="D41" i="91" s="1"/>
  <c r="M41" i="91" s="1"/>
  <c r="P14" i="91"/>
  <c r="E14" i="91"/>
  <c r="E40" i="91" s="1"/>
  <c r="F40" i="91" s="1"/>
  <c r="G40" i="91" s="1"/>
  <c r="D14" i="91"/>
  <c r="D40" i="91" s="1"/>
  <c r="M40" i="91" s="1"/>
  <c r="P13" i="91"/>
  <c r="M13" i="91"/>
  <c r="E13" i="91"/>
  <c r="E39" i="91" s="1"/>
  <c r="F39" i="91" s="1"/>
  <c r="D13" i="91"/>
  <c r="D39" i="91" s="1"/>
  <c r="M39" i="91" s="1"/>
  <c r="P12" i="91"/>
  <c r="F12" i="91"/>
  <c r="E12" i="91"/>
  <c r="E38" i="91" s="1"/>
  <c r="F38" i="91" s="1"/>
  <c r="G38" i="91" s="1"/>
  <c r="D12" i="91"/>
  <c r="M12" i="91" s="1"/>
  <c r="H39" i="91"/>
  <c r="N39" i="91" s="1"/>
  <c r="O39" i="91" s="1"/>
  <c r="D35" i="91"/>
  <c r="F32" i="91"/>
  <c r="G32" i="91" s="1"/>
  <c r="F31" i="91"/>
  <c r="G31" i="91" s="1"/>
  <c r="F30" i="91"/>
  <c r="G30" i="91" s="1"/>
  <c r="F29" i="91"/>
  <c r="G29" i="91" s="1"/>
  <c r="F28" i="91"/>
  <c r="G28" i="91" s="1"/>
  <c r="F27" i="91"/>
  <c r="G27" i="91" s="1"/>
  <c r="F26" i="91"/>
  <c r="G26" i="91" s="1"/>
  <c r="F25" i="91"/>
  <c r="G25" i="91" s="1"/>
  <c r="F24" i="91"/>
  <c r="G24" i="91" s="1"/>
  <c r="F23" i="91"/>
  <c r="G23" i="91" s="1"/>
  <c r="F22" i="91"/>
  <c r="G22" i="91" s="1"/>
  <c r="F20" i="91"/>
  <c r="G20" i="91" s="1"/>
  <c r="F19" i="91"/>
  <c r="G19" i="91" s="1"/>
  <c r="F18" i="91"/>
  <c r="G18" i="91" s="1"/>
  <c r="F17" i="91"/>
  <c r="G17" i="91" s="1"/>
  <c r="F16" i="91"/>
  <c r="G16" i="91" s="1"/>
  <c r="F15" i="91"/>
  <c r="G15" i="91" s="1"/>
  <c r="F14" i="91"/>
  <c r="G14" i="91" s="1"/>
  <c r="F13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P59" i="90"/>
  <c r="P58" i="90"/>
  <c r="P57" i="90"/>
  <c r="P56" i="90"/>
  <c r="P55" i="90"/>
  <c r="P54" i="90"/>
  <c r="P53" i="90"/>
  <c r="F53" i="90"/>
  <c r="G53" i="90" s="1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3" i="90"/>
  <c r="E33" i="90"/>
  <c r="E59" i="90" s="1"/>
  <c r="F59" i="90" s="1"/>
  <c r="G59" i="90" s="1"/>
  <c r="D33" i="90"/>
  <c r="P32" i="90"/>
  <c r="E32" i="90"/>
  <c r="E58" i="90" s="1"/>
  <c r="F58" i="90" s="1"/>
  <c r="G58" i="90" s="1"/>
  <c r="D32" i="90"/>
  <c r="P31" i="90"/>
  <c r="E31" i="90"/>
  <c r="E57" i="90" s="1"/>
  <c r="F57" i="90" s="1"/>
  <c r="G57" i="90" s="1"/>
  <c r="D31" i="90"/>
  <c r="P30" i="90"/>
  <c r="E30" i="90"/>
  <c r="E56" i="90" s="1"/>
  <c r="F56" i="90" s="1"/>
  <c r="G56" i="90" s="1"/>
  <c r="D30" i="90"/>
  <c r="P29" i="90"/>
  <c r="E29" i="90"/>
  <c r="E55" i="90" s="1"/>
  <c r="F55" i="90" s="1"/>
  <c r="G55" i="90" s="1"/>
  <c r="D29" i="90"/>
  <c r="P28" i="90"/>
  <c r="E28" i="90"/>
  <c r="E54" i="90" s="1"/>
  <c r="F54" i="90" s="1"/>
  <c r="G54" i="90" s="1"/>
  <c r="D28" i="90"/>
  <c r="P27" i="90"/>
  <c r="E27" i="90"/>
  <c r="E53" i="90" s="1"/>
  <c r="D27" i="90"/>
  <c r="P26" i="90"/>
  <c r="E26" i="90"/>
  <c r="E52" i="90" s="1"/>
  <c r="F52" i="90" s="1"/>
  <c r="G52" i="90" s="1"/>
  <c r="D26" i="90"/>
  <c r="P25" i="90"/>
  <c r="E25" i="90"/>
  <c r="E51" i="90" s="1"/>
  <c r="F51" i="90" s="1"/>
  <c r="G51" i="90" s="1"/>
  <c r="D25" i="90"/>
  <c r="P24" i="90"/>
  <c r="E24" i="90"/>
  <c r="E50" i="90" s="1"/>
  <c r="F50" i="90" s="1"/>
  <c r="G50" i="90" s="1"/>
  <c r="D24" i="90"/>
  <c r="P23" i="90"/>
  <c r="E23" i="90"/>
  <c r="E49" i="90" s="1"/>
  <c r="F49" i="90" s="1"/>
  <c r="G49" i="90" s="1"/>
  <c r="D23" i="90"/>
  <c r="P22" i="90"/>
  <c r="E22" i="90"/>
  <c r="E48" i="90" s="1"/>
  <c r="F48" i="90" s="1"/>
  <c r="G48" i="90" s="1"/>
  <c r="D22" i="90"/>
  <c r="P21" i="90"/>
  <c r="E21" i="90"/>
  <c r="E47" i="90" s="1"/>
  <c r="F47" i="90" s="1"/>
  <c r="G47" i="90" s="1"/>
  <c r="D21" i="90"/>
  <c r="P20" i="90"/>
  <c r="E20" i="90"/>
  <c r="E46" i="90" s="1"/>
  <c r="F46" i="90" s="1"/>
  <c r="G46" i="90" s="1"/>
  <c r="D20" i="90"/>
  <c r="P19" i="90"/>
  <c r="E19" i="90"/>
  <c r="E45" i="90" s="1"/>
  <c r="F45" i="90" s="1"/>
  <c r="G45" i="90" s="1"/>
  <c r="D19" i="90"/>
  <c r="P18" i="90"/>
  <c r="E18" i="90"/>
  <c r="E44" i="90" s="1"/>
  <c r="F44" i="90" s="1"/>
  <c r="G44" i="90" s="1"/>
  <c r="D18" i="90"/>
  <c r="P17" i="90"/>
  <c r="E17" i="90"/>
  <c r="E43" i="90" s="1"/>
  <c r="F43" i="90" s="1"/>
  <c r="G43" i="90" s="1"/>
  <c r="D17" i="90"/>
  <c r="P16" i="90"/>
  <c r="E16" i="90"/>
  <c r="E42" i="90" s="1"/>
  <c r="F42" i="90" s="1"/>
  <c r="G42" i="90" s="1"/>
  <c r="D16" i="90"/>
  <c r="P15" i="90"/>
  <c r="E15" i="90"/>
  <c r="E41" i="90" s="1"/>
  <c r="F41" i="90" s="1"/>
  <c r="G41" i="90" s="1"/>
  <c r="D15" i="90"/>
  <c r="P14" i="90"/>
  <c r="E14" i="90"/>
  <c r="E40" i="90" s="1"/>
  <c r="F40" i="90" s="1"/>
  <c r="G40" i="90" s="1"/>
  <c r="D14" i="90"/>
  <c r="P13" i="90"/>
  <c r="F13" i="90"/>
  <c r="E13" i="90"/>
  <c r="E39" i="90" s="1"/>
  <c r="F39" i="90" s="1"/>
  <c r="G39" i="90" s="1"/>
  <c r="D13" i="90"/>
  <c r="P12" i="90"/>
  <c r="E12" i="90"/>
  <c r="E38" i="90" s="1"/>
  <c r="F38" i="90" s="1"/>
  <c r="G38" i="90" s="1"/>
  <c r="D12" i="90"/>
  <c r="D38" i="90" s="1"/>
  <c r="M38" i="90" s="1"/>
  <c r="F9" i="90"/>
  <c r="D9" i="90"/>
  <c r="F33" i="90"/>
  <c r="G33" i="90" s="1"/>
  <c r="F32" i="90"/>
  <c r="G32" i="90" s="1"/>
  <c r="F31" i="90"/>
  <c r="G31" i="90" s="1"/>
  <c r="F30" i="90"/>
  <c r="G30" i="90" s="1"/>
  <c r="F29" i="90"/>
  <c r="G29" i="90" s="1"/>
  <c r="F28" i="90"/>
  <c r="G28" i="90" s="1"/>
  <c r="F27" i="90"/>
  <c r="G27" i="90" s="1"/>
  <c r="F26" i="90"/>
  <c r="G26" i="90" s="1"/>
  <c r="F25" i="90"/>
  <c r="G25" i="90" s="1"/>
  <c r="F24" i="90"/>
  <c r="G24" i="90" s="1"/>
  <c r="F23" i="90"/>
  <c r="G23" i="90" s="1"/>
  <c r="F22" i="90"/>
  <c r="G22" i="90" s="1"/>
  <c r="F21" i="90"/>
  <c r="G21" i="90" s="1"/>
  <c r="F20" i="90"/>
  <c r="G20" i="90" s="1"/>
  <c r="F19" i="90"/>
  <c r="G19" i="90" s="1"/>
  <c r="F18" i="90"/>
  <c r="G18" i="90" s="1"/>
  <c r="F17" i="90"/>
  <c r="G17" i="90" s="1"/>
  <c r="F16" i="90"/>
  <c r="G16" i="90" s="1"/>
  <c r="F15" i="90"/>
  <c r="G15" i="90" s="1"/>
  <c r="F14" i="90"/>
  <c r="G14" i="90" s="1"/>
  <c r="F12" i="90"/>
  <c r="Y4" i="90"/>
  <c r="X4" i="90"/>
  <c r="W4" i="90"/>
  <c r="V4" i="90"/>
  <c r="U4" i="90"/>
  <c r="T4" i="90"/>
  <c r="S4" i="90"/>
  <c r="R4" i="90"/>
  <c r="Q4" i="90"/>
  <c r="P4" i="90"/>
  <c r="O4" i="90"/>
  <c r="N4" i="90"/>
  <c r="M4" i="90"/>
  <c r="L4" i="90"/>
  <c r="K4" i="90"/>
  <c r="J4" i="90"/>
  <c r="I4" i="90"/>
  <c r="H4" i="90"/>
  <c r="G4" i="90"/>
  <c r="F4" i="90"/>
  <c r="E4" i="90"/>
  <c r="D4" i="90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3" i="89"/>
  <c r="E33" i="89"/>
  <c r="E59" i="89" s="1"/>
  <c r="F59" i="89" s="1"/>
  <c r="G59" i="89" s="1"/>
  <c r="D33" i="89"/>
  <c r="P32" i="89"/>
  <c r="E32" i="89"/>
  <c r="E58" i="89" s="1"/>
  <c r="F58" i="89" s="1"/>
  <c r="G58" i="89" s="1"/>
  <c r="D32" i="89"/>
  <c r="P31" i="89"/>
  <c r="E31" i="89"/>
  <c r="E57" i="89" s="1"/>
  <c r="F57" i="89" s="1"/>
  <c r="G57" i="89" s="1"/>
  <c r="D31" i="89"/>
  <c r="P30" i="89"/>
  <c r="E30" i="89"/>
  <c r="E56" i="89" s="1"/>
  <c r="F56" i="89" s="1"/>
  <c r="G56" i="89" s="1"/>
  <c r="D30" i="89"/>
  <c r="P29" i="89"/>
  <c r="E29" i="89"/>
  <c r="E55" i="89" s="1"/>
  <c r="F55" i="89" s="1"/>
  <c r="G55" i="89" s="1"/>
  <c r="D29" i="89"/>
  <c r="P28" i="89"/>
  <c r="E28" i="89"/>
  <c r="E54" i="89" s="1"/>
  <c r="F54" i="89" s="1"/>
  <c r="G54" i="89" s="1"/>
  <c r="D28" i="89"/>
  <c r="P27" i="89"/>
  <c r="E27" i="89"/>
  <c r="E53" i="89" s="1"/>
  <c r="F53" i="89" s="1"/>
  <c r="G53" i="89" s="1"/>
  <c r="D27" i="89"/>
  <c r="P26" i="89"/>
  <c r="E26" i="89"/>
  <c r="E52" i="89" s="1"/>
  <c r="F52" i="89" s="1"/>
  <c r="G52" i="89" s="1"/>
  <c r="D26" i="89"/>
  <c r="P25" i="89"/>
  <c r="E25" i="89"/>
  <c r="E51" i="89" s="1"/>
  <c r="F51" i="89" s="1"/>
  <c r="G51" i="89" s="1"/>
  <c r="D25" i="89"/>
  <c r="P24" i="89"/>
  <c r="G24" i="89"/>
  <c r="E24" i="89"/>
  <c r="E50" i="89" s="1"/>
  <c r="F50" i="89" s="1"/>
  <c r="G50" i="89" s="1"/>
  <c r="D24" i="89"/>
  <c r="P23" i="89"/>
  <c r="E23" i="89"/>
  <c r="E49" i="89" s="1"/>
  <c r="F49" i="89" s="1"/>
  <c r="G49" i="89" s="1"/>
  <c r="D23" i="89"/>
  <c r="P22" i="89"/>
  <c r="E22" i="89"/>
  <c r="E48" i="89" s="1"/>
  <c r="F48" i="89" s="1"/>
  <c r="G48" i="89" s="1"/>
  <c r="D22" i="89"/>
  <c r="P21" i="89"/>
  <c r="E21" i="89"/>
  <c r="E47" i="89" s="1"/>
  <c r="F47" i="89" s="1"/>
  <c r="G47" i="89" s="1"/>
  <c r="D21" i="89"/>
  <c r="P20" i="89"/>
  <c r="E20" i="89"/>
  <c r="E46" i="89" s="1"/>
  <c r="F46" i="89" s="1"/>
  <c r="G46" i="89" s="1"/>
  <c r="D20" i="89"/>
  <c r="P19" i="89"/>
  <c r="E19" i="89"/>
  <c r="E45" i="89" s="1"/>
  <c r="F45" i="89" s="1"/>
  <c r="G45" i="89" s="1"/>
  <c r="D19" i="89"/>
  <c r="P18" i="89"/>
  <c r="E18" i="89"/>
  <c r="E44" i="89" s="1"/>
  <c r="F44" i="89" s="1"/>
  <c r="G44" i="89" s="1"/>
  <c r="D18" i="89"/>
  <c r="P17" i="89"/>
  <c r="E17" i="89"/>
  <c r="E43" i="89" s="1"/>
  <c r="F43" i="89" s="1"/>
  <c r="G43" i="89" s="1"/>
  <c r="D17" i="89"/>
  <c r="P16" i="89"/>
  <c r="E16" i="89"/>
  <c r="E42" i="89" s="1"/>
  <c r="F42" i="89" s="1"/>
  <c r="G42" i="89" s="1"/>
  <c r="D16" i="89"/>
  <c r="P15" i="89"/>
  <c r="E15" i="89"/>
  <c r="E41" i="89" s="1"/>
  <c r="F41" i="89" s="1"/>
  <c r="G41" i="89" s="1"/>
  <c r="D15" i="89"/>
  <c r="P14" i="89"/>
  <c r="E14" i="89"/>
  <c r="E40" i="89" s="1"/>
  <c r="F40" i="89" s="1"/>
  <c r="G40" i="89" s="1"/>
  <c r="D14" i="89"/>
  <c r="P13" i="89"/>
  <c r="E13" i="89"/>
  <c r="E39" i="89" s="1"/>
  <c r="F39" i="89" s="1"/>
  <c r="G39" i="89" s="1"/>
  <c r="D13" i="89"/>
  <c r="P12" i="89"/>
  <c r="F12" i="89"/>
  <c r="G12" i="89" s="1"/>
  <c r="E12" i="89"/>
  <c r="E38" i="89" s="1"/>
  <c r="F38" i="89" s="1"/>
  <c r="G38" i="89" s="1"/>
  <c r="D12" i="89"/>
  <c r="D38" i="89" s="1"/>
  <c r="M38" i="89" s="1"/>
  <c r="H59" i="89"/>
  <c r="D9" i="89"/>
  <c r="F33" i="89"/>
  <c r="G33" i="89" s="1"/>
  <c r="F32" i="89"/>
  <c r="G32" i="89" s="1"/>
  <c r="F31" i="89"/>
  <c r="G31" i="89" s="1"/>
  <c r="F30" i="89"/>
  <c r="G30" i="89" s="1"/>
  <c r="F29" i="89"/>
  <c r="G29" i="89" s="1"/>
  <c r="F28" i="89"/>
  <c r="G28" i="89" s="1"/>
  <c r="F27" i="89"/>
  <c r="G27" i="89" s="1"/>
  <c r="F26" i="89"/>
  <c r="G26" i="89" s="1"/>
  <c r="F25" i="89"/>
  <c r="G25" i="89" s="1"/>
  <c r="F24" i="89"/>
  <c r="F23" i="89"/>
  <c r="G23" i="89" s="1"/>
  <c r="F22" i="89"/>
  <c r="G22" i="89" s="1"/>
  <c r="F21" i="89"/>
  <c r="G21" i="89" s="1"/>
  <c r="F20" i="89"/>
  <c r="G20" i="89" s="1"/>
  <c r="F19" i="89"/>
  <c r="G19" i="89" s="1"/>
  <c r="F18" i="89"/>
  <c r="G18" i="89" s="1"/>
  <c r="F17" i="89"/>
  <c r="G17" i="89" s="1"/>
  <c r="F16" i="89"/>
  <c r="G16" i="89" s="1"/>
  <c r="F15" i="89"/>
  <c r="G15" i="89" s="1"/>
  <c r="F14" i="89"/>
  <c r="G14" i="89" s="1"/>
  <c r="F13" i="89"/>
  <c r="G13" i="89" s="1"/>
  <c r="Y4" i="89"/>
  <c r="X4" i="89"/>
  <c r="W4" i="89"/>
  <c r="V4" i="89"/>
  <c r="U4" i="89"/>
  <c r="T4" i="89"/>
  <c r="S4" i="89"/>
  <c r="R4" i="89"/>
  <c r="Q4" i="89"/>
  <c r="P4" i="89"/>
  <c r="O4" i="89"/>
  <c r="N4" i="89"/>
  <c r="M4" i="89"/>
  <c r="L4" i="89"/>
  <c r="K4" i="89"/>
  <c r="J4" i="89"/>
  <c r="I4" i="89"/>
  <c r="H4" i="89"/>
  <c r="G4" i="89"/>
  <c r="F4" i="89"/>
  <c r="E4" i="89"/>
  <c r="D4" i="89"/>
  <c r="P59" i="88"/>
  <c r="E59" i="88"/>
  <c r="F59" i="88" s="1"/>
  <c r="G59" i="88" s="1"/>
  <c r="P58" i="88"/>
  <c r="P57" i="88"/>
  <c r="P56" i="88"/>
  <c r="P55" i="88"/>
  <c r="P54" i="88"/>
  <c r="P53" i="88"/>
  <c r="E53" i="88"/>
  <c r="F53" i="88" s="1"/>
  <c r="G53" i="88" s="1"/>
  <c r="P52" i="88"/>
  <c r="P51" i="88"/>
  <c r="P50" i="88"/>
  <c r="P49" i="88"/>
  <c r="P48" i="88"/>
  <c r="P47" i="88"/>
  <c r="E47" i="88"/>
  <c r="F47" i="88" s="1"/>
  <c r="G47" i="88" s="1"/>
  <c r="P46" i="88"/>
  <c r="P45" i="88"/>
  <c r="P44" i="88"/>
  <c r="P43" i="88"/>
  <c r="P42" i="88"/>
  <c r="P41" i="88"/>
  <c r="E41" i="88"/>
  <c r="F41" i="88" s="1"/>
  <c r="G41" i="88" s="1"/>
  <c r="P40" i="88"/>
  <c r="P39" i="88"/>
  <c r="P38" i="88"/>
  <c r="P33" i="88"/>
  <c r="E33" i="88"/>
  <c r="D33" i="88"/>
  <c r="D59" i="88" s="1"/>
  <c r="M59" i="88" s="1"/>
  <c r="P32" i="88"/>
  <c r="M32" i="88"/>
  <c r="E32" i="88"/>
  <c r="E58" i="88" s="1"/>
  <c r="F58" i="88" s="1"/>
  <c r="G58" i="88" s="1"/>
  <c r="D32" i="88"/>
  <c r="D58" i="88" s="1"/>
  <c r="M58" i="88" s="1"/>
  <c r="P31" i="88"/>
  <c r="E31" i="88"/>
  <c r="E57" i="88" s="1"/>
  <c r="F57" i="88" s="1"/>
  <c r="G57" i="88" s="1"/>
  <c r="D31" i="88"/>
  <c r="D57" i="88" s="1"/>
  <c r="M57" i="88" s="1"/>
  <c r="P30" i="88"/>
  <c r="E30" i="88"/>
  <c r="E56" i="88" s="1"/>
  <c r="F56" i="88" s="1"/>
  <c r="G56" i="88" s="1"/>
  <c r="D30" i="88"/>
  <c r="D56" i="88" s="1"/>
  <c r="M56" i="88" s="1"/>
  <c r="P29" i="88"/>
  <c r="M29" i="88"/>
  <c r="E29" i="88"/>
  <c r="E55" i="88" s="1"/>
  <c r="F55" i="88" s="1"/>
  <c r="G55" i="88" s="1"/>
  <c r="D29" i="88"/>
  <c r="D55" i="88" s="1"/>
  <c r="M55" i="88" s="1"/>
  <c r="P28" i="88"/>
  <c r="E28" i="88"/>
  <c r="E54" i="88" s="1"/>
  <c r="F54" i="88" s="1"/>
  <c r="G54" i="88" s="1"/>
  <c r="D28" i="88"/>
  <c r="D54" i="88" s="1"/>
  <c r="M54" i="88" s="1"/>
  <c r="P27" i="88"/>
  <c r="E27" i="88"/>
  <c r="D27" i="88"/>
  <c r="D53" i="88" s="1"/>
  <c r="M53" i="88" s="1"/>
  <c r="P26" i="88"/>
  <c r="E26" i="88"/>
  <c r="E52" i="88" s="1"/>
  <c r="F52" i="88" s="1"/>
  <c r="G52" i="88" s="1"/>
  <c r="D26" i="88"/>
  <c r="D52" i="88" s="1"/>
  <c r="M52" i="88" s="1"/>
  <c r="P25" i="88"/>
  <c r="E25" i="88"/>
  <c r="E51" i="88" s="1"/>
  <c r="F51" i="88" s="1"/>
  <c r="G51" i="88" s="1"/>
  <c r="D25" i="88"/>
  <c r="D51" i="88" s="1"/>
  <c r="M51" i="88" s="1"/>
  <c r="P24" i="88"/>
  <c r="E24" i="88"/>
  <c r="E50" i="88" s="1"/>
  <c r="F50" i="88" s="1"/>
  <c r="G50" i="88" s="1"/>
  <c r="D24" i="88"/>
  <c r="D50" i="88" s="1"/>
  <c r="M50" i="88" s="1"/>
  <c r="P23" i="88"/>
  <c r="M23" i="88"/>
  <c r="E23" i="88"/>
  <c r="E49" i="88" s="1"/>
  <c r="F49" i="88" s="1"/>
  <c r="G49" i="88" s="1"/>
  <c r="D23" i="88"/>
  <c r="D49" i="88" s="1"/>
  <c r="M49" i="88" s="1"/>
  <c r="P22" i="88"/>
  <c r="E22" i="88"/>
  <c r="E48" i="88" s="1"/>
  <c r="F48" i="88" s="1"/>
  <c r="G48" i="88" s="1"/>
  <c r="D22" i="88"/>
  <c r="D48" i="88" s="1"/>
  <c r="M48" i="88" s="1"/>
  <c r="P21" i="88"/>
  <c r="E21" i="88"/>
  <c r="D21" i="88"/>
  <c r="D47" i="88" s="1"/>
  <c r="M47" i="88" s="1"/>
  <c r="P20" i="88"/>
  <c r="M20" i="88"/>
  <c r="E20" i="88"/>
  <c r="E46" i="88" s="1"/>
  <c r="F46" i="88" s="1"/>
  <c r="G46" i="88" s="1"/>
  <c r="D20" i="88"/>
  <c r="D46" i="88" s="1"/>
  <c r="M46" i="88" s="1"/>
  <c r="P19" i="88"/>
  <c r="E19" i="88"/>
  <c r="E45" i="88" s="1"/>
  <c r="F45" i="88" s="1"/>
  <c r="G45" i="88" s="1"/>
  <c r="D19" i="88"/>
  <c r="D45" i="88" s="1"/>
  <c r="M45" i="88" s="1"/>
  <c r="P18" i="88"/>
  <c r="E18" i="88"/>
  <c r="E44" i="88" s="1"/>
  <c r="F44" i="88" s="1"/>
  <c r="G44" i="88" s="1"/>
  <c r="D18" i="88"/>
  <c r="D44" i="88" s="1"/>
  <c r="M44" i="88" s="1"/>
  <c r="P17" i="88"/>
  <c r="M17" i="88"/>
  <c r="E17" i="88"/>
  <c r="E43" i="88" s="1"/>
  <c r="F43" i="88" s="1"/>
  <c r="G43" i="88" s="1"/>
  <c r="D17" i="88"/>
  <c r="D43" i="88" s="1"/>
  <c r="M43" i="88" s="1"/>
  <c r="P16" i="88"/>
  <c r="E16" i="88"/>
  <c r="E42" i="88" s="1"/>
  <c r="F42" i="88" s="1"/>
  <c r="G42" i="88" s="1"/>
  <c r="D16" i="88"/>
  <c r="D42" i="88" s="1"/>
  <c r="M42" i="88" s="1"/>
  <c r="P15" i="88"/>
  <c r="E15" i="88"/>
  <c r="D15" i="88"/>
  <c r="D41" i="88" s="1"/>
  <c r="M41" i="88" s="1"/>
  <c r="P14" i="88"/>
  <c r="E14" i="88"/>
  <c r="E40" i="88" s="1"/>
  <c r="F40" i="88" s="1"/>
  <c r="G40" i="88" s="1"/>
  <c r="D14" i="88"/>
  <c r="D40" i="88" s="1"/>
  <c r="M40" i="88" s="1"/>
  <c r="P13" i="88"/>
  <c r="E13" i="88"/>
  <c r="E39" i="88" s="1"/>
  <c r="F39" i="88" s="1"/>
  <c r="G39" i="88" s="1"/>
  <c r="D13" i="88"/>
  <c r="D39" i="88" s="1"/>
  <c r="M39" i="88" s="1"/>
  <c r="P12" i="88"/>
  <c r="E12" i="88"/>
  <c r="E38" i="88" s="1"/>
  <c r="F38" i="88" s="1"/>
  <c r="G38" i="88" s="1"/>
  <c r="D12" i="88"/>
  <c r="D38" i="88" s="1"/>
  <c r="M38" i="88" s="1"/>
  <c r="D9" i="88"/>
  <c r="D35" i="88"/>
  <c r="F33" i="88"/>
  <c r="G33" i="88" s="1"/>
  <c r="F32" i="88"/>
  <c r="G32" i="88" s="1"/>
  <c r="F31" i="88"/>
  <c r="G31" i="88" s="1"/>
  <c r="F29" i="88"/>
  <c r="G29" i="88" s="1"/>
  <c r="F28" i="88"/>
  <c r="G28" i="88" s="1"/>
  <c r="F27" i="88"/>
  <c r="G27" i="88" s="1"/>
  <c r="F26" i="88"/>
  <c r="G26" i="88" s="1"/>
  <c r="F25" i="88"/>
  <c r="G25" i="88" s="1"/>
  <c r="F23" i="88"/>
  <c r="G23" i="88" s="1"/>
  <c r="F22" i="88"/>
  <c r="G22" i="88" s="1"/>
  <c r="F21" i="88"/>
  <c r="G21" i="88" s="1"/>
  <c r="F20" i="88"/>
  <c r="G20" i="88" s="1"/>
  <c r="F19" i="88"/>
  <c r="G19" i="88" s="1"/>
  <c r="F17" i="88"/>
  <c r="G17" i="88" s="1"/>
  <c r="F16" i="88"/>
  <c r="G16" i="88" s="1"/>
  <c r="F15" i="88"/>
  <c r="G15" i="88" s="1"/>
  <c r="F14" i="88"/>
  <c r="G14" i="88" s="1"/>
  <c r="F13" i="88"/>
  <c r="G13" i="88" s="1"/>
  <c r="H13" i="88" s="1"/>
  <c r="F12" i="88"/>
  <c r="G12" i="88" s="1"/>
  <c r="Y4" i="88"/>
  <c r="X4" i="88"/>
  <c r="W4" i="88"/>
  <c r="V4" i="88"/>
  <c r="U4" i="88"/>
  <c r="T4" i="88"/>
  <c r="S4" i="88"/>
  <c r="R4" i="88"/>
  <c r="Q4" i="88"/>
  <c r="P4" i="88"/>
  <c r="O4" i="88"/>
  <c r="N4" i="88"/>
  <c r="M4" i="88"/>
  <c r="L4" i="88"/>
  <c r="K4" i="88"/>
  <c r="J4" i="88"/>
  <c r="I4" i="88"/>
  <c r="H4" i="88"/>
  <c r="G4" i="88"/>
  <c r="F4" i="88"/>
  <c r="E4" i="88"/>
  <c r="D4" i="88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3" i="87"/>
  <c r="E33" i="87"/>
  <c r="E59" i="87" s="1"/>
  <c r="F59" i="87" s="1"/>
  <c r="G59" i="87" s="1"/>
  <c r="D33" i="87"/>
  <c r="P32" i="87"/>
  <c r="E32" i="87"/>
  <c r="E58" i="87" s="1"/>
  <c r="F58" i="87" s="1"/>
  <c r="G58" i="87" s="1"/>
  <c r="D32" i="87"/>
  <c r="P31" i="87"/>
  <c r="E31" i="87"/>
  <c r="E57" i="87" s="1"/>
  <c r="F57" i="87" s="1"/>
  <c r="G57" i="87" s="1"/>
  <c r="D31" i="87"/>
  <c r="P30" i="87"/>
  <c r="E30" i="87"/>
  <c r="E56" i="87" s="1"/>
  <c r="F56" i="87" s="1"/>
  <c r="G56" i="87" s="1"/>
  <c r="D30" i="87"/>
  <c r="P29" i="87"/>
  <c r="E29" i="87"/>
  <c r="E55" i="87" s="1"/>
  <c r="F55" i="87" s="1"/>
  <c r="G55" i="87" s="1"/>
  <c r="D29" i="87"/>
  <c r="P28" i="87"/>
  <c r="E28" i="87"/>
  <c r="E54" i="87" s="1"/>
  <c r="F54" i="87" s="1"/>
  <c r="G54" i="87" s="1"/>
  <c r="D28" i="87"/>
  <c r="P27" i="87"/>
  <c r="E27" i="87"/>
  <c r="E53" i="87" s="1"/>
  <c r="F53" i="87" s="1"/>
  <c r="G53" i="87" s="1"/>
  <c r="D27" i="87"/>
  <c r="P26" i="87"/>
  <c r="E26" i="87"/>
  <c r="E52" i="87" s="1"/>
  <c r="F52" i="87" s="1"/>
  <c r="G52" i="87" s="1"/>
  <c r="D26" i="87"/>
  <c r="P25" i="87"/>
  <c r="E25" i="87"/>
  <c r="E51" i="87" s="1"/>
  <c r="F51" i="87" s="1"/>
  <c r="G51" i="87" s="1"/>
  <c r="D25" i="87"/>
  <c r="P24" i="87"/>
  <c r="E24" i="87"/>
  <c r="E50" i="87" s="1"/>
  <c r="F50" i="87" s="1"/>
  <c r="G50" i="87" s="1"/>
  <c r="D24" i="87"/>
  <c r="P23" i="87"/>
  <c r="E23" i="87"/>
  <c r="E49" i="87" s="1"/>
  <c r="F49" i="87" s="1"/>
  <c r="G49" i="87" s="1"/>
  <c r="D23" i="87"/>
  <c r="P22" i="87"/>
  <c r="E22" i="87"/>
  <c r="E48" i="87" s="1"/>
  <c r="F48" i="87" s="1"/>
  <c r="G48" i="87" s="1"/>
  <c r="D22" i="87"/>
  <c r="P21" i="87"/>
  <c r="E21" i="87"/>
  <c r="E47" i="87" s="1"/>
  <c r="F47" i="87" s="1"/>
  <c r="G47" i="87" s="1"/>
  <c r="D21" i="87"/>
  <c r="P20" i="87"/>
  <c r="E20" i="87"/>
  <c r="E46" i="87" s="1"/>
  <c r="F46" i="87" s="1"/>
  <c r="G46" i="87" s="1"/>
  <c r="D20" i="87"/>
  <c r="P19" i="87"/>
  <c r="E19" i="87"/>
  <c r="E45" i="87" s="1"/>
  <c r="F45" i="87" s="1"/>
  <c r="G45" i="87" s="1"/>
  <c r="D19" i="87"/>
  <c r="P18" i="87"/>
  <c r="E18" i="87"/>
  <c r="E44" i="87" s="1"/>
  <c r="F44" i="87" s="1"/>
  <c r="G44" i="87" s="1"/>
  <c r="D18" i="87"/>
  <c r="P17" i="87"/>
  <c r="E17" i="87"/>
  <c r="E43" i="87" s="1"/>
  <c r="F43" i="87" s="1"/>
  <c r="G43" i="87" s="1"/>
  <c r="D17" i="87"/>
  <c r="P16" i="87"/>
  <c r="E16" i="87"/>
  <c r="E42" i="87" s="1"/>
  <c r="F42" i="87" s="1"/>
  <c r="G42" i="87" s="1"/>
  <c r="D16" i="87"/>
  <c r="P15" i="87"/>
  <c r="E15" i="87"/>
  <c r="E41" i="87" s="1"/>
  <c r="F41" i="87" s="1"/>
  <c r="G41" i="87" s="1"/>
  <c r="D15" i="87"/>
  <c r="P14" i="87"/>
  <c r="E14" i="87"/>
  <c r="E40" i="87" s="1"/>
  <c r="F40" i="87" s="1"/>
  <c r="G40" i="87" s="1"/>
  <c r="D14" i="87"/>
  <c r="P13" i="87"/>
  <c r="F13" i="87"/>
  <c r="G13" i="87" s="1"/>
  <c r="E13" i="87"/>
  <c r="E39" i="87" s="1"/>
  <c r="F39" i="87" s="1"/>
  <c r="G39" i="87" s="1"/>
  <c r="D13" i="87"/>
  <c r="P12" i="87"/>
  <c r="E12" i="87"/>
  <c r="E38" i="87" s="1"/>
  <c r="F38" i="87" s="1"/>
  <c r="G38" i="87" s="1"/>
  <c r="D12" i="87"/>
  <c r="D38" i="87" s="1"/>
  <c r="M38" i="87" s="1"/>
  <c r="H51" i="87"/>
  <c r="D9" i="87"/>
  <c r="F33" i="87"/>
  <c r="G33" i="87" s="1"/>
  <c r="F32" i="87"/>
  <c r="G32" i="87" s="1"/>
  <c r="F31" i="87"/>
  <c r="G31" i="87" s="1"/>
  <c r="F30" i="87"/>
  <c r="G30" i="87" s="1"/>
  <c r="F29" i="87"/>
  <c r="G29" i="87" s="1"/>
  <c r="F28" i="87"/>
  <c r="G28" i="87" s="1"/>
  <c r="F27" i="87"/>
  <c r="G27" i="87" s="1"/>
  <c r="F26" i="87"/>
  <c r="G26" i="87" s="1"/>
  <c r="F25" i="87"/>
  <c r="G25" i="87" s="1"/>
  <c r="F24" i="87"/>
  <c r="G24" i="87" s="1"/>
  <c r="F23" i="87"/>
  <c r="G23" i="87" s="1"/>
  <c r="F22" i="87"/>
  <c r="G22" i="87" s="1"/>
  <c r="F21" i="87"/>
  <c r="G21" i="87" s="1"/>
  <c r="F20" i="87"/>
  <c r="G20" i="87" s="1"/>
  <c r="F19" i="87"/>
  <c r="G19" i="87" s="1"/>
  <c r="F18" i="87"/>
  <c r="G18" i="87" s="1"/>
  <c r="F17" i="87"/>
  <c r="G17" i="87" s="1"/>
  <c r="F16" i="87"/>
  <c r="G16" i="87" s="1"/>
  <c r="F15" i="87"/>
  <c r="G15" i="87" s="1"/>
  <c r="F14" i="87"/>
  <c r="G14" i="87" s="1"/>
  <c r="F12" i="87"/>
  <c r="G12" i="87" s="1"/>
  <c r="Y4" i="87"/>
  <c r="X4" i="87"/>
  <c r="W4" i="87"/>
  <c r="V4" i="87"/>
  <c r="U4" i="87"/>
  <c r="T4" i="87"/>
  <c r="S4" i="87"/>
  <c r="R4" i="87"/>
  <c r="Q4" i="87"/>
  <c r="P4" i="87"/>
  <c r="O4" i="87"/>
  <c r="N4" i="87"/>
  <c r="M4" i="87"/>
  <c r="L4" i="87"/>
  <c r="K4" i="87"/>
  <c r="J4" i="87"/>
  <c r="I4" i="87"/>
  <c r="H4" i="87"/>
  <c r="G4" i="87"/>
  <c r="F4" i="87"/>
  <c r="E4" i="87"/>
  <c r="D4" i="87"/>
  <c r="P59" i="86"/>
  <c r="P58" i="86"/>
  <c r="H58" i="86"/>
  <c r="N58" i="86" s="1"/>
  <c r="O58" i="86" s="1"/>
  <c r="P57" i="86"/>
  <c r="P56" i="86"/>
  <c r="H56" i="86"/>
  <c r="N56" i="86" s="1"/>
  <c r="O56" i="86" s="1"/>
  <c r="P55" i="86"/>
  <c r="P54" i="86"/>
  <c r="H54" i="86"/>
  <c r="P53" i="86"/>
  <c r="N53" i="86"/>
  <c r="O53" i="86" s="1"/>
  <c r="H53" i="86"/>
  <c r="P52" i="86"/>
  <c r="H52" i="86"/>
  <c r="N52" i="86" s="1"/>
  <c r="O52" i="86" s="1"/>
  <c r="P51" i="86"/>
  <c r="H51" i="86"/>
  <c r="P50" i="86"/>
  <c r="H50" i="86"/>
  <c r="N50" i="86" s="1"/>
  <c r="O50" i="86" s="1"/>
  <c r="P49" i="86"/>
  <c r="H49" i="86"/>
  <c r="N49" i="86" s="1"/>
  <c r="O49" i="86" s="1"/>
  <c r="P48" i="86"/>
  <c r="H48" i="86"/>
  <c r="P47" i="86"/>
  <c r="N47" i="86"/>
  <c r="O47" i="86" s="1"/>
  <c r="H47" i="86"/>
  <c r="P46" i="86"/>
  <c r="H46" i="86"/>
  <c r="N46" i="86" s="1"/>
  <c r="O46" i="86" s="1"/>
  <c r="P45" i="86"/>
  <c r="H45" i="86"/>
  <c r="P44" i="86"/>
  <c r="H44" i="86"/>
  <c r="N44" i="86" s="1"/>
  <c r="O44" i="86" s="1"/>
  <c r="P43" i="86"/>
  <c r="H43" i="86"/>
  <c r="N43" i="86" s="1"/>
  <c r="O43" i="86" s="1"/>
  <c r="P42" i="86"/>
  <c r="H42" i="86"/>
  <c r="P41" i="86"/>
  <c r="N41" i="86"/>
  <c r="O41" i="86" s="1"/>
  <c r="H41" i="86"/>
  <c r="P40" i="86"/>
  <c r="H40" i="86"/>
  <c r="N40" i="86" s="1"/>
  <c r="O40" i="86" s="1"/>
  <c r="P39" i="86"/>
  <c r="H39" i="86"/>
  <c r="P38" i="86"/>
  <c r="H38" i="86"/>
  <c r="N38" i="86" s="1"/>
  <c r="O38" i="86" s="1"/>
  <c r="F35" i="86"/>
  <c r="D35" i="86"/>
  <c r="P33" i="86"/>
  <c r="E33" i="86"/>
  <c r="E59" i="86" s="1"/>
  <c r="F59" i="86" s="1"/>
  <c r="G59" i="86" s="1"/>
  <c r="D33" i="86"/>
  <c r="P32" i="86"/>
  <c r="E32" i="86"/>
  <c r="E58" i="86" s="1"/>
  <c r="F58" i="86" s="1"/>
  <c r="G58" i="86" s="1"/>
  <c r="D32" i="86"/>
  <c r="P31" i="86"/>
  <c r="E31" i="86"/>
  <c r="E57" i="86" s="1"/>
  <c r="F57" i="86" s="1"/>
  <c r="G57" i="86" s="1"/>
  <c r="D31" i="86"/>
  <c r="P30" i="86"/>
  <c r="E30" i="86"/>
  <c r="E56" i="86" s="1"/>
  <c r="F56" i="86" s="1"/>
  <c r="G56" i="86" s="1"/>
  <c r="D30" i="86"/>
  <c r="P29" i="86"/>
  <c r="E29" i="86"/>
  <c r="E55" i="86" s="1"/>
  <c r="F55" i="86" s="1"/>
  <c r="G55" i="86" s="1"/>
  <c r="D29" i="86"/>
  <c r="P28" i="86"/>
  <c r="E28" i="86"/>
  <c r="E54" i="86" s="1"/>
  <c r="F54" i="86" s="1"/>
  <c r="G54" i="86" s="1"/>
  <c r="D28" i="86"/>
  <c r="P27" i="86"/>
  <c r="E27" i="86"/>
  <c r="E53" i="86" s="1"/>
  <c r="F53" i="86" s="1"/>
  <c r="G53" i="86" s="1"/>
  <c r="D27" i="86"/>
  <c r="P26" i="86"/>
  <c r="E26" i="86"/>
  <c r="E52" i="86" s="1"/>
  <c r="F52" i="86" s="1"/>
  <c r="G52" i="86" s="1"/>
  <c r="D26" i="86"/>
  <c r="P25" i="86"/>
  <c r="E25" i="86"/>
  <c r="E51" i="86" s="1"/>
  <c r="F51" i="86" s="1"/>
  <c r="G51" i="86" s="1"/>
  <c r="D25" i="86"/>
  <c r="P24" i="86"/>
  <c r="E24" i="86"/>
  <c r="E50" i="86" s="1"/>
  <c r="F50" i="86" s="1"/>
  <c r="G50" i="86" s="1"/>
  <c r="D24" i="86"/>
  <c r="P23" i="86"/>
  <c r="E23" i="86"/>
  <c r="E49" i="86" s="1"/>
  <c r="F49" i="86" s="1"/>
  <c r="G49" i="86" s="1"/>
  <c r="D23" i="86"/>
  <c r="P22" i="86"/>
  <c r="E22" i="86"/>
  <c r="E48" i="86" s="1"/>
  <c r="F48" i="86" s="1"/>
  <c r="G48" i="86" s="1"/>
  <c r="D22" i="86"/>
  <c r="P21" i="86"/>
  <c r="E21" i="86"/>
  <c r="E47" i="86" s="1"/>
  <c r="F47" i="86" s="1"/>
  <c r="G47" i="86" s="1"/>
  <c r="D21" i="86"/>
  <c r="P20" i="86"/>
  <c r="E20" i="86"/>
  <c r="E46" i="86" s="1"/>
  <c r="F46" i="86" s="1"/>
  <c r="G46" i="86" s="1"/>
  <c r="D20" i="86"/>
  <c r="P19" i="86"/>
  <c r="E19" i="86"/>
  <c r="E45" i="86" s="1"/>
  <c r="F45" i="86" s="1"/>
  <c r="G45" i="86" s="1"/>
  <c r="D19" i="86"/>
  <c r="P18" i="86"/>
  <c r="E18" i="86"/>
  <c r="E44" i="86" s="1"/>
  <c r="F44" i="86" s="1"/>
  <c r="G44" i="86" s="1"/>
  <c r="D18" i="86"/>
  <c r="P17" i="86"/>
  <c r="E17" i="86"/>
  <c r="E43" i="86" s="1"/>
  <c r="F43" i="86" s="1"/>
  <c r="G43" i="86" s="1"/>
  <c r="D17" i="86"/>
  <c r="P16" i="86"/>
  <c r="E16" i="86"/>
  <c r="E42" i="86" s="1"/>
  <c r="F42" i="86" s="1"/>
  <c r="G42" i="86" s="1"/>
  <c r="D16" i="86"/>
  <c r="P15" i="86"/>
  <c r="E15" i="86"/>
  <c r="E41" i="86" s="1"/>
  <c r="F41" i="86" s="1"/>
  <c r="G41" i="86" s="1"/>
  <c r="D15" i="86"/>
  <c r="P14" i="86"/>
  <c r="E14" i="86"/>
  <c r="E40" i="86" s="1"/>
  <c r="F40" i="86" s="1"/>
  <c r="G40" i="86" s="1"/>
  <c r="D14" i="86"/>
  <c r="P13" i="86"/>
  <c r="E13" i="86"/>
  <c r="E39" i="86" s="1"/>
  <c r="F39" i="86" s="1"/>
  <c r="G39" i="86" s="1"/>
  <c r="D13" i="86"/>
  <c r="P12" i="86"/>
  <c r="E12" i="86"/>
  <c r="E38" i="86" s="1"/>
  <c r="F38" i="86" s="1"/>
  <c r="G38" i="86" s="1"/>
  <c r="D12" i="86"/>
  <c r="D38" i="86" s="1"/>
  <c r="M38" i="86" s="1"/>
  <c r="F9" i="86"/>
  <c r="D9" i="86"/>
  <c r="H55" i="86"/>
  <c r="F33" i="86"/>
  <c r="F32" i="86"/>
  <c r="F31" i="86"/>
  <c r="F30" i="86"/>
  <c r="F29" i="86"/>
  <c r="G29" i="86" s="1"/>
  <c r="H29" i="86" s="1"/>
  <c r="F28" i="86"/>
  <c r="G28" i="86" s="1"/>
  <c r="H28" i="86" s="1"/>
  <c r="F27" i="86"/>
  <c r="F26" i="86"/>
  <c r="F25" i="86"/>
  <c r="F24" i="86"/>
  <c r="F23" i="86"/>
  <c r="G23" i="86" s="1"/>
  <c r="H23" i="86" s="1"/>
  <c r="F22" i="86"/>
  <c r="G22" i="86" s="1"/>
  <c r="H22" i="86" s="1"/>
  <c r="F21" i="86"/>
  <c r="F20" i="86"/>
  <c r="F19" i="86"/>
  <c r="F18" i="86"/>
  <c r="F17" i="86"/>
  <c r="G17" i="86" s="1"/>
  <c r="H17" i="86" s="1"/>
  <c r="F16" i="86"/>
  <c r="G16" i="86" s="1"/>
  <c r="H16" i="86" s="1"/>
  <c r="F15" i="86"/>
  <c r="F14" i="86"/>
  <c r="F13" i="86"/>
  <c r="F12" i="86"/>
  <c r="Y4" i="86"/>
  <c r="X4" i="86"/>
  <c r="W4" i="86"/>
  <c r="V4" i="86"/>
  <c r="U4" i="86"/>
  <c r="T4" i="86"/>
  <c r="S4" i="86"/>
  <c r="R4" i="86"/>
  <c r="Q4" i="86"/>
  <c r="P4" i="86"/>
  <c r="O4" i="86"/>
  <c r="N4" i="86"/>
  <c r="M4" i="86"/>
  <c r="L4" i="86"/>
  <c r="K4" i="86"/>
  <c r="J4" i="86"/>
  <c r="I4" i="86"/>
  <c r="H4" i="86"/>
  <c r="G4" i="86"/>
  <c r="F4" i="86"/>
  <c r="E4" i="86"/>
  <c r="D4" i="86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3" i="85"/>
  <c r="E33" i="85"/>
  <c r="E59" i="85" s="1"/>
  <c r="F59" i="85" s="1"/>
  <c r="G59" i="85" s="1"/>
  <c r="D33" i="85"/>
  <c r="P32" i="85"/>
  <c r="E32" i="85"/>
  <c r="E58" i="85" s="1"/>
  <c r="F58" i="85" s="1"/>
  <c r="G58" i="85" s="1"/>
  <c r="D32" i="85"/>
  <c r="P31" i="85"/>
  <c r="E31" i="85"/>
  <c r="E57" i="85" s="1"/>
  <c r="F57" i="85" s="1"/>
  <c r="G57" i="85" s="1"/>
  <c r="D31" i="85"/>
  <c r="P30" i="85"/>
  <c r="E30" i="85"/>
  <c r="E56" i="85" s="1"/>
  <c r="F56" i="85" s="1"/>
  <c r="G56" i="85" s="1"/>
  <c r="D30" i="85"/>
  <c r="P29" i="85"/>
  <c r="E29" i="85"/>
  <c r="E55" i="85" s="1"/>
  <c r="F55" i="85" s="1"/>
  <c r="G55" i="85" s="1"/>
  <c r="D29" i="85"/>
  <c r="P28" i="85"/>
  <c r="E28" i="85"/>
  <c r="E54" i="85" s="1"/>
  <c r="F54" i="85" s="1"/>
  <c r="G54" i="85" s="1"/>
  <c r="D28" i="85"/>
  <c r="P27" i="85"/>
  <c r="E27" i="85"/>
  <c r="E53" i="85" s="1"/>
  <c r="F53" i="85" s="1"/>
  <c r="G53" i="85" s="1"/>
  <c r="D27" i="85"/>
  <c r="P26" i="85"/>
  <c r="E26" i="85"/>
  <c r="E52" i="85" s="1"/>
  <c r="F52" i="85" s="1"/>
  <c r="G52" i="85" s="1"/>
  <c r="D26" i="85"/>
  <c r="P25" i="85"/>
  <c r="E25" i="85"/>
  <c r="E51" i="85" s="1"/>
  <c r="F51" i="85" s="1"/>
  <c r="G51" i="85" s="1"/>
  <c r="D25" i="85"/>
  <c r="P24" i="85"/>
  <c r="E24" i="85"/>
  <c r="E50" i="85" s="1"/>
  <c r="F50" i="85" s="1"/>
  <c r="G50" i="85" s="1"/>
  <c r="D24" i="85"/>
  <c r="P23" i="85"/>
  <c r="E23" i="85"/>
  <c r="E49" i="85" s="1"/>
  <c r="F49" i="85" s="1"/>
  <c r="G49" i="85" s="1"/>
  <c r="D23" i="85"/>
  <c r="P22" i="85"/>
  <c r="E22" i="85"/>
  <c r="E48" i="85" s="1"/>
  <c r="F48" i="85" s="1"/>
  <c r="G48" i="85" s="1"/>
  <c r="D22" i="85"/>
  <c r="P21" i="85"/>
  <c r="E21" i="85"/>
  <c r="E47" i="85" s="1"/>
  <c r="F47" i="85" s="1"/>
  <c r="G47" i="85" s="1"/>
  <c r="D21" i="85"/>
  <c r="P20" i="85"/>
  <c r="E20" i="85"/>
  <c r="E46" i="85" s="1"/>
  <c r="F46" i="85" s="1"/>
  <c r="G46" i="85" s="1"/>
  <c r="D20" i="85"/>
  <c r="P19" i="85"/>
  <c r="E19" i="85"/>
  <c r="E45" i="85" s="1"/>
  <c r="F45" i="85" s="1"/>
  <c r="G45" i="85" s="1"/>
  <c r="D19" i="85"/>
  <c r="P18" i="85"/>
  <c r="E18" i="85"/>
  <c r="E44" i="85" s="1"/>
  <c r="F44" i="85" s="1"/>
  <c r="G44" i="85" s="1"/>
  <c r="D18" i="85"/>
  <c r="P17" i="85"/>
  <c r="E17" i="85"/>
  <c r="E43" i="85" s="1"/>
  <c r="F43" i="85" s="1"/>
  <c r="G43" i="85" s="1"/>
  <c r="D17" i="85"/>
  <c r="P16" i="85"/>
  <c r="E16" i="85"/>
  <c r="E42" i="85" s="1"/>
  <c r="F42" i="85" s="1"/>
  <c r="G42" i="85" s="1"/>
  <c r="D16" i="85"/>
  <c r="P15" i="85"/>
  <c r="E15" i="85"/>
  <c r="E41" i="85" s="1"/>
  <c r="F41" i="85" s="1"/>
  <c r="G41" i="85" s="1"/>
  <c r="D15" i="85"/>
  <c r="P14" i="85"/>
  <c r="E14" i="85"/>
  <c r="E40" i="85" s="1"/>
  <c r="F40" i="85" s="1"/>
  <c r="G40" i="85" s="1"/>
  <c r="D14" i="85"/>
  <c r="P13" i="85"/>
  <c r="F13" i="85"/>
  <c r="G13" i="85" s="1"/>
  <c r="E13" i="85"/>
  <c r="E39" i="85" s="1"/>
  <c r="F39" i="85" s="1"/>
  <c r="G39" i="85" s="1"/>
  <c r="D13" i="85"/>
  <c r="P12" i="85"/>
  <c r="E12" i="85"/>
  <c r="E38" i="85" s="1"/>
  <c r="F38" i="85" s="1"/>
  <c r="G38" i="85" s="1"/>
  <c r="D12" i="85"/>
  <c r="D38" i="85" s="1"/>
  <c r="M38" i="85" s="1"/>
  <c r="H59" i="85"/>
  <c r="D9" i="85"/>
  <c r="F33" i="85"/>
  <c r="G33" i="85" s="1"/>
  <c r="F32" i="85"/>
  <c r="G32" i="85" s="1"/>
  <c r="F30" i="85"/>
  <c r="G30" i="85" s="1"/>
  <c r="F29" i="85"/>
  <c r="G29" i="85" s="1"/>
  <c r="F28" i="85"/>
  <c r="G28" i="85" s="1"/>
  <c r="F27" i="85"/>
  <c r="G27" i="85" s="1"/>
  <c r="F26" i="85"/>
  <c r="G26" i="85" s="1"/>
  <c r="F24" i="85"/>
  <c r="G24" i="85" s="1"/>
  <c r="F23" i="85"/>
  <c r="G23" i="85" s="1"/>
  <c r="F22" i="85"/>
  <c r="G22" i="85" s="1"/>
  <c r="F21" i="85"/>
  <c r="G21" i="85" s="1"/>
  <c r="F20" i="85"/>
  <c r="G20" i="85" s="1"/>
  <c r="F18" i="85"/>
  <c r="G18" i="85" s="1"/>
  <c r="F17" i="85"/>
  <c r="G17" i="85" s="1"/>
  <c r="F16" i="85"/>
  <c r="G16" i="85" s="1"/>
  <c r="F15" i="85"/>
  <c r="G15" i="85" s="1"/>
  <c r="F14" i="85"/>
  <c r="G14" i="85" s="1"/>
  <c r="F12" i="85"/>
  <c r="G12" i="85" s="1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3" i="84"/>
  <c r="F33" i="84"/>
  <c r="G33" i="84" s="1"/>
  <c r="E33" i="84"/>
  <c r="E59" i="84" s="1"/>
  <c r="F59" i="84" s="1"/>
  <c r="G59" i="84" s="1"/>
  <c r="D33" i="84"/>
  <c r="D59" i="84" s="1"/>
  <c r="M59" i="84" s="1"/>
  <c r="P32" i="84"/>
  <c r="E32" i="84"/>
  <c r="E58" i="84" s="1"/>
  <c r="F58" i="84" s="1"/>
  <c r="G58" i="84" s="1"/>
  <c r="D32" i="84"/>
  <c r="M32" i="84" s="1"/>
  <c r="P31" i="84"/>
  <c r="F31" i="84"/>
  <c r="G31" i="84" s="1"/>
  <c r="E31" i="84"/>
  <c r="E57" i="84" s="1"/>
  <c r="F57" i="84" s="1"/>
  <c r="G57" i="84" s="1"/>
  <c r="D31" i="84"/>
  <c r="D57" i="84" s="1"/>
  <c r="M57" i="84" s="1"/>
  <c r="P30" i="84"/>
  <c r="E30" i="84"/>
  <c r="E56" i="84" s="1"/>
  <c r="F56" i="84" s="1"/>
  <c r="G56" i="84" s="1"/>
  <c r="D30" i="84"/>
  <c r="D56" i="84" s="1"/>
  <c r="M56" i="84" s="1"/>
  <c r="P29" i="84"/>
  <c r="E29" i="84"/>
  <c r="E55" i="84" s="1"/>
  <c r="F55" i="84" s="1"/>
  <c r="G55" i="84" s="1"/>
  <c r="D29" i="84"/>
  <c r="M29" i="84" s="1"/>
  <c r="P28" i="84"/>
  <c r="E28" i="84"/>
  <c r="E54" i="84" s="1"/>
  <c r="F54" i="84" s="1"/>
  <c r="G54" i="84" s="1"/>
  <c r="D28" i="84"/>
  <c r="M28" i="84" s="1"/>
  <c r="P27" i="84"/>
  <c r="F27" i="84"/>
  <c r="G27" i="84" s="1"/>
  <c r="E27" i="84"/>
  <c r="E53" i="84" s="1"/>
  <c r="F53" i="84" s="1"/>
  <c r="G53" i="84" s="1"/>
  <c r="D27" i="84"/>
  <c r="D53" i="84" s="1"/>
  <c r="M53" i="84" s="1"/>
  <c r="P26" i="84"/>
  <c r="M26" i="84"/>
  <c r="E26" i="84"/>
  <c r="E52" i="84" s="1"/>
  <c r="F52" i="84" s="1"/>
  <c r="G52" i="84" s="1"/>
  <c r="D26" i="84"/>
  <c r="D52" i="84" s="1"/>
  <c r="M52" i="84" s="1"/>
  <c r="P25" i="84"/>
  <c r="F25" i="84"/>
  <c r="G25" i="84" s="1"/>
  <c r="E25" i="84"/>
  <c r="E51" i="84" s="1"/>
  <c r="F51" i="84" s="1"/>
  <c r="G51" i="84" s="1"/>
  <c r="D25" i="84"/>
  <c r="M25" i="84" s="1"/>
  <c r="P24" i="84"/>
  <c r="E24" i="84"/>
  <c r="E50" i="84" s="1"/>
  <c r="F50" i="84" s="1"/>
  <c r="G50" i="84" s="1"/>
  <c r="D24" i="84"/>
  <c r="D50" i="84" s="1"/>
  <c r="M50" i="84" s="1"/>
  <c r="P23" i="84"/>
  <c r="E23" i="84"/>
  <c r="E49" i="84" s="1"/>
  <c r="F49" i="84" s="1"/>
  <c r="G49" i="84" s="1"/>
  <c r="D23" i="84"/>
  <c r="D49" i="84" s="1"/>
  <c r="M49" i="84" s="1"/>
  <c r="P22" i="84"/>
  <c r="E22" i="84"/>
  <c r="E48" i="84" s="1"/>
  <c r="F48" i="84" s="1"/>
  <c r="G48" i="84" s="1"/>
  <c r="D22" i="84"/>
  <c r="D48" i="84" s="1"/>
  <c r="M48" i="84" s="1"/>
  <c r="P21" i="84"/>
  <c r="F21" i="84"/>
  <c r="G21" i="84" s="1"/>
  <c r="E21" i="84"/>
  <c r="E47" i="84" s="1"/>
  <c r="F47" i="84" s="1"/>
  <c r="G47" i="84" s="1"/>
  <c r="D21" i="84"/>
  <c r="M21" i="84" s="1"/>
  <c r="P20" i="84"/>
  <c r="E20" i="84"/>
  <c r="E46" i="84" s="1"/>
  <c r="F46" i="84" s="1"/>
  <c r="G46" i="84" s="1"/>
  <c r="D20" i="84"/>
  <c r="M20" i="84" s="1"/>
  <c r="P19" i="84"/>
  <c r="F19" i="84"/>
  <c r="G19" i="84" s="1"/>
  <c r="E19" i="84"/>
  <c r="E45" i="84" s="1"/>
  <c r="F45" i="84" s="1"/>
  <c r="G45" i="84" s="1"/>
  <c r="D19" i="84"/>
  <c r="D45" i="84" s="1"/>
  <c r="M45" i="84" s="1"/>
  <c r="P18" i="84"/>
  <c r="E18" i="84"/>
  <c r="E44" i="84" s="1"/>
  <c r="F44" i="84" s="1"/>
  <c r="G44" i="84" s="1"/>
  <c r="D18" i="84"/>
  <c r="D44" i="84" s="1"/>
  <c r="M44" i="84" s="1"/>
  <c r="P17" i="84"/>
  <c r="E17" i="84"/>
  <c r="E43" i="84" s="1"/>
  <c r="F43" i="84" s="1"/>
  <c r="G43" i="84" s="1"/>
  <c r="D17" i="84"/>
  <c r="M17" i="84" s="1"/>
  <c r="P16" i="84"/>
  <c r="M16" i="84"/>
  <c r="E16" i="84"/>
  <c r="E42" i="84" s="1"/>
  <c r="F42" i="84" s="1"/>
  <c r="G42" i="84" s="1"/>
  <c r="D16" i="84"/>
  <c r="D42" i="84" s="1"/>
  <c r="M42" i="84" s="1"/>
  <c r="P15" i="84"/>
  <c r="M15" i="84"/>
  <c r="F15" i="84"/>
  <c r="G15" i="84" s="1"/>
  <c r="E15" i="84"/>
  <c r="E41" i="84" s="1"/>
  <c r="F41" i="84" s="1"/>
  <c r="G41" i="84" s="1"/>
  <c r="D15" i="84"/>
  <c r="D41" i="84" s="1"/>
  <c r="M41" i="84" s="1"/>
  <c r="P14" i="84"/>
  <c r="F14" i="84"/>
  <c r="G14" i="84" s="1"/>
  <c r="E14" i="84"/>
  <c r="E40" i="84" s="1"/>
  <c r="F40" i="84" s="1"/>
  <c r="G40" i="84" s="1"/>
  <c r="D14" i="84"/>
  <c r="D40" i="84" s="1"/>
  <c r="M40" i="84" s="1"/>
  <c r="P13" i="84"/>
  <c r="E13" i="84"/>
  <c r="E39" i="84" s="1"/>
  <c r="F39" i="84" s="1"/>
  <c r="G39" i="84" s="1"/>
  <c r="D13" i="84"/>
  <c r="M13" i="84" s="1"/>
  <c r="P12" i="84"/>
  <c r="E12" i="84"/>
  <c r="E38" i="84" s="1"/>
  <c r="F38" i="84" s="1"/>
  <c r="G38" i="84" s="1"/>
  <c r="D12" i="84"/>
  <c r="M12" i="84" s="1"/>
  <c r="D35" i="84"/>
  <c r="F32" i="84"/>
  <c r="G32" i="84" s="1"/>
  <c r="F30" i="84"/>
  <c r="G30" i="84" s="1"/>
  <c r="F29" i="84"/>
  <c r="G29" i="84" s="1"/>
  <c r="F28" i="84"/>
  <c r="G28" i="84" s="1"/>
  <c r="F26" i="84"/>
  <c r="G26" i="84" s="1"/>
  <c r="F24" i="84"/>
  <c r="G24" i="84" s="1"/>
  <c r="F23" i="84"/>
  <c r="G23" i="84" s="1"/>
  <c r="F22" i="84"/>
  <c r="G22" i="84" s="1"/>
  <c r="F20" i="84"/>
  <c r="G20" i="84" s="1"/>
  <c r="F18" i="84"/>
  <c r="G18" i="84" s="1"/>
  <c r="F17" i="84"/>
  <c r="G17" i="84" s="1"/>
  <c r="F16" i="84"/>
  <c r="G16" i="84" s="1"/>
  <c r="F13" i="84"/>
  <c r="G13" i="84" s="1"/>
  <c r="F12" i="84"/>
  <c r="G12" i="84" s="1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3" i="83"/>
  <c r="E33" i="83"/>
  <c r="E59" i="83" s="1"/>
  <c r="F59" i="83" s="1"/>
  <c r="G59" i="83" s="1"/>
  <c r="D33" i="83"/>
  <c r="P32" i="83"/>
  <c r="E32" i="83"/>
  <c r="E58" i="83" s="1"/>
  <c r="F58" i="83" s="1"/>
  <c r="G58" i="83" s="1"/>
  <c r="D32" i="83"/>
  <c r="P31" i="83"/>
  <c r="E31" i="83"/>
  <c r="E57" i="83" s="1"/>
  <c r="F57" i="83" s="1"/>
  <c r="G57" i="83" s="1"/>
  <c r="D31" i="83"/>
  <c r="P30" i="83"/>
  <c r="E30" i="83"/>
  <c r="E56" i="83" s="1"/>
  <c r="F56" i="83" s="1"/>
  <c r="G56" i="83" s="1"/>
  <c r="D30" i="83"/>
  <c r="P29" i="83"/>
  <c r="E29" i="83"/>
  <c r="E55" i="83" s="1"/>
  <c r="F55" i="83" s="1"/>
  <c r="G55" i="83" s="1"/>
  <c r="D29" i="83"/>
  <c r="P28" i="83"/>
  <c r="E28" i="83"/>
  <c r="E54" i="83" s="1"/>
  <c r="F54" i="83" s="1"/>
  <c r="G54" i="83" s="1"/>
  <c r="D28" i="83"/>
  <c r="P27" i="83"/>
  <c r="E27" i="83"/>
  <c r="E53" i="83" s="1"/>
  <c r="F53" i="83" s="1"/>
  <c r="G53" i="83" s="1"/>
  <c r="D27" i="83"/>
  <c r="P26" i="83"/>
  <c r="E26" i="83"/>
  <c r="E52" i="83" s="1"/>
  <c r="F52" i="83" s="1"/>
  <c r="G52" i="83" s="1"/>
  <c r="D26" i="83"/>
  <c r="P25" i="83"/>
  <c r="E25" i="83"/>
  <c r="E51" i="83" s="1"/>
  <c r="F51" i="83" s="1"/>
  <c r="G51" i="83" s="1"/>
  <c r="D25" i="83"/>
  <c r="P24" i="83"/>
  <c r="E24" i="83"/>
  <c r="E50" i="83" s="1"/>
  <c r="F50" i="83" s="1"/>
  <c r="G50" i="83" s="1"/>
  <c r="D24" i="83"/>
  <c r="P23" i="83"/>
  <c r="E23" i="83"/>
  <c r="E49" i="83" s="1"/>
  <c r="F49" i="83" s="1"/>
  <c r="G49" i="83" s="1"/>
  <c r="D23" i="83"/>
  <c r="P22" i="83"/>
  <c r="E22" i="83"/>
  <c r="E48" i="83" s="1"/>
  <c r="F48" i="83" s="1"/>
  <c r="G48" i="83" s="1"/>
  <c r="D22" i="83"/>
  <c r="P21" i="83"/>
  <c r="E21" i="83"/>
  <c r="E47" i="83" s="1"/>
  <c r="F47" i="83" s="1"/>
  <c r="G47" i="83" s="1"/>
  <c r="D21" i="83"/>
  <c r="P20" i="83"/>
  <c r="E20" i="83"/>
  <c r="E46" i="83" s="1"/>
  <c r="F46" i="83" s="1"/>
  <c r="G46" i="83" s="1"/>
  <c r="D20" i="83"/>
  <c r="P19" i="83"/>
  <c r="E19" i="83"/>
  <c r="E45" i="83" s="1"/>
  <c r="F45" i="83" s="1"/>
  <c r="G45" i="83" s="1"/>
  <c r="D19" i="83"/>
  <c r="P18" i="83"/>
  <c r="E18" i="83"/>
  <c r="E44" i="83" s="1"/>
  <c r="F44" i="83" s="1"/>
  <c r="G44" i="83" s="1"/>
  <c r="D18" i="83"/>
  <c r="P17" i="83"/>
  <c r="E17" i="83"/>
  <c r="E43" i="83" s="1"/>
  <c r="F43" i="83" s="1"/>
  <c r="G43" i="83" s="1"/>
  <c r="D17" i="83"/>
  <c r="P16" i="83"/>
  <c r="E16" i="83"/>
  <c r="E42" i="83" s="1"/>
  <c r="F42" i="83" s="1"/>
  <c r="G42" i="83" s="1"/>
  <c r="D16" i="83"/>
  <c r="P15" i="83"/>
  <c r="E15" i="83"/>
  <c r="E41" i="83" s="1"/>
  <c r="F41" i="83" s="1"/>
  <c r="G41" i="83" s="1"/>
  <c r="D15" i="83"/>
  <c r="P14" i="83"/>
  <c r="E14" i="83"/>
  <c r="E40" i="83" s="1"/>
  <c r="F40" i="83" s="1"/>
  <c r="G40" i="83" s="1"/>
  <c r="D14" i="83"/>
  <c r="P13" i="83"/>
  <c r="E13" i="83"/>
  <c r="E39" i="83" s="1"/>
  <c r="F39" i="83" s="1"/>
  <c r="G39" i="83" s="1"/>
  <c r="D13" i="83"/>
  <c r="P12" i="83"/>
  <c r="E12" i="83"/>
  <c r="E38" i="83" s="1"/>
  <c r="F38" i="83" s="1"/>
  <c r="G38" i="83" s="1"/>
  <c r="D12" i="83"/>
  <c r="D38" i="83" s="1"/>
  <c r="M38" i="83" s="1"/>
  <c r="F9" i="83"/>
  <c r="H59" i="83"/>
  <c r="D9" i="83"/>
  <c r="F33" i="83"/>
  <c r="G33" i="83" s="1"/>
  <c r="F32" i="83"/>
  <c r="G32" i="83" s="1"/>
  <c r="F31" i="83"/>
  <c r="G31" i="83" s="1"/>
  <c r="F30" i="83"/>
  <c r="G30" i="83" s="1"/>
  <c r="F29" i="83"/>
  <c r="G29" i="83" s="1"/>
  <c r="F28" i="83"/>
  <c r="G28" i="83" s="1"/>
  <c r="F27" i="83"/>
  <c r="G27" i="83" s="1"/>
  <c r="F26" i="83"/>
  <c r="G26" i="83" s="1"/>
  <c r="F25" i="83"/>
  <c r="G25" i="83" s="1"/>
  <c r="F24" i="83"/>
  <c r="G24" i="83" s="1"/>
  <c r="F23" i="83"/>
  <c r="G23" i="83" s="1"/>
  <c r="F22" i="83"/>
  <c r="G22" i="83" s="1"/>
  <c r="F21" i="83"/>
  <c r="G21" i="83" s="1"/>
  <c r="F20" i="83"/>
  <c r="G20" i="83" s="1"/>
  <c r="F19" i="83"/>
  <c r="G19" i="83" s="1"/>
  <c r="F18" i="83"/>
  <c r="G18" i="83" s="1"/>
  <c r="F17" i="83"/>
  <c r="G17" i="83" s="1"/>
  <c r="F16" i="83"/>
  <c r="G16" i="83" s="1"/>
  <c r="F15" i="83"/>
  <c r="G15" i="83" s="1"/>
  <c r="F14" i="83"/>
  <c r="G14" i="83" s="1"/>
  <c r="F13" i="83"/>
  <c r="G13" i="83" s="1"/>
  <c r="F12" i="83"/>
  <c r="G12" i="83" s="1"/>
  <c r="Y4" i="83"/>
  <c r="X4" i="83"/>
  <c r="W4" i="83"/>
  <c r="V4" i="83"/>
  <c r="U4" i="83"/>
  <c r="T4" i="83"/>
  <c r="S4" i="83"/>
  <c r="R4" i="83"/>
  <c r="Q4" i="83"/>
  <c r="P4" i="83"/>
  <c r="O4" i="83"/>
  <c r="N4" i="83"/>
  <c r="M4" i="83"/>
  <c r="L4" i="83"/>
  <c r="K4" i="83"/>
  <c r="J4" i="83"/>
  <c r="I4" i="83"/>
  <c r="H4" i="83"/>
  <c r="G4" i="83"/>
  <c r="F4" i="83"/>
  <c r="E4" i="83"/>
  <c r="D4" i="83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3" i="82"/>
  <c r="E33" i="82"/>
  <c r="E59" i="82" s="1"/>
  <c r="F59" i="82" s="1"/>
  <c r="G59" i="82" s="1"/>
  <c r="D33" i="82"/>
  <c r="P32" i="82"/>
  <c r="E32" i="82"/>
  <c r="E58" i="82" s="1"/>
  <c r="F58" i="82" s="1"/>
  <c r="G58" i="82" s="1"/>
  <c r="D32" i="82"/>
  <c r="P31" i="82"/>
  <c r="E31" i="82"/>
  <c r="E57" i="82" s="1"/>
  <c r="F57" i="82" s="1"/>
  <c r="G57" i="82" s="1"/>
  <c r="D31" i="82"/>
  <c r="P30" i="82"/>
  <c r="E30" i="82"/>
  <c r="E56" i="82" s="1"/>
  <c r="F56" i="82" s="1"/>
  <c r="G56" i="82" s="1"/>
  <c r="D30" i="82"/>
  <c r="P29" i="82"/>
  <c r="E29" i="82"/>
  <c r="E55" i="82" s="1"/>
  <c r="F55" i="82" s="1"/>
  <c r="G55" i="82" s="1"/>
  <c r="D29" i="82"/>
  <c r="P28" i="82"/>
  <c r="E28" i="82"/>
  <c r="E54" i="82" s="1"/>
  <c r="F54" i="82" s="1"/>
  <c r="G54" i="82" s="1"/>
  <c r="D28" i="82"/>
  <c r="P27" i="82"/>
  <c r="E27" i="82"/>
  <c r="E53" i="82" s="1"/>
  <c r="F53" i="82" s="1"/>
  <c r="G53" i="82" s="1"/>
  <c r="D27" i="82"/>
  <c r="P26" i="82"/>
  <c r="E26" i="82"/>
  <c r="E52" i="82" s="1"/>
  <c r="F52" i="82" s="1"/>
  <c r="G52" i="82" s="1"/>
  <c r="D26" i="82"/>
  <c r="P25" i="82"/>
  <c r="E25" i="82"/>
  <c r="E51" i="82" s="1"/>
  <c r="F51" i="82" s="1"/>
  <c r="G51" i="82" s="1"/>
  <c r="D25" i="82"/>
  <c r="P24" i="82"/>
  <c r="E24" i="82"/>
  <c r="E50" i="82" s="1"/>
  <c r="F50" i="82" s="1"/>
  <c r="G50" i="82" s="1"/>
  <c r="D24" i="82"/>
  <c r="P23" i="82"/>
  <c r="E23" i="82"/>
  <c r="E49" i="82" s="1"/>
  <c r="F49" i="82" s="1"/>
  <c r="G49" i="82" s="1"/>
  <c r="D23" i="82"/>
  <c r="P22" i="82"/>
  <c r="E22" i="82"/>
  <c r="E48" i="82" s="1"/>
  <c r="F48" i="82" s="1"/>
  <c r="G48" i="82" s="1"/>
  <c r="D22" i="82"/>
  <c r="P21" i="82"/>
  <c r="E21" i="82"/>
  <c r="E47" i="82" s="1"/>
  <c r="F47" i="82" s="1"/>
  <c r="G47" i="82" s="1"/>
  <c r="D21" i="82"/>
  <c r="P20" i="82"/>
  <c r="E20" i="82"/>
  <c r="E46" i="82" s="1"/>
  <c r="F46" i="82" s="1"/>
  <c r="G46" i="82" s="1"/>
  <c r="D20" i="82"/>
  <c r="P19" i="82"/>
  <c r="E19" i="82"/>
  <c r="E45" i="82" s="1"/>
  <c r="F45" i="82" s="1"/>
  <c r="G45" i="82" s="1"/>
  <c r="D19" i="82"/>
  <c r="P18" i="82"/>
  <c r="E18" i="82"/>
  <c r="E44" i="82" s="1"/>
  <c r="F44" i="82" s="1"/>
  <c r="G44" i="82" s="1"/>
  <c r="D18" i="82"/>
  <c r="P17" i="82"/>
  <c r="E17" i="82"/>
  <c r="E43" i="82" s="1"/>
  <c r="F43" i="82" s="1"/>
  <c r="G43" i="82" s="1"/>
  <c r="D17" i="82"/>
  <c r="P16" i="82"/>
  <c r="E16" i="82"/>
  <c r="E42" i="82" s="1"/>
  <c r="F42" i="82" s="1"/>
  <c r="G42" i="82" s="1"/>
  <c r="D16" i="82"/>
  <c r="P15" i="82"/>
  <c r="E15" i="82"/>
  <c r="E41" i="82" s="1"/>
  <c r="F41" i="82" s="1"/>
  <c r="G41" i="82" s="1"/>
  <c r="D15" i="82"/>
  <c r="P14" i="82"/>
  <c r="E14" i="82"/>
  <c r="E40" i="82" s="1"/>
  <c r="F40" i="82" s="1"/>
  <c r="G40" i="82" s="1"/>
  <c r="D14" i="82"/>
  <c r="P13" i="82"/>
  <c r="F13" i="82"/>
  <c r="G13" i="82" s="1"/>
  <c r="E13" i="82"/>
  <c r="E39" i="82" s="1"/>
  <c r="F39" i="82" s="1"/>
  <c r="G39" i="82" s="1"/>
  <c r="D13" i="82"/>
  <c r="P12" i="82"/>
  <c r="F12" i="82"/>
  <c r="G12" i="82" s="1"/>
  <c r="E12" i="82"/>
  <c r="E38" i="82" s="1"/>
  <c r="F38" i="82" s="1"/>
  <c r="G38" i="82" s="1"/>
  <c r="D12" i="82"/>
  <c r="D38" i="82" s="1"/>
  <c r="M38" i="82" s="1"/>
  <c r="F9" i="82"/>
  <c r="D9" i="82"/>
  <c r="F33" i="82"/>
  <c r="G33" i="82" s="1"/>
  <c r="F32" i="82"/>
  <c r="G32" i="82" s="1"/>
  <c r="F31" i="82"/>
  <c r="G31" i="82" s="1"/>
  <c r="F30" i="82"/>
  <c r="G30" i="82" s="1"/>
  <c r="F29" i="82"/>
  <c r="G29" i="82" s="1"/>
  <c r="F28" i="82"/>
  <c r="G28" i="82" s="1"/>
  <c r="F27" i="82"/>
  <c r="G27" i="82" s="1"/>
  <c r="F26" i="82"/>
  <c r="G26" i="82" s="1"/>
  <c r="F25" i="82"/>
  <c r="G25" i="82" s="1"/>
  <c r="F24" i="82"/>
  <c r="G24" i="82" s="1"/>
  <c r="F23" i="82"/>
  <c r="G23" i="82" s="1"/>
  <c r="F22" i="82"/>
  <c r="G22" i="82" s="1"/>
  <c r="F21" i="82"/>
  <c r="G21" i="82" s="1"/>
  <c r="F20" i="82"/>
  <c r="G20" i="82" s="1"/>
  <c r="F19" i="82"/>
  <c r="G19" i="82" s="1"/>
  <c r="F18" i="82"/>
  <c r="G18" i="82" s="1"/>
  <c r="F17" i="82"/>
  <c r="G17" i="82" s="1"/>
  <c r="F16" i="82"/>
  <c r="G16" i="82" s="1"/>
  <c r="F15" i="82"/>
  <c r="G15" i="82" s="1"/>
  <c r="F14" i="82"/>
  <c r="G14" i="82" s="1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E5" i="81"/>
  <c r="F13" i="81" s="1"/>
  <c r="G13" i="81" s="1"/>
  <c r="F5" i="81"/>
  <c r="G5" i="81"/>
  <c r="H5" i="81"/>
  <c r="I5" i="81"/>
  <c r="F17" i="81" s="1"/>
  <c r="G17" i="81" s="1"/>
  <c r="J5" i="81"/>
  <c r="K5" i="81"/>
  <c r="F19" i="81" s="1"/>
  <c r="G19" i="81" s="1"/>
  <c r="L5" i="81"/>
  <c r="M5" i="81"/>
  <c r="N5" i="81"/>
  <c r="O5" i="81"/>
  <c r="P5" i="81"/>
  <c r="Q5" i="81"/>
  <c r="F25" i="81" s="1"/>
  <c r="G25" i="81" s="1"/>
  <c r="R5" i="81"/>
  <c r="S5" i="81"/>
  <c r="T5" i="81"/>
  <c r="U5" i="81"/>
  <c r="V5" i="81"/>
  <c r="W5" i="81"/>
  <c r="F31" i="81" s="1"/>
  <c r="G31" i="81" s="1"/>
  <c r="X5" i="81"/>
  <c r="Y5" i="81"/>
  <c r="F33" i="81" s="1"/>
  <c r="G33" i="81" s="1"/>
  <c r="D5" i="81"/>
  <c r="I7" i="81"/>
  <c r="E7" i="81"/>
  <c r="D9" i="81" s="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3" i="81"/>
  <c r="E33" i="81"/>
  <c r="E59" i="81" s="1"/>
  <c r="F59" i="81" s="1"/>
  <c r="G59" i="81" s="1"/>
  <c r="D33" i="81"/>
  <c r="P32" i="81"/>
  <c r="E32" i="81"/>
  <c r="E58" i="81" s="1"/>
  <c r="F58" i="81" s="1"/>
  <c r="G58" i="81" s="1"/>
  <c r="D32" i="81"/>
  <c r="P31" i="81"/>
  <c r="E31" i="81"/>
  <c r="E57" i="81" s="1"/>
  <c r="F57" i="81" s="1"/>
  <c r="G57" i="81" s="1"/>
  <c r="D31" i="81"/>
  <c r="P30" i="81"/>
  <c r="E30" i="81"/>
  <c r="E56" i="81" s="1"/>
  <c r="F56" i="81" s="1"/>
  <c r="G56" i="81" s="1"/>
  <c r="D30" i="81"/>
  <c r="P29" i="81"/>
  <c r="E29" i="81"/>
  <c r="E55" i="81" s="1"/>
  <c r="F55" i="81" s="1"/>
  <c r="G55" i="81" s="1"/>
  <c r="D29" i="81"/>
  <c r="P28" i="81"/>
  <c r="E28" i="81"/>
  <c r="E54" i="81" s="1"/>
  <c r="F54" i="81" s="1"/>
  <c r="G54" i="81" s="1"/>
  <c r="D28" i="81"/>
  <c r="P27" i="81"/>
  <c r="E27" i="81"/>
  <c r="E53" i="81" s="1"/>
  <c r="F53" i="81" s="1"/>
  <c r="G53" i="81" s="1"/>
  <c r="D27" i="81"/>
  <c r="P26" i="81"/>
  <c r="E26" i="81"/>
  <c r="E52" i="81" s="1"/>
  <c r="F52" i="81" s="1"/>
  <c r="G52" i="81" s="1"/>
  <c r="D26" i="81"/>
  <c r="P25" i="81"/>
  <c r="E25" i="81"/>
  <c r="E51" i="81" s="1"/>
  <c r="F51" i="81" s="1"/>
  <c r="G51" i="81" s="1"/>
  <c r="D25" i="81"/>
  <c r="P24" i="81"/>
  <c r="E24" i="81"/>
  <c r="E50" i="81" s="1"/>
  <c r="F50" i="81" s="1"/>
  <c r="G50" i="81" s="1"/>
  <c r="D24" i="81"/>
  <c r="P23" i="81"/>
  <c r="E23" i="81"/>
  <c r="E49" i="81" s="1"/>
  <c r="F49" i="81" s="1"/>
  <c r="G49" i="81" s="1"/>
  <c r="D23" i="81"/>
  <c r="P22" i="81"/>
  <c r="E22" i="81"/>
  <c r="E48" i="81" s="1"/>
  <c r="F48" i="81" s="1"/>
  <c r="G48" i="81" s="1"/>
  <c r="D22" i="81"/>
  <c r="P21" i="81"/>
  <c r="E21" i="81"/>
  <c r="E47" i="81" s="1"/>
  <c r="F47" i="81" s="1"/>
  <c r="G47" i="81" s="1"/>
  <c r="D21" i="81"/>
  <c r="P20" i="81"/>
  <c r="E20" i="81"/>
  <c r="E46" i="81" s="1"/>
  <c r="F46" i="81" s="1"/>
  <c r="G46" i="81" s="1"/>
  <c r="D20" i="81"/>
  <c r="P19" i="81"/>
  <c r="E19" i="81"/>
  <c r="E45" i="81" s="1"/>
  <c r="F45" i="81" s="1"/>
  <c r="G45" i="81" s="1"/>
  <c r="D19" i="81"/>
  <c r="P18" i="81"/>
  <c r="E18" i="81"/>
  <c r="E44" i="81" s="1"/>
  <c r="F44" i="81" s="1"/>
  <c r="G44" i="81" s="1"/>
  <c r="D18" i="81"/>
  <c r="P17" i="81"/>
  <c r="E17" i="81"/>
  <c r="E43" i="81" s="1"/>
  <c r="F43" i="81" s="1"/>
  <c r="G43" i="81" s="1"/>
  <c r="D17" i="81"/>
  <c r="P16" i="81"/>
  <c r="E16" i="81"/>
  <c r="E42" i="81" s="1"/>
  <c r="F42" i="81" s="1"/>
  <c r="G42" i="81" s="1"/>
  <c r="D16" i="81"/>
  <c r="P15" i="81"/>
  <c r="E15" i="81"/>
  <c r="E41" i="81" s="1"/>
  <c r="F41" i="81" s="1"/>
  <c r="G41" i="81" s="1"/>
  <c r="D15" i="81"/>
  <c r="P14" i="81"/>
  <c r="E14" i="81"/>
  <c r="E40" i="81" s="1"/>
  <c r="F40" i="81" s="1"/>
  <c r="G40" i="81" s="1"/>
  <c r="D14" i="81"/>
  <c r="P13" i="81"/>
  <c r="E13" i="81"/>
  <c r="E39" i="81" s="1"/>
  <c r="F39" i="81" s="1"/>
  <c r="G39" i="81" s="1"/>
  <c r="D13" i="81"/>
  <c r="P12" i="81"/>
  <c r="E12" i="81"/>
  <c r="E38" i="81" s="1"/>
  <c r="F38" i="81" s="1"/>
  <c r="G38" i="81" s="1"/>
  <c r="D12" i="81"/>
  <c r="D38" i="81" s="1"/>
  <c r="M38" i="81" s="1"/>
  <c r="F9" i="81"/>
  <c r="H59" i="81"/>
  <c r="F32" i="81"/>
  <c r="G32" i="81" s="1"/>
  <c r="F30" i="81"/>
  <c r="G30" i="81" s="1"/>
  <c r="F29" i="81"/>
  <c r="G29" i="81" s="1"/>
  <c r="F28" i="81"/>
  <c r="G28" i="81" s="1"/>
  <c r="F27" i="81"/>
  <c r="G27" i="81" s="1"/>
  <c r="F26" i="81"/>
  <c r="G26" i="81" s="1"/>
  <c r="F24" i="81"/>
  <c r="G24" i="81" s="1"/>
  <c r="F23" i="81"/>
  <c r="G23" i="81" s="1"/>
  <c r="F22" i="81"/>
  <c r="G22" i="81" s="1"/>
  <c r="F21" i="81"/>
  <c r="G21" i="81" s="1"/>
  <c r="F20" i="81"/>
  <c r="G20" i="81" s="1"/>
  <c r="F18" i="81"/>
  <c r="G18" i="81" s="1"/>
  <c r="F16" i="81"/>
  <c r="G16" i="81" s="1"/>
  <c r="F15" i="81"/>
  <c r="G15" i="81" s="1"/>
  <c r="F14" i="81"/>
  <c r="G14" i="81" s="1"/>
  <c r="F12" i="81"/>
  <c r="G12" i="81" s="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I7" i="80"/>
  <c r="H27" i="80" s="1"/>
  <c r="E7" i="80"/>
  <c r="F4" i="80"/>
  <c r="G4" i="80"/>
  <c r="F16" i="80" s="1"/>
  <c r="G16" i="80" s="1"/>
  <c r="H4" i="80"/>
  <c r="F17" i="80" s="1"/>
  <c r="G17" i="80" s="1"/>
  <c r="I4" i="80"/>
  <c r="E4" i="80"/>
  <c r="I7" i="79"/>
  <c r="E7" i="79"/>
  <c r="F4" i="79"/>
  <c r="G4" i="79"/>
  <c r="F16" i="79" s="1"/>
  <c r="H4" i="79"/>
  <c r="I4" i="79"/>
  <c r="E4" i="79"/>
  <c r="I7" i="78"/>
  <c r="F20" i="78" s="1"/>
  <c r="E7" i="78"/>
  <c r="D11" i="78" s="1"/>
  <c r="F4" i="78"/>
  <c r="F15" i="78" s="1"/>
  <c r="G4" i="78"/>
  <c r="H4" i="78"/>
  <c r="F17" i="78" s="1"/>
  <c r="I4" i="78"/>
  <c r="E4" i="78"/>
  <c r="I7" i="77"/>
  <c r="E7" i="77"/>
  <c r="F4" i="77"/>
  <c r="G4" i="77"/>
  <c r="F16" i="77" s="1"/>
  <c r="G16" i="77" s="1"/>
  <c r="H4" i="77"/>
  <c r="I4" i="77"/>
  <c r="F18" i="77" s="1"/>
  <c r="G18" i="77" s="1"/>
  <c r="E4" i="77"/>
  <c r="I7" i="76"/>
  <c r="F20" i="76" s="1"/>
  <c r="E7" i="76"/>
  <c r="D11" i="76" s="1"/>
  <c r="F4" i="76"/>
  <c r="G4" i="76"/>
  <c r="H4" i="76"/>
  <c r="I4" i="76"/>
  <c r="F18" i="76" s="1"/>
  <c r="G18" i="76" s="1"/>
  <c r="E4" i="76"/>
  <c r="F14" i="76" s="1"/>
  <c r="G14" i="76" s="1"/>
  <c r="I7" i="75"/>
  <c r="E7" i="75"/>
  <c r="F4" i="75"/>
  <c r="G4" i="75"/>
  <c r="H4" i="75"/>
  <c r="I4" i="75"/>
  <c r="E4" i="75"/>
  <c r="F14" i="75" s="1"/>
  <c r="G14" i="75" s="1"/>
  <c r="I7" i="74"/>
  <c r="F11" i="74" s="1"/>
  <c r="E7" i="74"/>
  <c r="D11" i="74" s="1"/>
  <c r="F4" i="74"/>
  <c r="G4" i="74"/>
  <c r="H4" i="74"/>
  <c r="I4" i="74"/>
  <c r="F18" i="74" s="1"/>
  <c r="E4" i="74"/>
  <c r="I7" i="73"/>
  <c r="E7" i="73"/>
  <c r="D20" i="73" s="1"/>
  <c r="F4" i="73"/>
  <c r="G4" i="73"/>
  <c r="F16" i="73" s="1"/>
  <c r="G16" i="73" s="1"/>
  <c r="H4" i="73"/>
  <c r="I4" i="73"/>
  <c r="E4" i="73"/>
  <c r="I7" i="72"/>
  <c r="F20" i="72" s="1"/>
  <c r="E7" i="72"/>
  <c r="F4" i="72"/>
  <c r="F15" i="72" s="1"/>
  <c r="G4" i="72"/>
  <c r="H4" i="72"/>
  <c r="F17" i="72" s="1"/>
  <c r="I4" i="72"/>
  <c r="F18" i="72" s="1"/>
  <c r="E4" i="72"/>
  <c r="I7" i="71"/>
  <c r="E7" i="71"/>
  <c r="F4" i="71"/>
  <c r="G4" i="71"/>
  <c r="F16" i="71" s="1"/>
  <c r="G16" i="71" s="1"/>
  <c r="H4" i="71"/>
  <c r="I4" i="71"/>
  <c r="E4" i="71"/>
  <c r="F4" i="70"/>
  <c r="G4" i="70"/>
  <c r="H4" i="70"/>
  <c r="I4" i="70"/>
  <c r="E4" i="70"/>
  <c r="I7" i="70"/>
  <c r="H27" i="70" s="1"/>
  <c r="E7" i="70"/>
  <c r="D20" i="70" s="1"/>
  <c r="F4" i="69"/>
  <c r="G4" i="69"/>
  <c r="F16" i="69" s="1"/>
  <c r="G16" i="69" s="1"/>
  <c r="H4" i="69"/>
  <c r="I4" i="69"/>
  <c r="E4" i="69"/>
  <c r="I7" i="69"/>
  <c r="F11" i="69" s="1"/>
  <c r="E7" i="69"/>
  <c r="F4" i="68"/>
  <c r="G4" i="68"/>
  <c r="H4" i="68"/>
  <c r="I4" i="68"/>
  <c r="E4" i="68"/>
  <c r="I7" i="68"/>
  <c r="F11" i="68" s="1"/>
  <c r="E7" i="68"/>
  <c r="D20" i="68" s="1"/>
  <c r="F4" i="67"/>
  <c r="G4" i="67"/>
  <c r="F16" i="67" s="1"/>
  <c r="G16" i="67" s="1"/>
  <c r="H4" i="67"/>
  <c r="I4" i="67"/>
  <c r="F18" i="67" s="1"/>
  <c r="G18" i="67" s="1"/>
  <c r="E4" i="67"/>
  <c r="I7" i="67"/>
  <c r="E7" i="67"/>
  <c r="F4" i="66"/>
  <c r="G4" i="66"/>
  <c r="H4" i="66"/>
  <c r="I4" i="66"/>
  <c r="E4" i="66"/>
  <c r="I7" i="66"/>
  <c r="E7" i="66"/>
  <c r="D11" i="66" s="1"/>
  <c r="F4" i="65"/>
  <c r="G4" i="65"/>
  <c r="F16" i="65" s="1"/>
  <c r="G16" i="65" s="1"/>
  <c r="H4" i="65"/>
  <c r="I4" i="65"/>
  <c r="F18" i="65" s="1"/>
  <c r="G18" i="65" s="1"/>
  <c r="E4" i="65"/>
  <c r="I7" i="65"/>
  <c r="E7" i="65"/>
  <c r="F4" i="64"/>
  <c r="G4" i="64"/>
  <c r="H4" i="64"/>
  <c r="F17" i="64" s="1"/>
  <c r="G17" i="64" s="1"/>
  <c r="I4" i="64"/>
  <c r="E4" i="64"/>
  <c r="I7" i="64"/>
  <c r="E7" i="64"/>
  <c r="D20" i="64" s="1"/>
  <c r="F4" i="63"/>
  <c r="G4" i="63"/>
  <c r="F16" i="63" s="1"/>
  <c r="G16" i="63" s="1"/>
  <c r="H4" i="63"/>
  <c r="F17" i="63" s="1"/>
  <c r="G17" i="63" s="1"/>
  <c r="I4" i="63"/>
  <c r="F18" i="63" s="1"/>
  <c r="G18" i="63" s="1"/>
  <c r="E4" i="63"/>
  <c r="I7" i="63"/>
  <c r="F20" i="63" s="1"/>
  <c r="E7" i="63"/>
  <c r="D11" i="63" s="1"/>
  <c r="F4" i="62"/>
  <c r="G4" i="62"/>
  <c r="H4" i="62"/>
  <c r="I4" i="62"/>
  <c r="E4" i="62"/>
  <c r="F14" i="62" s="1"/>
  <c r="G14" i="62" s="1"/>
  <c r="H14" i="62" s="1"/>
  <c r="I7" i="62"/>
  <c r="E7" i="62"/>
  <c r="D20" i="62" s="1"/>
  <c r="F4" i="61"/>
  <c r="F15" i="61" s="1"/>
  <c r="G4" i="61"/>
  <c r="H4" i="61"/>
  <c r="I4" i="61"/>
  <c r="E4" i="61"/>
  <c r="F14" i="61" s="1"/>
  <c r="I7" i="61"/>
  <c r="E7" i="61"/>
  <c r="F4" i="60"/>
  <c r="G4" i="60"/>
  <c r="H4" i="60"/>
  <c r="I4" i="60"/>
  <c r="E4" i="60"/>
  <c r="I7" i="60"/>
  <c r="E7" i="60"/>
  <c r="D11" i="60" s="1"/>
  <c r="I7" i="59"/>
  <c r="H23" i="59" s="1"/>
  <c r="E7" i="59"/>
  <c r="F4" i="59"/>
  <c r="G4" i="59"/>
  <c r="H4" i="59"/>
  <c r="I4" i="59"/>
  <c r="E4" i="59"/>
  <c r="I7" i="58"/>
  <c r="H27" i="58" s="1"/>
  <c r="E7" i="58"/>
  <c r="F4" i="58"/>
  <c r="G4" i="58"/>
  <c r="H4" i="58"/>
  <c r="I4" i="58"/>
  <c r="E4" i="58"/>
  <c r="I7" i="57"/>
  <c r="E7" i="57"/>
  <c r="D20" i="57" s="1"/>
  <c r="F4" i="57"/>
  <c r="G4" i="57"/>
  <c r="H4" i="57"/>
  <c r="I4" i="57"/>
  <c r="E4" i="57"/>
  <c r="F4" i="56"/>
  <c r="G4" i="56"/>
  <c r="H4" i="56"/>
  <c r="F17" i="56" s="1"/>
  <c r="G17" i="56" s="1"/>
  <c r="I4" i="56"/>
  <c r="E4" i="56"/>
  <c r="I7" i="56"/>
  <c r="E7" i="56"/>
  <c r="Q27" i="80"/>
  <c r="Q26" i="80"/>
  <c r="H26" i="80"/>
  <c r="Q25" i="80"/>
  <c r="Q24" i="80"/>
  <c r="H24" i="80"/>
  <c r="Q23" i="80"/>
  <c r="D23" i="80"/>
  <c r="N23" i="80" s="1"/>
  <c r="Q18" i="80"/>
  <c r="N18" i="80"/>
  <c r="F18" i="80"/>
  <c r="G18" i="80" s="1"/>
  <c r="E18" i="80"/>
  <c r="E27" i="80" s="1"/>
  <c r="F27" i="80" s="1"/>
  <c r="G27" i="80" s="1"/>
  <c r="D18" i="80"/>
  <c r="D27" i="80" s="1"/>
  <c r="N27" i="80" s="1"/>
  <c r="Q17" i="80"/>
  <c r="E17" i="80"/>
  <c r="E26" i="80" s="1"/>
  <c r="F26" i="80" s="1"/>
  <c r="G26" i="80" s="1"/>
  <c r="D17" i="80"/>
  <c r="N17" i="80" s="1"/>
  <c r="Q16" i="80"/>
  <c r="E16" i="80"/>
  <c r="E25" i="80" s="1"/>
  <c r="F25" i="80" s="1"/>
  <c r="G25" i="80" s="1"/>
  <c r="D16" i="80"/>
  <c r="D25" i="80" s="1"/>
  <c r="N25" i="80" s="1"/>
  <c r="Q15" i="80"/>
  <c r="F15" i="80"/>
  <c r="G15" i="80" s="1"/>
  <c r="E15" i="80"/>
  <c r="E24" i="80" s="1"/>
  <c r="F24" i="80" s="1"/>
  <c r="G24" i="80" s="1"/>
  <c r="D15" i="80"/>
  <c r="D24" i="80" s="1"/>
  <c r="N24" i="80" s="1"/>
  <c r="Q14" i="80"/>
  <c r="N14" i="80"/>
  <c r="F14" i="80"/>
  <c r="G14" i="80" s="1"/>
  <c r="E14" i="80"/>
  <c r="E23" i="80" s="1"/>
  <c r="F23" i="80" s="1"/>
  <c r="G23" i="80" s="1"/>
  <c r="D14" i="80"/>
  <c r="F11" i="80"/>
  <c r="F20" i="80"/>
  <c r="D20" i="80"/>
  <c r="Q27" i="79"/>
  <c r="H27" i="79"/>
  <c r="Q26" i="79"/>
  <c r="H26" i="79"/>
  <c r="D26" i="79"/>
  <c r="N26" i="79" s="1"/>
  <c r="Q25" i="79"/>
  <c r="H25" i="79"/>
  <c r="Q24" i="79"/>
  <c r="H24" i="79"/>
  <c r="Q23" i="79"/>
  <c r="H23" i="79"/>
  <c r="F20" i="79"/>
  <c r="Q18" i="79"/>
  <c r="N18" i="79"/>
  <c r="F18" i="79"/>
  <c r="E18" i="79"/>
  <c r="E27" i="79" s="1"/>
  <c r="F27" i="79" s="1"/>
  <c r="G27" i="79" s="1"/>
  <c r="D18" i="79"/>
  <c r="D27" i="79" s="1"/>
  <c r="N27" i="79" s="1"/>
  <c r="Q17" i="79"/>
  <c r="F17" i="79"/>
  <c r="E17" i="79"/>
  <c r="E26" i="79" s="1"/>
  <c r="F26" i="79" s="1"/>
  <c r="G26" i="79" s="1"/>
  <c r="D17" i="79"/>
  <c r="N17" i="79" s="1"/>
  <c r="Q16" i="79"/>
  <c r="E16" i="79"/>
  <c r="E25" i="79" s="1"/>
  <c r="F25" i="79" s="1"/>
  <c r="G25" i="79" s="1"/>
  <c r="D16" i="79"/>
  <c r="N16" i="79" s="1"/>
  <c r="Q15" i="79"/>
  <c r="N15" i="79"/>
  <c r="F15" i="79"/>
  <c r="E15" i="79"/>
  <c r="E24" i="79" s="1"/>
  <c r="F24" i="79" s="1"/>
  <c r="G24" i="79" s="1"/>
  <c r="D15" i="79"/>
  <c r="D24" i="79" s="1"/>
  <c r="N24" i="79" s="1"/>
  <c r="Q14" i="79"/>
  <c r="F14" i="79"/>
  <c r="E14" i="79"/>
  <c r="E23" i="79" s="1"/>
  <c r="F23" i="79" s="1"/>
  <c r="G23" i="79" s="1"/>
  <c r="D14" i="79"/>
  <c r="N14" i="79" s="1"/>
  <c r="F11" i="79"/>
  <c r="D20" i="79"/>
  <c r="Q27" i="78"/>
  <c r="Q26" i="78"/>
  <c r="E26" i="78"/>
  <c r="F26" i="78" s="1"/>
  <c r="G26" i="78" s="1"/>
  <c r="Q25" i="78"/>
  <c r="E25" i="78"/>
  <c r="F25" i="78" s="1"/>
  <c r="G25" i="78" s="1"/>
  <c r="Q24" i="78"/>
  <c r="E24" i="78"/>
  <c r="F24" i="78" s="1"/>
  <c r="G24" i="78" s="1"/>
  <c r="Q23" i="78"/>
  <c r="D20" i="78"/>
  <c r="Q18" i="78"/>
  <c r="E18" i="78"/>
  <c r="E27" i="78" s="1"/>
  <c r="F27" i="78" s="1"/>
  <c r="G27" i="78" s="1"/>
  <c r="D18" i="78"/>
  <c r="D27" i="78" s="1"/>
  <c r="N27" i="78" s="1"/>
  <c r="Q17" i="78"/>
  <c r="E17" i="78"/>
  <c r="D17" i="78"/>
  <c r="D26" i="78" s="1"/>
  <c r="N26" i="78" s="1"/>
  <c r="Q16" i="78"/>
  <c r="E16" i="78"/>
  <c r="D16" i="78"/>
  <c r="D25" i="78" s="1"/>
  <c r="N25" i="78" s="1"/>
  <c r="Q15" i="78"/>
  <c r="E15" i="78"/>
  <c r="D15" i="78"/>
  <c r="D24" i="78" s="1"/>
  <c r="N24" i="78" s="1"/>
  <c r="Q14" i="78"/>
  <c r="E14" i="78"/>
  <c r="E23" i="78" s="1"/>
  <c r="F23" i="78" s="1"/>
  <c r="G23" i="78" s="1"/>
  <c r="D14" i="78"/>
  <c r="D23" i="78" s="1"/>
  <c r="N23" i="78" s="1"/>
  <c r="F11" i="78"/>
  <c r="F18" i="78"/>
  <c r="F16" i="78"/>
  <c r="F14" i="78"/>
  <c r="Q27" i="77"/>
  <c r="Q26" i="77"/>
  <c r="Q25" i="77"/>
  <c r="Q24" i="77"/>
  <c r="Q23" i="77"/>
  <c r="D20" i="77"/>
  <c r="Q18" i="77"/>
  <c r="E18" i="77"/>
  <c r="E27" i="77" s="1"/>
  <c r="F27" i="77" s="1"/>
  <c r="G27" i="77" s="1"/>
  <c r="D18" i="77"/>
  <c r="D27" i="77" s="1"/>
  <c r="N27" i="77" s="1"/>
  <c r="Q17" i="77"/>
  <c r="E17" i="77"/>
  <c r="E26" i="77" s="1"/>
  <c r="F26" i="77" s="1"/>
  <c r="G26" i="77" s="1"/>
  <c r="D17" i="77"/>
  <c r="D26" i="77" s="1"/>
  <c r="N26" i="77" s="1"/>
  <c r="Q16" i="77"/>
  <c r="E16" i="77"/>
  <c r="E25" i="77" s="1"/>
  <c r="F25" i="77" s="1"/>
  <c r="G25" i="77" s="1"/>
  <c r="D16" i="77"/>
  <c r="D25" i="77" s="1"/>
  <c r="N25" i="77" s="1"/>
  <c r="Q15" i="77"/>
  <c r="E15" i="77"/>
  <c r="E24" i="77" s="1"/>
  <c r="F24" i="77" s="1"/>
  <c r="G24" i="77" s="1"/>
  <c r="D15" i="77"/>
  <c r="D24" i="77" s="1"/>
  <c r="N24" i="77" s="1"/>
  <c r="Q14" i="77"/>
  <c r="E14" i="77"/>
  <c r="E23" i="77" s="1"/>
  <c r="F23" i="77" s="1"/>
  <c r="G23" i="77" s="1"/>
  <c r="D14" i="77"/>
  <c r="D23" i="77" s="1"/>
  <c r="N23" i="77" s="1"/>
  <c r="D11" i="77"/>
  <c r="F20" i="77"/>
  <c r="F17" i="77"/>
  <c r="G17" i="77" s="1"/>
  <c r="F15" i="77"/>
  <c r="G15" i="77" s="1"/>
  <c r="F14" i="77"/>
  <c r="G14" i="77" s="1"/>
  <c r="Q27" i="76"/>
  <c r="Q26" i="76"/>
  <c r="Q25" i="76"/>
  <c r="Q24" i="76"/>
  <c r="Q23" i="76"/>
  <c r="D20" i="76"/>
  <c r="Q18" i="76"/>
  <c r="E18" i="76"/>
  <c r="E27" i="76" s="1"/>
  <c r="F27" i="76" s="1"/>
  <c r="G27" i="76" s="1"/>
  <c r="D18" i="76"/>
  <c r="D27" i="76" s="1"/>
  <c r="N27" i="76" s="1"/>
  <c r="Q17" i="76"/>
  <c r="E17" i="76"/>
  <c r="E26" i="76" s="1"/>
  <c r="F26" i="76" s="1"/>
  <c r="G26" i="76" s="1"/>
  <c r="D17" i="76"/>
  <c r="D26" i="76" s="1"/>
  <c r="N26" i="76" s="1"/>
  <c r="Q16" i="76"/>
  <c r="E16" i="76"/>
  <c r="E25" i="76" s="1"/>
  <c r="F25" i="76" s="1"/>
  <c r="G25" i="76" s="1"/>
  <c r="D16" i="76"/>
  <c r="D25" i="76" s="1"/>
  <c r="N25" i="76" s="1"/>
  <c r="Q15" i="76"/>
  <c r="E15" i="76"/>
  <c r="E24" i="76" s="1"/>
  <c r="F24" i="76" s="1"/>
  <c r="G24" i="76" s="1"/>
  <c r="D15" i="76"/>
  <c r="D24" i="76" s="1"/>
  <c r="N24" i="76" s="1"/>
  <c r="Q14" i="76"/>
  <c r="E14" i="76"/>
  <c r="E23" i="76" s="1"/>
  <c r="F23" i="76" s="1"/>
  <c r="G23" i="76" s="1"/>
  <c r="D14" i="76"/>
  <c r="D23" i="76" s="1"/>
  <c r="N23" i="76" s="1"/>
  <c r="F17" i="76"/>
  <c r="G17" i="76" s="1"/>
  <c r="F16" i="76"/>
  <c r="G16" i="76" s="1"/>
  <c r="F15" i="76"/>
  <c r="G15" i="76" s="1"/>
  <c r="Q27" i="75"/>
  <c r="Q26" i="75"/>
  <c r="Q25" i="75"/>
  <c r="Q24" i="75"/>
  <c r="E24" i="75"/>
  <c r="F24" i="75" s="1"/>
  <c r="G24" i="75" s="1"/>
  <c r="Q23" i="75"/>
  <c r="D20" i="75"/>
  <c r="Q18" i="75"/>
  <c r="E18" i="75"/>
  <c r="E27" i="75" s="1"/>
  <c r="F27" i="75" s="1"/>
  <c r="G27" i="75" s="1"/>
  <c r="D18" i="75"/>
  <c r="D27" i="75" s="1"/>
  <c r="N27" i="75" s="1"/>
  <c r="Q17" i="75"/>
  <c r="E17" i="75"/>
  <c r="E26" i="75" s="1"/>
  <c r="F26" i="75" s="1"/>
  <c r="G26" i="75" s="1"/>
  <c r="D17" i="75"/>
  <c r="D26" i="75" s="1"/>
  <c r="N26" i="75" s="1"/>
  <c r="Q16" i="75"/>
  <c r="E16" i="75"/>
  <c r="E25" i="75" s="1"/>
  <c r="F25" i="75" s="1"/>
  <c r="G25" i="75" s="1"/>
  <c r="D16" i="75"/>
  <c r="D25" i="75" s="1"/>
  <c r="N25" i="75" s="1"/>
  <c r="Q15" i="75"/>
  <c r="E15" i="75"/>
  <c r="D15" i="75"/>
  <c r="D24" i="75" s="1"/>
  <c r="N24" i="75" s="1"/>
  <c r="Q14" i="75"/>
  <c r="E14" i="75"/>
  <c r="E23" i="75" s="1"/>
  <c r="F23" i="75" s="1"/>
  <c r="G23" i="75" s="1"/>
  <c r="D14" i="75"/>
  <c r="D23" i="75" s="1"/>
  <c r="N23" i="75" s="1"/>
  <c r="D11" i="75"/>
  <c r="F20" i="75"/>
  <c r="F18" i="75"/>
  <c r="G18" i="75" s="1"/>
  <c r="F17" i="75"/>
  <c r="G17" i="75" s="1"/>
  <c r="F16" i="75"/>
  <c r="G16" i="75" s="1"/>
  <c r="F15" i="75"/>
  <c r="G15" i="75" s="1"/>
  <c r="Q27" i="74"/>
  <c r="E27" i="74"/>
  <c r="F27" i="74" s="1"/>
  <c r="G27" i="74" s="1"/>
  <c r="Q26" i="74"/>
  <c r="Q25" i="74"/>
  <c r="Q24" i="74"/>
  <c r="Q23" i="74"/>
  <c r="D20" i="74"/>
  <c r="Q18" i="74"/>
  <c r="E18" i="74"/>
  <c r="D18" i="74"/>
  <c r="D27" i="74" s="1"/>
  <c r="N27" i="74" s="1"/>
  <c r="Q17" i="74"/>
  <c r="E17" i="74"/>
  <c r="E26" i="74" s="1"/>
  <c r="F26" i="74" s="1"/>
  <c r="G26" i="74" s="1"/>
  <c r="D17" i="74"/>
  <c r="D26" i="74" s="1"/>
  <c r="N26" i="74" s="1"/>
  <c r="Q16" i="74"/>
  <c r="E16" i="74"/>
  <c r="E25" i="74" s="1"/>
  <c r="F25" i="74" s="1"/>
  <c r="G25" i="74" s="1"/>
  <c r="D16" i="74"/>
  <c r="D25" i="74" s="1"/>
  <c r="N25" i="74" s="1"/>
  <c r="Q15" i="74"/>
  <c r="E15" i="74"/>
  <c r="E24" i="74" s="1"/>
  <c r="F24" i="74" s="1"/>
  <c r="G24" i="74" s="1"/>
  <c r="D15" i="74"/>
  <c r="D24" i="74" s="1"/>
  <c r="N24" i="74" s="1"/>
  <c r="Q14" i="74"/>
  <c r="E14" i="74"/>
  <c r="E23" i="74" s="1"/>
  <c r="F23" i="74" s="1"/>
  <c r="G23" i="74" s="1"/>
  <c r="D14" i="74"/>
  <c r="D23" i="74" s="1"/>
  <c r="N23" i="74" s="1"/>
  <c r="F17" i="74"/>
  <c r="F16" i="74"/>
  <c r="F15" i="74"/>
  <c r="F14" i="74"/>
  <c r="Q27" i="73"/>
  <c r="Q26" i="73"/>
  <c r="Q25" i="73"/>
  <c r="Q24" i="73"/>
  <c r="Q23" i="73"/>
  <c r="Q18" i="73"/>
  <c r="E18" i="73"/>
  <c r="E27" i="73" s="1"/>
  <c r="F27" i="73" s="1"/>
  <c r="G27" i="73" s="1"/>
  <c r="D18" i="73"/>
  <c r="D27" i="73" s="1"/>
  <c r="N27" i="73" s="1"/>
  <c r="Q17" i="73"/>
  <c r="E17" i="73"/>
  <c r="E26" i="73" s="1"/>
  <c r="F26" i="73" s="1"/>
  <c r="G26" i="73" s="1"/>
  <c r="D17" i="73"/>
  <c r="D26" i="73" s="1"/>
  <c r="N26" i="73" s="1"/>
  <c r="Q16" i="73"/>
  <c r="E16" i="73"/>
  <c r="E25" i="73" s="1"/>
  <c r="F25" i="73" s="1"/>
  <c r="G25" i="73" s="1"/>
  <c r="D16" i="73"/>
  <c r="D25" i="73" s="1"/>
  <c r="N25" i="73" s="1"/>
  <c r="Q15" i="73"/>
  <c r="E15" i="73"/>
  <c r="E24" i="73" s="1"/>
  <c r="F24" i="73" s="1"/>
  <c r="G24" i="73" s="1"/>
  <c r="D15" i="73"/>
  <c r="D24" i="73" s="1"/>
  <c r="N24" i="73" s="1"/>
  <c r="Q14" i="73"/>
  <c r="E14" i="73"/>
  <c r="E23" i="73" s="1"/>
  <c r="F23" i="73" s="1"/>
  <c r="G23" i="73" s="1"/>
  <c r="D14" i="73"/>
  <c r="D23" i="73" s="1"/>
  <c r="N23" i="73" s="1"/>
  <c r="F20" i="73"/>
  <c r="F18" i="73"/>
  <c r="G18" i="73" s="1"/>
  <c r="F17" i="73"/>
  <c r="G17" i="73" s="1"/>
  <c r="F15" i="73"/>
  <c r="G15" i="73" s="1"/>
  <c r="F14" i="73"/>
  <c r="G14" i="73" s="1"/>
  <c r="Q27" i="72"/>
  <c r="Q26" i="72"/>
  <c r="Q25" i="72"/>
  <c r="Q24" i="72"/>
  <c r="E24" i="72"/>
  <c r="F24" i="72" s="1"/>
  <c r="G24" i="72" s="1"/>
  <c r="Q23" i="72"/>
  <c r="E23" i="72"/>
  <c r="F23" i="72" s="1"/>
  <c r="G23" i="72" s="1"/>
  <c r="D20" i="72"/>
  <c r="Q18" i="72"/>
  <c r="E18" i="72"/>
  <c r="E27" i="72" s="1"/>
  <c r="F27" i="72" s="1"/>
  <c r="G27" i="72" s="1"/>
  <c r="D18" i="72"/>
  <c r="D27" i="72" s="1"/>
  <c r="N27" i="72" s="1"/>
  <c r="Q17" i="72"/>
  <c r="E17" i="72"/>
  <c r="E26" i="72" s="1"/>
  <c r="F26" i="72" s="1"/>
  <c r="G26" i="72" s="1"/>
  <c r="D17" i="72"/>
  <c r="D26" i="72" s="1"/>
  <c r="N26" i="72" s="1"/>
  <c r="Q16" i="72"/>
  <c r="E16" i="72"/>
  <c r="E25" i="72" s="1"/>
  <c r="F25" i="72" s="1"/>
  <c r="G25" i="72" s="1"/>
  <c r="D16" i="72"/>
  <c r="D25" i="72" s="1"/>
  <c r="N25" i="72" s="1"/>
  <c r="Q15" i="72"/>
  <c r="E15" i="72"/>
  <c r="D15" i="72"/>
  <c r="D24" i="72" s="1"/>
  <c r="N24" i="72" s="1"/>
  <c r="Q14" i="72"/>
  <c r="E14" i="72"/>
  <c r="D14" i="72"/>
  <c r="D23" i="72" s="1"/>
  <c r="N23" i="72" s="1"/>
  <c r="D11" i="72"/>
  <c r="F16" i="72"/>
  <c r="F14" i="72"/>
  <c r="Q27" i="71"/>
  <c r="Q26" i="71"/>
  <c r="E26" i="71"/>
  <c r="F26" i="71" s="1"/>
  <c r="G26" i="71" s="1"/>
  <c r="Q25" i="71"/>
  <c r="Q24" i="71"/>
  <c r="Q23" i="71"/>
  <c r="E23" i="71"/>
  <c r="F23" i="71" s="1"/>
  <c r="G23" i="71" s="1"/>
  <c r="D20" i="71"/>
  <c r="Q18" i="71"/>
  <c r="E18" i="71"/>
  <c r="E27" i="71" s="1"/>
  <c r="F27" i="71" s="1"/>
  <c r="G27" i="71" s="1"/>
  <c r="D18" i="71"/>
  <c r="D27" i="71" s="1"/>
  <c r="N27" i="71" s="1"/>
  <c r="Q17" i="71"/>
  <c r="E17" i="71"/>
  <c r="D17" i="71"/>
  <c r="D26" i="71" s="1"/>
  <c r="N26" i="71" s="1"/>
  <c r="Q16" i="71"/>
  <c r="E16" i="71"/>
  <c r="E25" i="71" s="1"/>
  <c r="F25" i="71" s="1"/>
  <c r="G25" i="71" s="1"/>
  <c r="D16" i="71"/>
  <c r="D25" i="71" s="1"/>
  <c r="N25" i="71" s="1"/>
  <c r="Q15" i="71"/>
  <c r="E15" i="71"/>
  <c r="E24" i="71" s="1"/>
  <c r="F24" i="71" s="1"/>
  <c r="G24" i="71" s="1"/>
  <c r="D15" i="71"/>
  <c r="D24" i="71" s="1"/>
  <c r="N24" i="71" s="1"/>
  <c r="Q14" i="71"/>
  <c r="E14" i="71"/>
  <c r="D14" i="71"/>
  <c r="D23" i="71" s="1"/>
  <c r="N23" i="71" s="1"/>
  <c r="F11" i="71"/>
  <c r="D11" i="71"/>
  <c r="F20" i="71"/>
  <c r="F18" i="71"/>
  <c r="G18" i="71" s="1"/>
  <c r="F17" i="71"/>
  <c r="G17" i="71" s="1"/>
  <c r="F15" i="71"/>
  <c r="G15" i="71" s="1"/>
  <c r="F14" i="71"/>
  <c r="G14" i="71" s="1"/>
  <c r="Q27" i="70"/>
  <c r="Q26" i="70"/>
  <c r="H26" i="70"/>
  <c r="Q25" i="70"/>
  <c r="Q24" i="70"/>
  <c r="H24" i="70"/>
  <c r="Q23" i="70"/>
  <c r="D23" i="70"/>
  <c r="N23" i="70" s="1"/>
  <c r="F20" i="70"/>
  <c r="Q18" i="70"/>
  <c r="F18" i="70"/>
  <c r="E18" i="70"/>
  <c r="E27" i="70" s="1"/>
  <c r="F27" i="70" s="1"/>
  <c r="G27" i="70" s="1"/>
  <c r="D18" i="70"/>
  <c r="D27" i="70" s="1"/>
  <c r="N27" i="70" s="1"/>
  <c r="Q17" i="70"/>
  <c r="N17" i="70"/>
  <c r="F17" i="70"/>
  <c r="E17" i="70"/>
  <c r="E26" i="70" s="1"/>
  <c r="F26" i="70" s="1"/>
  <c r="G26" i="70" s="1"/>
  <c r="D17" i="70"/>
  <c r="D26" i="70" s="1"/>
  <c r="N26" i="70" s="1"/>
  <c r="Q16" i="70"/>
  <c r="F16" i="70"/>
  <c r="E16" i="70"/>
  <c r="E25" i="70" s="1"/>
  <c r="F25" i="70" s="1"/>
  <c r="G25" i="70" s="1"/>
  <c r="D16" i="70"/>
  <c r="D25" i="70" s="1"/>
  <c r="N25" i="70" s="1"/>
  <c r="Q15" i="70"/>
  <c r="N15" i="70"/>
  <c r="F15" i="70"/>
  <c r="E15" i="70"/>
  <c r="E24" i="70" s="1"/>
  <c r="F24" i="70" s="1"/>
  <c r="G24" i="70" s="1"/>
  <c r="D15" i="70"/>
  <c r="D24" i="70" s="1"/>
  <c r="N24" i="70" s="1"/>
  <c r="Q14" i="70"/>
  <c r="F14" i="70"/>
  <c r="E14" i="70"/>
  <c r="E23" i="70" s="1"/>
  <c r="F23" i="70" s="1"/>
  <c r="G23" i="70" s="1"/>
  <c r="D14" i="70"/>
  <c r="N14" i="70" s="1"/>
  <c r="F11" i="70"/>
  <c r="Q27" i="69"/>
  <c r="Q26" i="69"/>
  <c r="E26" i="69"/>
  <c r="F26" i="69" s="1"/>
  <c r="G26" i="69" s="1"/>
  <c r="Q25" i="69"/>
  <c r="Q24" i="69"/>
  <c r="Q23" i="69"/>
  <c r="E23" i="69"/>
  <c r="F23" i="69" s="1"/>
  <c r="G23" i="69" s="1"/>
  <c r="D20" i="69"/>
  <c r="Q18" i="69"/>
  <c r="E18" i="69"/>
  <c r="E27" i="69" s="1"/>
  <c r="F27" i="69" s="1"/>
  <c r="G27" i="69" s="1"/>
  <c r="D18" i="69"/>
  <c r="D27" i="69" s="1"/>
  <c r="N27" i="69" s="1"/>
  <c r="Q17" i="69"/>
  <c r="E17" i="69"/>
  <c r="D17" i="69"/>
  <c r="D26" i="69" s="1"/>
  <c r="N26" i="69" s="1"/>
  <c r="Q16" i="69"/>
  <c r="E16" i="69"/>
  <c r="E25" i="69" s="1"/>
  <c r="F25" i="69" s="1"/>
  <c r="G25" i="69" s="1"/>
  <c r="D16" i="69"/>
  <c r="D25" i="69" s="1"/>
  <c r="N25" i="69" s="1"/>
  <c r="Q15" i="69"/>
  <c r="E15" i="69"/>
  <c r="E24" i="69" s="1"/>
  <c r="F24" i="69" s="1"/>
  <c r="G24" i="69" s="1"/>
  <c r="D15" i="69"/>
  <c r="D24" i="69" s="1"/>
  <c r="N24" i="69" s="1"/>
  <c r="Q14" i="69"/>
  <c r="E14" i="69"/>
  <c r="D14" i="69"/>
  <c r="D23" i="69" s="1"/>
  <c r="N23" i="69" s="1"/>
  <c r="D11" i="69"/>
  <c r="F20" i="69"/>
  <c r="F18" i="69"/>
  <c r="G18" i="69" s="1"/>
  <c r="F17" i="69"/>
  <c r="G17" i="69" s="1"/>
  <c r="F15" i="69"/>
  <c r="G15" i="69" s="1"/>
  <c r="F14" i="69"/>
  <c r="G14" i="69" s="1"/>
  <c r="Q27" i="68"/>
  <c r="Q26" i="68"/>
  <c r="H26" i="68"/>
  <c r="Q25" i="68"/>
  <c r="Q24" i="68"/>
  <c r="H24" i="68"/>
  <c r="Q23" i="68"/>
  <c r="D23" i="68"/>
  <c r="N23" i="68" s="1"/>
  <c r="Q18" i="68"/>
  <c r="N18" i="68"/>
  <c r="F18" i="68"/>
  <c r="E18" i="68"/>
  <c r="E27" i="68" s="1"/>
  <c r="F27" i="68" s="1"/>
  <c r="G27" i="68" s="1"/>
  <c r="D18" i="68"/>
  <c r="D27" i="68" s="1"/>
  <c r="N27" i="68" s="1"/>
  <c r="Q17" i="68"/>
  <c r="F17" i="68"/>
  <c r="E17" i="68"/>
  <c r="E26" i="68" s="1"/>
  <c r="F26" i="68" s="1"/>
  <c r="G26" i="68" s="1"/>
  <c r="D17" i="68"/>
  <c r="N17" i="68" s="1"/>
  <c r="Q16" i="68"/>
  <c r="F16" i="68"/>
  <c r="E16" i="68"/>
  <c r="E25" i="68" s="1"/>
  <c r="F25" i="68" s="1"/>
  <c r="G25" i="68" s="1"/>
  <c r="D16" i="68"/>
  <c r="N16" i="68" s="1"/>
  <c r="Q15" i="68"/>
  <c r="F15" i="68"/>
  <c r="E15" i="68"/>
  <c r="E24" i="68" s="1"/>
  <c r="F24" i="68" s="1"/>
  <c r="G24" i="68" s="1"/>
  <c r="D15" i="68"/>
  <c r="D24" i="68" s="1"/>
  <c r="N24" i="68" s="1"/>
  <c r="Q14" i="68"/>
  <c r="F14" i="68"/>
  <c r="E14" i="68"/>
  <c r="E23" i="68" s="1"/>
  <c r="F23" i="68" s="1"/>
  <c r="G23" i="68" s="1"/>
  <c r="D14" i="68"/>
  <c r="N14" i="68" s="1"/>
  <c r="Q27" i="67"/>
  <c r="E27" i="67"/>
  <c r="F27" i="67" s="1"/>
  <c r="G27" i="67" s="1"/>
  <c r="Q26" i="67"/>
  <c r="Q25" i="67"/>
  <c r="E25" i="67"/>
  <c r="F25" i="67" s="1"/>
  <c r="G25" i="67" s="1"/>
  <c r="Q24" i="67"/>
  <c r="E24" i="67"/>
  <c r="F24" i="67" s="1"/>
  <c r="G24" i="67" s="1"/>
  <c r="Q23" i="67"/>
  <c r="Q18" i="67"/>
  <c r="E18" i="67"/>
  <c r="D18" i="67"/>
  <c r="D27" i="67" s="1"/>
  <c r="N27" i="67" s="1"/>
  <c r="Q17" i="67"/>
  <c r="E17" i="67"/>
  <c r="E26" i="67" s="1"/>
  <c r="F26" i="67" s="1"/>
  <c r="G26" i="67" s="1"/>
  <c r="D17" i="67"/>
  <c r="D26" i="67" s="1"/>
  <c r="N26" i="67" s="1"/>
  <c r="Q16" i="67"/>
  <c r="E16" i="67"/>
  <c r="D16" i="67"/>
  <c r="D25" i="67" s="1"/>
  <c r="N25" i="67" s="1"/>
  <c r="Q15" i="67"/>
  <c r="E15" i="67"/>
  <c r="D15" i="67"/>
  <c r="D24" i="67" s="1"/>
  <c r="N24" i="67" s="1"/>
  <c r="Q14" i="67"/>
  <c r="E14" i="67"/>
  <c r="E23" i="67" s="1"/>
  <c r="F23" i="67" s="1"/>
  <c r="G23" i="67" s="1"/>
  <c r="D14" i="67"/>
  <c r="D23" i="67" s="1"/>
  <c r="N23" i="67" s="1"/>
  <c r="F11" i="67"/>
  <c r="D11" i="67"/>
  <c r="F20" i="67"/>
  <c r="D20" i="67"/>
  <c r="F17" i="67"/>
  <c r="G17" i="67" s="1"/>
  <c r="F15" i="67"/>
  <c r="G15" i="67" s="1"/>
  <c r="F14" i="67"/>
  <c r="G14" i="67" s="1"/>
  <c r="Q27" i="66"/>
  <c r="Q26" i="66"/>
  <c r="Q25" i="66"/>
  <c r="E25" i="66"/>
  <c r="F25" i="66" s="1"/>
  <c r="G25" i="66" s="1"/>
  <c r="Q24" i="66"/>
  <c r="Q23" i="66"/>
  <c r="E23" i="66"/>
  <c r="F23" i="66" s="1"/>
  <c r="G23" i="66" s="1"/>
  <c r="D20" i="66"/>
  <c r="Q18" i="66"/>
  <c r="E18" i="66"/>
  <c r="E27" i="66" s="1"/>
  <c r="F27" i="66" s="1"/>
  <c r="G27" i="66" s="1"/>
  <c r="D18" i="66"/>
  <c r="D27" i="66" s="1"/>
  <c r="N27" i="66" s="1"/>
  <c r="Q17" i="66"/>
  <c r="E17" i="66"/>
  <c r="E26" i="66" s="1"/>
  <c r="F26" i="66" s="1"/>
  <c r="G26" i="66" s="1"/>
  <c r="D17" i="66"/>
  <c r="D26" i="66" s="1"/>
  <c r="N26" i="66" s="1"/>
  <c r="Q16" i="66"/>
  <c r="E16" i="66"/>
  <c r="D16" i="66"/>
  <c r="D25" i="66" s="1"/>
  <c r="N25" i="66" s="1"/>
  <c r="Q15" i="66"/>
  <c r="E15" i="66"/>
  <c r="E24" i="66" s="1"/>
  <c r="F24" i="66" s="1"/>
  <c r="G24" i="66" s="1"/>
  <c r="D15" i="66"/>
  <c r="D24" i="66" s="1"/>
  <c r="N24" i="66" s="1"/>
  <c r="Q14" i="66"/>
  <c r="E14" i="66"/>
  <c r="D14" i="66"/>
  <c r="D23" i="66" s="1"/>
  <c r="N23" i="66" s="1"/>
  <c r="F11" i="66"/>
  <c r="F20" i="66"/>
  <c r="F18" i="66"/>
  <c r="G18" i="66" s="1"/>
  <c r="F17" i="66"/>
  <c r="G17" i="66" s="1"/>
  <c r="F16" i="66"/>
  <c r="G16" i="66" s="1"/>
  <c r="F15" i="66"/>
  <c r="G15" i="66" s="1"/>
  <c r="F14" i="66"/>
  <c r="G14" i="66" s="1"/>
  <c r="Q27" i="65"/>
  <c r="Q26" i="65"/>
  <c r="E26" i="65"/>
  <c r="F26" i="65" s="1"/>
  <c r="G26" i="65" s="1"/>
  <c r="Q25" i="65"/>
  <c r="E25" i="65"/>
  <c r="F25" i="65" s="1"/>
  <c r="G25" i="65" s="1"/>
  <c r="Q24" i="65"/>
  <c r="Q23" i="65"/>
  <c r="E23" i="65"/>
  <c r="F23" i="65" s="1"/>
  <c r="G23" i="65" s="1"/>
  <c r="D20" i="65"/>
  <c r="Q18" i="65"/>
  <c r="E18" i="65"/>
  <c r="E27" i="65" s="1"/>
  <c r="F27" i="65" s="1"/>
  <c r="G27" i="65" s="1"/>
  <c r="D18" i="65"/>
  <c r="D27" i="65" s="1"/>
  <c r="N27" i="65" s="1"/>
  <c r="Q17" i="65"/>
  <c r="E17" i="65"/>
  <c r="D17" i="65"/>
  <c r="D26" i="65" s="1"/>
  <c r="N26" i="65" s="1"/>
  <c r="Q16" i="65"/>
  <c r="E16" i="65"/>
  <c r="D16" i="65"/>
  <c r="D25" i="65" s="1"/>
  <c r="N25" i="65" s="1"/>
  <c r="Q15" i="65"/>
  <c r="E15" i="65"/>
  <c r="E24" i="65" s="1"/>
  <c r="F24" i="65" s="1"/>
  <c r="G24" i="65" s="1"/>
  <c r="D15" i="65"/>
  <c r="D24" i="65" s="1"/>
  <c r="N24" i="65" s="1"/>
  <c r="Q14" i="65"/>
  <c r="E14" i="65"/>
  <c r="D14" i="65"/>
  <c r="D23" i="65" s="1"/>
  <c r="N23" i="65" s="1"/>
  <c r="D11" i="65"/>
  <c r="F20" i="65"/>
  <c r="F17" i="65"/>
  <c r="G17" i="65" s="1"/>
  <c r="F15" i="65"/>
  <c r="G15" i="65" s="1"/>
  <c r="F14" i="65"/>
  <c r="G14" i="65" s="1"/>
  <c r="Q27" i="64"/>
  <c r="E27" i="64"/>
  <c r="F27" i="64" s="1"/>
  <c r="G27" i="64" s="1"/>
  <c r="Q26" i="64"/>
  <c r="Q25" i="64"/>
  <c r="Q24" i="64"/>
  <c r="Q23" i="64"/>
  <c r="E23" i="64"/>
  <c r="F23" i="64" s="1"/>
  <c r="G23" i="64" s="1"/>
  <c r="Q18" i="64"/>
  <c r="E18" i="64"/>
  <c r="D18" i="64"/>
  <c r="D27" i="64" s="1"/>
  <c r="N27" i="64" s="1"/>
  <c r="Q17" i="64"/>
  <c r="E17" i="64"/>
  <c r="E26" i="64" s="1"/>
  <c r="F26" i="64" s="1"/>
  <c r="G26" i="64" s="1"/>
  <c r="D17" i="64"/>
  <c r="D26" i="64" s="1"/>
  <c r="N26" i="64" s="1"/>
  <c r="Q16" i="64"/>
  <c r="E16" i="64"/>
  <c r="E25" i="64" s="1"/>
  <c r="F25" i="64" s="1"/>
  <c r="G25" i="64" s="1"/>
  <c r="D16" i="64"/>
  <c r="D25" i="64" s="1"/>
  <c r="N25" i="64" s="1"/>
  <c r="Q15" i="64"/>
  <c r="E15" i="64"/>
  <c r="E24" i="64" s="1"/>
  <c r="F24" i="64" s="1"/>
  <c r="G24" i="64" s="1"/>
  <c r="D15" i="64"/>
  <c r="D24" i="64" s="1"/>
  <c r="N24" i="64" s="1"/>
  <c r="Q14" i="64"/>
  <c r="E14" i="64"/>
  <c r="D14" i="64"/>
  <c r="D23" i="64" s="1"/>
  <c r="N23" i="64" s="1"/>
  <c r="D11" i="64"/>
  <c r="F18" i="64"/>
  <c r="G18" i="64" s="1"/>
  <c r="F16" i="64"/>
  <c r="G16" i="64" s="1"/>
  <c r="F15" i="64"/>
  <c r="G15" i="64" s="1"/>
  <c r="F14" i="64"/>
  <c r="G14" i="64" s="1"/>
  <c r="Q27" i="63"/>
  <c r="Q26" i="63"/>
  <c r="Q25" i="63"/>
  <c r="E25" i="63"/>
  <c r="F25" i="63" s="1"/>
  <c r="G25" i="63" s="1"/>
  <c r="Q24" i="63"/>
  <c r="Q23" i="63"/>
  <c r="E23" i="63"/>
  <c r="F23" i="63" s="1"/>
  <c r="G23" i="63" s="1"/>
  <c r="D20" i="63"/>
  <c r="Q18" i="63"/>
  <c r="E18" i="63"/>
  <c r="E27" i="63" s="1"/>
  <c r="F27" i="63" s="1"/>
  <c r="G27" i="63" s="1"/>
  <c r="D18" i="63"/>
  <c r="D27" i="63" s="1"/>
  <c r="N27" i="63" s="1"/>
  <c r="Q17" i="63"/>
  <c r="E17" i="63"/>
  <c r="E26" i="63" s="1"/>
  <c r="F26" i="63" s="1"/>
  <c r="G26" i="63" s="1"/>
  <c r="D17" i="63"/>
  <c r="D26" i="63" s="1"/>
  <c r="N26" i="63" s="1"/>
  <c r="Q16" i="63"/>
  <c r="E16" i="63"/>
  <c r="D16" i="63"/>
  <c r="D25" i="63" s="1"/>
  <c r="N25" i="63" s="1"/>
  <c r="Q15" i="63"/>
  <c r="E15" i="63"/>
  <c r="E24" i="63" s="1"/>
  <c r="F24" i="63" s="1"/>
  <c r="G24" i="63" s="1"/>
  <c r="D15" i="63"/>
  <c r="D24" i="63" s="1"/>
  <c r="N24" i="63" s="1"/>
  <c r="Q14" i="63"/>
  <c r="E14" i="63"/>
  <c r="D14" i="63"/>
  <c r="D23" i="63" s="1"/>
  <c r="N23" i="63" s="1"/>
  <c r="F15" i="63"/>
  <c r="G15" i="63" s="1"/>
  <c r="F14" i="63"/>
  <c r="G14" i="63" s="1"/>
  <c r="Q27" i="62"/>
  <c r="H27" i="62"/>
  <c r="Q26" i="62"/>
  <c r="H26" i="62"/>
  <c r="Q25" i="62"/>
  <c r="H25" i="62"/>
  <c r="Q24" i="62"/>
  <c r="H24" i="62"/>
  <c r="Q23" i="62"/>
  <c r="H23" i="62"/>
  <c r="F20" i="62"/>
  <c r="Q18" i="62"/>
  <c r="E18" i="62"/>
  <c r="E27" i="62" s="1"/>
  <c r="F27" i="62" s="1"/>
  <c r="G27" i="62" s="1"/>
  <c r="D18" i="62"/>
  <c r="D27" i="62" s="1"/>
  <c r="N27" i="62" s="1"/>
  <c r="Q17" i="62"/>
  <c r="E17" i="62"/>
  <c r="E26" i="62" s="1"/>
  <c r="F26" i="62" s="1"/>
  <c r="G26" i="62" s="1"/>
  <c r="D17" i="62"/>
  <c r="D26" i="62" s="1"/>
  <c r="N26" i="62" s="1"/>
  <c r="Q16" i="62"/>
  <c r="E16" i="62"/>
  <c r="E25" i="62" s="1"/>
  <c r="F25" i="62" s="1"/>
  <c r="G25" i="62" s="1"/>
  <c r="D16" i="62"/>
  <c r="D25" i="62" s="1"/>
  <c r="N25" i="62" s="1"/>
  <c r="Q15" i="62"/>
  <c r="E15" i="62"/>
  <c r="E24" i="62" s="1"/>
  <c r="F24" i="62" s="1"/>
  <c r="G24" i="62" s="1"/>
  <c r="D15" i="62"/>
  <c r="D24" i="62" s="1"/>
  <c r="N24" i="62" s="1"/>
  <c r="Q14" i="62"/>
  <c r="E14" i="62"/>
  <c r="E23" i="62" s="1"/>
  <c r="F23" i="62" s="1"/>
  <c r="G23" i="62" s="1"/>
  <c r="D14" i="62"/>
  <c r="D23" i="62" s="1"/>
  <c r="N23" i="62" s="1"/>
  <c r="F11" i="62"/>
  <c r="D11" i="62"/>
  <c r="F18" i="62"/>
  <c r="F17" i="62"/>
  <c r="F16" i="62"/>
  <c r="F15" i="62"/>
  <c r="Q27" i="61"/>
  <c r="Q26" i="61"/>
  <c r="E26" i="61"/>
  <c r="F26" i="61" s="1"/>
  <c r="G26" i="61" s="1"/>
  <c r="Q25" i="61"/>
  <c r="E25" i="61"/>
  <c r="F25" i="61" s="1"/>
  <c r="G25" i="61" s="1"/>
  <c r="Q24" i="61"/>
  <c r="E24" i="61"/>
  <c r="F24" i="61" s="1"/>
  <c r="G24" i="61" s="1"/>
  <c r="Q23" i="61"/>
  <c r="E23" i="61"/>
  <c r="F23" i="61" s="1"/>
  <c r="G23" i="61" s="1"/>
  <c r="D20" i="61"/>
  <c r="Q18" i="61"/>
  <c r="E18" i="61"/>
  <c r="E27" i="61" s="1"/>
  <c r="F27" i="61" s="1"/>
  <c r="G27" i="61" s="1"/>
  <c r="D18" i="61"/>
  <c r="D27" i="61" s="1"/>
  <c r="N27" i="61" s="1"/>
  <c r="Q17" i="61"/>
  <c r="E17" i="61"/>
  <c r="D17" i="61"/>
  <c r="D26" i="61" s="1"/>
  <c r="N26" i="61" s="1"/>
  <c r="Q16" i="61"/>
  <c r="E16" i="61"/>
  <c r="D16" i="61"/>
  <c r="D25" i="61" s="1"/>
  <c r="N25" i="61" s="1"/>
  <c r="Q15" i="61"/>
  <c r="E15" i="61"/>
  <c r="D15" i="61"/>
  <c r="D24" i="61" s="1"/>
  <c r="N24" i="61" s="1"/>
  <c r="Q14" i="61"/>
  <c r="E14" i="61"/>
  <c r="D14" i="61"/>
  <c r="D23" i="61" s="1"/>
  <c r="N23" i="61" s="1"/>
  <c r="D11" i="61"/>
  <c r="F11" i="61"/>
  <c r="F18" i="61"/>
  <c r="F17" i="61"/>
  <c r="F16" i="61"/>
  <c r="Q27" i="60"/>
  <c r="H27" i="60"/>
  <c r="O27" i="60" s="1"/>
  <c r="P27" i="60" s="1"/>
  <c r="Q26" i="60"/>
  <c r="H26" i="60"/>
  <c r="O26" i="60" s="1"/>
  <c r="P26" i="60" s="1"/>
  <c r="Q25" i="60"/>
  <c r="H25" i="60"/>
  <c r="O25" i="60" s="1"/>
  <c r="P25" i="60" s="1"/>
  <c r="Q24" i="60"/>
  <c r="H24" i="60"/>
  <c r="O24" i="60" s="1"/>
  <c r="P24" i="60" s="1"/>
  <c r="Q23" i="60"/>
  <c r="H23" i="60"/>
  <c r="O23" i="60" s="1"/>
  <c r="P23" i="60" s="1"/>
  <c r="F20" i="60"/>
  <c r="Q18" i="60"/>
  <c r="E18" i="60"/>
  <c r="E27" i="60" s="1"/>
  <c r="F27" i="60" s="1"/>
  <c r="G27" i="60" s="1"/>
  <c r="D18" i="60"/>
  <c r="D27" i="60" s="1"/>
  <c r="N27" i="60" s="1"/>
  <c r="Q17" i="60"/>
  <c r="E17" i="60"/>
  <c r="E26" i="60" s="1"/>
  <c r="F26" i="60" s="1"/>
  <c r="G26" i="60" s="1"/>
  <c r="D17" i="60"/>
  <c r="D26" i="60" s="1"/>
  <c r="N26" i="60" s="1"/>
  <c r="Q16" i="60"/>
  <c r="F16" i="60"/>
  <c r="G16" i="60" s="1"/>
  <c r="E16" i="60"/>
  <c r="E25" i="60" s="1"/>
  <c r="F25" i="60" s="1"/>
  <c r="G25" i="60" s="1"/>
  <c r="D16" i="60"/>
  <c r="D25" i="60" s="1"/>
  <c r="N25" i="60" s="1"/>
  <c r="Q15" i="60"/>
  <c r="F15" i="60"/>
  <c r="G15" i="60" s="1"/>
  <c r="E15" i="60"/>
  <c r="E24" i="60" s="1"/>
  <c r="F24" i="60" s="1"/>
  <c r="G24" i="60" s="1"/>
  <c r="D15" i="60"/>
  <c r="D24" i="60" s="1"/>
  <c r="N24" i="60" s="1"/>
  <c r="Q14" i="60"/>
  <c r="F14" i="60"/>
  <c r="G14" i="60" s="1"/>
  <c r="E14" i="60"/>
  <c r="E23" i="60" s="1"/>
  <c r="F23" i="60" s="1"/>
  <c r="G23" i="60" s="1"/>
  <c r="D14" i="60"/>
  <c r="N14" i="60" s="1"/>
  <c r="F11" i="60"/>
  <c r="F18" i="60"/>
  <c r="G18" i="60" s="1"/>
  <c r="F17" i="60"/>
  <c r="G17" i="60" s="1"/>
  <c r="Q27" i="59"/>
  <c r="E27" i="59"/>
  <c r="F27" i="59" s="1"/>
  <c r="G27" i="59" s="1"/>
  <c r="Q26" i="59"/>
  <c r="Q25" i="59"/>
  <c r="Q24" i="59"/>
  <c r="Q23" i="59"/>
  <c r="D20" i="59"/>
  <c r="Q18" i="59"/>
  <c r="E18" i="59"/>
  <c r="D18" i="59"/>
  <c r="D27" i="59" s="1"/>
  <c r="N27" i="59" s="1"/>
  <c r="Q17" i="59"/>
  <c r="E17" i="59"/>
  <c r="E26" i="59" s="1"/>
  <c r="F26" i="59" s="1"/>
  <c r="G26" i="59" s="1"/>
  <c r="D17" i="59"/>
  <c r="D26" i="59" s="1"/>
  <c r="N26" i="59" s="1"/>
  <c r="Q16" i="59"/>
  <c r="E16" i="59"/>
  <c r="E25" i="59" s="1"/>
  <c r="F25" i="59" s="1"/>
  <c r="G25" i="59" s="1"/>
  <c r="D16" i="59"/>
  <c r="D25" i="59" s="1"/>
  <c r="N25" i="59" s="1"/>
  <c r="Q15" i="59"/>
  <c r="E15" i="59"/>
  <c r="E24" i="59" s="1"/>
  <c r="F24" i="59" s="1"/>
  <c r="G24" i="59" s="1"/>
  <c r="D15" i="59"/>
  <c r="D24" i="59" s="1"/>
  <c r="N24" i="59" s="1"/>
  <c r="Q14" i="59"/>
  <c r="E14" i="59"/>
  <c r="E23" i="59" s="1"/>
  <c r="F23" i="59" s="1"/>
  <c r="G23" i="59" s="1"/>
  <c r="D14" i="59"/>
  <c r="D23" i="59" s="1"/>
  <c r="N23" i="59" s="1"/>
  <c r="D11" i="59"/>
  <c r="F18" i="59"/>
  <c r="G18" i="59" s="1"/>
  <c r="F17" i="59"/>
  <c r="G17" i="59" s="1"/>
  <c r="F16" i="59"/>
  <c r="G16" i="59" s="1"/>
  <c r="F15" i="59"/>
  <c r="G15" i="59" s="1"/>
  <c r="F14" i="59"/>
  <c r="G14" i="59" s="1"/>
  <c r="Q27" i="58"/>
  <c r="E27" i="58"/>
  <c r="F27" i="58" s="1"/>
  <c r="G27" i="58" s="1"/>
  <c r="Q26" i="58"/>
  <c r="Q25" i="58"/>
  <c r="Q24" i="58"/>
  <c r="Q23" i="58"/>
  <c r="D20" i="58"/>
  <c r="Q18" i="58"/>
  <c r="E18" i="58"/>
  <c r="D18" i="58"/>
  <c r="D27" i="58" s="1"/>
  <c r="N27" i="58" s="1"/>
  <c r="Q17" i="58"/>
  <c r="E17" i="58"/>
  <c r="E26" i="58" s="1"/>
  <c r="F26" i="58" s="1"/>
  <c r="G26" i="58" s="1"/>
  <c r="D17" i="58"/>
  <c r="D26" i="58" s="1"/>
  <c r="N26" i="58" s="1"/>
  <c r="Q16" i="58"/>
  <c r="E16" i="58"/>
  <c r="E25" i="58" s="1"/>
  <c r="F25" i="58" s="1"/>
  <c r="G25" i="58" s="1"/>
  <c r="D16" i="58"/>
  <c r="D25" i="58" s="1"/>
  <c r="N25" i="58" s="1"/>
  <c r="Q15" i="58"/>
  <c r="E15" i="58"/>
  <c r="E24" i="58" s="1"/>
  <c r="F24" i="58" s="1"/>
  <c r="G24" i="58" s="1"/>
  <c r="D15" i="58"/>
  <c r="D24" i="58" s="1"/>
  <c r="N24" i="58" s="1"/>
  <c r="Q14" i="58"/>
  <c r="E14" i="58"/>
  <c r="E23" i="58" s="1"/>
  <c r="F23" i="58" s="1"/>
  <c r="G23" i="58" s="1"/>
  <c r="D14" i="58"/>
  <c r="D23" i="58" s="1"/>
  <c r="N23" i="58" s="1"/>
  <c r="D11" i="58"/>
  <c r="F18" i="58"/>
  <c r="G18" i="58" s="1"/>
  <c r="F17" i="58"/>
  <c r="G17" i="58" s="1"/>
  <c r="F16" i="58"/>
  <c r="G16" i="58" s="1"/>
  <c r="F15" i="58"/>
  <c r="G15" i="58" s="1"/>
  <c r="F14" i="58"/>
  <c r="G14" i="58" s="1"/>
  <c r="Q27" i="57"/>
  <c r="E27" i="57"/>
  <c r="F27" i="57" s="1"/>
  <c r="G27" i="57" s="1"/>
  <c r="Q26" i="57"/>
  <c r="Q25" i="57"/>
  <c r="Q24" i="57"/>
  <c r="E24" i="57"/>
  <c r="F24" i="57" s="1"/>
  <c r="G24" i="57" s="1"/>
  <c r="Q23" i="57"/>
  <c r="E23" i="57"/>
  <c r="F23" i="57" s="1"/>
  <c r="G23" i="57" s="1"/>
  <c r="Q18" i="57"/>
  <c r="E18" i="57"/>
  <c r="D18" i="57"/>
  <c r="D27" i="57" s="1"/>
  <c r="N27" i="57" s="1"/>
  <c r="Q17" i="57"/>
  <c r="E17" i="57"/>
  <c r="E26" i="57" s="1"/>
  <c r="F26" i="57" s="1"/>
  <c r="G26" i="57" s="1"/>
  <c r="D17" i="57"/>
  <c r="D26" i="57" s="1"/>
  <c r="N26" i="57" s="1"/>
  <c r="Q16" i="57"/>
  <c r="E16" i="57"/>
  <c r="E25" i="57" s="1"/>
  <c r="F25" i="57" s="1"/>
  <c r="G25" i="57" s="1"/>
  <c r="D16" i="57"/>
  <c r="D25" i="57" s="1"/>
  <c r="N25" i="57" s="1"/>
  <c r="Q15" i="57"/>
  <c r="E15" i="57"/>
  <c r="D15" i="57"/>
  <c r="D24" i="57" s="1"/>
  <c r="N24" i="57" s="1"/>
  <c r="Q14" i="57"/>
  <c r="E14" i="57"/>
  <c r="D14" i="57"/>
  <c r="D23" i="57" s="1"/>
  <c r="N23" i="57" s="1"/>
  <c r="H27" i="57"/>
  <c r="F18" i="57"/>
  <c r="G18" i="57" s="1"/>
  <c r="F17" i="57"/>
  <c r="G17" i="57" s="1"/>
  <c r="F16" i="57"/>
  <c r="G16" i="57" s="1"/>
  <c r="F15" i="57"/>
  <c r="G15" i="57" s="1"/>
  <c r="F14" i="57"/>
  <c r="G14" i="57" s="1"/>
  <c r="Q27" i="56"/>
  <c r="Q26" i="56"/>
  <c r="Q25" i="56"/>
  <c r="E25" i="56"/>
  <c r="F25" i="56" s="1"/>
  <c r="G25" i="56" s="1"/>
  <c r="Q24" i="56"/>
  <c r="Q23" i="56"/>
  <c r="Q18" i="56"/>
  <c r="E18" i="56"/>
  <c r="E27" i="56" s="1"/>
  <c r="F27" i="56" s="1"/>
  <c r="G27" i="56" s="1"/>
  <c r="D18" i="56"/>
  <c r="D27" i="56" s="1"/>
  <c r="N27" i="56" s="1"/>
  <c r="Q17" i="56"/>
  <c r="E17" i="56"/>
  <c r="E26" i="56" s="1"/>
  <c r="F26" i="56" s="1"/>
  <c r="G26" i="56" s="1"/>
  <c r="D17" i="56"/>
  <c r="D26" i="56" s="1"/>
  <c r="N26" i="56" s="1"/>
  <c r="Q16" i="56"/>
  <c r="E16" i="56"/>
  <c r="D16" i="56"/>
  <c r="D25" i="56" s="1"/>
  <c r="N25" i="56" s="1"/>
  <c r="Q15" i="56"/>
  <c r="E15" i="56"/>
  <c r="E24" i="56" s="1"/>
  <c r="F24" i="56" s="1"/>
  <c r="G24" i="56" s="1"/>
  <c r="D15" i="56"/>
  <c r="D24" i="56" s="1"/>
  <c r="N24" i="56" s="1"/>
  <c r="Q14" i="56"/>
  <c r="E14" i="56"/>
  <c r="E23" i="56" s="1"/>
  <c r="F23" i="56" s="1"/>
  <c r="G23" i="56" s="1"/>
  <c r="D14" i="56"/>
  <c r="D23" i="56" s="1"/>
  <c r="N23" i="56" s="1"/>
  <c r="D11" i="56"/>
  <c r="F20" i="56"/>
  <c r="D20" i="56"/>
  <c r="F18" i="56"/>
  <c r="G18" i="56" s="1"/>
  <c r="F16" i="56"/>
  <c r="G16" i="56" s="1"/>
  <c r="F15" i="56"/>
  <c r="G15" i="56" s="1"/>
  <c r="F14" i="56"/>
  <c r="G14" i="56" s="1"/>
  <c r="I7" i="55"/>
  <c r="E7" i="55"/>
  <c r="D20" i="55" s="1"/>
  <c r="F4" i="55"/>
  <c r="F15" i="55" s="1"/>
  <c r="G15" i="55" s="1"/>
  <c r="G4" i="55"/>
  <c r="H4" i="55"/>
  <c r="F17" i="55" s="1"/>
  <c r="G17" i="55" s="1"/>
  <c r="I4" i="55"/>
  <c r="F18" i="55" s="1"/>
  <c r="G18" i="55" s="1"/>
  <c r="E4" i="55"/>
  <c r="Q27" i="55"/>
  <c r="Q26" i="55"/>
  <c r="Q25" i="55"/>
  <c r="E25" i="55"/>
  <c r="F25" i="55" s="1"/>
  <c r="G25" i="55" s="1"/>
  <c r="Q24" i="55"/>
  <c r="Q23" i="55"/>
  <c r="Q18" i="55"/>
  <c r="E18" i="55"/>
  <c r="E27" i="55" s="1"/>
  <c r="F27" i="55" s="1"/>
  <c r="G27" i="55" s="1"/>
  <c r="D18" i="55"/>
  <c r="D27" i="55" s="1"/>
  <c r="N27" i="55" s="1"/>
  <c r="Q17" i="55"/>
  <c r="E17" i="55"/>
  <c r="E26" i="55" s="1"/>
  <c r="F26" i="55" s="1"/>
  <c r="G26" i="55" s="1"/>
  <c r="D17" i="55"/>
  <c r="D26" i="55" s="1"/>
  <c r="N26" i="55" s="1"/>
  <c r="Q16" i="55"/>
  <c r="E16" i="55"/>
  <c r="D16" i="55"/>
  <c r="D25" i="55" s="1"/>
  <c r="N25" i="55" s="1"/>
  <c r="Q15" i="55"/>
  <c r="E15" i="55"/>
  <c r="E24" i="55" s="1"/>
  <c r="F24" i="55" s="1"/>
  <c r="G24" i="55" s="1"/>
  <c r="D15" i="55"/>
  <c r="D24" i="55" s="1"/>
  <c r="N24" i="55" s="1"/>
  <c r="Q14" i="55"/>
  <c r="E14" i="55"/>
  <c r="E23" i="55" s="1"/>
  <c r="F23" i="55" s="1"/>
  <c r="G23" i="55" s="1"/>
  <c r="D14" i="55"/>
  <c r="D23" i="55" s="1"/>
  <c r="N23" i="55" s="1"/>
  <c r="F16" i="55"/>
  <c r="G16" i="55" s="1"/>
  <c r="F14" i="55"/>
  <c r="G14" i="55" s="1"/>
  <c r="I7" i="54"/>
  <c r="F4" i="54"/>
  <c r="G4" i="54"/>
  <c r="H4" i="54"/>
  <c r="I4" i="54"/>
  <c r="E4" i="54"/>
  <c r="N16" i="70" l="1"/>
  <c r="F20" i="74"/>
  <c r="D11" i="57"/>
  <c r="D25" i="68"/>
  <c r="N25" i="68" s="1"/>
  <c r="N18" i="70"/>
  <c r="D11" i="73"/>
  <c r="D25" i="79"/>
  <c r="N25" i="79" s="1"/>
  <c r="N16" i="80"/>
  <c r="M15" i="91"/>
  <c r="D52" i="93"/>
  <c r="M52" i="93" s="1"/>
  <c r="D20" i="60"/>
  <c r="N15" i="68"/>
  <c r="D26" i="68"/>
  <c r="N26" i="68" s="1"/>
  <c r="D23" i="79"/>
  <c r="N23" i="79" s="1"/>
  <c r="D26" i="80"/>
  <c r="N26" i="80" s="1"/>
  <c r="J39" i="91"/>
  <c r="N15" i="80"/>
  <c r="M23" i="84"/>
  <c r="M27" i="84"/>
  <c r="M14" i="88"/>
  <c r="M26" i="88"/>
  <c r="M19" i="84"/>
  <c r="M15" i="93"/>
  <c r="D58" i="93"/>
  <c r="M58" i="93" s="1"/>
  <c r="M12" i="94"/>
  <c r="F9" i="94"/>
  <c r="M12" i="93"/>
  <c r="M24" i="93"/>
  <c r="M27" i="93"/>
  <c r="H46" i="93"/>
  <c r="N46" i="93" s="1"/>
  <c r="O46" i="93" s="1"/>
  <c r="D48" i="93"/>
  <c r="M48" i="93" s="1"/>
  <c r="H53" i="93"/>
  <c r="N53" i="93" s="1"/>
  <c r="O53" i="93" s="1"/>
  <c r="I53" i="93" s="1"/>
  <c r="H55" i="93"/>
  <c r="N55" i="93" s="1"/>
  <c r="O55" i="93" s="1"/>
  <c r="D57" i="93"/>
  <c r="M57" i="93" s="1"/>
  <c r="H39" i="93"/>
  <c r="H48" i="93"/>
  <c r="N48" i="93" s="1"/>
  <c r="O48" i="93" s="1"/>
  <c r="H50" i="93"/>
  <c r="N50" i="93" s="1"/>
  <c r="O50" i="93" s="1"/>
  <c r="H57" i="93"/>
  <c r="N57" i="93" s="1"/>
  <c r="O57" i="93" s="1"/>
  <c r="D59" i="93"/>
  <c r="M59" i="93" s="1"/>
  <c r="F9" i="93"/>
  <c r="H38" i="93"/>
  <c r="N38" i="93" s="1"/>
  <c r="O38" i="93" s="1"/>
  <c r="H41" i="93"/>
  <c r="H43" i="93"/>
  <c r="N43" i="93" s="1"/>
  <c r="O43" i="93" s="1"/>
  <c r="D45" i="93"/>
  <c r="M45" i="93" s="1"/>
  <c r="H52" i="93"/>
  <c r="N52" i="93" s="1"/>
  <c r="O52" i="93" s="1"/>
  <c r="D54" i="93"/>
  <c r="M54" i="93" s="1"/>
  <c r="D56" i="93"/>
  <c r="M56" i="93" s="1"/>
  <c r="H59" i="93"/>
  <c r="N59" i="93" s="1"/>
  <c r="O59" i="93" s="1"/>
  <c r="J59" i="93" s="1"/>
  <c r="D40" i="93"/>
  <c r="M40" i="93" s="1"/>
  <c r="H45" i="93"/>
  <c r="N45" i="93" s="1"/>
  <c r="O45" i="93" s="1"/>
  <c r="H54" i="93"/>
  <c r="N54" i="93" s="1"/>
  <c r="O54" i="93" s="1"/>
  <c r="H56" i="93"/>
  <c r="N56" i="93" s="1"/>
  <c r="O56" i="93" s="1"/>
  <c r="M25" i="93"/>
  <c r="H40" i="93"/>
  <c r="N40" i="93" s="1"/>
  <c r="O40" i="93" s="1"/>
  <c r="D42" i="93"/>
  <c r="M42" i="93" s="1"/>
  <c r="H47" i="93"/>
  <c r="H49" i="93"/>
  <c r="H58" i="93"/>
  <c r="N58" i="93" s="1"/>
  <c r="O58" i="93" s="1"/>
  <c r="M13" i="93"/>
  <c r="H42" i="93"/>
  <c r="N42" i="93" s="1"/>
  <c r="O42" i="93" s="1"/>
  <c r="H44" i="93"/>
  <c r="N44" i="93" s="1"/>
  <c r="O44" i="93" s="1"/>
  <c r="D46" i="93"/>
  <c r="M46" i="93" s="1"/>
  <c r="H51" i="93"/>
  <c r="N51" i="93" s="1"/>
  <c r="O51" i="93" s="1"/>
  <c r="H49" i="92"/>
  <c r="N49" i="92" s="1"/>
  <c r="O49" i="92" s="1"/>
  <c r="H39" i="92"/>
  <c r="H51" i="92"/>
  <c r="N51" i="92" s="1"/>
  <c r="O51" i="92" s="1"/>
  <c r="D9" i="92"/>
  <c r="H47" i="92"/>
  <c r="N47" i="92" s="1"/>
  <c r="O47" i="92" s="1"/>
  <c r="H59" i="92"/>
  <c r="N59" i="92" s="1"/>
  <c r="O59" i="92" s="1"/>
  <c r="I59" i="92" s="1"/>
  <c r="H45" i="92"/>
  <c r="N45" i="92" s="1"/>
  <c r="O45" i="92" s="1"/>
  <c r="I45" i="92" s="1"/>
  <c r="H57" i="92"/>
  <c r="N57" i="92" s="1"/>
  <c r="O57" i="92" s="1"/>
  <c r="H43" i="92"/>
  <c r="N43" i="92" s="1"/>
  <c r="O43" i="92" s="1"/>
  <c r="H55" i="92"/>
  <c r="N55" i="92" s="1"/>
  <c r="O55" i="92" s="1"/>
  <c r="H41" i="92"/>
  <c r="N41" i="92" s="1"/>
  <c r="O41" i="92" s="1"/>
  <c r="H53" i="92"/>
  <c r="N53" i="92" s="1"/>
  <c r="O53" i="92" s="1"/>
  <c r="K53" i="92" s="1"/>
  <c r="F35" i="91"/>
  <c r="D42" i="91"/>
  <c r="M42" i="91" s="1"/>
  <c r="H44" i="91"/>
  <c r="N44" i="91" s="1"/>
  <c r="O44" i="91" s="1"/>
  <c r="I44" i="91" s="1"/>
  <c r="H46" i="91"/>
  <c r="N46" i="91" s="1"/>
  <c r="O46" i="91" s="1"/>
  <c r="H48" i="91"/>
  <c r="N48" i="91" s="1"/>
  <c r="O48" i="91" s="1"/>
  <c r="J48" i="91" s="1"/>
  <c r="H50" i="91"/>
  <c r="N50" i="91" s="1"/>
  <c r="O50" i="91" s="1"/>
  <c r="I50" i="91" s="1"/>
  <c r="H52" i="91"/>
  <c r="N52" i="91" s="1"/>
  <c r="O52" i="91" s="1"/>
  <c r="I52" i="91" s="1"/>
  <c r="H54" i="91"/>
  <c r="N54" i="91" s="1"/>
  <c r="O54" i="91" s="1"/>
  <c r="J54" i="91" s="1"/>
  <c r="H56" i="91"/>
  <c r="N56" i="91" s="1"/>
  <c r="O56" i="91" s="1"/>
  <c r="I56" i="91" s="1"/>
  <c r="H58" i="91"/>
  <c r="N58" i="91" s="1"/>
  <c r="O58" i="91" s="1"/>
  <c r="J58" i="91" s="1"/>
  <c r="D38" i="91"/>
  <c r="M38" i="91" s="1"/>
  <c r="H40" i="91"/>
  <c r="N40" i="91" s="1"/>
  <c r="O40" i="91" s="1"/>
  <c r="K40" i="91" s="1"/>
  <c r="H42" i="91"/>
  <c r="N42" i="91" s="1"/>
  <c r="O42" i="91" s="1"/>
  <c r="J42" i="91" s="1"/>
  <c r="H38" i="91"/>
  <c r="D47" i="91"/>
  <c r="M47" i="91" s="1"/>
  <c r="D53" i="91"/>
  <c r="M53" i="91" s="1"/>
  <c r="H43" i="91"/>
  <c r="H45" i="91"/>
  <c r="N45" i="91" s="1"/>
  <c r="O45" i="91" s="1"/>
  <c r="J45" i="91" s="1"/>
  <c r="H47" i="91"/>
  <c r="H49" i="91"/>
  <c r="N49" i="91" s="1"/>
  <c r="O49" i="91" s="1"/>
  <c r="H51" i="91"/>
  <c r="N51" i="91" s="1"/>
  <c r="O51" i="91" s="1"/>
  <c r="J51" i="91" s="1"/>
  <c r="H53" i="91"/>
  <c r="N53" i="91" s="1"/>
  <c r="O53" i="91" s="1"/>
  <c r="I53" i="91" s="1"/>
  <c r="H55" i="91"/>
  <c r="N55" i="91" s="1"/>
  <c r="O55" i="91" s="1"/>
  <c r="K55" i="91" s="1"/>
  <c r="H57" i="91"/>
  <c r="N57" i="91" s="1"/>
  <c r="O57" i="91" s="1"/>
  <c r="J57" i="91" s="1"/>
  <c r="H41" i="91"/>
  <c r="F9" i="91"/>
  <c r="M18" i="91"/>
  <c r="D50" i="91"/>
  <c r="M50" i="91" s="1"/>
  <c r="D56" i="91"/>
  <c r="M56" i="91" s="1"/>
  <c r="H17" i="90"/>
  <c r="N17" i="90" s="1"/>
  <c r="O17" i="90" s="1"/>
  <c r="H23" i="90"/>
  <c r="N23" i="90" s="1"/>
  <c r="O23" i="90" s="1"/>
  <c r="H44" i="90"/>
  <c r="N44" i="90" s="1"/>
  <c r="O44" i="90" s="1"/>
  <c r="H19" i="90"/>
  <c r="H29" i="90"/>
  <c r="N29" i="90" s="1"/>
  <c r="O29" i="90" s="1"/>
  <c r="H47" i="90"/>
  <c r="H50" i="90"/>
  <c r="N50" i="90" s="1"/>
  <c r="O50" i="90" s="1"/>
  <c r="H53" i="90"/>
  <c r="N53" i="90" s="1"/>
  <c r="O53" i="90" s="1"/>
  <c r="H15" i="90"/>
  <c r="N15" i="90" s="1"/>
  <c r="O15" i="90" s="1"/>
  <c r="H21" i="90"/>
  <c r="N21" i="90" s="1"/>
  <c r="O21" i="90" s="1"/>
  <c r="H38" i="90"/>
  <c r="N38" i="90" s="1"/>
  <c r="O38" i="90" s="1"/>
  <c r="K38" i="90" s="1"/>
  <c r="H56" i="90"/>
  <c r="N56" i="90" s="1"/>
  <c r="O56" i="90" s="1"/>
  <c r="H41" i="90"/>
  <c r="H59" i="90"/>
  <c r="F9" i="89"/>
  <c r="M12" i="89"/>
  <c r="M12" i="88"/>
  <c r="M15" i="88"/>
  <c r="M18" i="88"/>
  <c r="M21" i="88"/>
  <c r="M24" i="88"/>
  <c r="M27" i="88"/>
  <c r="M30" i="88"/>
  <c r="M33" i="88"/>
  <c r="M13" i="88"/>
  <c r="M16" i="88"/>
  <c r="M19" i="88"/>
  <c r="M22" i="88"/>
  <c r="M25" i="88"/>
  <c r="M28" i="88"/>
  <c r="M31" i="88"/>
  <c r="K43" i="86"/>
  <c r="K49" i="86"/>
  <c r="M12" i="85"/>
  <c r="M30" i="84"/>
  <c r="D51" i="84"/>
  <c r="M51" i="84" s="1"/>
  <c r="D55" i="84"/>
  <c r="M55" i="84" s="1"/>
  <c r="D47" i="84"/>
  <c r="M47" i="84" s="1"/>
  <c r="M18" i="84"/>
  <c r="M22" i="84"/>
  <c r="M33" i="84"/>
  <c r="D39" i="84"/>
  <c r="M39" i="84" s="1"/>
  <c r="D43" i="84"/>
  <c r="M43" i="84" s="1"/>
  <c r="D58" i="84"/>
  <c r="M58" i="84" s="1"/>
  <c r="M14" i="84"/>
  <c r="D54" i="84"/>
  <c r="M54" i="84" s="1"/>
  <c r="M24" i="84"/>
  <c r="D38" i="84"/>
  <c r="M38" i="84" s="1"/>
  <c r="D46" i="84"/>
  <c r="M46" i="84" s="1"/>
  <c r="M31" i="84"/>
  <c r="M12" i="82"/>
  <c r="M12" i="81"/>
  <c r="M12" i="83"/>
  <c r="H18" i="82"/>
  <c r="N18" i="82" s="1"/>
  <c r="O18" i="82" s="1"/>
  <c r="H24" i="82"/>
  <c r="N24" i="82" s="1"/>
  <c r="O24" i="82" s="1"/>
  <c r="N59" i="94"/>
  <c r="O59" i="94" s="1"/>
  <c r="J59" i="94" s="1"/>
  <c r="D42" i="94"/>
  <c r="M42" i="94" s="1"/>
  <c r="M16" i="94"/>
  <c r="D45" i="94"/>
  <c r="M45" i="94" s="1"/>
  <c r="M19" i="94"/>
  <c r="D48" i="94"/>
  <c r="M48" i="94" s="1"/>
  <c r="M22" i="94"/>
  <c r="D51" i="94"/>
  <c r="M51" i="94" s="1"/>
  <c r="M25" i="94"/>
  <c r="D54" i="94"/>
  <c r="M54" i="94" s="1"/>
  <c r="M28" i="94"/>
  <c r="D57" i="94"/>
  <c r="M57" i="94" s="1"/>
  <c r="M31" i="94"/>
  <c r="H14" i="94"/>
  <c r="H17" i="94"/>
  <c r="H20" i="94"/>
  <c r="H23" i="94"/>
  <c r="H26" i="94"/>
  <c r="H29" i="94"/>
  <c r="H32" i="94"/>
  <c r="F35" i="94"/>
  <c r="H40" i="94"/>
  <c r="H43" i="94"/>
  <c r="H46" i="94"/>
  <c r="H49" i="94"/>
  <c r="H52" i="94"/>
  <c r="H55" i="94"/>
  <c r="H58" i="94"/>
  <c r="D41" i="94"/>
  <c r="M41" i="94" s="1"/>
  <c r="M15" i="94"/>
  <c r="D44" i="94"/>
  <c r="M44" i="94" s="1"/>
  <c r="M18" i="94"/>
  <c r="D47" i="94"/>
  <c r="M47" i="94" s="1"/>
  <c r="M21" i="94"/>
  <c r="D50" i="94"/>
  <c r="M50" i="94" s="1"/>
  <c r="M24" i="94"/>
  <c r="D53" i="94"/>
  <c r="M53" i="94" s="1"/>
  <c r="M27" i="94"/>
  <c r="D56" i="94"/>
  <c r="M56" i="94" s="1"/>
  <c r="M30" i="94"/>
  <c r="D59" i="94"/>
  <c r="M59" i="94" s="1"/>
  <c r="M33" i="94"/>
  <c r="H12" i="94"/>
  <c r="H13" i="94"/>
  <c r="H16" i="94"/>
  <c r="H19" i="94"/>
  <c r="H22" i="94"/>
  <c r="H25" i="94"/>
  <c r="H28" i="94"/>
  <c r="H31" i="94"/>
  <c r="H39" i="94"/>
  <c r="H42" i="94"/>
  <c r="H45" i="94"/>
  <c r="H48" i="94"/>
  <c r="H51" i="94"/>
  <c r="H54" i="94"/>
  <c r="H57" i="94"/>
  <c r="D40" i="94"/>
  <c r="M40" i="94" s="1"/>
  <c r="M14" i="94"/>
  <c r="D43" i="94"/>
  <c r="M43" i="94" s="1"/>
  <c r="M17" i="94"/>
  <c r="D46" i="94"/>
  <c r="M46" i="94" s="1"/>
  <c r="M20" i="94"/>
  <c r="D49" i="94"/>
  <c r="M49" i="94" s="1"/>
  <c r="M23" i="94"/>
  <c r="D52" i="94"/>
  <c r="M52" i="94" s="1"/>
  <c r="M26" i="94"/>
  <c r="D55" i="94"/>
  <c r="M55" i="94" s="1"/>
  <c r="M29" i="94"/>
  <c r="D58" i="94"/>
  <c r="M58" i="94" s="1"/>
  <c r="M32" i="94"/>
  <c r="D39" i="94"/>
  <c r="M39" i="94" s="1"/>
  <c r="M13" i="94"/>
  <c r="H15" i="94"/>
  <c r="H18" i="94"/>
  <c r="H21" i="94"/>
  <c r="H24" i="94"/>
  <c r="H27" i="94"/>
  <c r="H30" i="94"/>
  <c r="H33" i="94"/>
  <c r="H38" i="94"/>
  <c r="H41" i="94"/>
  <c r="H44" i="94"/>
  <c r="H47" i="94"/>
  <c r="H50" i="94"/>
  <c r="H53" i="94"/>
  <c r="H56" i="94"/>
  <c r="G24" i="93"/>
  <c r="H24" i="93" s="1"/>
  <c r="G14" i="93"/>
  <c r="H14" i="93" s="1"/>
  <c r="G20" i="93"/>
  <c r="H20" i="93" s="1"/>
  <c r="G26" i="93"/>
  <c r="H26" i="93" s="1"/>
  <c r="G32" i="93"/>
  <c r="H32" i="93" s="1"/>
  <c r="G16" i="93"/>
  <c r="H16" i="93" s="1"/>
  <c r="G22" i="93"/>
  <c r="H22" i="93" s="1"/>
  <c r="G28" i="93"/>
  <c r="H28" i="93" s="1"/>
  <c r="G30" i="93"/>
  <c r="H30" i="93" s="1"/>
  <c r="G17" i="93"/>
  <c r="H17" i="93" s="1"/>
  <c r="G23" i="93"/>
  <c r="H23" i="93" s="1"/>
  <c r="G29" i="93"/>
  <c r="H29" i="93" s="1"/>
  <c r="G19" i="93"/>
  <c r="H19" i="93" s="1"/>
  <c r="G25" i="93"/>
  <c r="H25" i="93" s="1"/>
  <c r="G31" i="93"/>
  <c r="H31" i="93" s="1"/>
  <c r="G12" i="93"/>
  <c r="H12" i="93" s="1"/>
  <c r="G13" i="93"/>
  <c r="H13" i="93" s="1"/>
  <c r="J43" i="93"/>
  <c r="J45" i="93"/>
  <c r="J55" i="93"/>
  <c r="D9" i="93"/>
  <c r="N39" i="93"/>
  <c r="O39" i="93" s="1"/>
  <c r="J39" i="93" s="1"/>
  <c r="K40" i="93"/>
  <c r="N41" i="93"/>
  <c r="O41" i="93" s="1"/>
  <c r="J41" i="93" s="1"/>
  <c r="K42" i="93"/>
  <c r="D43" i="93"/>
  <c r="M43" i="93" s="1"/>
  <c r="I44" i="93"/>
  <c r="K44" i="93"/>
  <c r="I46" i="93"/>
  <c r="I48" i="93"/>
  <c r="D49" i="93"/>
  <c r="M49" i="93" s="1"/>
  <c r="N49" i="93"/>
  <c r="O49" i="93" s="1"/>
  <c r="I49" i="93" s="1"/>
  <c r="I52" i="93"/>
  <c r="K52" i="93"/>
  <c r="D55" i="93"/>
  <c r="M55" i="93" s="1"/>
  <c r="K56" i="93"/>
  <c r="I58" i="93"/>
  <c r="K58" i="93"/>
  <c r="I43" i="93"/>
  <c r="K43" i="93"/>
  <c r="I55" i="93"/>
  <c r="H15" i="93"/>
  <c r="H18" i="93"/>
  <c r="H21" i="93"/>
  <c r="H27" i="93"/>
  <c r="H33" i="93"/>
  <c r="J40" i="93"/>
  <c r="J44" i="93"/>
  <c r="J48" i="93"/>
  <c r="J50" i="93"/>
  <c r="J54" i="93"/>
  <c r="G12" i="92"/>
  <c r="H12" i="92" s="1"/>
  <c r="F9" i="92"/>
  <c r="D39" i="92"/>
  <c r="M39" i="92" s="1"/>
  <c r="M13" i="92"/>
  <c r="K43" i="92"/>
  <c r="K55" i="92"/>
  <c r="H14" i="92"/>
  <c r="D41" i="92"/>
  <c r="M41" i="92" s="1"/>
  <c r="M15" i="92"/>
  <c r="H16" i="92"/>
  <c r="D43" i="92"/>
  <c r="M43" i="92" s="1"/>
  <c r="M17" i="92"/>
  <c r="H18" i="92"/>
  <c r="D45" i="92"/>
  <c r="M45" i="92" s="1"/>
  <c r="M19" i="92"/>
  <c r="H20" i="92"/>
  <c r="D47" i="92"/>
  <c r="M47" i="92" s="1"/>
  <c r="M21" i="92"/>
  <c r="H22" i="92"/>
  <c r="D49" i="92"/>
  <c r="M49" i="92" s="1"/>
  <c r="M23" i="92"/>
  <c r="H24" i="92"/>
  <c r="D51" i="92"/>
  <c r="M51" i="92" s="1"/>
  <c r="M25" i="92"/>
  <c r="H26" i="92"/>
  <c r="D53" i="92"/>
  <c r="M53" i="92" s="1"/>
  <c r="M27" i="92"/>
  <c r="H28" i="92"/>
  <c r="D55" i="92"/>
  <c r="M55" i="92" s="1"/>
  <c r="M29" i="92"/>
  <c r="H30" i="92"/>
  <c r="D57" i="92"/>
  <c r="M57" i="92" s="1"/>
  <c r="M31" i="92"/>
  <c r="H32" i="92"/>
  <c r="D59" i="92"/>
  <c r="M59" i="92" s="1"/>
  <c r="M33" i="92"/>
  <c r="M12" i="92"/>
  <c r="H38" i="92"/>
  <c r="N39" i="92"/>
  <c r="O39" i="92" s="1"/>
  <c r="I39" i="92" s="1"/>
  <c r="H40" i="92"/>
  <c r="H42" i="92"/>
  <c r="H44" i="92"/>
  <c r="H46" i="92"/>
  <c r="H48" i="92"/>
  <c r="H50" i="92"/>
  <c r="H52" i="92"/>
  <c r="H54" i="92"/>
  <c r="H56" i="92"/>
  <c r="H58" i="92"/>
  <c r="I55" i="92"/>
  <c r="J55" i="92"/>
  <c r="I41" i="92"/>
  <c r="I47" i="92"/>
  <c r="I51" i="92"/>
  <c r="J51" i="92"/>
  <c r="H13" i="92"/>
  <c r="D40" i="92"/>
  <c r="M40" i="92" s="1"/>
  <c r="M14" i="92"/>
  <c r="H15" i="92"/>
  <c r="D42" i="92"/>
  <c r="M42" i="92" s="1"/>
  <c r="M16" i="92"/>
  <c r="H17" i="92"/>
  <c r="D44" i="92"/>
  <c r="M44" i="92" s="1"/>
  <c r="M18" i="92"/>
  <c r="H19" i="92"/>
  <c r="D46" i="92"/>
  <c r="M46" i="92" s="1"/>
  <c r="M20" i="92"/>
  <c r="H21" i="92"/>
  <c r="D48" i="92"/>
  <c r="M48" i="92" s="1"/>
  <c r="M22" i="92"/>
  <c r="H23" i="92"/>
  <c r="D50" i="92"/>
  <c r="M50" i="92" s="1"/>
  <c r="M24" i="92"/>
  <c r="H25" i="92"/>
  <c r="D52" i="92"/>
  <c r="M52" i="92" s="1"/>
  <c r="M26" i="92"/>
  <c r="H27" i="92"/>
  <c r="D54" i="92"/>
  <c r="M54" i="92" s="1"/>
  <c r="M28" i="92"/>
  <c r="H29" i="92"/>
  <c r="D56" i="92"/>
  <c r="M56" i="92" s="1"/>
  <c r="M30" i="92"/>
  <c r="H31" i="92"/>
  <c r="D58" i="92"/>
  <c r="M58" i="92" s="1"/>
  <c r="M32" i="92"/>
  <c r="H33" i="92"/>
  <c r="H33" i="91"/>
  <c r="H32" i="91"/>
  <c r="H31" i="91"/>
  <c r="H30" i="91"/>
  <c r="H29" i="91"/>
  <c r="H28" i="91"/>
  <c r="H27" i="91"/>
  <c r="H26" i="91"/>
  <c r="H25" i="91"/>
  <c r="H24" i="91"/>
  <c r="H23" i="91"/>
  <c r="H22" i="91"/>
  <c r="H21" i="91"/>
  <c r="H20" i="91"/>
  <c r="H19" i="91"/>
  <c r="H18" i="91"/>
  <c r="H17" i="91"/>
  <c r="H16" i="91"/>
  <c r="H15" i="91"/>
  <c r="H14" i="91"/>
  <c r="G12" i="91"/>
  <c r="H12" i="91" s="1"/>
  <c r="G13" i="91"/>
  <c r="H13" i="91" s="1"/>
  <c r="H59" i="91"/>
  <c r="M20" i="91"/>
  <c r="M23" i="91"/>
  <c r="M26" i="91"/>
  <c r="D9" i="91"/>
  <c r="M33" i="91"/>
  <c r="D45" i="91"/>
  <c r="M45" i="91" s="1"/>
  <c r="D48" i="91"/>
  <c r="M48" i="91" s="1"/>
  <c r="D51" i="91"/>
  <c r="M51" i="91" s="1"/>
  <c r="D54" i="91"/>
  <c r="M54" i="91" s="1"/>
  <c r="D57" i="91"/>
  <c r="M57" i="91" s="1"/>
  <c r="M29" i="91"/>
  <c r="M32" i="91"/>
  <c r="N43" i="91"/>
  <c r="O43" i="91" s="1"/>
  <c r="K43" i="91" s="1"/>
  <c r="K49" i="91"/>
  <c r="M14" i="91"/>
  <c r="M17" i="91"/>
  <c r="K39" i="91"/>
  <c r="K54" i="91"/>
  <c r="N38" i="91"/>
  <c r="O38" i="91" s="1"/>
  <c r="K38" i="91" s="1"/>
  <c r="I39" i="91"/>
  <c r="N41" i="91"/>
  <c r="O41" i="91" s="1"/>
  <c r="I41" i="91" s="1"/>
  <c r="I45" i="91"/>
  <c r="N47" i="91"/>
  <c r="O47" i="91" s="1"/>
  <c r="I47" i="91" s="1"/>
  <c r="I54" i="91"/>
  <c r="I57" i="91"/>
  <c r="G12" i="90"/>
  <c r="H12" i="90" s="1"/>
  <c r="D53" i="90"/>
  <c r="M53" i="90" s="1"/>
  <c r="M27" i="90"/>
  <c r="I29" i="90"/>
  <c r="D44" i="90"/>
  <c r="M44" i="90" s="1"/>
  <c r="M18" i="90"/>
  <c r="D56" i="90"/>
  <c r="M56" i="90" s="1"/>
  <c r="M30" i="90"/>
  <c r="M12" i="90"/>
  <c r="D42" i="90"/>
  <c r="M42" i="90" s="1"/>
  <c r="M16" i="90"/>
  <c r="H18" i="90"/>
  <c r="D45" i="90"/>
  <c r="M45" i="90" s="1"/>
  <c r="M19" i="90"/>
  <c r="D48" i="90"/>
  <c r="M48" i="90" s="1"/>
  <c r="M22" i="90"/>
  <c r="H24" i="90"/>
  <c r="D51" i="90"/>
  <c r="M51" i="90" s="1"/>
  <c r="M25" i="90"/>
  <c r="H27" i="90"/>
  <c r="D54" i="90"/>
  <c r="M54" i="90" s="1"/>
  <c r="M28" i="90"/>
  <c r="H30" i="90"/>
  <c r="D57" i="90"/>
  <c r="M57" i="90" s="1"/>
  <c r="M31" i="90"/>
  <c r="H33" i="90"/>
  <c r="D35" i="90"/>
  <c r="H39" i="90"/>
  <c r="H42" i="90"/>
  <c r="H45" i="90"/>
  <c r="H48" i="90"/>
  <c r="H51" i="90"/>
  <c r="H54" i="90"/>
  <c r="H57" i="90"/>
  <c r="D41" i="90"/>
  <c r="M41" i="90" s="1"/>
  <c r="M15" i="90"/>
  <c r="G13" i="90"/>
  <c r="H13" i="90" s="1"/>
  <c r="K17" i="90"/>
  <c r="I21" i="90"/>
  <c r="K29" i="90"/>
  <c r="F35" i="90"/>
  <c r="N41" i="90"/>
  <c r="O41" i="90" s="1"/>
  <c r="K41" i="90" s="1"/>
  <c r="N59" i="90"/>
  <c r="O59" i="90" s="1"/>
  <c r="K59" i="90" s="1"/>
  <c r="D39" i="90"/>
  <c r="M39" i="90" s="1"/>
  <c r="M13" i="90"/>
  <c r="H20" i="90"/>
  <c r="D50" i="90"/>
  <c r="M50" i="90" s="1"/>
  <c r="M24" i="90"/>
  <c r="H26" i="90"/>
  <c r="H32" i="90"/>
  <c r="K44" i="90"/>
  <c r="D40" i="90"/>
  <c r="M40" i="90" s="1"/>
  <c r="M14" i="90"/>
  <c r="H16" i="90"/>
  <c r="D43" i="90"/>
  <c r="M43" i="90" s="1"/>
  <c r="M17" i="90"/>
  <c r="D46" i="90"/>
  <c r="M46" i="90" s="1"/>
  <c r="M20" i="90"/>
  <c r="J21" i="90"/>
  <c r="H22" i="90"/>
  <c r="D49" i="90"/>
  <c r="M49" i="90" s="1"/>
  <c r="M23" i="90"/>
  <c r="H25" i="90"/>
  <c r="D52" i="90"/>
  <c r="M52" i="90" s="1"/>
  <c r="M26" i="90"/>
  <c r="H28" i="90"/>
  <c r="D55" i="90"/>
  <c r="M55" i="90" s="1"/>
  <c r="M29" i="90"/>
  <c r="H31" i="90"/>
  <c r="D58" i="90"/>
  <c r="M58" i="90" s="1"/>
  <c r="M32" i="90"/>
  <c r="H40" i="90"/>
  <c r="H43" i="90"/>
  <c r="H46" i="90"/>
  <c r="H49" i="90"/>
  <c r="H52" i="90"/>
  <c r="H55" i="90"/>
  <c r="H58" i="90"/>
  <c r="H14" i="90"/>
  <c r="D47" i="90"/>
  <c r="M47" i="90" s="1"/>
  <c r="M21" i="90"/>
  <c r="D59" i="90"/>
  <c r="M59" i="90" s="1"/>
  <c r="M33" i="90"/>
  <c r="K15" i="90"/>
  <c r="N59" i="89"/>
  <c r="O59" i="89" s="1"/>
  <c r="J59" i="89" s="1"/>
  <c r="D42" i="89"/>
  <c r="M42" i="89" s="1"/>
  <c r="M16" i="89"/>
  <c r="D45" i="89"/>
  <c r="M45" i="89" s="1"/>
  <c r="M19" i="89"/>
  <c r="D48" i="89"/>
  <c r="M48" i="89" s="1"/>
  <c r="M22" i="89"/>
  <c r="D51" i="89"/>
  <c r="M51" i="89" s="1"/>
  <c r="M25" i="89"/>
  <c r="D54" i="89"/>
  <c r="M54" i="89" s="1"/>
  <c r="M28" i="89"/>
  <c r="D57" i="89"/>
  <c r="M57" i="89" s="1"/>
  <c r="M31" i="89"/>
  <c r="D35" i="89"/>
  <c r="H14" i="89"/>
  <c r="H17" i="89"/>
  <c r="H20" i="89"/>
  <c r="H23" i="89"/>
  <c r="H26" i="89"/>
  <c r="H29" i="89"/>
  <c r="H32" i="89"/>
  <c r="F35" i="89"/>
  <c r="H40" i="89"/>
  <c r="H43" i="89"/>
  <c r="H46" i="89"/>
  <c r="H49" i="89"/>
  <c r="H52" i="89"/>
  <c r="H55" i="89"/>
  <c r="H58" i="89"/>
  <c r="D41" i="89"/>
  <c r="M41" i="89" s="1"/>
  <c r="M15" i="89"/>
  <c r="D44" i="89"/>
  <c r="M44" i="89" s="1"/>
  <c r="M18" i="89"/>
  <c r="D47" i="89"/>
  <c r="M47" i="89" s="1"/>
  <c r="M21" i="89"/>
  <c r="D50" i="89"/>
  <c r="M50" i="89" s="1"/>
  <c r="M24" i="89"/>
  <c r="D53" i="89"/>
  <c r="M53" i="89" s="1"/>
  <c r="M27" i="89"/>
  <c r="D56" i="89"/>
  <c r="M56" i="89" s="1"/>
  <c r="M30" i="89"/>
  <c r="D59" i="89"/>
  <c r="M59" i="89" s="1"/>
  <c r="M33" i="89"/>
  <c r="H12" i="89"/>
  <c r="H13" i="89"/>
  <c r="H16" i="89"/>
  <c r="H19" i="89"/>
  <c r="H22" i="89"/>
  <c r="H25" i="89"/>
  <c r="H28" i="89"/>
  <c r="H31" i="89"/>
  <c r="H39" i="89"/>
  <c r="H42" i="89"/>
  <c r="H45" i="89"/>
  <c r="H48" i="89"/>
  <c r="H51" i="89"/>
  <c r="H54" i="89"/>
  <c r="H57" i="89"/>
  <c r="D40" i="89"/>
  <c r="M40" i="89" s="1"/>
  <c r="M14" i="89"/>
  <c r="D43" i="89"/>
  <c r="M43" i="89" s="1"/>
  <c r="M17" i="89"/>
  <c r="D46" i="89"/>
  <c r="M46" i="89" s="1"/>
  <c r="M20" i="89"/>
  <c r="D49" i="89"/>
  <c r="M49" i="89" s="1"/>
  <c r="M23" i="89"/>
  <c r="D52" i="89"/>
  <c r="M52" i="89" s="1"/>
  <c r="M26" i="89"/>
  <c r="D55" i="89"/>
  <c r="M55" i="89" s="1"/>
  <c r="M29" i="89"/>
  <c r="D58" i="89"/>
  <c r="M58" i="89" s="1"/>
  <c r="M32" i="89"/>
  <c r="D39" i="89"/>
  <c r="M39" i="89" s="1"/>
  <c r="M13" i="89"/>
  <c r="H15" i="89"/>
  <c r="H18" i="89"/>
  <c r="H21" i="89"/>
  <c r="H24" i="89"/>
  <c r="H27" i="89"/>
  <c r="H30" i="89"/>
  <c r="H33" i="89"/>
  <c r="H38" i="89"/>
  <c r="H41" i="89"/>
  <c r="H44" i="89"/>
  <c r="H47" i="89"/>
  <c r="H50" i="89"/>
  <c r="H53" i="89"/>
  <c r="H56" i="89"/>
  <c r="N13" i="88"/>
  <c r="O13" i="88" s="1"/>
  <c r="K13" i="88" s="1"/>
  <c r="F35" i="88"/>
  <c r="H59" i="88"/>
  <c r="H58" i="88"/>
  <c r="H57" i="88"/>
  <c r="H56" i="88"/>
  <c r="H55" i="88"/>
  <c r="H54" i="88"/>
  <c r="H53" i="88"/>
  <c r="H52" i="88"/>
  <c r="H51" i="88"/>
  <c r="H50" i="88"/>
  <c r="H49" i="88"/>
  <c r="H48" i="88"/>
  <c r="H47" i="88"/>
  <c r="H46" i="88"/>
  <c r="H45" i="88"/>
  <c r="H44" i="88"/>
  <c r="H43" i="88"/>
  <c r="H42" i="88"/>
  <c r="H41" i="88"/>
  <c r="H40" i="88"/>
  <c r="H39" i="88"/>
  <c r="H38" i="88"/>
  <c r="H33" i="88"/>
  <c r="H32" i="88"/>
  <c r="H31" i="88"/>
  <c r="H30" i="88"/>
  <c r="H29" i="88"/>
  <c r="H28" i="88"/>
  <c r="H27" i="88"/>
  <c r="H26" i="88"/>
  <c r="H25" i="88"/>
  <c r="H24" i="88"/>
  <c r="H23" i="88"/>
  <c r="H22" i="88"/>
  <c r="H21" i="88"/>
  <c r="H20" i="88"/>
  <c r="H19" i="88"/>
  <c r="H18" i="88"/>
  <c r="H17" i="88"/>
  <c r="H16" i="88"/>
  <c r="H15" i="88"/>
  <c r="H14" i="88"/>
  <c r="H12" i="88"/>
  <c r="F9" i="88"/>
  <c r="N51" i="87"/>
  <c r="O51" i="87" s="1"/>
  <c r="J51" i="87" s="1"/>
  <c r="F9" i="87"/>
  <c r="D40" i="87"/>
  <c r="M40" i="87" s="1"/>
  <c r="M14" i="87"/>
  <c r="D43" i="87"/>
  <c r="M43" i="87" s="1"/>
  <c r="M17" i="87"/>
  <c r="D46" i="87"/>
  <c r="M46" i="87" s="1"/>
  <c r="M20" i="87"/>
  <c r="D49" i="87"/>
  <c r="M49" i="87" s="1"/>
  <c r="M23" i="87"/>
  <c r="D52" i="87"/>
  <c r="M52" i="87" s="1"/>
  <c r="M26" i="87"/>
  <c r="D55" i="87"/>
  <c r="M55" i="87" s="1"/>
  <c r="M29" i="87"/>
  <c r="D58" i="87"/>
  <c r="M58" i="87" s="1"/>
  <c r="M32" i="87"/>
  <c r="H53" i="87"/>
  <c r="H55" i="87"/>
  <c r="H57" i="87"/>
  <c r="H59" i="87"/>
  <c r="D39" i="87"/>
  <c r="M39" i="87" s="1"/>
  <c r="M13" i="87"/>
  <c r="H15" i="87"/>
  <c r="H18" i="87"/>
  <c r="H21" i="87"/>
  <c r="H24" i="87"/>
  <c r="H27" i="87"/>
  <c r="H30" i="87"/>
  <c r="H33" i="87"/>
  <c r="H38" i="87"/>
  <c r="H41" i="87"/>
  <c r="H44" i="87"/>
  <c r="H47" i="87"/>
  <c r="H50" i="87"/>
  <c r="D42" i="87"/>
  <c r="M42" i="87" s="1"/>
  <c r="M16" i="87"/>
  <c r="D45" i="87"/>
  <c r="M45" i="87" s="1"/>
  <c r="M19" i="87"/>
  <c r="D48" i="87"/>
  <c r="M48" i="87" s="1"/>
  <c r="M22" i="87"/>
  <c r="D51" i="87"/>
  <c r="M51" i="87" s="1"/>
  <c r="M25" i="87"/>
  <c r="D54" i="87"/>
  <c r="M54" i="87" s="1"/>
  <c r="M28" i="87"/>
  <c r="D57" i="87"/>
  <c r="M57" i="87" s="1"/>
  <c r="M31" i="87"/>
  <c r="D35" i="87"/>
  <c r="M12" i="87"/>
  <c r="H14" i="87"/>
  <c r="H17" i="87"/>
  <c r="H20" i="87"/>
  <c r="H23" i="87"/>
  <c r="H26" i="87"/>
  <c r="H29" i="87"/>
  <c r="H32" i="87"/>
  <c r="F35" i="87"/>
  <c r="H40" i="87"/>
  <c r="H43" i="87"/>
  <c r="H46" i="87"/>
  <c r="H49" i="87"/>
  <c r="H52" i="87"/>
  <c r="H54" i="87"/>
  <c r="H56" i="87"/>
  <c r="H58" i="87"/>
  <c r="D41" i="87"/>
  <c r="M41" i="87" s="1"/>
  <c r="M15" i="87"/>
  <c r="D44" i="87"/>
  <c r="M44" i="87" s="1"/>
  <c r="M18" i="87"/>
  <c r="D47" i="87"/>
  <c r="M47" i="87" s="1"/>
  <c r="M21" i="87"/>
  <c r="D50" i="87"/>
  <c r="M50" i="87" s="1"/>
  <c r="M24" i="87"/>
  <c r="D53" i="87"/>
  <c r="M53" i="87" s="1"/>
  <c r="M27" i="87"/>
  <c r="D56" i="87"/>
  <c r="M56" i="87" s="1"/>
  <c r="M30" i="87"/>
  <c r="D59" i="87"/>
  <c r="M59" i="87" s="1"/>
  <c r="M33" i="87"/>
  <c r="H12" i="87"/>
  <c r="H13" i="87"/>
  <c r="H16" i="87"/>
  <c r="H19" i="87"/>
  <c r="H22" i="87"/>
  <c r="H25" i="87"/>
  <c r="H28" i="87"/>
  <c r="H31" i="87"/>
  <c r="H39" i="87"/>
  <c r="H42" i="87"/>
  <c r="H45" i="87"/>
  <c r="H48" i="87"/>
  <c r="N55" i="86"/>
  <c r="O55" i="86" s="1"/>
  <c r="J55" i="86" s="1"/>
  <c r="G12" i="86"/>
  <c r="H12" i="86" s="1"/>
  <c r="I40" i="86"/>
  <c r="I46" i="86"/>
  <c r="I52" i="86"/>
  <c r="G13" i="86"/>
  <c r="H13" i="86" s="1"/>
  <c r="N17" i="86"/>
  <c r="O17" i="86" s="1"/>
  <c r="K17" i="86" s="1"/>
  <c r="K40" i="86"/>
  <c r="K46" i="86"/>
  <c r="K52" i="86"/>
  <c r="N23" i="86"/>
  <c r="O23" i="86" s="1"/>
  <c r="J23" i="86" s="1"/>
  <c r="N29" i="86"/>
  <c r="O29" i="86" s="1"/>
  <c r="J29" i="86" s="1"/>
  <c r="I43" i="86"/>
  <c r="I49" i="86"/>
  <c r="N16" i="86"/>
  <c r="O16" i="86" s="1"/>
  <c r="J16" i="86" s="1"/>
  <c r="N22" i="86"/>
  <c r="O22" i="86" s="1"/>
  <c r="J22" i="86" s="1"/>
  <c r="N28" i="86"/>
  <c r="O28" i="86" s="1"/>
  <c r="J28" i="86" s="1"/>
  <c r="I28" i="86"/>
  <c r="D41" i="86"/>
  <c r="M41" i="86" s="1"/>
  <c r="M15" i="86"/>
  <c r="D44" i="86"/>
  <c r="M44" i="86" s="1"/>
  <c r="M18" i="86"/>
  <c r="G19" i="86"/>
  <c r="H19" i="86" s="1"/>
  <c r="D47" i="86"/>
  <c r="M47" i="86" s="1"/>
  <c r="M21" i="86"/>
  <c r="D50" i="86"/>
  <c r="M50" i="86" s="1"/>
  <c r="M24" i="86"/>
  <c r="G25" i="86"/>
  <c r="H25" i="86" s="1"/>
  <c r="D53" i="86"/>
  <c r="M53" i="86" s="1"/>
  <c r="M27" i="86"/>
  <c r="D56" i="86"/>
  <c r="M56" i="86" s="1"/>
  <c r="M30" i="86"/>
  <c r="G31" i="86"/>
  <c r="H31" i="86" s="1"/>
  <c r="D59" i="86"/>
  <c r="M59" i="86" s="1"/>
  <c r="M33" i="86"/>
  <c r="H57" i="86"/>
  <c r="H59" i="86"/>
  <c r="D40" i="86"/>
  <c r="M40" i="86" s="1"/>
  <c r="M14" i="86"/>
  <c r="G15" i="86"/>
  <c r="H15" i="86" s="1"/>
  <c r="D43" i="86"/>
  <c r="M43" i="86" s="1"/>
  <c r="M17" i="86"/>
  <c r="G18" i="86"/>
  <c r="H18" i="86" s="1"/>
  <c r="D46" i="86"/>
  <c r="M46" i="86" s="1"/>
  <c r="M20" i="86"/>
  <c r="G21" i="86"/>
  <c r="H21" i="86" s="1"/>
  <c r="D49" i="86"/>
  <c r="M49" i="86" s="1"/>
  <c r="M23" i="86"/>
  <c r="G24" i="86"/>
  <c r="H24" i="86" s="1"/>
  <c r="D52" i="86"/>
  <c r="M52" i="86" s="1"/>
  <c r="M26" i="86"/>
  <c r="G27" i="86"/>
  <c r="H27" i="86" s="1"/>
  <c r="D55" i="86"/>
  <c r="M55" i="86" s="1"/>
  <c r="M29" i="86"/>
  <c r="G30" i="86"/>
  <c r="H30" i="86" s="1"/>
  <c r="D58" i="86"/>
  <c r="M58" i="86" s="1"/>
  <c r="M32" i="86"/>
  <c r="G33" i="86"/>
  <c r="H33" i="86" s="1"/>
  <c r="D39" i="86"/>
  <c r="M39" i="86" s="1"/>
  <c r="M13" i="86"/>
  <c r="J38" i="86"/>
  <c r="J41" i="86"/>
  <c r="J44" i="86"/>
  <c r="J47" i="86"/>
  <c r="J50" i="86"/>
  <c r="J53" i="86"/>
  <c r="I56" i="86"/>
  <c r="J56" i="86"/>
  <c r="I58" i="86"/>
  <c r="J58" i="86"/>
  <c r="G14" i="86"/>
  <c r="H14" i="86" s="1"/>
  <c r="D42" i="86"/>
  <c r="M42" i="86" s="1"/>
  <c r="M16" i="86"/>
  <c r="D45" i="86"/>
  <c r="M45" i="86" s="1"/>
  <c r="M19" i="86"/>
  <c r="G20" i="86"/>
  <c r="H20" i="86" s="1"/>
  <c r="D48" i="86"/>
  <c r="M48" i="86" s="1"/>
  <c r="M22" i="86"/>
  <c r="D51" i="86"/>
  <c r="M51" i="86" s="1"/>
  <c r="M25" i="86"/>
  <c r="G26" i="86"/>
  <c r="H26" i="86" s="1"/>
  <c r="D54" i="86"/>
  <c r="M54" i="86" s="1"/>
  <c r="M28" i="86"/>
  <c r="D57" i="86"/>
  <c r="M57" i="86" s="1"/>
  <c r="M31" i="86"/>
  <c r="G32" i="86"/>
  <c r="H32" i="86" s="1"/>
  <c r="I38" i="86"/>
  <c r="I41" i="86"/>
  <c r="I44" i="86"/>
  <c r="I47" i="86"/>
  <c r="I50" i="86"/>
  <c r="I53" i="86"/>
  <c r="K56" i="86"/>
  <c r="K58" i="86"/>
  <c r="M12" i="86"/>
  <c r="K38" i="86"/>
  <c r="N39" i="86"/>
  <c r="O39" i="86" s="1"/>
  <c r="J39" i="86" s="1"/>
  <c r="J40" i="86"/>
  <c r="K41" i="86"/>
  <c r="N42" i="86"/>
  <c r="O42" i="86" s="1"/>
  <c r="J42" i="86" s="1"/>
  <c r="J43" i="86"/>
  <c r="K44" i="86"/>
  <c r="N45" i="86"/>
  <c r="O45" i="86" s="1"/>
  <c r="I45" i="86" s="1"/>
  <c r="J46" i="86"/>
  <c r="K47" i="86"/>
  <c r="N48" i="86"/>
  <c r="O48" i="86" s="1"/>
  <c r="J48" i="86" s="1"/>
  <c r="J49" i="86"/>
  <c r="K50" i="86"/>
  <c r="N51" i="86"/>
  <c r="O51" i="86" s="1"/>
  <c r="I51" i="86" s="1"/>
  <c r="J52" i="86"/>
  <c r="K53" i="86"/>
  <c r="N54" i="86"/>
  <c r="O54" i="86" s="1"/>
  <c r="I54" i="86" s="1"/>
  <c r="N59" i="85"/>
  <c r="O59" i="85" s="1"/>
  <c r="I59" i="85" s="1"/>
  <c r="D42" i="85"/>
  <c r="M42" i="85" s="1"/>
  <c r="M16" i="85"/>
  <c r="D45" i="85"/>
  <c r="M45" i="85" s="1"/>
  <c r="M19" i="85"/>
  <c r="D48" i="85"/>
  <c r="M48" i="85" s="1"/>
  <c r="M22" i="85"/>
  <c r="D51" i="85"/>
  <c r="M51" i="85" s="1"/>
  <c r="M25" i="85"/>
  <c r="D54" i="85"/>
  <c r="M54" i="85" s="1"/>
  <c r="M28" i="85"/>
  <c r="D57" i="85"/>
  <c r="M57" i="85" s="1"/>
  <c r="M31" i="85"/>
  <c r="D35" i="85"/>
  <c r="H14" i="85"/>
  <c r="H17" i="85"/>
  <c r="H20" i="85"/>
  <c r="H23" i="85"/>
  <c r="H26" i="85"/>
  <c r="H29" i="85"/>
  <c r="H32" i="85"/>
  <c r="F35" i="85"/>
  <c r="H40" i="85"/>
  <c r="H43" i="85"/>
  <c r="H46" i="85"/>
  <c r="H49" i="85"/>
  <c r="H52" i="85"/>
  <c r="H55" i="85"/>
  <c r="H58" i="85"/>
  <c r="D41" i="85"/>
  <c r="M41" i="85" s="1"/>
  <c r="M15" i="85"/>
  <c r="D44" i="85"/>
  <c r="M44" i="85" s="1"/>
  <c r="M18" i="85"/>
  <c r="D47" i="85"/>
  <c r="M47" i="85" s="1"/>
  <c r="M21" i="85"/>
  <c r="D50" i="85"/>
  <c r="M50" i="85" s="1"/>
  <c r="M24" i="85"/>
  <c r="D53" i="85"/>
  <c r="M53" i="85" s="1"/>
  <c r="M27" i="85"/>
  <c r="D56" i="85"/>
  <c r="M56" i="85" s="1"/>
  <c r="M30" i="85"/>
  <c r="D59" i="85"/>
  <c r="M59" i="85" s="1"/>
  <c r="M33" i="85"/>
  <c r="H12" i="85"/>
  <c r="H13" i="85"/>
  <c r="H16" i="85"/>
  <c r="H19" i="85"/>
  <c r="H22" i="85"/>
  <c r="H25" i="85"/>
  <c r="H28" i="85"/>
  <c r="H31" i="85"/>
  <c r="H39" i="85"/>
  <c r="H42" i="85"/>
  <c r="H45" i="85"/>
  <c r="H48" i="85"/>
  <c r="H51" i="85"/>
  <c r="H54" i="85"/>
  <c r="H57" i="85"/>
  <c r="F9" i="85"/>
  <c r="D40" i="85"/>
  <c r="M40" i="85" s="1"/>
  <c r="M14" i="85"/>
  <c r="D43" i="85"/>
  <c r="M43" i="85" s="1"/>
  <c r="M17" i="85"/>
  <c r="D46" i="85"/>
  <c r="M46" i="85" s="1"/>
  <c r="M20" i="85"/>
  <c r="D49" i="85"/>
  <c r="M49" i="85" s="1"/>
  <c r="M23" i="85"/>
  <c r="D52" i="85"/>
  <c r="M52" i="85" s="1"/>
  <c r="M26" i="85"/>
  <c r="D55" i="85"/>
  <c r="M55" i="85" s="1"/>
  <c r="M29" i="85"/>
  <c r="D58" i="85"/>
  <c r="M58" i="85" s="1"/>
  <c r="M32" i="85"/>
  <c r="D39" i="85"/>
  <c r="M39" i="85" s="1"/>
  <c r="M13" i="85"/>
  <c r="H15" i="85"/>
  <c r="H18" i="85"/>
  <c r="H21" i="85"/>
  <c r="H24" i="85"/>
  <c r="H27" i="85"/>
  <c r="H30" i="85"/>
  <c r="H33" i="85"/>
  <c r="H38" i="85"/>
  <c r="H41" i="85"/>
  <c r="H44" i="85"/>
  <c r="H47" i="85"/>
  <c r="H50" i="85"/>
  <c r="H53" i="85"/>
  <c r="H56" i="85"/>
  <c r="H59" i="84"/>
  <c r="H58" i="84"/>
  <c r="H57" i="84"/>
  <c r="H56" i="84"/>
  <c r="H55" i="84"/>
  <c r="H54" i="84"/>
  <c r="H53" i="84"/>
  <c r="H52" i="84"/>
  <c r="H51" i="84"/>
  <c r="H50" i="84"/>
  <c r="H49" i="84"/>
  <c r="H48" i="84"/>
  <c r="H47" i="84"/>
  <c r="H46" i="84"/>
  <c r="H45" i="84"/>
  <c r="H44" i="84"/>
  <c r="H43" i="84"/>
  <c r="H42" i="84"/>
  <c r="H41" i="84"/>
  <c r="H40" i="84"/>
  <c r="H39" i="84"/>
  <c r="H38" i="84"/>
  <c r="H13" i="84"/>
  <c r="H15" i="84"/>
  <c r="H17" i="84"/>
  <c r="H19" i="84"/>
  <c r="H21" i="84"/>
  <c r="H23" i="84"/>
  <c r="H25" i="84"/>
  <c r="H27" i="84"/>
  <c r="H29" i="84"/>
  <c r="H31" i="84"/>
  <c r="H33" i="84"/>
  <c r="F35" i="84"/>
  <c r="D9" i="84"/>
  <c r="H12" i="84"/>
  <c r="F9" i="84"/>
  <c r="H14" i="84"/>
  <c r="H16" i="84"/>
  <c r="H18" i="84"/>
  <c r="H20" i="84"/>
  <c r="H22" i="84"/>
  <c r="H24" i="84"/>
  <c r="H26" i="84"/>
  <c r="H28" i="84"/>
  <c r="H30" i="84"/>
  <c r="H32" i="84"/>
  <c r="N59" i="83"/>
  <c r="O59" i="83" s="1"/>
  <c r="J59" i="83" s="1"/>
  <c r="D42" i="83"/>
  <c r="M42" i="83" s="1"/>
  <c r="M16" i="83"/>
  <c r="D45" i="83"/>
  <c r="M45" i="83" s="1"/>
  <c r="M19" i="83"/>
  <c r="D48" i="83"/>
  <c r="M48" i="83" s="1"/>
  <c r="M22" i="83"/>
  <c r="D51" i="83"/>
  <c r="M51" i="83" s="1"/>
  <c r="M25" i="83"/>
  <c r="D54" i="83"/>
  <c r="M54" i="83" s="1"/>
  <c r="M28" i="83"/>
  <c r="D57" i="83"/>
  <c r="M57" i="83" s="1"/>
  <c r="M31" i="83"/>
  <c r="D35" i="83"/>
  <c r="H14" i="83"/>
  <c r="H17" i="83"/>
  <c r="H20" i="83"/>
  <c r="H23" i="83"/>
  <c r="H26" i="83"/>
  <c r="H29" i="83"/>
  <c r="H32" i="83"/>
  <c r="F35" i="83"/>
  <c r="H40" i="83"/>
  <c r="H43" i="83"/>
  <c r="H46" i="83"/>
  <c r="H49" i="83"/>
  <c r="H52" i="83"/>
  <c r="H55" i="83"/>
  <c r="H58" i="83"/>
  <c r="D41" i="83"/>
  <c r="M41" i="83" s="1"/>
  <c r="M15" i="83"/>
  <c r="D44" i="83"/>
  <c r="M44" i="83" s="1"/>
  <c r="M18" i="83"/>
  <c r="D47" i="83"/>
  <c r="M47" i="83" s="1"/>
  <c r="M21" i="83"/>
  <c r="D50" i="83"/>
  <c r="M50" i="83" s="1"/>
  <c r="M24" i="83"/>
  <c r="D53" i="83"/>
  <c r="M53" i="83" s="1"/>
  <c r="M27" i="83"/>
  <c r="D56" i="83"/>
  <c r="M56" i="83" s="1"/>
  <c r="M30" i="83"/>
  <c r="D59" i="83"/>
  <c r="M59" i="83" s="1"/>
  <c r="M33" i="83"/>
  <c r="H12" i="83"/>
  <c r="H13" i="83"/>
  <c r="H16" i="83"/>
  <c r="H19" i="83"/>
  <c r="H22" i="83"/>
  <c r="H25" i="83"/>
  <c r="H28" i="83"/>
  <c r="H31" i="83"/>
  <c r="H39" i="83"/>
  <c r="H42" i="83"/>
  <c r="H45" i="83"/>
  <c r="H48" i="83"/>
  <c r="H51" i="83"/>
  <c r="H54" i="83"/>
  <c r="H57" i="83"/>
  <c r="D40" i="83"/>
  <c r="M40" i="83" s="1"/>
  <c r="M14" i="83"/>
  <c r="D43" i="83"/>
  <c r="M43" i="83" s="1"/>
  <c r="M17" i="83"/>
  <c r="D46" i="83"/>
  <c r="M46" i="83" s="1"/>
  <c r="M20" i="83"/>
  <c r="D49" i="83"/>
  <c r="M49" i="83" s="1"/>
  <c r="M23" i="83"/>
  <c r="D52" i="83"/>
  <c r="M52" i="83" s="1"/>
  <c r="M26" i="83"/>
  <c r="D55" i="83"/>
  <c r="M55" i="83" s="1"/>
  <c r="M29" i="83"/>
  <c r="D58" i="83"/>
  <c r="M58" i="83" s="1"/>
  <c r="M32" i="83"/>
  <c r="D39" i="83"/>
  <c r="M39" i="83" s="1"/>
  <c r="M13" i="83"/>
  <c r="H15" i="83"/>
  <c r="H18" i="83"/>
  <c r="H21" i="83"/>
  <c r="H24" i="83"/>
  <c r="H27" i="83"/>
  <c r="H30" i="83"/>
  <c r="H33" i="83"/>
  <c r="H38" i="83"/>
  <c r="H41" i="83"/>
  <c r="H44" i="83"/>
  <c r="H47" i="83"/>
  <c r="H50" i="83"/>
  <c r="H53" i="83"/>
  <c r="H56" i="83"/>
  <c r="D39" i="82"/>
  <c r="M39" i="82" s="1"/>
  <c r="M13" i="82"/>
  <c r="H14" i="82"/>
  <c r="D41" i="82"/>
  <c r="M41" i="82" s="1"/>
  <c r="M15" i="82"/>
  <c r="H17" i="82"/>
  <c r="D44" i="82"/>
  <c r="M44" i="82" s="1"/>
  <c r="M18" i="82"/>
  <c r="H20" i="82"/>
  <c r="D47" i="82"/>
  <c r="M47" i="82" s="1"/>
  <c r="M21" i="82"/>
  <c r="H23" i="82"/>
  <c r="D50" i="82"/>
  <c r="M50" i="82" s="1"/>
  <c r="M24" i="82"/>
  <c r="H26" i="82"/>
  <c r="D53" i="82"/>
  <c r="M53" i="82" s="1"/>
  <c r="M27" i="82"/>
  <c r="H29" i="82"/>
  <c r="D56" i="82"/>
  <c r="M56" i="82" s="1"/>
  <c r="M30" i="82"/>
  <c r="H32" i="82"/>
  <c r="D59" i="82"/>
  <c r="M59" i="82" s="1"/>
  <c r="M33" i="82"/>
  <c r="H38" i="82"/>
  <c r="H41" i="82"/>
  <c r="H44" i="82"/>
  <c r="H47" i="82"/>
  <c r="H50" i="82"/>
  <c r="H53" i="82"/>
  <c r="H56" i="82"/>
  <c r="H59" i="82"/>
  <c r="H15" i="82"/>
  <c r="D42" i="82"/>
  <c r="M42" i="82" s="1"/>
  <c r="M16" i="82"/>
  <c r="D45" i="82"/>
  <c r="M45" i="82" s="1"/>
  <c r="M19" i="82"/>
  <c r="H21" i="82"/>
  <c r="D48" i="82"/>
  <c r="M48" i="82" s="1"/>
  <c r="M22" i="82"/>
  <c r="D51" i="82"/>
  <c r="M51" i="82" s="1"/>
  <c r="M25" i="82"/>
  <c r="H27" i="82"/>
  <c r="D54" i="82"/>
  <c r="M54" i="82" s="1"/>
  <c r="M28" i="82"/>
  <c r="H30" i="82"/>
  <c r="D57" i="82"/>
  <c r="M57" i="82" s="1"/>
  <c r="M31" i="82"/>
  <c r="H33" i="82"/>
  <c r="D35" i="82"/>
  <c r="H39" i="82"/>
  <c r="H42" i="82"/>
  <c r="H45" i="82"/>
  <c r="H48" i="82"/>
  <c r="H51" i="82"/>
  <c r="H54" i="82"/>
  <c r="H57" i="82"/>
  <c r="I18" i="82"/>
  <c r="I24" i="82"/>
  <c r="F35" i="82"/>
  <c r="H12" i="82"/>
  <c r="H13" i="82"/>
  <c r="D40" i="82"/>
  <c r="M40" i="82" s="1"/>
  <c r="M14" i="82"/>
  <c r="H16" i="82"/>
  <c r="D43" i="82"/>
  <c r="M43" i="82" s="1"/>
  <c r="M17" i="82"/>
  <c r="J18" i="82"/>
  <c r="H19" i="82"/>
  <c r="D46" i="82"/>
  <c r="M46" i="82" s="1"/>
  <c r="M20" i="82"/>
  <c r="H22" i="82"/>
  <c r="D49" i="82"/>
  <c r="M49" i="82" s="1"/>
  <c r="M23" i="82"/>
  <c r="H25" i="82"/>
  <c r="D52" i="82"/>
  <c r="M52" i="82" s="1"/>
  <c r="M26" i="82"/>
  <c r="H28" i="82"/>
  <c r="D55" i="82"/>
  <c r="M55" i="82" s="1"/>
  <c r="M29" i="82"/>
  <c r="H31" i="82"/>
  <c r="D58" i="82"/>
  <c r="M58" i="82" s="1"/>
  <c r="M32" i="82"/>
  <c r="H40" i="82"/>
  <c r="H43" i="82"/>
  <c r="H46" i="82"/>
  <c r="H49" i="82"/>
  <c r="H52" i="82"/>
  <c r="H55" i="82"/>
  <c r="H58" i="82"/>
  <c r="K18" i="82"/>
  <c r="N59" i="81"/>
  <c r="O59" i="81" s="1"/>
  <c r="K59" i="81" s="1"/>
  <c r="D42" i="81"/>
  <c r="M42" i="81" s="1"/>
  <c r="M16" i="81"/>
  <c r="D45" i="81"/>
  <c r="M45" i="81" s="1"/>
  <c r="M19" i="81"/>
  <c r="D48" i="81"/>
  <c r="M48" i="81" s="1"/>
  <c r="M22" i="81"/>
  <c r="D51" i="81"/>
  <c r="M51" i="81" s="1"/>
  <c r="M25" i="81"/>
  <c r="D54" i="81"/>
  <c r="M54" i="81" s="1"/>
  <c r="M28" i="81"/>
  <c r="D57" i="81"/>
  <c r="M57" i="81" s="1"/>
  <c r="M31" i="81"/>
  <c r="D35" i="81"/>
  <c r="H14" i="81"/>
  <c r="H17" i="81"/>
  <c r="H20" i="81"/>
  <c r="H23" i="81"/>
  <c r="H26" i="81"/>
  <c r="H29" i="81"/>
  <c r="H32" i="81"/>
  <c r="F35" i="81"/>
  <c r="H40" i="81"/>
  <c r="H43" i="81"/>
  <c r="H46" i="81"/>
  <c r="H49" i="81"/>
  <c r="H52" i="81"/>
  <c r="H55" i="81"/>
  <c r="H58" i="81"/>
  <c r="D41" i="81"/>
  <c r="M41" i="81" s="1"/>
  <c r="M15" i="81"/>
  <c r="D44" i="81"/>
  <c r="M44" i="81" s="1"/>
  <c r="M18" i="81"/>
  <c r="D47" i="81"/>
  <c r="M47" i="81" s="1"/>
  <c r="M21" i="81"/>
  <c r="D50" i="81"/>
  <c r="M50" i="81" s="1"/>
  <c r="M24" i="81"/>
  <c r="D53" i="81"/>
  <c r="M53" i="81" s="1"/>
  <c r="M27" i="81"/>
  <c r="D56" i="81"/>
  <c r="M56" i="81" s="1"/>
  <c r="M30" i="81"/>
  <c r="D59" i="81"/>
  <c r="M59" i="81" s="1"/>
  <c r="M33" i="81"/>
  <c r="H12" i="81"/>
  <c r="H13" i="81"/>
  <c r="H16" i="81"/>
  <c r="H19" i="81"/>
  <c r="H22" i="81"/>
  <c r="H25" i="81"/>
  <c r="H28" i="81"/>
  <c r="H31" i="81"/>
  <c r="H39" i="81"/>
  <c r="H42" i="81"/>
  <c r="H45" i="81"/>
  <c r="H48" i="81"/>
  <c r="H51" i="81"/>
  <c r="H54" i="81"/>
  <c r="H57" i="81"/>
  <c r="D40" i="81"/>
  <c r="M40" i="81" s="1"/>
  <c r="M14" i="81"/>
  <c r="D43" i="81"/>
  <c r="M43" i="81" s="1"/>
  <c r="M17" i="81"/>
  <c r="D46" i="81"/>
  <c r="M46" i="81" s="1"/>
  <c r="M20" i="81"/>
  <c r="D49" i="81"/>
  <c r="M49" i="81" s="1"/>
  <c r="M23" i="81"/>
  <c r="D52" i="81"/>
  <c r="M52" i="81" s="1"/>
  <c r="M26" i="81"/>
  <c r="D55" i="81"/>
  <c r="M55" i="81" s="1"/>
  <c r="M29" i="81"/>
  <c r="D58" i="81"/>
  <c r="M58" i="81" s="1"/>
  <c r="M32" i="81"/>
  <c r="D39" i="81"/>
  <c r="M39" i="81" s="1"/>
  <c r="M13" i="81"/>
  <c r="H15" i="81"/>
  <c r="H18" i="81"/>
  <c r="H21" i="81"/>
  <c r="H24" i="81"/>
  <c r="H27" i="81"/>
  <c r="H30" i="81"/>
  <c r="H33" i="81"/>
  <c r="H38" i="81"/>
  <c r="H41" i="81"/>
  <c r="H44" i="81"/>
  <c r="H47" i="81"/>
  <c r="H50" i="81"/>
  <c r="H53" i="81"/>
  <c r="H56" i="81"/>
  <c r="H23" i="80"/>
  <c r="H25" i="80"/>
  <c r="H23" i="70"/>
  <c r="H25" i="70"/>
  <c r="O25" i="70" s="1"/>
  <c r="P25" i="70" s="1"/>
  <c r="J25" i="70" s="1"/>
  <c r="F20" i="68"/>
  <c r="H23" i="68"/>
  <c r="O23" i="68" s="1"/>
  <c r="P23" i="68" s="1"/>
  <c r="J23" i="68" s="1"/>
  <c r="H25" i="68"/>
  <c r="H27" i="68"/>
  <c r="H18" i="64"/>
  <c r="K26" i="80"/>
  <c r="K27" i="80"/>
  <c r="D11" i="80"/>
  <c r="H14" i="80"/>
  <c r="H15" i="80"/>
  <c r="H16" i="80"/>
  <c r="H17" i="80"/>
  <c r="H18" i="80"/>
  <c r="O23" i="80"/>
  <c r="P23" i="80" s="1"/>
  <c r="J23" i="80" s="1"/>
  <c r="O24" i="80"/>
  <c r="P24" i="80" s="1"/>
  <c r="J24" i="80" s="1"/>
  <c r="O25" i="80"/>
  <c r="P25" i="80" s="1"/>
  <c r="J25" i="80" s="1"/>
  <c r="O26" i="80"/>
  <c r="P26" i="80" s="1"/>
  <c r="J26" i="80" s="1"/>
  <c r="O27" i="80"/>
  <c r="P27" i="80" s="1"/>
  <c r="J27" i="80" s="1"/>
  <c r="G14" i="79"/>
  <c r="H14" i="79" s="1"/>
  <c r="G15" i="79"/>
  <c r="H15" i="79" s="1"/>
  <c r="G16" i="79"/>
  <c r="H16" i="79" s="1"/>
  <c r="G17" i="79"/>
  <c r="H17" i="79" s="1"/>
  <c r="G18" i="79"/>
  <c r="H18" i="79" s="1"/>
  <c r="D11" i="79"/>
  <c r="O23" i="79"/>
  <c r="P23" i="79" s="1"/>
  <c r="J23" i="79" s="1"/>
  <c r="O24" i="79"/>
  <c r="P24" i="79" s="1"/>
  <c r="J24" i="79" s="1"/>
  <c r="O25" i="79"/>
  <c r="P25" i="79" s="1"/>
  <c r="J25" i="79" s="1"/>
  <c r="O26" i="79"/>
  <c r="P26" i="79" s="1"/>
  <c r="J26" i="79" s="1"/>
  <c r="O27" i="79"/>
  <c r="P27" i="79" s="1"/>
  <c r="J27" i="79" s="1"/>
  <c r="G17" i="78"/>
  <c r="H17" i="78" s="1"/>
  <c r="G18" i="78"/>
  <c r="H18" i="78" s="1"/>
  <c r="G14" i="78"/>
  <c r="H14" i="78" s="1"/>
  <c r="G15" i="78"/>
  <c r="H15" i="78" s="1"/>
  <c r="G16" i="78"/>
  <c r="H16" i="78" s="1"/>
  <c r="N14" i="78"/>
  <c r="N15" i="78"/>
  <c r="N16" i="78"/>
  <c r="N17" i="78"/>
  <c r="N18" i="78"/>
  <c r="H23" i="78"/>
  <c r="H24" i="78"/>
  <c r="H25" i="78"/>
  <c r="H26" i="78"/>
  <c r="H27" i="78"/>
  <c r="N14" i="77"/>
  <c r="N15" i="77"/>
  <c r="N16" i="77"/>
  <c r="N17" i="77"/>
  <c r="N18" i="77"/>
  <c r="H14" i="77"/>
  <c r="H15" i="77"/>
  <c r="H16" i="77"/>
  <c r="H17" i="77"/>
  <c r="H18" i="77"/>
  <c r="F11" i="77"/>
  <c r="H23" i="77"/>
  <c r="H24" i="77"/>
  <c r="H25" i="77"/>
  <c r="H26" i="77"/>
  <c r="H27" i="77"/>
  <c r="N14" i="76"/>
  <c r="N15" i="76"/>
  <c r="N16" i="76"/>
  <c r="N17" i="76"/>
  <c r="N18" i="76"/>
  <c r="H14" i="76"/>
  <c r="H15" i="76"/>
  <c r="H16" i="76"/>
  <c r="H17" i="76"/>
  <c r="H18" i="76"/>
  <c r="F11" i="76"/>
  <c r="H23" i="76"/>
  <c r="H24" i="76"/>
  <c r="H25" i="76"/>
  <c r="H26" i="76"/>
  <c r="H27" i="76"/>
  <c r="N14" i="75"/>
  <c r="N15" i="75"/>
  <c r="N16" i="75"/>
  <c r="N17" i="75"/>
  <c r="N18" i="75"/>
  <c r="H14" i="75"/>
  <c r="H15" i="75"/>
  <c r="H16" i="75"/>
  <c r="H17" i="75"/>
  <c r="H18" i="75"/>
  <c r="F11" i="75"/>
  <c r="H23" i="75"/>
  <c r="H24" i="75"/>
  <c r="H25" i="75"/>
  <c r="H26" i="75"/>
  <c r="H27" i="75"/>
  <c r="G17" i="74"/>
  <c r="H17" i="74" s="1"/>
  <c r="G18" i="74"/>
  <c r="H18" i="74" s="1"/>
  <c r="G14" i="74"/>
  <c r="H14" i="74" s="1"/>
  <c r="G15" i="74"/>
  <c r="H15" i="74" s="1"/>
  <c r="G16" i="74"/>
  <c r="H16" i="74" s="1"/>
  <c r="N14" i="74"/>
  <c r="N15" i="74"/>
  <c r="N16" i="74"/>
  <c r="N17" i="74"/>
  <c r="N18" i="74"/>
  <c r="H23" i="74"/>
  <c r="H24" i="74"/>
  <c r="H25" i="74"/>
  <c r="H26" i="74"/>
  <c r="H27" i="74"/>
  <c r="N14" i="73"/>
  <c r="N15" i="73"/>
  <c r="N16" i="73"/>
  <c r="N17" i="73"/>
  <c r="N18" i="73"/>
  <c r="H14" i="73"/>
  <c r="H15" i="73"/>
  <c r="H16" i="73"/>
  <c r="H17" i="73"/>
  <c r="H18" i="73"/>
  <c r="F11" i="73"/>
  <c r="H23" i="73"/>
  <c r="H24" i="73"/>
  <c r="H25" i="73"/>
  <c r="H26" i="73"/>
  <c r="H27" i="73"/>
  <c r="G14" i="72"/>
  <c r="H14" i="72" s="1"/>
  <c r="G15" i="72"/>
  <c r="H15" i="72" s="1"/>
  <c r="G16" i="72"/>
  <c r="H16" i="72" s="1"/>
  <c r="G17" i="72"/>
  <c r="H17" i="72" s="1"/>
  <c r="G18" i="72"/>
  <c r="H18" i="72" s="1"/>
  <c r="N14" i="72"/>
  <c r="N15" i="72"/>
  <c r="N16" i="72"/>
  <c r="N17" i="72"/>
  <c r="N18" i="72"/>
  <c r="F11" i="72"/>
  <c r="H23" i="72"/>
  <c r="H24" i="72"/>
  <c r="H25" i="72"/>
  <c r="H26" i="72"/>
  <c r="H27" i="72"/>
  <c r="N14" i="71"/>
  <c r="N15" i="71"/>
  <c r="N16" i="71"/>
  <c r="N17" i="71"/>
  <c r="N18" i="71"/>
  <c r="H14" i="71"/>
  <c r="H15" i="71"/>
  <c r="H16" i="71"/>
  <c r="H17" i="71"/>
  <c r="H18" i="71"/>
  <c r="H23" i="71"/>
  <c r="H24" i="71"/>
  <c r="H25" i="71"/>
  <c r="H26" i="71"/>
  <c r="H27" i="71"/>
  <c r="H16" i="70"/>
  <c r="H15" i="70"/>
  <c r="H18" i="70"/>
  <c r="G14" i="70"/>
  <c r="H14" i="70" s="1"/>
  <c r="G15" i="70"/>
  <c r="G16" i="70"/>
  <c r="G17" i="70"/>
  <c r="H17" i="70" s="1"/>
  <c r="G18" i="70"/>
  <c r="D11" i="70"/>
  <c r="O23" i="70"/>
  <c r="P23" i="70" s="1"/>
  <c r="J23" i="70" s="1"/>
  <c r="O24" i="70"/>
  <c r="P24" i="70" s="1"/>
  <c r="J24" i="70" s="1"/>
  <c r="O26" i="70"/>
  <c r="P26" i="70" s="1"/>
  <c r="J26" i="70" s="1"/>
  <c r="O27" i="70"/>
  <c r="P27" i="70" s="1"/>
  <c r="J27" i="70" s="1"/>
  <c r="N14" i="69"/>
  <c r="N15" i="69"/>
  <c r="N16" i="69"/>
  <c r="N17" i="69"/>
  <c r="N18" i="69"/>
  <c r="H14" i="69"/>
  <c r="H15" i="69"/>
  <c r="H16" i="69"/>
  <c r="H17" i="69"/>
  <c r="H18" i="69"/>
  <c r="H23" i="69"/>
  <c r="H24" i="69"/>
  <c r="H25" i="69"/>
  <c r="H26" i="69"/>
  <c r="H27" i="69"/>
  <c r="G14" i="68"/>
  <c r="H14" i="68" s="1"/>
  <c r="G15" i="68"/>
  <c r="H15" i="68" s="1"/>
  <c r="G16" i="68"/>
  <c r="H16" i="68" s="1"/>
  <c r="G17" i="68"/>
  <c r="H17" i="68" s="1"/>
  <c r="G18" i="68"/>
  <c r="H18" i="68" s="1"/>
  <c r="D11" i="68"/>
  <c r="O24" i="68"/>
  <c r="P24" i="68" s="1"/>
  <c r="J24" i="68" s="1"/>
  <c r="O25" i="68"/>
  <c r="P25" i="68" s="1"/>
  <c r="J25" i="68" s="1"/>
  <c r="O26" i="68"/>
  <c r="P26" i="68" s="1"/>
  <c r="J26" i="68" s="1"/>
  <c r="O27" i="68"/>
  <c r="P27" i="68" s="1"/>
  <c r="J27" i="68" s="1"/>
  <c r="N14" i="67"/>
  <c r="N15" i="67"/>
  <c r="N16" i="67"/>
  <c r="N17" i="67"/>
  <c r="N18" i="67"/>
  <c r="H14" i="67"/>
  <c r="H15" i="67"/>
  <c r="H16" i="67"/>
  <c r="H17" i="67"/>
  <c r="H18" i="67"/>
  <c r="H23" i="67"/>
  <c r="H24" i="67"/>
  <c r="H25" i="67"/>
  <c r="H26" i="67"/>
  <c r="H27" i="67"/>
  <c r="N14" i="66"/>
  <c r="N15" i="66"/>
  <c r="N16" i="66"/>
  <c r="N17" i="66"/>
  <c r="N18" i="66"/>
  <c r="H14" i="66"/>
  <c r="H15" i="66"/>
  <c r="H16" i="66"/>
  <c r="H17" i="66"/>
  <c r="H18" i="66"/>
  <c r="H23" i="66"/>
  <c r="H24" i="66"/>
  <c r="H25" i="66"/>
  <c r="H26" i="66"/>
  <c r="H27" i="66"/>
  <c r="H24" i="65"/>
  <c r="H27" i="65"/>
  <c r="N14" i="65"/>
  <c r="N15" i="65"/>
  <c r="N16" i="65"/>
  <c r="N17" i="65"/>
  <c r="N18" i="65"/>
  <c r="H14" i="65"/>
  <c r="H15" i="65"/>
  <c r="H16" i="65"/>
  <c r="H17" i="65"/>
  <c r="H18" i="65"/>
  <c r="F11" i="65"/>
  <c r="H23" i="65"/>
  <c r="H26" i="65"/>
  <c r="H25" i="65"/>
  <c r="O18" i="64"/>
  <c r="P18" i="64" s="1"/>
  <c r="K18" i="64" s="1"/>
  <c r="F11" i="64"/>
  <c r="H23" i="64"/>
  <c r="H24" i="64"/>
  <c r="H25" i="64"/>
  <c r="H26" i="64"/>
  <c r="H27" i="64"/>
  <c r="F20" i="64"/>
  <c r="N14" i="64"/>
  <c r="N15" i="64"/>
  <c r="N16" i="64"/>
  <c r="N17" i="64"/>
  <c r="N18" i="64"/>
  <c r="H14" i="64"/>
  <c r="H15" i="64"/>
  <c r="H16" i="64"/>
  <c r="H17" i="64"/>
  <c r="H24" i="63"/>
  <c r="H25" i="63"/>
  <c r="H26" i="63"/>
  <c r="N14" i="63"/>
  <c r="N15" i="63"/>
  <c r="N16" i="63"/>
  <c r="N17" i="63"/>
  <c r="N18" i="63"/>
  <c r="H14" i="63"/>
  <c r="H15" i="63"/>
  <c r="H16" i="63"/>
  <c r="H17" i="63"/>
  <c r="H18" i="63"/>
  <c r="F11" i="63"/>
  <c r="H23" i="63"/>
  <c r="H27" i="63"/>
  <c r="G17" i="62"/>
  <c r="H17" i="62" s="1"/>
  <c r="G15" i="62"/>
  <c r="H15" i="62" s="1"/>
  <c r="G16" i="62"/>
  <c r="H16" i="62" s="1"/>
  <c r="G18" i="62"/>
  <c r="H18" i="62" s="1"/>
  <c r="O14" i="62"/>
  <c r="P14" i="62" s="1"/>
  <c r="I14" i="62" s="1"/>
  <c r="N14" i="62"/>
  <c r="N15" i="62"/>
  <c r="N16" i="62"/>
  <c r="N17" i="62"/>
  <c r="N18" i="62"/>
  <c r="O23" i="62"/>
  <c r="P23" i="62" s="1"/>
  <c r="I23" i="62" s="1"/>
  <c r="O24" i="62"/>
  <c r="P24" i="62" s="1"/>
  <c r="I24" i="62" s="1"/>
  <c r="O25" i="62"/>
  <c r="P25" i="62" s="1"/>
  <c r="J25" i="62" s="1"/>
  <c r="O26" i="62"/>
  <c r="P26" i="62" s="1"/>
  <c r="K26" i="62" s="1"/>
  <c r="O27" i="62"/>
  <c r="P27" i="62" s="1"/>
  <c r="J27" i="62" s="1"/>
  <c r="G18" i="61"/>
  <c r="H18" i="61" s="1"/>
  <c r="G14" i="61"/>
  <c r="H14" i="61" s="1"/>
  <c r="G15" i="61"/>
  <c r="H15" i="61" s="1"/>
  <c r="G16" i="61"/>
  <c r="H16" i="61"/>
  <c r="G17" i="61"/>
  <c r="H17" i="61" s="1"/>
  <c r="H23" i="61"/>
  <c r="H24" i="61"/>
  <c r="H25" i="61"/>
  <c r="H26" i="61"/>
  <c r="H27" i="61"/>
  <c r="F20" i="61"/>
  <c r="N14" i="61"/>
  <c r="N15" i="61"/>
  <c r="N16" i="61"/>
  <c r="N17" i="61"/>
  <c r="N18" i="61"/>
  <c r="N15" i="60"/>
  <c r="N16" i="60"/>
  <c r="N17" i="60"/>
  <c r="N18" i="60"/>
  <c r="D23" i="60"/>
  <c r="N23" i="60" s="1"/>
  <c r="J23" i="60"/>
  <c r="J24" i="60"/>
  <c r="J25" i="60"/>
  <c r="J26" i="60"/>
  <c r="J27" i="60"/>
  <c r="I23" i="60"/>
  <c r="I24" i="60"/>
  <c r="I25" i="60"/>
  <c r="I26" i="60"/>
  <c r="I27" i="60"/>
  <c r="H14" i="60"/>
  <c r="H15" i="60"/>
  <c r="H16" i="60"/>
  <c r="H17" i="60"/>
  <c r="H18" i="60"/>
  <c r="K23" i="60"/>
  <c r="K24" i="60"/>
  <c r="K25" i="60"/>
  <c r="K26" i="60"/>
  <c r="K27" i="60"/>
  <c r="O23" i="59"/>
  <c r="P23" i="59" s="1"/>
  <c r="K23" i="59" s="1"/>
  <c r="I23" i="59"/>
  <c r="H15" i="59"/>
  <c r="F11" i="59"/>
  <c r="H24" i="59"/>
  <c r="H25" i="59"/>
  <c r="H26" i="59"/>
  <c r="H27" i="59"/>
  <c r="F20" i="59"/>
  <c r="N14" i="59"/>
  <c r="N15" i="59"/>
  <c r="N16" i="59"/>
  <c r="N17" i="59"/>
  <c r="N18" i="59"/>
  <c r="H14" i="59"/>
  <c r="H18" i="59"/>
  <c r="H16" i="59"/>
  <c r="H17" i="59"/>
  <c r="K27" i="58"/>
  <c r="J27" i="58"/>
  <c r="I27" i="58"/>
  <c r="O27" i="58"/>
  <c r="P27" i="58" s="1"/>
  <c r="H16" i="58"/>
  <c r="H18" i="58"/>
  <c r="F11" i="58"/>
  <c r="H24" i="58"/>
  <c r="H25" i="58"/>
  <c r="H26" i="58"/>
  <c r="F20" i="58"/>
  <c r="N14" i="58"/>
  <c r="N15" i="58"/>
  <c r="N16" i="58"/>
  <c r="N17" i="58"/>
  <c r="N18" i="58"/>
  <c r="H14" i="58"/>
  <c r="H15" i="58"/>
  <c r="H17" i="58"/>
  <c r="H23" i="58"/>
  <c r="O27" i="57"/>
  <c r="P27" i="57" s="1"/>
  <c r="K27" i="57" s="1"/>
  <c r="F20" i="57"/>
  <c r="N14" i="57"/>
  <c r="N15" i="57"/>
  <c r="N16" i="57"/>
  <c r="N17" i="57"/>
  <c r="N18" i="57"/>
  <c r="H14" i="57"/>
  <c r="H15" i="57"/>
  <c r="H16" i="57"/>
  <c r="H17" i="57"/>
  <c r="H18" i="57"/>
  <c r="F11" i="57"/>
  <c r="H23" i="57"/>
  <c r="H24" i="57"/>
  <c r="H25" i="57"/>
  <c r="H26" i="57"/>
  <c r="N14" i="56"/>
  <c r="N15" i="56"/>
  <c r="N16" i="56"/>
  <c r="N17" i="56"/>
  <c r="N18" i="56"/>
  <c r="H14" i="56"/>
  <c r="H15" i="56"/>
  <c r="H16" i="56"/>
  <c r="H17" i="56"/>
  <c r="H18" i="56"/>
  <c r="F11" i="56"/>
  <c r="H23" i="56"/>
  <c r="H24" i="56"/>
  <c r="H25" i="56"/>
  <c r="H26" i="56"/>
  <c r="H27" i="56"/>
  <c r="D11" i="55"/>
  <c r="H18" i="55"/>
  <c r="H16" i="55"/>
  <c r="F20" i="55"/>
  <c r="H27" i="55"/>
  <c r="H26" i="55"/>
  <c r="H25" i="55"/>
  <c r="H24" i="55"/>
  <c r="H23" i="55"/>
  <c r="F11" i="55"/>
  <c r="H17" i="55"/>
  <c r="H15" i="55"/>
  <c r="H14" i="55"/>
  <c r="N14" i="55"/>
  <c r="N15" i="55"/>
  <c r="N16" i="55"/>
  <c r="N17" i="55"/>
  <c r="N18" i="55"/>
  <c r="D15" i="54"/>
  <c r="D16" i="54"/>
  <c r="D17" i="54"/>
  <c r="D18" i="54"/>
  <c r="D14" i="54"/>
  <c r="K24" i="80" l="1"/>
  <c r="J53" i="90"/>
  <c r="I27" i="62"/>
  <c r="I25" i="80"/>
  <c r="K53" i="90"/>
  <c r="I43" i="92"/>
  <c r="K27" i="62"/>
  <c r="J14" i="62"/>
  <c r="I25" i="68"/>
  <c r="I25" i="79"/>
  <c r="I24" i="80"/>
  <c r="K25" i="80"/>
  <c r="J50" i="90"/>
  <c r="K48" i="91"/>
  <c r="J26" i="62"/>
  <c r="K23" i="86"/>
  <c r="K50" i="90"/>
  <c r="I50" i="90"/>
  <c r="I48" i="91"/>
  <c r="K51" i="93"/>
  <c r="I51" i="93"/>
  <c r="J49" i="91"/>
  <c r="J52" i="93"/>
  <c r="J38" i="93"/>
  <c r="K57" i="93"/>
  <c r="I54" i="93"/>
  <c r="K48" i="93"/>
  <c r="K38" i="93"/>
  <c r="I57" i="93"/>
  <c r="N47" i="93"/>
  <c r="O47" i="93" s="1"/>
  <c r="K47" i="93" s="1"/>
  <c r="J57" i="93"/>
  <c r="K45" i="93"/>
  <c r="J56" i="93"/>
  <c r="J42" i="93"/>
  <c r="I45" i="93"/>
  <c r="I56" i="93"/>
  <c r="I40" i="93"/>
  <c r="J58" i="93"/>
  <c r="J46" i="93"/>
  <c r="K55" i="93"/>
  <c r="K54" i="93"/>
  <c r="I50" i="93"/>
  <c r="K46" i="93"/>
  <c r="I42" i="93"/>
  <c r="I38" i="93"/>
  <c r="J51" i="93"/>
  <c r="K41" i="93"/>
  <c r="I39" i="93"/>
  <c r="K50" i="93"/>
  <c r="J57" i="92"/>
  <c r="J47" i="92"/>
  <c r="J43" i="92"/>
  <c r="K51" i="92"/>
  <c r="I49" i="92"/>
  <c r="K49" i="92"/>
  <c r="J49" i="92"/>
  <c r="I57" i="92"/>
  <c r="K57" i="92"/>
  <c r="J41" i="92"/>
  <c r="K47" i="92"/>
  <c r="K41" i="92"/>
  <c r="K45" i="91"/>
  <c r="K57" i="91"/>
  <c r="I49" i="91"/>
  <c r="I51" i="91"/>
  <c r="I42" i="91"/>
  <c r="K51" i="91"/>
  <c r="J50" i="91"/>
  <c r="J40" i="91"/>
  <c r="I40" i="91"/>
  <c r="K42" i="91"/>
  <c r="K46" i="91"/>
  <c r="I46" i="91"/>
  <c r="J41" i="91"/>
  <c r="J46" i="91"/>
  <c r="J47" i="90"/>
  <c r="J56" i="90"/>
  <c r="K56" i="90"/>
  <c r="J17" i="90"/>
  <c r="I17" i="90"/>
  <c r="N47" i="90"/>
  <c r="O47" i="90" s="1"/>
  <c r="I56" i="90"/>
  <c r="J59" i="90"/>
  <c r="I53" i="90"/>
  <c r="J15" i="90"/>
  <c r="J23" i="90"/>
  <c r="I23" i="90"/>
  <c r="K23" i="90"/>
  <c r="K21" i="90"/>
  <c r="J44" i="90"/>
  <c r="I15" i="90"/>
  <c r="J29" i="90"/>
  <c r="I44" i="90"/>
  <c r="I41" i="90"/>
  <c r="N19" i="90"/>
  <c r="O19" i="90" s="1"/>
  <c r="J19" i="90" s="1"/>
  <c r="I13" i="88"/>
  <c r="J13" i="88"/>
  <c r="K28" i="86"/>
  <c r="K54" i="86"/>
  <c r="K16" i="86"/>
  <c r="I42" i="86"/>
  <c r="K59" i="85"/>
  <c r="K24" i="82"/>
  <c r="J24" i="82"/>
  <c r="K59" i="83"/>
  <c r="K48" i="86"/>
  <c r="J54" i="86"/>
  <c r="I48" i="86"/>
  <c r="K22" i="86"/>
  <c r="K29" i="86"/>
  <c r="J59" i="85"/>
  <c r="N56" i="94"/>
  <c r="O56" i="94" s="1"/>
  <c r="J56" i="94" s="1"/>
  <c r="N38" i="94"/>
  <c r="O38" i="94" s="1"/>
  <c r="J38" i="94" s="1"/>
  <c r="N18" i="94"/>
  <c r="O18" i="94" s="1"/>
  <c r="I18" i="94" s="1"/>
  <c r="N57" i="94"/>
  <c r="O57" i="94" s="1"/>
  <c r="J57" i="94" s="1"/>
  <c r="N39" i="94"/>
  <c r="O39" i="94" s="1"/>
  <c r="I39" i="94" s="1"/>
  <c r="N16" i="94"/>
  <c r="O16" i="94" s="1"/>
  <c r="J16" i="94" s="1"/>
  <c r="N55" i="94"/>
  <c r="O55" i="94" s="1"/>
  <c r="J55" i="94" s="1"/>
  <c r="N17" i="94"/>
  <c r="O17" i="94" s="1"/>
  <c r="J17" i="94" s="1"/>
  <c r="N53" i="94"/>
  <c r="O53" i="94" s="1"/>
  <c r="J53" i="94" s="1"/>
  <c r="N33" i="94"/>
  <c r="O33" i="94" s="1"/>
  <c r="I33" i="94" s="1"/>
  <c r="N15" i="94"/>
  <c r="O15" i="94" s="1"/>
  <c r="J15" i="94" s="1"/>
  <c r="N54" i="94"/>
  <c r="O54" i="94" s="1"/>
  <c r="J54" i="94" s="1"/>
  <c r="N31" i="94"/>
  <c r="O31" i="94" s="1"/>
  <c r="J31" i="94" s="1"/>
  <c r="N13" i="94"/>
  <c r="O13" i="94" s="1"/>
  <c r="I13" i="94" s="1"/>
  <c r="K13" i="94"/>
  <c r="N52" i="94"/>
  <c r="O52" i="94" s="1"/>
  <c r="J52" i="94" s="1"/>
  <c r="N32" i="94"/>
  <c r="O32" i="94" s="1"/>
  <c r="J32" i="94" s="1"/>
  <c r="N14" i="94"/>
  <c r="O14" i="94" s="1"/>
  <c r="J14" i="94" s="1"/>
  <c r="N50" i="94"/>
  <c r="O50" i="94" s="1"/>
  <c r="J50" i="94" s="1"/>
  <c r="N30" i="94"/>
  <c r="O30" i="94" s="1"/>
  <c r="K30" i="94" s="1"/>
  <c r="J30" i="94"/>
  <c r="I30" i="94"/>
  <c r="N51" i="94"/>
  <c r="O51" i="94" s="1"/>
  <c r="I51" i="94" s="1"/>
  <c r="N28" i="94"/>
  <c r="O28" i="94" s="1"/>
  <c r="J28" i="94" s="1"/>
  <c r="N12" i="94"/>
  <c r="O12" i="94" s="1"/>
  <c r="J12" i="94" s="1"/>
  <c r="K12" i="94"/>
  <c r="N49" i="94"/>
  <c r="O49" i="94" s="1"/>
  <c r="K49" i="94" s="1"/>
  <c r="N29" i="94"/>
  <c r="O29" i="94" s="1"/>
  <c r="I29" i="94" s="1"/>
  <c r="J29" i="94"/>
  <c r="I59" i="94"/>
  <c r="N47" i="94"/>
  <c r="O47" i="94" s="1"/>
  <c r="I47" i="94" s="1"/>
  <c r="N27" i="94"/>
  <c r="O27" i="94" s="1"/>
  <c r="I27" i="94" s="1"/>
  <c r="J48" i="94"/>
  <c r="N48" i="94"/>
  <c r="O48" i="94" s="1"/>
  <c r="K48" i="94" s="1"/>
  <c r="N25" i="94"/>
  <c r="O25" i="94" s="1"/>
  <c r="J25" i="94" s="1"/>
  <c r="N46" i="94"/>
  <c r="O46" i="94" s="1"/>
  <c r="I46" i="94" s="1"/>
  <c r="N26" i="94"/>
  <c r="O26" i="94" s="1"/>
  <c r="I26" i="94" s="1"/>
  <c r="K59" i="94"/>
  <c r="N44" i="94"/>
  <c r="O44" i="94" s="1"/>
  <c r="J44" i="94" s="1"/>
  <c r="N24" i="94"/>
  <c r="O24" i="94" s="1"/>
  <c r="J24" i="94" s="1"/>
  <c r="N45" i="94"/>
  <c r="O45" i="94" s="1"/>
  <c r="I45" i="94" s="1"/>
  <c r="N22" i="94"/>
  <c r="O22" i="94" s="1"/>
  <c r="J22" i="94" s="1"/>
  <c r="N43" i="94"/>
  <c r="O43" i="94" s="1"/>
  <c r="J43" i="94" s="1"/>
  <c r="I43" i="94"/>
  <c r="N23" i="94"/>
  <c r="O23" i="94" s="1"/>
  <c r="J23" i="94" s="1"/>
  <c r="N41" i="94"/>
  <c r="O41" i="94" s="1"/>
  <c r="J41" i="94" s="1"/>
  <c r="N21" i="94"/>
  <c r="O21" i="94" s="1"/>
  <c r="J21" i="94" s="1"/>
  <c r="N42" i="94"/>
  <c r="O42" i="94" s="1"/>
  <c r="I42" i="94" s="1"/>
  <c r="N19" i="94"/>
  <c r="O19" i="94" s="1"/>
  <c r="J19" i="94" s="1"/>
  <c r="N58" i="94"/>
  <c r="O58" i="94" s="1"/>
  <c r="J58" i="94" s="1"/>
  <c r="N40" i="94"/>
  <c r="O40" i="94" s="1"/>
  <c r="K40" i="94" s="1"/>
  <c r="N20" i="94"/>
  <c r="O20" i="94" s="1"/>
  <c r="I20" i="94" s="1"/>
  <c r="N31" i="93"/>
  <c r="O31" i="93" s="1"/>
  <c r="K31" i="93" s="1"/>
  <c r="N25" i="93"/>
  <c r="O25" i="93" s="1"/>
  <c r="I25" i="93" s="1"/>
  <c r="N22" i="93"/>
  <c r="O22" i="93" s="1"/>
  <c r="K22" i="93" s="1"/>
  <c r="N20" i="93"/>
  <c r="O20" i="93" s="1"/>
  <c r="K20" i="93" s="1"/>
  <c r="N12" i="93"/>
  <c r="O12" i="93" s="1"/>
  <c r="I12" i="93" s="1"/>
  <c r="N16" i="93"/>
  <c r="O16" i="93" s="1"/>
  <c r="K16" i="93" s="1"/>
  <c r="N14" i="93"/>
  <c r="O14" i="93" s="1"/>
  <c r="K14" i="93" s="1"/>
  <c r="N32" i="93"/>
  <c r="O32" i="93" s="1"/>
  <c r="I32" i="93" s="1"/>
  <c r="N33" i="93"/>
  <c r="O33" i="93" s="1"/>
  <c r="I33" i="93" s="1"/>
  <c r="K39" i="93"/>
  <c r="J49" i="93"/>
  <c r="N27" i="93"/>
  <c r="O27" i="93" s="1"/>
  <c r="I27" i="93" s="1"/>
  <c r="N29" i="93"/>
  <c r="O29" i="93" s="1"/>
  <c r="K29" i="93" s="1"/>
  <c r="J29" i="93"/>
  <c r="N30" i="93"/>
  <c r="O30" i="93" s="1"/>
  <c r="K30" i="93" s="1"/>
  <c r="I30" i="93"/>
  <c r="J30" i="93"/>
  <c r="N13" i="93"/>
  <c r="O13" i="93" s="1"/>
  <c r="K13" i="93" s="1"/>
  <c r="N21" i="93"/>
  <c r="O21" i="93" s="1"/>
  <c r="I21" i="93" s="1"/>
  <c r="J21" i="93"/>
  <c r="K49" i="93"/>
  <c r="K59" i="93"/>
  <c r="N18" i="93"/>
  <c r="O18" i="93" s="1"/>
  <c r="I18" i="93" s="1"/>
  <c r="K53" i="93"/>
  <c r="I59" i="93"/>
  <c r="N23" i="93"/>
  <c r="O23" i="93" s="1"/>
  <c r="K23" i="93" s="1"/>
  <c r="J53" i="93"/>
  <c r="N15" i="93"/>
  <c r="O15" i="93" s="1"/>
  <c r="I15" i="93" s="1"/>
  <c r="N19" i="93"/>
  <c r="O19" i="93" s="1"/>
  <c r="J19" i="93" s="1"/>
  <c r="K19" i="93"/>
  <c r="N28" i="93"/>
  <c r="O28" i="93" s="1"/>
  <c r="J28" i="93" s="1"/>
  <c r="N26" i="93"/>
  <c r="O26" i="93" s="1"/>
  <c r="K26" i="93" s="1"/>
  <c r="N24" i="93"/>
  <c r="O24" i="93" s="1"/>
  <c r="K24" i="93" s="1"/>
  <c r="I24" i="93"/>
  <c r="I41" i="93"/>
  <c r="N17" i="93"/>
  <c r="O17" i="93" s="1"/>
  <c r="K17" i="93" s="1"/>
  <c r="N12" i="92"/>
  <c r="O12" i="92" s="1"/>
  <c r="K12" i="92" s="1"/>
  <c r="N58" i="92"/>
  <c r="O58" i="92" s="1"/>
  <c r="K58" i="92" s="1"/>
  <c r="N40" i="92"/>
  <c r="O40" i="92" s="1"/>
  <c r="I40" i="92" s="1"/>
  <c r="J53" i="92"/>
  <c r="K59" i="92"/>
  <c r="K45" i="92"/>
  <c r="N31" i="92"/>
  <c r="O31" i="92" s="1"/>
  <c r="J31" i="92" s="1"/>
  <c r="N27" i="92"/>
  <c r="O27" i="92" s="1"/>
  <c r="K27" i="92" s="1"/>
  <c r="N23" i="92"/>
  <c r="O23" i="92" s="1"/>
  <c r="K23" i="92" s="1"/>
  <c r="N19" i="92"/>
  <c r="O19" i="92" s="1"/>
  <c r="J19" i="92" s="1"/>
  <c r="N15" i="92"/>
  <c r="O15" i="92" s="1"/>
  <c r="K15" i="92" s="1"/>
  <c r="I15" i="92"/>
  <c r="N56" i="92"/>
  <c r="O56" i="92" s="1"/>
  <c r="J56" i="92" s="1"/>
  <c r="N48" i="92"/>
  <c r="O48" i="92" s="1"/>
  <c r="K48" i="92" s="1"/>
  <c r="I53" i="92"/>
  <c r="N54" i="92"/>
  <c r="O54" i="92" s="1"/>
  <c r="I54" i="92" s="1"/>
  <c r="N46" i="92"/>
  <c r="O46" i="92" s="1"/>
  <c r="I46" i="92" s="1"/>
  <c r="N38" i="92"/>
  <c r="O38" i="92" s="1"/>
  <c r="J38" i="92" s="1"/>
  <c r="N32" i="92"/>
  <c r="O32" i="92" s="1"/>
  <c r="K32" i="92" s="1"/>
  <c r="N28" i="92"/>
  <c r="O28" i="92" s="1"/>
  <c r="K28" i="92" s="1"/>
  <c r="N24" i="92"/>
  <c r="O24" i="92" s="1"/>
  <c r="J24" i="92" s="1"/>
  <c r="N20" i="92"/>
  <c r="O20" i="92" s="1"/>
  <c r="K20" i="92" s="1"/>
  <c r="N16" i="92"/>
  <c r="O16" i="92" s="1"/>
  <c r="K16" i="92" s="1"/>
  <c r="N33" i="92"/>
  <c r="O33" i="92" s="1"/>
  <c r="I33" i="92" s="1"/>
  <c r="N29" i="92"/>
  <c r="O29" i="92" s="1"/>
  <c r="K29" i="92" s="1"/>
  <c r="N25" i="92"/>
  <c r="O25" i="92" s="1"/>
  <c r="K25" i="92" s="1"/>
  <c r="N21" i="92"/>
  <c r="O21" i="92" s="1"/>
  <c r="I21" i="92" s="1"/>
  <c r="N17" i="92"/>
  <c r="O17" i="92" s="1"/>
  <c r="K17" i="92" s="1"/>
  <c r="N13" i="92"/>
  <c r="O13" i="92" s="1"/>
  <c r="K13" i="92" s="1"/>
  <c r="N52" i="92"/>
  <c r="O52" i="92" s="1"/>
  <c r="K52" i="92" s="1"/>
  <c r="N44" i="92"/>
  <c r="O44" i="92" s="1"/>
  <c r="I44" i="92" s="1"/>
  <c r="J45" i="92"/>
  <c r="J39" i="92"/>
  <c r="J59" i="92"/>
  <c r="K39" i="92"/>
  <c r="N50" i="92"/>
  <c r="O50" i="92" s="1"/>
  <c r="K50" i="92" s="1"/>
  <c r="N42" i="92"/>
  <c r="O42" i="92" s="1"/>
  <c r="K42" i="92" s="1"/>
  <c r="N30" i="92"/>
  <c r="O30" i="92" s="1"/>
  <c r="K30" i="92" s="1"/>
  <c r="N26" i="92"/>
  <c r="O26" i="92" s="1"/>
  <c r="K26" i="92" s="1"/>
  <c r="N22" i="92"/>
  <c r="O22" i="92" s="1"/>
  <c r="K22" i="92" s="1"/>
  <c r="N18" i="92"/>
  <c r="O18" i="92" s="1"/>
  <c r="K18" i="92" s="1"/>
  <c r="N14" i="92"/>
  <c r="O14" i="92" s="1"/>
  <c r="J14" i="92" s="1"/>
  <c r="N13" i="91"/>
  <c r="O13" i="91" s="1"/>
  <c r="K13" i="91" s="1"/>
  <c r="N12" i="91"/>
  <c r="O12" i="91" s="1"/>
  <c r="I12" i="91" s="1"/>
  <c r="K56" i="91"/>
  <c r="K50" i="91"/>
  <c r="K44" i="91"/>
  <c r="I43" i="91"/>
  <c r="N17" i="91"/>
  <c r="O17" i="91" s="1"/>
  <c r="I17" i="91" s="1"/>
  <c r="N23" i="91"/>
  <c r="O23" i="91" s="1"/>
  <c r="J23" i="91" s="1"/>
  <c r="N29" i="91"/>
  <c r="O29" i="91" s="1"/>
  <c r="I29" i="91" s="1"/>
  <c r="J29" i="91"/>
  <c r="I55" i="91"/>
  <c r="I38" i="91"/>
  <c r="J55" i="91"/>
  <c r="J43" i="91"/>
  <c r="K58" i="91"/>
  <c r="N18" i="91"/>
  <c r="O18" i="91" s="1"/>
  <c r="J18" i="91" s="1"/>
  <c r="N24" i="91"/>
  <c r="O24" i="91" s="1"/>
  <c r="K24" i="91" s="1"/>
  <c r="N30" i="91"/>
  <c r="O30" i="91" s="1"/>
  <c r="I30" i="91" s="1"/>
  <c r="K41" i="91"/>
  <c r="I58" i="91"/>
  <c r="N19" i="91"/>
  <c r="O19" i="91" s="1"/>
  <c r="K19" i="91" s="1"/>
  <c r="N25" i="91"/>
  <c r="O25" i="91" s="1"/>
  <c r="I25" i="91" s="1"/>
  <c r="N31" i="91"/>
  <c r="O31" i="91" s="1"/>
  <c r="I31" i="91" s="1"/>
  <c r="J56" i="91"/>
  <c r="J47" i="91"/>
  <c r="J38" i="91"/>
  <c r="K53" i="91"/>
  <c r="K47" i="91"/>
  <c r="N59" i="91"/>
  <c r="O59" i="91" s="1"/>
  <c r="I59" i="91" s="1"/>
  <c r="N14" i="91"/>
  <c r="O14" i="91" s="1"/>
  <c r="J14" i="91" s="1"/>
  <c r="N20" i="91"/>
  <c r="O20" i="91" s="1"/>
  <c r="J20" i="91" s="1"/>
  <c r="K20" i="91"/>
  <c r="N26" i="91"/>
  <c r="O26" i="91" s="1"/>
  <c r="K26" i="91" s="1"/>
  <c r="N32" i="91"/>
  <c r="O32" i="91" s="1"/>
  <c r="J32" i="91" s="1"/>
  <c r="J52" i="91"/>
  <c r="K52" i="91"/>
  <c r="N15" i="91"/>
  <c r="O15" i="91" s="1"/>
  <c r="J15" i="91" s="1"/>
  <c r="N21" i="91"/>
  <c r="O21" i="91" s="1"/>
  <c r="J21" i="91" s="1"/>
  <c r="N27" i="91"/>
  <c r="O27" i="91" s="1"/>
  <c r="I27" i="91" s="1"/>
  <c r="J27" i="91"/>
  <c r="K27" i="91"/>
  <c r="N33" i="91"/>
  <c r="O33" i="91" s="1"/>
  <c r="J33" i="91" s="1"/>
  <c r="J53" i="91"/>
  <c r="J44" i="91"/>
  <c r="N16" i="91"/>
  <c r="O16" i="91" s="1"/>
  <c r="I16" i="91" s="1"/>
  <c r="N22" i="91"/>
  <c r="O22" i="91" s="1"/>
  <c r="J22" i="91" s="1"/>
  <c r="N28" i="91"/>
  <c r="O28" i="91" s="1"/>
  <c r="K28" i="91" s="1"/>
  <c r="J28" i="91"/>
  <c r="N58" i="90"/>
  <c r="O58" i="90" s="1"/>
  <c r="K58" i="90" s="1"/>
  <c r="N28" i="90"/>
  <c r="O28" i="90" s="1"/>
  <c r="K28" i="90" s="1"/>
  <c r="N16" i="90"/>
  <c r="O16" i="90" s="1"/>
  <c r="I16" i="90" s="1"/>
  <c r="N33" i="90"/>
  <c r="O33" i="90" s="1"/>
  <c r="K33" i="90"/>
  <c r="J33" i="90"/>
  <c r="I33" i="90"/>
  <c r="N55" i="90"/>
  <c r="O55" i="90" s="1"/>
  <c r="I55" i="90" s="1"/>
  <c r="N26" i="90"/>
  <c r="O26" i="90" s="1"/>
  <c r="K26" i="90" s="1"/>
  <c r="N48" i="90"/>
  <c r="O48" i="90" s="1"/>
  <c r="K48" i="90" s="1"/>
  <c r="N27" i="90"/>
  <c r="O27" i="90" s="1"/>
  <c r="J27" i="90" s="1"/>
  <c r="I59" i="90"/>
  <c r="I38" i="90"/>
  <c r="N40" i="90"/>
  <c r="O40" i="90" s="1"/>
  <c r="I40" i="90" s="1"/>
  <c r="N22" i="90"/>
  <c r="O22" i="90" s="1"/>
  <c r="I22" i="90" s="1"/>
  <c r="N32" i="90"/>
  <c r="O32" i="90" s="1"/>
  <c r="I32" i="90" s="1"/>
  <c r="K32" i="90"/>
  <c r="N51" i="90"/>
  <c r="O51" i="90" s="1"/>
  <c r="K51" i="90" s="1"/>
  <c r="N52" i="90"/>
  <c r="O52" i="90" s="1"/>
  <c r="K52" i="90" s="1"/>
  <c r="N45" i="90"/>
  <c r="O45" i="90" s="1"/>
  <c r="K45" i="90" s="1"/>
  <c r="J41" i="90"/>
  <c r="K49" i="90"/>
  <c r="N49" i="90"/>
  <c r="O49" i="90" s="1"/>
  <c r="J49" i="90" s="1"/>
  <c r="N31" i="90"/>
  <c r="O31" i="90" s="1"/>
  <c r="K31" i="90" s="1"/>
  <c r="N25" i="90"/>
  <c r="O25" i="90" s="1"/>
  <c r="K25" i="90" s="1"/>
  <c r="N42" i="90"/>
  <c r="O42" i="90" s="1"/>
  <c r="J42" i="90" s="1"/>
  <c r="N30" i="90"/>
  <c r="O30" i="90" s="1"/>
  <c r="I30" i="90" s="1"/>
  <c r="J30" i="90"/>
  <c r="N12" i="90"/>
  <c r="O12" i="90" s="1"/>
  <c r="I12" i="90" s="1"/>
  <c r="N46" i="90"/>
  <c r="O46" i="90" s="1"/>
  <c r="J46" i="90" s="1"/>
  <c r="N20" i="90"/>
  <c r="O20" i="90" s="1"/>
  <c r="I20" i="90" s="1"/>
  <c r="J20" i="90"/>
  <c r="N57" i="90"/>
  <c r="O57" i="90" s="1"/>
  <c r="K57" i="90" s="1"/>
  <c r="N39" i="90"/>
  <c r="O39" i="90" s="1"/>
  <c r="J39" i="90" s="1"/>
  <c r="N24" i="90"/>
  <c r="O24" i="90" s="1"/>
  <c r="I24" i="90" s="1"/>
  <c r="N18" i="90"/>
  <c r="O18" i="90" s="1"/>
  <c r="I18" i="90" s="1"/>
  <c r="J38" i="90"/>
  <c r="N13" i="90"/>
  <c r="O13" i="90" s="1"/>
  <c r="K13" i="90" s="1"/>
  <c r="N14" i="90"/>
  <c r="O14" i="90" s="1"/>
  <c r="J14" i="90" s="1"/>
  <c r="N43" i="90"/>
  <c r="O43" i="90" s="1"/>
  <c r="K43" i="90" s="1"/>
  <c r="N54" i="90"/>
  <c r="O54" i="90" s="1"/>
  <c r="K54" i="90" s="1"/>
  <c r="N21" i="89"/>
  <c r="O21" i="89" s="1"/>
  <c r="K21" i="89" s="1"/>
  <c r="N39" i="89"/>
  <c r="O39" i="89" s="1"/>
  <c r="I39" i="89" s="1"/>
  <c r="N53" i="89"/>
  <c r="O53" i="89" s="1"/>
  <c r="I53" i="89" s="1"/>
  <c r="K53" i="89"/>
  <c r="N33" i="89"/>
  <c r="O33" i="89" s="1"/>
  <c r="K33" i="89" s="1"/>
  <c r="N15" i="89"/>
  <c r="O15" i="89" s="1"/>
  <c r="J15" i="89" s="1"/>
  <c r="N54" i="89"/>
  <c r="O54" i="89" s="1"/>
  <c r="K54" i="89" s="1"/>
  <c r="N31" i="89"/>
  <c r="O31" i="89" s="1"/>
  <c r="J31" i="89" s="1"/>
  <c r="N13" i="89"/>
  <c r="O13" i="89" s="1"/>
  <c r="K13" i="89" s="1"/>
  <c r="N52" i="89"/>
  <c r="O52" i="89" s="1"/>
  <c r="I52" i="89" s="1"/>
  <c r="N32" i="89"/>
  <c r="O32" i="89" s="1"/>
  <c r="K32" i="89" s="1"/>
  <c r="N14" i="89"/>
  <c r="O14" i="89" s="1"/>
  <c r="J14" i="89" s="1"/>
  <c r="N50" i="89"/>
  <c r="O50" i="89" s="1"/>
  <c r="I50" i="89" s="1"/>
  <c r="N30" i="89"/>
  <c r="O30" i="89" s="1"/>
  <c r="K30" i="89" s="1"/>
  <c r="N51" i="89"/>
  <c r="O51" i="89" s="1"/>
  <c r="K51" i="89" s="1"/>
  <c r="N28" i="89"/>
  <c r="O28" i="89" s="1"/>
  <c r="J28" i="89" s="1"/>
  <c r="N12" i="89"/>
  <c r="O12" i="89" s="1"/>
  <c r="J12" i="89" s="1"/>
  <c r="N49" i="89"/>
  <c r="O49" i="89" s="1"/>
  <c r="J49" i="89" s="1"/>
  <c r="N29" i="89"/>
  <c r="O29" i="89" s="1"/>
  <c r="K29" i="89" s="1"/>
  <c r="N47" i="89"/>
  <c r="O47" i="89" s="1"/>
  <c r="J47" i="89" s="1"/>
  <c r="N27" i="89"/>
  <c r="O27" i="89" s="1"/>
  <c r="J27" i="89" s="1"/>
  <c r="N48" i="89"/>
  <c r="O48" i="89" s="1"/>
  <c r="K48" i="89" s="1"/>
  <c r="N25" i="89"/>
  <c r="O25" i="89" s="1"/>
  <c r="J25" i="89" s="1"/>
  <c r="N46" i="89"/>
  <c r="O46" i="89" s="1"/>
  <c r="K46" i="89" s="1"/>
  <c r="N26" i="89"/>
  <c r="O26" i="89" s="1"/>
  <c r="K26" i="89" s="1"/>
  <c r="I59" i="89"/>
  <c r="N44" i="89"/>
  <c r="O44" i="89" s="1"/>
  <c r="J44" i="89" s="1"/>
  <c r="N24" i="89"/>
  <c r="O24" i="89" s="1"/>
  <c r="K24" i="89"/>
  <c r="J24" i="89"/>
  <c r="I24" i="89"/>
  <c r="N45" i="89"/>
  <c r="O45" i="89" s="1"/>
  <c r="J45" i="89" s="1"/>
  <c r="N22" i="89"/>
  <c r="O22" i="89" s="1"/>
  <c r="J22" i="89" s="1"/>
  <c r="N43" i="89"/>
  <c r="O43" i="89" s="1"/>
  <c r="K43" i="89" s="1"/>
  <c r="N23" i="89"/>
  <c r="O23" i="89" s="1"/>
  <c r="J23" i="89" s="1"/>
  <c r="K23" i="89"/>
  <c r="I23" i="89"/>
  <c r="K59" i="89"/>
  <c r="N41" i="89"/>
  <c r="O41" i="89" s="1"/>
  <c r="I41" i="89" s="1"/>
  <c r="N42" i="89"/>
  <c r="O42" i="89" s="1"/>
  <c r="I42" i="89" s="1"/>
  <c r="N19" i="89"/>
  <c r="O19" i="89" s="1"/>
  <c r="K19" i="89" s="1"/>
  <c r="N58" i="89"/>
  <c r="O58" i="89" s="1"/>
  <c r="I58" i="89" s="1"/>
  <c r="N40" i="89"/>
  <c r="O40" i="89" s="1"/>
  <c r="I40" i="89" s="1"/>
  <c r="N20" i="89"/>
  <c r="O20" i="89" s="1"/>
  <c r="J20" i="89" s="1"/>
  <c r="N56" i="89"/>
  <c r="O56" i="89" s="1"/>
  <c r="I56" i="89" s="1"/>
  <c r="N38" i="89"/>
  <c r="O38" i="89" s="1"/>
  <c r="J38" i="89" s="1"/>
  <c r="N18" i="89"/>
  <c r="O18" i="89" s="1"/>
  <c r="J18" i="89" s="1"/>
  <c r="N57" i="89"/>
  <c r="O57" i="89" s="1"/>
  <c r="K57" i="89" s="1"/>
  <c r="N16" i="89"/>
  <c r="O16" i="89" s="1"/>
  <c r="J16" i="89" s="1"/>
  <c r="N55" i="89"/>
  <c r="O55" i="89" s="1"/>
  <c r="K55" i="89" s="1"/>
  <c r="N17" i="89"/>
  <c r="O17" i="89" s="1"/>
  <c r="K17" i="89" s="1"/>
  <c r="N12" i="88"/>
  <c r="O12" i="88" s="1"/>
  <c r="K12" i="88" s="1"/>
  <c r="N19" i="88"/>
  <c r="O19" i="88" s="1"/>
  <c r="I19" i="88" s="1"/>
  <c r="N25" i="88"/>
  <c r="O25" i="88" s="1"/>
  <c r="K25" i="88" s="1"/>
  <c r="N31" i="88"/>
  <c r="O31" i="88" s="1"/>
  <c r="K31" i="88" s="1"/>
  <c r="N41" i="88"/>
  <c r="O41" i="88" s="1"/>
  <c r="I41" i="88" s="1"/>
  <c r="K41" i="88"/>
  <c r="N47" i="88"/>
  <c r="O47" i="88" s="1"/>
  <c r="I47" i="88" s="1"/>
  <c r="N53" i="88"/>
  <c r="O53" i="88" s="1"/>
  <c r="I53" i="88" s="1"/>
  <c r="N59" i="88"/>
  <c r="O59" i="88" s="1"/>
  <c r="I59" i="88" s="1"/>
  <c r="J59" i="88"/>
  <c r="N14" i="88"/>
  <c r="O14" i="88" s="1"/>
  <c r="K14" i="88" s="1"/>
  <c r="N20" i="88"/>
  <c r="O20" i="88" s="1"/>
  <c r="K20" i="88" s="1"/>
  <c r="N26" i="88"/>
  <c r="O26" i="88" s="1"/>
  <c r="I26" i="88" s="1"/>
  <c r="N32" i="88"/>
  <c r="O32" i="88" s="1"/>
  <c r="K32" i="88" s="1"/>
  <c r="N42" i="88"/>
  <c r="O42" i="88" s="1"/>
  <c r="I42" i="88" s="1"/>
  <c r="N48" i="88"/>
  <c r="O48" i="88" s="1"/>
  <c r="I48" i="88" s="1"/>
  <c r="N54" i="88"/>
  <c r="O54" i="88" s="1"/>
  <c r="I54" i="88" s="1"/>
  <c r="N15" i="88"/>
  <c r="O15" i="88" s="1"/>
  <c r="K15" i="88" s="1"/>
  <c r="N21" i="88"/>
  <c r="O21" i="88" s="1"/>
  <c r="I21" i="88" s="1"/>
  <c r="N27" i="88"/>
  <c r="O27" i="88" s="1"/>
  <c r="K27" i="88" s="1"/>
  <c r="N33" i="88"/>
  <c r="O33" i="88" s="1"/>
  <c r="K33" i="88" s="1"/>
  <c r="N43" i="88"/>
  <c r="O43" i="88" s="1"/>
  <c r="I43" i="88" s="1"/>
  <c r="N49" i="88"/>
  <c r="O49" i="88" s="1"/>
  <c r="I49" i="88" s="1"/>
  <c r="N55" i="88"/>
  <c r="O55" i="88" s="1"/>
  <c r="I55" i="88" s="1"/>
  <c r="N16" i="88"/>
  <c r="O16" i="88" s="1"/>
  <c r="I16" i="88" s="1"/>
  <c r="N22" i="88"/>
  <c r="O22" i="88" s="1"/>
  <c r="K22" i="88" s="1"/>
  <c r="N28" i="88"/>
  <c r="O28" i="88" s="1"/>
  <c r="K28" i="88" s="1"/>
  <c r="N38" i="88"/>
  <c r="O38" i="88" s="1"/>
  <c r="I38" i="88" s="1"/>
  <c r="N44" i="88"/>
  <c r="O44" i="88" s="1"/>
  <c r="I44" i="88" s="1"/>
  <c r="N50" i="88"/>
  <c r="O50" i="88" s="1"/>
  <c r="I50" i="88" s="1"/>
  <c r="N56" i="88"/>
  <c r="O56" i="88" s="1"/>
  <c r="I56" i="88" s="1"/>
  <c r="N17" i="88"/>
  <c r="O17" i="88" s="1"/>
  <c r="K17" i="88" s="1"/>
  <c r="N23" i="88"/>
  <c r="O23" i="88" s="1"/>
  <c r="K23" i="88" s="1"/>
  <c r="N29" i="88"/>
  <c r="O29" i="88" s="1"/>
  <c r="I29" i="88" s="1"/>
  <c r="N39" i="88"/>
  <c r="O39" i="88" s="1"/>
  <c r="I39" i="88" s="1"/>
  <c r="N45" i="88"/>
  <c r="O45" i="88" s="1"/>
  <c r="I45" i="88" s="1"/>
  <c r="N51" i="88"/>
  <c r="O51" i="88" s="1"/>
  <c r="I51" i="88" s="1"/>
  <c r="N57" i="88"/>
  <c r="O57" i="88" s="1"/>
  <c r="I57" i="88" s="1"/>
  <c r="N18" i="88"/>
  <c r="O18" i="88" s="1"/>
  <c r="K18" i="88" s="1"/>
  <c r="N24" i="88"/>
  <c r="O24" i="88" s="1"/>
  <c r="I24" i="88" s="1"/>
  <c r="N30" i="88"/>
  <c r="O30" i="88" s="1"/>
  <c r="K30" i="88" s="1"/>
  <c r="N40" i="88"/>
  <c r="O40" i="88" s="1"/>
  <c r="I40" i="88" s="1"/>
  <c r="N46" i="88"/>
  <c r="O46" i="88" s="1"/>
  <c r="I46" i="88" s="1"/>
  <c r="N52" i="88"/>
  <c r="O52" i="88" s="1"/>
  <c r="I52" i="88" s="1"/>
  <c r="K52" i="88"/>
  <c r="N58" i="88"/>
  <c r="O58" i="88" s="1"/>
  <c r="I58" i="88" s="1"/>
  <c r="N39" i="87"/>
  <c r="O39" i="87" s="1"/>
  <c r="K39" i="87" s="1"/>
  <c r="N16" i="87"/>
  <c r="O16" i="87" s="1"/>
  <c r="J16" i="87" s="1"/>
  <c r="N56" i="87"/>
  <c r="O56" i="87" s="1"/>
  <c r="K56" i="87" s="1"/>
  <c r="N40" i="87"/>
  <c r="O40" i="87" s="1"/>
  <c r="J40" i="87" s="1"/>
  <c r="N20" i="87"/>
  <c r="O20" i="87" s="1"/>
  <c r="K20" i="87" s="1"/>
  <c r="N47" i="87"/>
  <c r="O47" i="87" s="1"/>
  <c r="J47" i="87" s="1"/>
  <c r="K47" i="87"/>
  <c r="N27" i="87"/>
  <c r="O27" i="87" s="1"/>
  <c r="K27" i="87" s="1"/>
  <c r="N31" i="87"/>
  <c r="O31" i="87" s="1"/>
  <c r="J31" i="87" s="1"/>
  <c r="N13" i="87"/>
  <c r="O13" i="87" s="1"/>
  <c r="I13" i="87" s="1"/>
  <c r="N54" i="87"/>
  <c r="O54" i="87" s="1"/>
  <c r="I54" i="87" s="1"/>
  <c r="N17" i="87"/>
  <c r="O17" i="87" s="1"/>
  <c r="K17" i="87" s="1"/>
  <c r="N44" i="87"/>
  <c r="O44" i="87" s="1"/>
  <c r="J44" i="87" s="1"/>
  <c r="N24" i="87"/>
  <c r="O24" i="87" s="1"/>
  <c r="K24" i="87" s="1"/>
  <c r="N59" i="87"/>
  <c r="O59" i="87" s="1"/>
  <c r="K59" i="87" s="1"/>
  <c r="N28" i="87"/>
  <c r="O28" i="87" s="1"/>
  <c r="I28" i="87" s="1"/>
  <c r="N12" i="87"/>
  <c r="O12" i="87" s="1"/>
  <c r="K12" i="87" s="1"/>
  <c r="N52" i="87"/>
  <c r="O52" i="87" s="1"/>
  <c r="J52" i="87" s="1"/>
  <c r="N32" i="87"/>
  <c r="O32" i="87" s="1"/>
  <c r="J32" i="87" s="1"/>
  <c r="N14" i="87"/>
  <c r="O14" i="87" s="1"/>
  <c r="I14" i="87" s="1"/>
  <c r="N41" i="87"/>
  <c r="O41" i="87" s="1"/>
  <c r="J41" i="87" s="1"/>
  <c r="I41" i="87"/>
  <c r="N21" i="87"/>
  <c r="O21" i="87" s="1"/>
  <c r="I21" i="87" s="1"/>
  <c r="N57" i="87"/>
  <c r="O57" i="87" s="1"/>
  <c r="J57" i="87" s="1"/>
  <c r="I51" i="87"/>
  <c r="N48" i="87"/>
  <c r="O48" i="87" s="1"/>
  <c r="K48" i="87" s="1"/>
  <c r="N25" i="87"/>
  <c r="O25" i="87" s="1"/>
  <c r="I25" i="87" s="1"/>
  <c r="N49" i="87"/>
  <c r="O49" i="87" s="1"/>
  <c r="J49" i="87" s="1"/>
  <c r="N29" i="87"/>
  <c r="O29" i="87" s="1"/>
  <c r="J29" i="87" s="1"/>
  <c r="N38" i="87"/>
  <c r="O38" i="87" s="1"/>
  <c r="I38" i="87" s="1"/>
  <c r="N18" i="87"/>
  <c r="O18" i="87" s="1"/>
  <c r="K18" i="87" s="1"/>
  <c r="N55" i="87"/>
  <c r="O55" i="87" s="1"/>
  <c r="I55" i="87" s="1"/>
  <c r="K51" i="87"/>
  <c r="N45" i="87"/>
  <c r="O45" i="87" s="1"/>
  <c r="K45" i="87" s="1"/>
  <c r="N22" i="87"/>
  <c r="O22" i="87" s="1"/>
  <c r="I22" i="87" s="1"/>
  <c r="N46" i="87"/>
  <c r="O46" i="87" s="1"/>
  <c r="J46" i="87" s="1"/>
  <c r="N26" i="87"/>
  <c r="O26" i="87" s="1"/>
  <c r="K26" i="87" s="1"/>
  <c r="N33" i="87"/>
  <c r="O33" i="87" s="1"/>
  <c r="I33" i="87" s="1"/>
  <c r="N15" i="87"/>
  <c r="O15" i="87" s="1"/>
  <c r="K15" i="87" s="1"/>
  <c r="N53" i="87"/>
  <c r="O53" i="87" s="1"/>
  <c r="K53" i="87" s="1"/>
  <c r="N42" i="87"/>
  <c r="O42" i="87" s="1"/>
  <c r="J42" i="87" s="1"/>
  <c r="N19" i="87"/>
  <c r="O19" i="87" s="1"/>
  <c r="K19" i="87" s="1"/>
  <c r="N58" i="87"/>
  <c r="O58" i="87" s="1"/>
  <c r="J58" i="87" s="1"/>
  <c r="K43" i="87"/>
  <c r="N43" i="87"/>
  <c r="O43" i="87" s="1"/>
  <c r="I43" i="87" s="1"/>
  <c r="N23" i="87"/>
  <c r="O23" i="87" s="1"/>
  <c r="I23" i="87" s="1"/>
  <c r="N50" i="87"/>
  <c r="O50" i="87" s="1"/>
  <c r="K50" i="87" s="1"/>
  <c r="N30" i="87"/>
  <c r="O30" i="87" s="1"/>
  <c r="I30" i="87" s="1"/>
  <c r="N21" i="86"/>
  <c r="O21" i="86" s="1"/>
  <c r="I21" i="86" s="1"/>
  <c r="N15" i="86"/>
  <c r="O15" i="86" s="1"/>
  <c r="J15" i="86" s="1"/>
  <c r="N14" i="86"/>
  <c r="O14" i="86" s="1"/>
  <c r="J14" i="86" s="1"/>
  <c r="N19" i="86"/>
  <c r="O19" i="86" s="1"/>
  <c r="J19" i="86" s="1"/>
  <c r="N25" i="86"/>
  <c r="O25" i="86" s="1"/>
  <c r="J25" i="86" s="1"/>
  <c r="N26" i="86"/>
  <c r="O26" i="86" s="1"/>
  <c r="J26" i="86" s="1"/>
  <c r="N30" i="86"/>
  <c r="O30" i="86" s="1"/>
  <c r="J30" i="86" s="1"/>
  <c r="N18" i="86"/>
  <c r="O18" i="86" s="1"/>
  <c r="J18" i="86" s="1"/>
  <c r="N12" i="86"/>
  <c r="O12" i="86" s="1"/>
  <c r="I12" i="86" s="1"/>
  <c r="N32" i="86"/>
  <c r="O32" i="86" s="1"/>
  <c r="J32" i="86" s="1"/>
  <c r="N13" i="86"/>
  <c r="O13" i="86" s="1"/>
  <c r="J13" i="86" s="1"/>
  <c r="K45" i="86"/>
  <c r="I39" i="86"/>
  <c r="K51" i="86"/>
  <c r="K42" i="86"/>
  <c r="J45" i="86"/>
  <c r="I16" i="86"/>
  <c r="I29" i="86"/>
  <c r="I55" i="86"/>
  <c r="J51" i="86"/>
  <c r="N57" i="86"/>
  <c r="O57" i="86" s="1"/>
  <c r="J57" i="86" s="1"/>
  <c r="N27" i="86"/>
  <c r="O27" i="86" s="1"/>
  <c r="I27" i="86" s="1"/>
  <c r="N31" i="86"/>
  <c r="O31" i="86" s="1"/>
  <c r="I31" i="86" s="1"/>
  <c r="I17" i="86"/>
  <c r="K55" i="86"/>
  <c r="N33" i="86"/>
  <c r="O33" i="86" s="1"/>
  <c r="J33" i="86" s="1"/>
  <c r="K39" i="86"/>
  <c r="I22" i="86"/>
  <c r="I23" i="86"/>
  <c r="N20" i="86"/>
  <c r="O20" i="86" s="1"/>
  <c r="J20" i="86" s="1"/>
  <c r="J17" i="86"/>
  <c r="N24" i="86"/>
  <c r="O24" i="86" s="1"/>
  <c r="J24" i="86" s="1"/>
  <c r="N59" i="86"/>
  <c r="O59" i="86" s="1"/>
  <c r="J59" i="86" s="1"/>
  <c r="N33" i="85"/>
  <c r="O33" i="85" s="1"/>
  <c r="K33" i="85" s="1"/>
  <c r="J50" i="85"/>
  <c r="N50" i="85"/>
  <c r="O50" i="85" s="1"/>
  <c r="I50" i="85" s="1"/>
  <c r="N30" i="85"/>
  <c r="O30" i="85" s="1"/>
  <c r="I30" i="85" s="1"/>
  <c r="N54" i="85"/>
  <c r="O54" i="85" s="1"/>
  <c r="J54" i="85" s="1"/>
  <c r="N31" i="85"/>
  <c r="O31" i="85" s="1"/>
  <c r="K31" i="85" s="1"/>
  <c r="N13" i="85"/>
  <c r="O13" i="85" s="1"/>
  <c r="J13" i="85" s="1"/>
  <c r="N52" i="85"/>
  <c r="O52" i="85" s="1"/>
  <c r="J52" i="85" s="1"/>
  <c r="N32" i="85"/>
  <c r="O32" i="85" s="1"/>
  <c r="J32" i="85" s="1"/>
  <c r="N14" i="85"/>
  <c r="O14" i="85" s="1"/>
  <c r="K14" i="85" s="1"/>
  <c r="N47" i="85"/>
  <c r="O47" i="85" s="1"/>
  <c r="J47" i="85" s="1"/>
  <c r="N27" i="85"/>
  <c r="O27" i="85" s="1"/>
  <c r="J27" i="85" s="1"/>
  <c r="N51" i="85"/>
  <c r="O51" i="85" s="1"/>
  <c r="K51" i="85" s="1"/>
  <c r="N28" i="85"/>
  <c r="O28" i="85" s="1"/>
  <c r="J28" i="85" s="1"/>
  <c r="N12" i="85"/>
  <c r="O12" i="85" s="1"/>
  <c r="K12" i="85" s="1"/>
  <c r="N49" i="85"/>
  <c r="O49" i="85" s="1"/>
  <c r="J49" i="85" s="1"/>
  <c r="N29" i="85"/>
  <c r="O29" i="85" s="1"/>
  <c r="K29" i="85" s="1"/>
  <c r="J29" i="85"/>
  <c r="N44" i="85"/>
  <c r="O44" i="85" s="1"/>
  <c r="I44" i="85" s="1"/>
  <c r="N24" i="85"/>
  <c r="O24" i="85" s="1"/>
  <c r="K24" i="85" s="1"/>
  <c r="J24" i="85"/>
  <c r="N48" i="85"/>
  <c r="O48" i="85" s="1"/>
  <c r="J48" i="85" s="1"/>
  <c r="N25" i="85"/>
  <c r="O25" i="85" s="1"/>
  <c r="K25" i="85" s="1"/>
  <c r="N46" i="85"/>
  <c r="O46" i="85" s="1"/>
  <c r="J46" i="85" s="1"/>
  <c r="N26" i="85"/>
  <c r="O26" i="85" s="1"/>
  <c r="K26" i="85" s="1"/>
  <c r="N22" i="85"/>
  <c r="O22" i="85" s="1"/>
  <c r="K22" i="85" s="1"/>
  <c r="N41" i="85"/>
  <c r="O41" i="85" s="1"/>
  <c r="J41" i="85" s="1"/>
  <c r="N21" i="85"/>
  <c r="O21" i="85" s="1"/>
  <c r="K21" i="85" s="1"/>
  <c r="N45" i="85"/>
  <c r="O45" i="85" s="1"/>
  <c r="J45" i="85" s="1"/>
  <c r="N43" i="85"/>
  <c r="O43" i="85" s="1"/>
  <c r="J43" i="85" s="1"/>
  <c r="N23" i="85"/>
  <c r="O23" i="85" s="1"/>
  <c r="K23" i="85" s="1"/>
  <c r="N56" i="85"/>
  <c r="O56" i="85" s="1"/>
  <c r="I56" i="85" s="1"/>
  <c r="K56" i="85"/>
  <c r="N38" i="85"/>
  <c r="O38" i="85" s="1"/>
  <c r="J38" i="85" s="1"/>
  <c r="N18" i="85"/>
  <c r="O18" i="85" s="1"/>
  <c r="K18" i="85" s="1"/>
  <c r="N42" i="85"/>
  <c r="O42" i="85" s="1"/>
  <c r="J42" i="85" s="1"/>
  <c r="N19" i="85"/>
  <c r="O19" i="85" s="1"/>
  <c r="J19" i="85" s="1"/>
  <c r="N58" i="85"/>
  <c r="O58" i="85" s="1"/>
  <c r="J58" i="85" s="1"/>
  <c r="N40" i="85"/>
  <c r="O40" i="85" s="1"/>
  <c r="I40" i="85" s="1"/>
  <c r="K40" i="85"/>
  <c r="N20" i="85"/>
  <c r="O20" i="85" s="1"/>
  <c r="I20" i="85" s="1"/>
  <c r="N53" i="85"/>
  <c r="O53" i="85" s="1"/>
  <c r="J53" i="85" s="1"/>
  <c r="K53" i="85"/>
  <c r="I53" i="85"/>
  <c r="N15" i="85"/>
  <c r="O15" i="85" s="1"/>
  <c r="J15" i="85" s="1"/>
  <c r="N57" i="85"/>
  <c r="O57" i="85" s="1"/>
  <c r="I57" i="85" s="1"/>
  <c r="N39" i="85"/>
  <c r="O39" i="85" s="1"/>
  <c r="J39" i="85" s="1"/>
  <c r="N16" i="85"/>
  <c r="O16" i="85" s="1"/>
  <c r="K16" i="85" s="1"/>
  <c r="N55" i="85"/>
  <c r="O55" i="85" s="1"/>
  <c r="J55" i="85" s="1"/>
  <c r="N17" i="85"/>
  <c r="O17" i="85" s="1"/>
  <c r="K17" i="85" s="1"/>
  <c r="I17" i="85"/>
  <c r="N26" i="84"/>
  <c r="O26" i="84" s="1"/>
  <c r="J26" i="84" s="1"/>
  <c r="N31" i="84"/>
  <c r="O31" i="84" s="1"/>
  <c r="K31" i="84" s="1"/>
  <c r="N58" i="84"/>
  <c r="O58" i="84" s="1"/>
  <c r="J58" i="84" s="1"/>
  <c r="N22" i="84"/>
  <c r="O22" i="84" s="1"/>
  <c r="J22" i="84" s="1"/>
  <c r="N12" i="84"/>
  <c r="O12" i="84" s="1"/>
  <c r="I12" i="84" s="1"/>
  <c r="N27" i="84"/>
  <c r="O27" i="84" s="1"/>
  <c r="J27" i="84" s="1"/>
  <c r="N15" i="84"/>
  <c r="O15" i="84" s="1"/>
  <c r="J15" i="84" s="1"/>
  <c r="N42" i="84"/>
  <c r="O42" i="84" s="1"/>
  <c r="J42" i="84" s="1"/>
  <c r="N48" i="84"/>
  <c r="O48" i="84" s="1"/>
  <c r="J48" i="84" s="1"/>
  <c r="N54" i="84"/>
  <c r="O54" i="84" s="1"/>
  <c r="I54" i="84" s="1"/>
  <c r="J54" i="84"/>
  <c r="N32" i="84"/>
  <c r="O32" i="84" s="1"/>
  <c r="K32" i="84" s="1"/>
  <c r="N20" i="84"/>
  <c r="O20" i="84" s="1"/>
  <c r="J20" i="84" s="1"/>
  <c r="N25" i="84"/>
  <c r="O25" i="84" s="1"/>
  <c r="J25" i="84" s="1"/>
  <c r="N13" i="84"/>
  <c r="O13" i="84" s="1"/>
  <c r="K13" i="84" s="1"/>
  <c r="N43" i="84"/>
  <c r="O43" i="84" s="1"/>
  <c r="I43" i="84" s="1"/>
  <c r="N49" i="84"/>
  <c r="O49" i="84" s="1"/>
  <c r="I49" i="84" s="1"/>
  <c r="N55" i="84"/>
  <c r="O55" i="84" s="1"/>
  <c r="J55" i="84" s="1"/>
  <c r="N30" i="84"/>
  <c r="O30" i="84" s="1"/>
  <c r="J30" i="84" s="1"/>
  <c r="N18" i="84"/>
  <c r="O18" i="84" s="1"/>
  <c r="J18" i="84" s="1"/>
  <c r="N23" i="84"/>
  <c r="O23" i="84" s="1"/>
  <c r="K23" i="84" s="1"/>
  <c r="N38" i="84"/>
  <c r="O38" i="84" s="1"/>
  <c r="K38" i="84" s="1"/>
  <c r="N44" i="84"/>
  <c r="O44" i="84" s="1"/>
  <c r="I44" i="84" s="1"/>
  <c r="N50" i="84"/>
  <c r="O50" i="84" s="1"/>
  <c r="J50" i="84" s="1"/>
  <c r="N56" i="84"/>
  <c r="O56" i="84" s="1"/>
  <c r="I56" i="84" s="1"/>
  <c r="N28" i="84"/>
  <c r="O28" i="84" s="1"/>
  <c r="J28" i="84" s="1"/>
  <c r="N16" i="84"/>
  <c r="O16" i="84" s="1"/>
  <c r="K16" i="84" s="1"/>
  <c r="N33" i="84"/>
  <c r="O33" i="84" s="1"/>
  <c r="J33" i="84" s="1"/>
  <c r="N21" i="84"/>
  <c r="O21" i="84" s="1"/>
  <c r="J21" i="84" s="1"/>
  <c r="N39" i="84"/>
  <c r="O39" i="84" s="1"/>
  <c r="J39" i="84" s="1"/>
  <c r="N45" i="84"/>
  <c r="O45" i="84" s="1"/>
  <c r="J45" i="84" s="1"/>
  <c r="N51" i="84"/>
  <c r="O51" i="84" s="1"/>
  <c r="I51" i="84" s="1"/>
  <c r="N57" i="84"/>
  <c r="O57" i="84" s="1"/>
  <c r="I57" i="84" s="1"/>
  <c r="N14" i="84"/>
  <c r="O14" i="84" s="1"/>
  <c r="J14" i="84" s="1"/>
  <c r="N19" i="84"/>
  <c r="O19" i="84" s="1"/>
  <c r="J19" i="84" s="1"/>
  <c r="I19" i="84"/>
  <c r="N40" i="84"/>
  <c r="O40" i="84" s="1"/>
  <c r="I40" i="84" s="1"/>
  <c r="N46" i="84"/>
  <c r="O46" i="84" s="1"/>
  <c r="I46" i="84" s="1"/>
  <c r="J46" i="84"/>
  <c r="N52" i="84"/>
  <c r="O52" i="84" s="1"/>
  <c r="I52" i="84" s="1"/>
  <c r="N24" i="84"/>
  <c r="O24" i="84" s="1"/>
  <c r="K24" i="84" s="1"/>
  <c r="N29" i="84"/>
  <c r="O29" i="84" s="1"/>
  <c r="J29" i="84" s="1"/>
  <c r="N17" i="84"/>
  <c r="O17" i="84" s="1"/>
  <c r="J17" i="84" s="1"/>
  <c r="N41" i="84"/>
  <c r="O41" i="84" s="1"/>
  <c r="J41" i="84" s="1"/>
  <c r="N47" i="84"/>
  <c r="O47" i="84" s="1"/>
  <c r="I47" i="84" s="1"/>
  <c r="N53" i="84"/>
  <c r="O53" i="84" s="1"/>
  <c r="I53" i="84" s="1"/>
  <c r="J53" i="84"/>
  <c r="N59" i="84"/>
  <c r="O59" i="84" s="1"/>
  <c r="I59" i="84" s="1"/>
  <c r="N53" i="83"/>
  <c r="O53" i="83" s="1"/>
  <c r="J53" i="83" s="1"/>
  <c r="N31" i="83"/>
  <c r="O31" i="83" s="1"/>
  <c r="K31" i="83" s="1"/>
  <c r="N13" i="83"/>
  <c r="O13" i="83" s="1"/>
  <c r="J13" i="83" s="1"/>
  <c r="N52" i="83"/>
  <c r="O52" i="83" s="1"/>
  <c r="J52" i="83" s="1"/>
  <c r="N14" i="83"/>
  <c r="O14" i="83" s="1"/>
  <c r="J14" i="83" s="1"/>
  <c r="I14" i="83"/>
  <c r="N50" i="83"/>
  <c r="O50" i="83" s="1"/>
  <c r="J50" i="83" s="1"/>
  <c r="N30" i="83"/>
  <c r="O30" i="83" s="1"/>
  <c r="J30" i="83" s="1"/>
  <c r="N51" i="83"/>
  <c r="O51" i="83" s="1"/>
  <c r="I51" i="83" s="1"/>
  <c r="N28" i="83"/>
  <c r="O28" i="83" s="1"/>
  <c r="J28" i="83" s="1"/>
  <c r="N12" i="83"/>
  <c r="O12" i="83" s="1"/>
  <c r="J12" i="83" s="1"/>
  <c r="N49" i="83"/>
  <c r="O49" i="83" s="1"/>
  <c r="I49" i="83" s="1"/>
  <c r="N29" i="83"/>
  <c r="O29" i="83" s="1"/>
  <c r="I29" i="83" s="1"/>
  <c r="J29" i="83"/>
  <c r="N47" i="83"/>
  <c r="O47" i="83" s="1"/>
  <c r="J47" i="83" s="1"/>
  <c r="N27" i="83"/>
  <c r="O27" i="83" s="1"/>
  <c r="J27" i="83" s="1"/>
  <c r="N48" i="83"/>
  <c r="O48" i="83" s="1"/>
  <c r="J48" i="83" s="1"/>
  <c r="N25" i="83"/>
  <c r="O25" i="83" s="1"/>
  <c r="J25" i="83" s="1"/>
  <c r="N46" i="83"/>
  <c r="O46" i="83" s="1"/>
  <c r="J46" i="83" s="1"/>
  <c r="N26" i="83"/>
  <c r="O26" i="83" s="1"/>
  <c r="I26" i="83" s="1"/>
  <c r="I59" i="83"/>
  <c r="N32" i="83"/>
  <c r="O32" i="83" s="1"/>
  <c r="K32" i="83" s="1"/>
  <c r="N44" i="83"/>
  <c r="O44" i="83" s="1"/>
  <c r="I44" i="83" s="1"/>
  <c r="K44" i="83"/>
  <c r="N24" i="83"/>
  <c r="O24" i="83" s="1"/>
  <c r="I24" i="83" s="1"/>
  <c r="N45" i="83"/>
  <c r="O45" i="83" s="1"/>
  <c r="J45" i="83" s="1"/>
  <c r="N22" i="83"/>
  <c r="O22" i="83" s="1"/>
  <c r="I22" i="83" s="1"/>
  <c r="N43" i="83"/>
  <c r="O43" i="83" s="1"/>
  <c r="I43" i="83" s="1"/>
  <c r="N23" i="83"/>
  <c r="O23" i="83" s="1"/>
  <c r="K23" i="83" s="1"/>
  <c r="N33" i="83"/>
  <c r="O33" i="83" s="1"/>
  <c r="K33" i="83" s="1"/>
  <c r="N15" i="83"/>
  <c r="O15" i="83" s="1"/>
  <c r="I15" i="83" s="1"/>
  <c r="N54" i="83"/>
  <c r="O54" i="83" s="1"/>
  <c r="K54" i="83" s="1"/>
  <c r="N41" i="83"/>
  <c r="O41" i="83" s="1"/>
  <c r="I41" i="83" s="1"/>
  <c r="N21" i="83"/>
  <c r="O21" i="83" s="1"/>
  <c r="I21" i="83" s="1"/>
  <c r="N42" i="83"/>
  <c r="O42" i="83" s="1"/>
  <c r="K42" i="83" s="1"/>
  <c r="N19" i="83"/>
  <c r="O19" i="83" s="1"/>
  <c r="I19" i="83" s="1"/>
  <c r="N58" i="83"/>
  <c r="O58" i="83" s="1"/>
  <c r="I58" i="83" s="1"/>
  <c r="N40" i="83"/>
  <c r="O40" i="83" s="1"/>
  <c r="J40" i="83" s="1"/>
  <c r="K40" i="83"/>
  <c r="I40" i="83"/>
  <c r="N20" i="83"/>
  <c r="O20" i="83" s="1"/>
  <c r="J20" i="83" s="1"/>
  <c r="I20" i="83"/>
  <c r="N56" i="83"/>
  <c r="O56" i="83" s="1"/>
  <c r="I56" i="83" s="1"/>
  <c r="N38" i="83"/>
  <c r="O38" i="83" s="1"/>
  <c r="J38" i="83" s="1"/>
  <c r="N18" i="83"/>
  <c r="O18" i="83" s="1"/>
  <c r="K18" i="83" s="1"/>
  <c r="N57" i="83"/>
  <c r="O57" i="83" s="1"/>
  <c r="J57" i="83" s="1"/>
  <c r="N39" i="83"/>
  <c r="O39" i="83" s="1"/>
  <c r="K39" i="83" s="1"/>
  <c r="N16" i="83"/>
  <c r="O16" i="83" s="1"/>
  <c r="I16" i="83" s="1"/>
  <c r="N55" i="83"/>
  <c r="O55" i="83" s="1"/>
  <c r="I55" i="83" s="1"/>
  <c r="N17" i="83"/>
  <c r="O17" i="83" s="1"/>
  <c r="K17" i="83" s="1"/>
  <c r="N42" i="82"/>
  <c r="O42" i="82" s="1"/>
  <c r="K42" i="82" s="1"/>
  <c r="N47" i="82"/>
  <c r="O47" i="82" s="1"/>
  <c r="J47" i="82" s="1"/>
  <c r="N46" i="82"/>
  <c r="O46" i="82" s="1"/>
  <c r="J46" i="82" s="1"/>
  <c r="N19" i="82"/>
  <c r="O19" i="82" s="1"/>
  <c r="K19" i="82" s="1"/>
  <c r="N57" i="82"/>
  <c r="O57" i="82" s="1"/>
  <c r="J57" i="82" s="1"/>
  <c r="N39" i="82"/>
  <c r="O39" i="82" s="1"/>
  <c r="I39" i="82" s="1"/>
  <c r="N15" i="82"/>
  <c r="O15" i="82" s="1"/>
  <c r="K15" i="82" s="1"/>
  <c r="N44" i="82"/>
  <c r="O44" i="82" s="1"/>
  <c r="J44" i="82" s="1"/>
  <c r="N43" i="82"/>
  <c r="O43" i="82" s="1"/>
  <c r="K43" i="82" s="1"/>
  <c r="N13" i="82"/>
  <c r="O13" i="82" s="1"/>
  <c r="J13" i="82" s="1"/>
  <c r="N54" i="82"/>
  <c r="O54" i="82" s="1"/>
  <c r="J54" i="82" s="1"/>
  <c r="N21" i="82"/>
  <c r="O21" i="82" s="1"/>
  <c r="K21" i="82" s="1"/>
  <c r="N59" i="82"/>
  <c r="O59" i="82" s="1"/>
  <c r="K59" i="82" s="1"/>
  <c r="N41" i="82"/>
  <c r="O41" i="82" s="1"/>
  <c r="J41" i="82" s="1"/>
  <c r="N58" i="82"/>
  <c r="O58" i="82" s="1"/>
  <c r="J58" i="82" s="1"/>
  <c r="N40" i="82"/>
  <c r="O40" i="82" s="1"/>
  <c r="K40" i="82" s="1"/>
  <c r="N28" i="82"/>
  <c r="O28" i="82" s="1"/>
  <c r="K28" i="82" s="1"/>
  <c r="N12" i="82"/>
  <c r="O12" i="82" s="1"/>
  <c r="K12" i="82" s="1"/>
  <c r="N51" i="82"/>
  <c r="O51" i="82" s="1"/>
  <c r="K51" i="82" s="1"/>
  <c r="N33" i="82"/>
  <c r="O33" i="82" s="1"/>
  <c r="J33" i="82" s="1"/>
  <c r="N27" i="82"/>
  <c r="O27" i="82" s="1"/>
  <c r="K27" i="82" s="1"/>
  <c r="N56" i="82"/>
  <c r="O56" i="82" s="1"/>
  <c r="K56" i="82" s="1"/>
  <c r="N38" i="82"/>
  <c r="O38" i="82" s="1"/>
  <c r="J38" i="82" s="1"/>
  <c r="I38" i="82"/>
  <c r="N29" i="82"/>
  <c r="O29" i="82" s="1"/>
  <c r="K29" i="82" s="1"/>
  <c r="N23" i="82"/>
  <c r="O23" i="82" s="1"/>
  <c r="K23" i="82" s="1"/>
  <c r="N17" i="82"/>
  <c r="O17" i="82" s="1"/>
  <c r="J17" i="82" s="1"/>
  <c r="N55" i="82"/>
  <c r="O55" i="82" s="1"/>
  <c r="K55" i="82" s="1"/>
  <c r="N22" i="82"/>
  <c r="O22" i="82" s="1"/>
  <c r="K22" i="82" s="1"/>
  <c r="N48" i="82"/>
  <c r="O48" i="82" s="1"/>
  <c r="J48" i="82" s="1"/>
  <c r="N53" i="82"/>
  <c r="O53" i="82" s="1"/>
  <c r="J53" i="82" s="1"/>
  <c r="N52" i="82"/>
  <c r="O52" i="82" s="1"/>
  <c r="K52" i="82" s="1"/>
  <c r="N45" i="82"/>
  <c r="O45" i="82" s="1"/>
  <c r="J45" i="82" s="1"/>
  <c r="N50" i="82"/>
  <c r="O50" i="82" s="1"/>
  <c r="J50" i="82" s="1"/>
  <c r="N49" i="82"/>
  <c r="O49" i="82" s="1"/>
  <c r="K49" i="82" s="1"/>
  <c r="N31" i="82"/>
  <c r="O31" i="82" s="1"/>
  <c r="K31" i="82" s="1"/>
  <c r="N30" i="82"/>
  <c r="O30" i="82" s="1"/>
  <c r="K30" i="82" s="1"/>
  <c r="N32" i="82"/>
  <c r="O32" i="82" s="1"/>
  <c r="K32" i="82" s="1"/>
  <c r="J32" i="82"/>
  <c r="N26" i="82"/>
  <c r="O26" i="82" s="1"/>
  <c r="J26" i="82" s="1"/>
  <c r="N20" i="82"/>
  <c r="O20" i="82" s="1"/>
  <c r="K20" i="82" s="1"/>
  <c r="N14" i="82"/>
  <c r="O14" i="82" s="1"/>
  <c r="K14" i="82" s="1"/>
  <c r="J14" i="82"/>
  <c r="I14" i="82"/>
  <c r="N16" i="82"/>
  <c r="O16" i="82" s="1"/>
  <c r="K16" i="82" s="1"/>
  <c r="N25" i="82"/>
  <c r="O25" i="82" s="1"/>
  <c r="I25" i="82" s="1"/>
  <c r="N38" i="81"/>
  <c r="O38" i="81" s="1"/>
  <c r="J38" i="81" s="1"/>
  <c r="J59" i="81"/>
  <c r="N50" i="81"/>
  <c r="O50" i="81" s="1"/>
  <c r="J50" i="81" s="1"/>
  <c r="K50" i="81"/>
  <c r="I50" i="81"/>
  <c r="N51" i="81"/>
  <c r="O51" i="81" s="1"/>
  <c r="K51" i="81" s="1"/>
  <c r="N28" i="81"/>
  <c r="O28" i="81" s="1"/>
  <c r="J28" i="81" s="1"/>
  <c r="N49" i="81"/>
  <c r="O49" i="81" s="1"/>
  <c r="K49" i="81" s="1"/>
  <c r="N29" i="81"/>
  <c r="O29" i="81" s="1"/>
  <c r="I29" i="81" s="1"/>
  <c r="N56" i="81"/>
  <c r="O56" i="81" s="1"/>
  <c r="J56" i="81" s="1"/>
  <c r="N18" i="81"/>
  <c r="O18" i="81" s="1"/>
  <c r="K18" i="81" s="1"/>
  <c r="N57" i="81"/>
  <c r="O57" i="81" s="1"/>
  <c r="J57" i="81" s="1"/>
  <c r="N39" i="81"/>
  <c r="O39" i="81" s="1"/>
  <c r="J39" i="81" s="1"/>
  <c r="N16" i="81"/>
  <c r="O16" i="81" s="1"/>
  <c r="I16" i="81" s="1"/>
  <c r="N55" i="81"/>
  <c r="O55" i="81" s="1"/>
  <c r="I55" i="81" s="1"/>
  <c r="N17" i="81"/>
  <c r="O17" i="81" s="1"/>
  <c r="I17" i="81" s="1"/>
  <c r="N53" i="81"/>
  <c r="O53" i="81" s="1"/>
  <c r="J53" i="81" s="1"/>
  <c r="N33" i="81"/>
  <c r="O33" i="81" s="1"/>
  <c r="I33" i="81" s="1"/>
  <c r="N15" i="81"/>
  <c r="O15" i="81" s="1"/>
  <c r="I15" i="81" s="1"/>
  <c r="N54" i="81"/>
  <c r="O54" i="81" s="1"/>
  <c r="K54" i="81" s="1"/>
  <c r="N31" i="81"/>
  <c r="O31" i="81" s="1"/>
  <c r="K31" i="81" s="1"/>
  <c r="N13" i="81"/>
  <c r="O13" i="81" s="1"/>
  <c r="J13" i="81" s="1"/>
  <c r="N52" i="81"/>
  <c r="O52" i="81" s="1"/>
  <c r="J52" i="81" s="1"/>
  <c r="N32" i="81"/>
  <c r="O32" i="81" s="1"/>
  <c r="I32" i="81" s="1"/>
  <c r="N14" i="81"/>
  <c r="O14" i="81" s="1"/>
  <c r="I14" i="81" s="1"/>
  <c r="N30" i="81"/>
  <c r="O30" i="81" s="1"/>
  <c r="K30" i="81" s="1"/>
  <c r="N12" i="81"/>
  <c r="O12" i="81" s="1"/>
  <c r="K12" i="81" s="1"/>
  <c r="N47" i="81"/>
  <c r="O47" i="81" s="1"/>
  <c r="J47" i="81" s="1"/>
  <c r="N27" i="81"/>
  <c r="O27" i="81" s="1"/>
  <c r="K27" i="81" s="1"/>
  <c r="N48" i="81"/>
  <c r="O48" i="81" s="1"/>
  <c r="J48" i="81" s="1"/>
  <c r="N25" i="81"/>
  <c r="O25" i="81" s="1"/>
  <c r="J25" i="81" s="1"/>
  <c r="N46" i="81"/>
  <c r="O46" i="81" s="1"/>
  <c r="I46" i="81" s="1"/>
  <c r="N26" i="81"/>
  <c r="O26" i="81" s="1"/>
  <c r="I26" i="81" s="1"/>
  <c r="I59" i="81"/>
  <c r="N44" i="81"/>
  <c r="O44" i="81" s="1"/>
  <c r="J44" i="81" s="1"/>
  <c r="N24" i="81"/>
  <c r="O24" i="81" s="1"/>
  <c r="J24" i="81" s="1"/>
  <c r="N45" i="81"/>
  <c r="O45" i="81" s="1"/>
  <c r="I45" i="81" s="1"/>
  <c r="N22" i="81"/>
  <c r="O22" i="81" s="1"/>
  <c r="I22" i="81" s="1"/>
  <c r="N43" i="81"/>
  <c r="O43" i="81" s="1"/>
  <c r="J43" i="81" s="1"/>
  <c r="N23" i="81"/>
  <c r="O23" i="81" s="1"/>
  <c r="J23" i="81" s="1"/>
  <c r="N41" i="81"/>
  <c r="O41" i="81" s="1"/>
  <c r="J41" i="81" s="1"/>
  <c r="N21" i="81"/>
  <c r="O21" i="81" s="1"/>
  <c r="J21" i="81" s="1"/>
  <c r="K21" i="81"/>
  <c r="N42" i="81"/>
  <c r="O42" i="81" s="1"/>
  <c r="I42" i="81" s="1"/>
  <c r="N19" i="81"/>
  <c r="O19" i="81" s="1"/>
  <c r="J19" i="81" s="1"/>
  <c r="K19" i="81"/>
  <c r="N58" i="81"/>
  <c r="O58" i="81" s="1"/>
  <c r="J58" i="81" s="1"/>
  <c r="N40" i="81"/>
  <c r="O40" i="81" s="1"/>
  <c r="K40" i="81" s="1"/>
  <c r="N20" i="81"/>
  <c r="O20" i="81" s="1"/>
  <c r="J20" i="81" s="1"/>
  <c r="K20" i="81"/>
  <c r="I20" i="81"/>
  <c r="I27" i="80"/>
  <c r="I26" i="79"/>
  <c r="I25" i="70"/>
  <c r="I18" i="64"/>
  <c r="J23" i="62"/>
  <c r="K23" i="62"/>
  <c r="I26" i="62"/>
  <c r="J23" i="59"/>
  <c r="O18" i="80"/>
  <c r="P18" i="80" s="1"/>
  <c r="I18" i="80" s="1"/>
  <c r="O17" i="80"/>
  <c r="P17" i="80" s="1"/>
  <c r="J17" i="80" s="1"/>
  <c r="I23" i="80"/>
  <c r="O16" i="80"/>
  <c r="P16" i="80" s="1"/>
  <c r="I16" i="80" s="1"/>
  <c r="I26" i="80"/>
  <c r="O15" i="80"/>
  <c r="P15" i="80" s="1"/>
  <c r="K15" i="80" s="1"/>
  <c r="O14" i="80"/>
  <c r="P14" i="80" s="1"/>
  <c r="I14" i="80" s="1"/>
  <c r="K23" i="80"/>
  <c r="O14" i="79"/>
  <c r="P14" i="79" s="1"/>
  <c r="K14" i="79" s="1"/>
  <c r="O17" i="79"/>
  <c r="P17" i="79" s="1"/>
  <c r="I17" i="79" s="1"/>
  <c r="O15" i="79"/>
  <c r="P15" i="79" s="1"/>
  <c r="K15" i="79" s="1"/>
  <c r="K24" i="79"/>
  <c r="K23" i="79"/>
  <c r="O18" i="79"/>
  <c r="P18" i="79" s="1"/>
  <c r="K18" i="79" s="1"/>
  <c r="I24" i="79"/>
  <c r="O16" i="79"/>
  <c r="P16" i="79" s="1"/>
  <c r="K16" i="79" s="1"/>
  <c r="K27" i="79"/>
  <c r="I23" i="79"/>
  <c r="K26" i="79"/>
  <c r="I27" i="79"/>
  <c r="K25" i="79"/>
  <c r="O17" i="78"/>
  <c r="P17" i="78" s="1"/>
  <c r="K17" i="78" s="1"/>
  <c r="O15" i="78"/>
  <c r="P15" i="78" s="1"/>
  <c r="I15" i="78" s="1"/>
  <c r="O14" i="78"/>
  <c r="P14" i="78" s="1"/>
  <c r="I14" i="78" s="1"/>
  <c r="O25" i="78"/>
  <c r="P25" i="78" s="1"/>
  <c r="I25" i="78" s="1"/>
  <c r="J25" i="78"/>
  <c r="I24" i="78"/>
  <c r="O24" i="78"/>
  <c r="P24" i="78" s="1"/>
  <c r="K24" i="78"/>
  <c r="J24" i="78"/>
  <c r="O23" i="78"/>
  <c r="P23" i="78" s="1"/>
  <c r="I23" i="78" s="1"/>
  <c r="O18" i="78"/>
  <c r="P18" i="78" s="1"/>
  <c r="K18" i="78" s="1"/>
  <c r="O27" i="78"/>
  <c r="P27" i="78" s="1"/>
  <c r="I27" i="78" s="1"/>
  <c r="K27" i="78"/>
  <c r="J27" i="78"/>
  <c r="O16" i="78"/>
  <c r="P16" i="78" s="1"/>
  <c r="K16" i="78" s="1"/>
  <c r="O26" i="78"/>
  <c r="P26" i="78" s="1"/>
  <c r="I26" i="78" s="1"/>
  <c r="J26" i="78"/>
  <c r="O27" i="77"/>
  <c r="P27" i="77" s="1"/>
  <c r="I27" i="77" s="1"/>
  <c r="O18" i="77"/>
  <c r="P18" i="77" s="1"/>
  <c r="I18" i="77" s="1"/>
  <c r="O26" i="77"/>
  <c r="P26" i="77" s="1"/>
  <c r="I26" i="77" s="1"/>
  <c r="O17" i="77"/>
  <c r="P17" i="77" s="1"/>
  <c r="K17" i="77" s="1"/>
  <c r="O25" i="77"/>
  <c r="P25" i="77" s="1"/>
  <c r="I25" i="77" s="1"/>
  <c r="K25" i="77"/>
  <c r="O16" i="77"/>
  <c r="P16" i="77" s="1"/>
  <c r="I16" i="77" s="1"/>
  <c r="O24" i="77"/>
  <c r="P24" i="77" s="1"/>
  <c r="I24" i="77" s="1"/>
  <c r="O15" i="77"/>
  <c r="P15" i="77" s="1"/>
  <c r="I15" i="77" s="1"/>
  <c r="O23" i="77"/>
  <c r="P23" i="77" s="1"/>
  <c r="I23" i="77" s="1"/>
  <c r="O14" i="77"/>
  <c r="P14" i="77" s="1"/>
  <c r="K14" i="77" s="1"/>
  <c r="O27" i="76"/>
  <c r="P27" i="76" s="1"/>
  <c r="I27" i="76" s="1"/>
  <c r="O18" i="76"/>
  <c r="P18" i="76" s="1"/>
  <c r="I18" i="76" s="1"/>
  <c r="O26" i="76"/>
  <c r="P26" i="76" s="1"/>
  <c r="I26" i="76" s="1"/>
  <c r="O17" i="76"/>
  <c r="P17" i="76" s="1"/>
  <c r="K17" i="76" s="1"/>
  <c r="I25" i="76"/>
  <c r="O25" i="76"/>
  <c r="P25" i="76" s="1"/>
  <c r="K25" i="76" s="1"/>
  <c r="O16" i="76"/>
  <c r="P16" i="76" s="1"/>
  <c r="K16" i="76" s="1"/>
  <c r="O24" i="76"/>
  <c r="P24" i="76" s="1"/>
  <c r="I24" i="76" s="1"/>
  <c r="O15" i="76"/>
  <c r="P15" i="76" s="1"/>
  <c r="I15" i="76" s="1"/>
  <c r="O23" i="76"/>
  <c r="P23" i="76" s="1"/>
  <c r="I23" i="76" s="1"/>
  <c r="O14" i="76"/>
  <c r="P14" i="76" s="1"/>
  <c r="K14" i="76" s="1"/>
  <c r="O18" i="75"/>
  <c r="P18" i="75" s="1"/>
  <c r="K18" i="75" s="1"/>
  <c r="O26" i="75"/>
  <c r="P26" i="75" s="1"/>
  <c r="I26" i="75" s="1"/>
  <c r="O17" i="75"/>
  <c r="P17" i="75" s="1"/>
  <c r="J17" i="75" s="1"/>
  <c r="O25" i="75"/>
  <c r="P25" i="75" s="1"/>
  <c r="I25" i="75" s="1"/>
  <c r="O16" i="75"/>
  <c r="P16" i="75" s="1"/>
  <c r="I16" i="75" s="1"/>
  <c r="O24" i="75"/>
  <c r="P24" i="75" s="1"/>
  <c r="I24" i="75" s="1"/>
  <c r="O15" i="75"/>
  <c r="P15" i="75" s="1"/>
  <c r="K15" i="75" s="1"/>
  <c r="O23" i="75"/>
  <c r="P23" i="75" s="1"/>
  <c r="I23" i="75" s="1"/>
  <c r="O14" i="75"/>
  <c r="P14" i="75" s="1"/>
  <c r="I14" i="75" s="1"/>
  <c r="O27" i="75"/>
  <c r="P27" i="75" s="1"/>
  <c r="I27" i="75" s="1"/>
  <c r="O15" i="74"/>
  <c r="P15" i="74" s="1"/>
  <c r="I15" i="74" s="1"/>
  <c r="O18" i="74"/>
  <c r="P18" i="74" s="1"/>
  <c r="I18" i="74" s="1"/>
  <c r="O17" i="74"/>
  <c r="P17" i="74" s="1"/>
  <c r="K17" i="74" s="1"/>
  <c r="O16" i="74"/>
  <c r="P16" i="74" s="1"/>
  <c r="J16" i="74" s="1"/>
  <c r="O24" i="74"/>
  <c r="P24" i="74" s="1"/>
  <c r="K24" i="74" s="1"/>
  <c r="J24" i="74"/>
  <c r="O14" i="74"/>
  <c r="P14" i="74" s="1"/>
  <c r="K14" i="74" s="1"/>
  <c r="O23" i="74"/>
  <c r="P23" i="74" s="1"/>
  <c r="I23" i="74" s="1"/>
  <c r="O27" i="74"/>
  <c r="P27" i="74" s="1"/>
  <c r="I27" i="74" s="1"/>
  <c r="O26" i="74"/>
  <c r="P26" i="74" s="1"/>
  <c r="I26" i="74" s="1"/>
  <c r="O25" i="74"/>
  <c r="P25" i="74" s="1"/>
  <c r="I25" i="74" s="1"/>
  <c r="O27" i="73"/>
  <c r="P27" i="73" s="1"/>
  <c r="I27" i="73" s="1"/>
  <c r="O18" i="73"/>
  <c r="P18" i="73" s="1"/>
  <c r="I18" i="73" s="1"/>
  <c r="O26" i="73"/>
  <c r="P26" i="73" s="1"/>
  <c r="I26" i="73" s="1"/>
  <c r="O17" i="73"/>
  <c r="P17" i="73" s="1"/>
  <c r="K17" i="73" s="1"/>
  <c r="O25" i="73"/>
  <c r="P25" i="73" s="1"/>
  <c r="I25" i="73" s="1"/>
  <c r="O16" i="73"/>
  <c r="P16" i="73" s="1"/>
  <c r="J16" i="73" s="1"/>
  <c r="O24" i="73"/>
  <c r="P24" i="73" s="1"/>
  <c r="I24" i="73" s="1"/>
  <c r="O15" i="73"/>
  <c r="P15" i="73" s="1"/>
  <c r="I15" i="73" s="1"/>
  <c r="O23" i="73"/>
  <c r="P23" i="73" s="1"/>
  <c r="I23" i="73" s="1"/>
  <c r="O14" i="73"/>
  <c r="P14" i="73" s="1"/>
  <c r="K14" i="73" s="1"/>
  <c r="O17" i="72"/>
  <c r="P17" i="72" s="1"/>
  <c r="K17" i="72" s="1"/>
  <c r="O16" i="72"/>
  <c r="P16" i="72" s="1"/>
  <c r="I16" i="72" s="1"/>
  <c r="O14" i="72"/>
  <c r="P14" i="72" s="1"/>
  <c r="I14" i="72" s="1"/>
  <c r="O24" i="72"/>
  <c r="P24" i="72" s="1"/>
  <c r="I24" i="72" s="1"/>
  <c r="O27" i="72"/>
  <c r="P27" i="72" s="1"/>
  <c r="I27" i="72" s="1"/>
  <c r="O26" i="72"/>
  <c r="P26" i="72" s="1"/>
  <c r="I26" i="72" s="1"/>
  <c r="O23" i="72"/>
  <c r="P23" i="72" s="1"/>
  <c r="I23" i="72" s="1"/>
  <c r="O15" i="72"/>
  <c r="P15" i="72" s="1"/>
  <c r="I15" i="72" s="1"/>
  <c r="O18" i="72"/>
  <c r="P18" i="72" s="1"/>
  <c r="I18" i="72" s="1"/>
  <c r="O25" i="72"/>
  <c r="P25" i="72" s="1"/>
  <c r="I25" i="72" s="1"/>
  <c r="J25" i="72"/>
  <c r="O24" i="71"/>
  <c r="P24" i="71" s="1"/>
  <c r="I24" i="71" s="1"/>
  <c r="O14" i="71"/>
  <c r="P14" i="71" s="1"/>
  <c r="K14" i="71" s="1"/>
  <c r="O23" i="71"/>
  <c r="P23" i="71" s="1"/>
  <c r="I23" i="71" s="1"/>
  <c r="O27" i="71"/>
  <c r="P27" i="71" s="1"/>
  <c r="I27" i="71" s="1"/>
  <c r="O17" i="71"/>
  <c r="P17" i="71" s="1"/>
  <c r="K17" i="71" s="1"/>
  <c r="K18" i="71"/>
  <c r="O18" i="71"/>
  <c r="P18" i="71" s="1"/>
  <c r="I18" i="71" s="1"/>
  <c r="O26" i="71"/>
  <c r="P26" i="71" s="1"/>
  <c r="J26" i="71" s="1"/>
  <c r="K26" i="71"/>
  <c r="O16" i="71"/>
  <c r="P16" i="71" s="1"/>
  <c r="K16" i="71" s="1"/>
  <c r="O25" i="71"/>
  <c r="P25" i="71" s="1"/>
  <c r="K25" i="71" s="1"/>
  <c r="O15" i="71"/>
  <c r="P15" i="71" s="1"/>
  <c r="K15" i="71" s="1"/>
  <c r="O14" i="70"/>
  <c r="P14" i="70" s="1"/>
  <c r="K14" i="70" s="1"/>
  <c r="K24" i="70"/>
  <c r="I24" i="70"/>
  <c r="K23" i="70"/>
  <c r="O18" i="70"/>
  <c r="P18" i="70" s="1"/>
  <c r="I18" i="70" s="1"/>
  <c r="O16" i="70"/>
  <c r="P16" i="70" s="1"/>
  <c r="J16" i="70" s="1"/>
  <c r="O17" i="70"/>
  <c r="P17" i="70" s="1"/>
  <c r="J17" i="70" s="1"/>
  <c r="K27" i="70"/>
  <c r="I27" i="70"/>
  <c r="K26" i="70"/>
  <c r="O15" i="70"/>
  <c r="P15" i="70" s="1"/>
  <c r="I15" i="70" s="1"/>
  <c r="I23" i="70"/>
  <c r="K25" i="70"/>
  <c r="I26" i="70"/>
  <c r="O23" i="69"/>
  <c r="P23" i="69" s="1"/>
  <c r="I23" i="69" s="1"/>
  <c r="O27" i="69"/>
  <c r="P27" i="69" s="1"/>
  <c r="I27" i="69" s="1"/>
  <c r="K27" i="69"/>
  <c r="J27" i="69"/>
  <c r="O17" i="69"/>
  <c r="P17" i="69" s="1"/>
  <c r="K17" i="69" s="1"/>
  <c r="O26" i="69"/>
  <c r="P26" i="69" s="1"/>
  <c r="I26" i="69" s="1"/>
  <c r="O16" i="69"/>
  <c r="P16" i="69" s="1"/>
  <c r="I16" i="69" s="1"/>
  <c r="O25" i="69"/>
  <c r="P25" i="69" s="1"/>
  <c r="I25" i="69" s="1"/>
  <c r="K25" i="69"/>
  <c r="O15" i="69"/>
  <c r="P15" i="69" s="1"/>
  <c r="K15" i="69" s="1"/>
  <c r="O24" i="69"/>
  <c r="P24" i="69" s="1"/>
  <c r="I24" i="69" s="1"/>
  <c r="K24" i="69"/>
  <c r="J24" i="69"/>
  <c r="O14" i="69"/>
  <c r="P14" i="69" s="1"/>
  <c r="J14" i="69" s="1"/>
  <c r="O18" i="69"/>
  <c r="P18" i="69" s="1"/>
  <c r="K18" i="69" s="1"/>
  <c r="O14" i="68"/>
  <c r="P14" i="68" s="1"/>
  <c r="I14" i="68" s="1"/>
  <c r="K24" i="68"/>
  <c r="I24" i="68"/>
  <c r="K23" i="68"/>
  <c r="O18" i="68"/>
  <c r="P18" i="68" s="1"/>
  <c r="K18" i="68" s="1"/>
  <c r="O16" i="68"/>
  <c r="P16" i="68" s="1"/>
  <c r="J16" i="68" s="1"/>
  <c r="O17" i="68"/>
  <c r="P17" i="68" s="1"/>
  <c r="K17" i="68" s="1"/>
  <c r="K27" i="68"/>
  <c r="I27" i="68"/>
  <c r="K26" i="68"/>
  <c r="O15" i="68"/>
  <c r="P15" i="68" s="1"/>
  <c r="I15" i="68" s="1"/>
  <c r="I23" i="68"/>
  <c r="K25" i="68"/>
  <c r="I26" i="68"/>
  <c r="O23" i="67"/>
  <c r="P23" i="67" s="1"/>
  <c r="I23" i="67" s="1"/>
  <c r="O18" i="67"/>
  <c r="P18" i="67" s="1"/>
  <c r="I18" i="67" s="1"/>
  <c r="O27" i="67"/>
  <c r="P27" i="67" s="1"/>
  <c r="I27" i="67" s="1"/>
  <c r="O17" i="67"/>
  <c r="P17" i="67" s="1"/>
  <c r="K17" i="67" s="1"/>
  <c r="O26" i="67"/>
  <c r="P26" i="67" s="1"/>
  <c r="I26" i="67" s="1"/>
  <c r="K26" i="67"/>
  <c r="J26" i="67"/>
  <c r="J16" i="67"/>
  <c r="O16" i="67"/>
  <c r="P16" i="67" s="1"/>
  <c r="I16" i="67" s="1"/>
  <c r="O25" i="67"/>
  <c r="P25" i="67" s="1"/>
  <c r="K25" i="67" s="1"/>
  <c r="O15" i="67"/>
  <c r="P15" i="67" s="1"/>
  <c r="I15" i="67" s="1"/>
  <c r="O24" i="67"/>
  <c r="P24" i="67" s="1"/>
  <c r="I24" i="67" s="1"/>
  <c r="K24" i="67"/>
  <c r="O14" i="67"/>
  <c r="P14" i="67" s="1"/>
  <c r="K14" i="67" s="1"/>
  <c r="O23" i="66"/>
  <c r="P23" i="66" s="1"/>
  <c r="I23" i="66" s="1"/>
  <c r="O18" i="66"/>
  <c r="P18" i="66" s="1"/>
  <c r="I18" i="66" s="1"/>
  <c r="O27" i="66"/>
  <c r="P27" i="66" s="1"/>
  <c r="I27" i="66" s="1"/>
  <c r="O17" i="66"/>
  <c r="P17" i="66" s="1"/>
  <c r="K17" i="66" s="1"/>
  <c r="O26" i="66"/>
  <c r="P26" i="66" s="1"/>
  <c r="I26" i="66" s="1"/>
  <c r="O16" i="66"/>
  <c r="P16" i="66" s="1"/>
  <c r="I16" i="66" s="1"/>
  <c r="O25" i="66"/>
  <c r="P25" i="66" s="1"/>
  <c r="I25" i="66" s="1"/>
  <c r="O15" i="66"/>
  <c r="P15" i="66" s="1"/>
  <c r="I15" i="66" s="1"/>
  <c r="O24" i="66"/>
  <c r="P24" i="66" s="1"/>
  <c r="I24" i="66" s="1"/>
  <c r="O14" i="66"/>
  <c r="P14" i="66" s="1"/>
  <c r="K14" i="66" s="1"/>
  <c r="O18" i="65"/>
  <c r="P18" i="65" s="1"/>
  <c r="K18" i="65" s="1"/>
  <c r="O17" i="65"/>
  <c r="P17" i="65" s="1"/>
  <c r="I17" i="65" s="1"/>
  <c r="O25" i="65"/>
  <c r="P25" i="65" s="1"/>
  <c r="I25" i="65" s="1"/>
  <c r="O16" i="65"/>
  <c r="P16" i="65" s="1"/>
  <c r="K16" i="65" s="1"/>
  <c r="O26" i="65"/>
  <c r="P26" i="65" s="1"/>
  <c r="I26" i="65" s="1"/>
  <c r="K26" i="65"/>
  <c r="J26" i="65"/>
  <c r="O15" i="65"/>
  <c r="P15" i="65" s="1"/>
  <c r="K15" i="65" s="1"/>
  <c r="O23" i="65"/>
  <c r="P23" i="65" s="1"/>
  <c r="I23" i="65" s="1"/>
  <c r="O14" i="65"/>
  <c r="P14" i="65" s="1"/>
  <c r="I14" i="65" s="1"/>
  <c r="J14" i="65"/>
  <c r="O27" i="65"/>
  <c r="P27" i="65" s="1"/>
  <c r="I27" i="65" s="1"/>
  <c r="O24" i="65"/>
  <c r="P24" i="65" s="1"/>
  <c r="I24" i="65" s="1"/>
  <c r="O14" i="64"/>
  <c r="P14" i="64" s="1"/>
  <c r="J14" i="64" s="1"/>
  <c r="O27" i="64"/>
  <c r="P27" i="64" s="1"/>
  <c r="K27" i="64" s="1"/>
  <c r="O26" i="64"/>
  <c r="P26" i="64" s="1"/>
  <c r="K26" i="64" s="1"/>
  <c r="O17" i="64"/>
  <c r="P17" i="64" s="1"/>
  <c r="K17" i="64" s="1"/>
  <c r="O25" i="64"/>
  <c r="P25" i="64" s="1"/>
  <c r="I25" i="64" s="1"/>
  <c r="J18" i="64"/>
  <c r="O16" i="64"/>
  <c r="P16" i="64" s="1"/>
  <c r="K16" i="64" s="1"/>
  <c r="O24" i="64"/>
  <c r="P24" i="64" s="1"/>
  <c r="I24" i="64" s="1"/>
  <c r="O15" i="64"/>
  <c r="P15" i="64" s="1"/>
  <c r="I15" i="64" s="1"/>
  <c r="K15" i="64"/>
  <c r="O23" i="64"/>
  <c r="P23" i="64" s="1"/>
  <c r="J23" i="64" s="1"/>
  <c r="O23" i="63"/>
  <c r="P23" i="63" s="1"/>
  <c r="K23" i="63" s="1"/>
  <c r="O14" i="63"/>
  <c r="P14" i="63" s="1"/>
  <c r="I14" i="63" s="1"/>
  <c r="K14" i="63"/>
  <c r="J14" i="63"/>
  <c r="O26" i="63"/>
  <c r="P26" i="63" s="1"/>
  <c r="K26" i="63" s="1"/>
  <c r="O25" i="63"/>
  <c r="P25" i="63" s="1"/>
  <c r="I25" i="63" s="1"/>
  <c r="K25" i="63"/>
  <c r="J25" i="63"/>
  <c r="O18" i="63"/>
  <c r="P18" i="63" s="1"/>
  <c r="I18" i="63" s="1"/>
  <c r="K18" i="63"/>
  <c r="O24" i="63"/>
  <c r="P24" i="63" s="1"/>
  <c r="I24" i="63" s="1"/>
  <c r="O17" i="63"/>
  <c r="P17" i="63" s="1"/>
  <c r="I17" i="63" s="1"/>
  <c r="K17" i="63"/>
  <c r="O16" i="63"/>
  <c r="P16" i="63" s="1"/>
  <c r="I16" i="63" s="1"/>
  <c r="K16" i="63"/>
  <c r="O15" i="63"/>
  <c r="P15" i="63" s="1"/>
  <c r="J15" i="63" s="1"/>
  <c r="O27" i="63"/>
  <c r="P27" i="63" s="1"/>
  <c r="K27" i="63"/>
  <c r="J27" i="63"/>
  <c r="I27" i="63"/>
  <c r="O18" i="62"/>
  <c r="P18" i="62" s="1"/>
  <c r="I18" i="62" s="1"/>
  <c r="O16" i="62"/>
  <c r="P16" i="62" s="1"/>
  <c r="K16" i="62" s="1"/>
  <c r="O15" i="62"/>
  <c r="P15" i="62" s="1"/>
  <c r="I15" i="62" s="1"/>
  <c r="O17" i="62"/>
  <c r="P17" i="62" s="1"/>
  <c r="I17" i="62" s="1"/>
  <c r="K24" i="62"/>
  <c r="K25" i="62"/>
  <c r="J24" i="62"/>
  <c r="K14" i="62"/>
  <c r="I25" i="62"/>
  <c r="O14" i="61"/>
  <c r="P14" i="61" s="1"/>
  <c r="I14" i="61" s="1"/>
  <c r="O17" i="61"/>
  <c r="P17" i="61" s="1"/>
  <c r="I17" i="61" s="1"/>
  <c r="O18" i="61"/>
  <c r="P18" i="61" s="1"/>
  <c r="I18" i="61" s="1"/>
  <c r="O23" i="61"/>
  <c r="P23" i="61" s="1"/>
  <c r="I23" i="61" s="1"/>
  <c r="K23" i="61"/>
  <c r="J23" i="61"/>
  <c r="O15" i="61"/>
  <c r="P15" i="61" s="1"/>
  <c r="K15" i="61" s="1"/>
  <c r="O27" i="61"/>
  <c r="P27" i="61" s="1"/>
  <c r="J27" i="61" s="1"/>
  <c r="K27" i="61"/>
  <c r="I27" i="61"/>
  <c r="O26" i="61"/>
  <c r="P26" i="61" s="1"/>
  <c r="K26" i="61" s="1"/>
  <c r="O16" i="61"/>
  <c r="P16" i="61" s="1"/>
  <c r="K16" i="61" s="1"/>
  <c r="O25" i="61"/>
  <c r="P25" i="61" s="1"/>
  <c r="J25" i="61" s="1"/>
  <c r="K25" i="61"/>
  <c r="O24" i="61"/>
  <c r="P24" i="61" s="1"/>
  <c r="K24" i="61" s="1"/>
  <c r="I24" i="61"/>
  <c r="O18" i="60"/>
  <c r="P18" i="60" s="1"/>
  <c r="I18" i="60" s="1"/>
  <c r="O17" i="60"/>
  <c r="P17" i="60" s="1"/>
  <c r="K17" i="60" s="1"/>
  <c r="O16" i="60"/>
  <c r="P16" i="60" s="1"/>
  <c r="K16" i="60" s="1"/>
  <c r="J16" i="60"/>
  <c r="O15" i="60"/>
  <c r="P15" i="60" s="1"/>
  <c r="I15" i="60" s="1"/>
  <c r="O14" i="60"/>
  <c r="P14" i="60" s="1"/>
  <c r="K14" i="60" s="1"/>
  <c r="J14" i="60"/>
  <c r="O14" i="59"/>
  <c r="P14" i="59" s="1"/>
  <c r="J14" i="59" s="1"/>
  <c r="O15" i="59"/>
  <c r="P15" i="59" s="1"/>
  <c r="J15" i="59" s="1"/>
  <c r="O27" i="59"/>
  <c r="P27" i="59" s="1"/>
  <c r="J27" i="59" s="1"/>
  <c r="O26" i="59"/>
  <c r="P26" i="59" s="1"/>
  <c r="K26" i="59" s="1"/>
  <c r="O17" i="59"/>
  <c r="P17" i="59" s="1"/>
  <c r="J17" i="59" s="1"/>
  <c r="O25" i="59"/>
  <c r="P25" i="59" s="1"/>
  <c r="J25" i="59" s="1"/>
  <c r="O16" i="59"/>
  <c r="P16" i="59" s="1"/>
  <c r="J16" i="59" s="1"/>
  <c r="O24" i="59"/>
  <c r="P24" i="59" s="1"/>
  <c r="I24" i="59" s="1"/>
  <c r="O18" i="59"/>
  <c r="P18" i="59" s="1"/>
  <c r="I18" i="59" s="1"/>
  <c r="K18" i="59"/>
  <c r="O14" i="58"/>
  <c r="P14" i="58" s="1"/>
  <c r="K14" i="58" s="1"/>
  <c r="O16" i="58"/>
  <c r="P16" i="58" s="1"/>
  <c r="K16" i="58" s="1"/>
  <c r="O25" i="58"/>
  <c r="P25" i="58" s="1"/>
  <c r="K25" i="58" s="1"/>
  <c r="O17" i="58"/>
  <c r="P17" i="58" s="1"/>
  <c r="J17" i="58" s="1"/>
  <c r="O15" i="58"/>
  <c r="P15" i="58" s="1"/>
  <c r="I15" i="58" s="1"/>
  <c r="O18" i="58"/>
  <c r="P18" i="58" s="1"/>
  <c r="J18" i="58" s="1"/>
  <c r="O26" i="58"/>
  <c r="P26" i="58" s="1"/>
  <c r="K26" i="58" s="1"/>
  <c r="K23" i="58"/>
  <c r="O23" i="58"/>
  <c r="P23" i="58" s="1"/>
  <c r="I23" i="58" s="1"/>
  <c r="O24" i="58"/>
  <c r="P24" i="58" s="1"/>
  <c r="K24" i="58" s="1"/>
  <c r="O16" i="57"/>
  <c r="P16" i="57" s="1"/>
  <c r="J16" i="57" s="1"/>
  <c r="I27" i="57"/>
  <c r="O25" i="57"/>
  <c r="P25" i="57" s="1"/>
  <c r="J25" i="57" s="1"/>
  <c r="K25" i="57"/>
  <c r="O24" i="57"/>
  <c r="P24" i="57" s="1"/>
  <c r="I24" i="57" s="1"/>
  <c r="O15" i="57"/>
  <c r="P15" i="57" s="1"/>
  <c r="I15" i="57" s="1"/>
  <c r="O23" i="57"/>
  <c r="P23" i="57" s="1"/>
  <c r="K23" i="57" s="1"/>
  <c r="J23" i="57"/>
  <c r="I23" i="57"/>
  <c r="K14" i="57"/>
  <c r="O14" i="57"/>
  <c r="P14" i="57" s="1"/>
  <c r="J14" i="57" s="1"/>
  <c r="O18" i="57"/>
  <c r="P18" i="57" s="1"/>
  <c r="I18" i="57" s="1"/>
  <c r="J27" i="57"/>
  <c r="O26" i="57"/>
  <c r="P26" i="57" s="1"/>
  <c r="K26" i="57" s="1"/>
  <c r="O17" i="57"/>
  <c r="P17" i="57" s="1"/>
  <c r="I17" i="57" s="1"/>
  <c r="K17" i="57"/>
  <c r="J17" i="57"/>
  <c r="O27" i="56"/>
  <c r="P27" i="56" s="1"/>
  <c r="I27" i="56" s="1"/>
  <c r="O18" i="56"/>
  <c r="P18" i="56" s="1"/>
  <c r="J18" i="56" s="1"/>
  <c r="O26" i="56"/>
  <c r="P26" i="56" s="1"/>
  <c r="I26" i="56" s="1"/>
  <c r="O17" i="56"/>
  <c r="P17" i="56" s="1"/>
  <c r="K17" i="56" s="1"/>
  <c r="O25" i="56"/>
  <c r="P25" i="56" s="1"/>
  <c r="I25" i="56" s="1"/>
  <c r="K25" i="56"/>
  <c r="J25" i="56"/>
  <c r="K16" i="56"/>
  <c r="O16" i="56"/>
  <c r="P16" i="56" s="1"/>
  <c r="I16" i="56" s="1"/>
  <c r="O24" i="56"/>
  <c r="P24" i="56" s="1"/>
  <c r="I24" i="56" s="1"/>
  <c r="J24" i="56"/>
  <c r="O15" i="56"/>
  <c r="P15" i="56" s="1"/>
  <c r="J15" i="56" s="1"/>
  <c r="O23" i="56"/>
  <c r="P23" i="56" s="1"/>
  <c r="I23" i="56" s="1"/>
  <c r="O14" i="56"/>
  <c r="P14" i="56" s="1"/>
  <c r="K14" i="56" s="1"/>
  <c r="O15" i="55"/>
  <c r="P15" i="55" s="1"/>
  <c r="K15" i="55" s="1"/>
  <c r="O26" i="55"/>
  <c r="P26" i="55" s="1"/>
  <c r="J26" i="55" s="1"/>
  <c r="O17" i="55"/>
  <c r="P17" i="55" s="1"/>
  <c r="K17" i="55" s="1"/>
  <c r="O27" i="55"/>
  <c r="P27" i="55" s="1"/>
  <c r="J27" i="55" s="1"/>
  <c r="O23" i="55"/>
  <c r="P23" i="55" s="1"/>
  <c r="J23" i="55" s="1"/>
  <c r="K23" i="55"/>
  <c r="O16" i="55"/>
  <c r="P16" i="55" s="1"/>
  <c r="K16" i="55" s="1"/>
  <c r="O24" i="55"/>
  <c r="P24" i="55" s="1"/>
  <c r="J24" i="55" s="1"/>
  <c r="O18" i="55"/>
  <c r="P18" i="55" s="1"/>
  <c r="I18" i="55" s="1"/>
  <c r="O14" i="55"/>
  <c r="P14" i="55" s="1"/>
  <c r="K14" i="55" s="1"/>
  <c r="O25" i="55"/>
  <c r="P25" i="55" s="1"/>
  <c r="J25" i="55" s="1"/>
  <c r="F16" i="54"/>
  <c r="Q23" i="54"/>
  <c r="Q27" i="54"/>
  <c r="Q26" i="54"/>
  <c r="Q25" i="54"/>
  <c r="Q24" i="54"/>
  <c r="D24" i="54"/>
  <c r="N24" i="54" s="1"/>
  <c r="D25" i="54"/>
  <c r="N25" i="54" s="1"/>
  <c r="D26" i="54"/>
  <c r="N26" i="54" s="1"/>
  <c r="D27" i="54"/>
  <c r="N27" i="54" s="1"/>
  <c r="D23" i="54"/>
  <c r="N23" i="54" s="1"/>
  <c r="Q18" i="54"/>
  <c r="Q17" i="54"/>
  <c r="Q16" i="54"/>
  <c r="Q15" i="54"/>
  <c r="Q14" i="54"/>
  <c r="F11" i="54"/>
  <c r="E7" i="54"/>
  <c r="D11" i="54" s="1"/>
  <c r="F15" i="54"/>
  <c r="F17" i="54"/>
  <c r="F18" i="54"/>
  <c r="G18" i="54" s="1"/>
  <c r="F14" i="54"/>
  <c r="E18" i="54"/>
  <c r="E27" i="54" s="1"/>
  <c r="F27" i="54" s="1"/>
  <c r="G27" i="54" s="1"/>
  <c r="E17" i="54"/>
  <c r="E26" i="54" s="1"/>
  <c r="F26" i="54" s="1"/>
  <c r="G26" i="54" s="1"/>
  <c r="E16" i="54"/>
  <c r="E25" i="54" s="1"/>
  <c r="F25" i="54" s="1"/>
  <c r="G25" i="54" s="1"/>
  <c r="E15" i="54"/>
  <c r="E24" i="54" s="1"/>
  <c r="F24" i="54" s="1"/>
  <c r="G24" i="54" s="1"/>
  <c r="E14" i="54"/>
  <c r="E23" i="54" s="1"/>
  <c r="F23" i="54" s="1"/>
  <c r="G23" i="54" s="1"/>
  <c r="N18" i="54"/>
  <c r="N17" i="54"/>
  <c r="N16" i="54"/>
  <c r="N15" i="54"/>
  <c r="N14" i="54"/>
  <c r="K27" i="59" l="1"/>
  <c r="I26" i="71"/>
  <c r="J12" i="93"/>
  <c r="K18" i="61"/>
  <c r="J24" i="76"/>
  <c r="K50" i="82"/>
  <c r="K50" i="83"/>
  <c r="K43" i="85"/>
  <c r="J39" i="87"/>
  <c r="K59" i="88"/>
  <c r="J46" i="89"/>
  <c r="I51" i="90"/>
  <c r="I18" i="91"/>
  <c r="K29" i="91"/>
  <c r="J33" i="92"/>
  <c r="J15" i="92"/>
  <c r="K12" i="93"/>
  <c r="I22" i="94"/>
  <c r="J49" i="94"/>
  <c r="I14" i="88"/>
  <c r="J24" i="58"/>
  <c r="I25" i="58"/>
  <c r="J24" i="61"/>
  <c r="I15" i="63"/>
  <c r="I25" i="71"/>
  <c r="K14" i="75"/>
  <c r="J32" i="88"/>
  <c r="J51" i="90"/>
  <c r="J42" i="92"/>
  <c r="K54" i="92"/>
  <c r="I18" i="56"/>
  <c r="I25" i="57"/>
  <c r="J25" i="58"/>
  <c r="K25" i="59"/>
  <c r="K15" i="63"/>
  <c r="J23" i="75"/>
  <c r="J25" i="76"/>
  <c r="K25" i="78"/>
  <c r="I52" i="81"/>
  <c r="K20" i="83"/>
  <c r="K46" i="83"/>
  <c r="K53" i="84"/>
  <c r="K38" i="85"/>
  <c r="K50" i="89"/>
  <c r="I27" i="90"/>
  <c r="K59" i="91"/>
  <c r="J17" i="91"/>
  <c r="I42" i="92"/>
  <c r="J54" i="92"/>
  <c r="I19" i="93"/>
  <c r="I12" i="94"/>
  <c r="J16" i="63"/>
  <c r="J25" i="74"/>
  <c r="K23" i="75"/>
  <c r="I24" i="81"/>
  <c r="J27" i="81"/>
  <c r="K41" i="83"/>
  <c r="I21" i="84"/>
  <c r="J41" i="88"/>
  <c r="I43" i="89"/>
  <c r="J32" i="90"/>
  <c r="K17" i="91"/>
  <c r="I17" i="94"/>
  <c r="I47" i="93"/>
  <c r="J40" i="94"/>
  <c r="K38" i="94"/>
  <c r="I49" i="94"/>
  <c r="J33" i="94"/>
  <c r="K54" i="94"/>
  <c r="I40" i="94"/>
  <c r="K33" i="94"/>
  <c r="I56" i="94"/>
  <c r="I21" i="94"/>
  <c r="I14" i="94"/>
  <c r="K27" i="94"/>
  <c r="K32" i="94"/>
  <c r="K31" i="94"/>
  <c r="K18" i="94"/>
  <c r="J20" i="94"/>
  <c r="I23" i="94"/>
  <c r="I31" i="94"/>
  <c r="K24" i="94"/>
  <c r="I32" i="94"/>
  <c r="J13" i="94"/>
  <c r="J18" i="94"/>
  <c r="I24" i="94"/>
  <c r="K46" i="94"/>
  <c r="J27" i="94"/>
  <c r="I28" i="94"/>
  <c r="I15" i="94"/>
  <c r="I16" i="94"/>
  <c r="I38" i="94"/>
  <c r="K20" i="94"/>
  <c r="I58" i="94"/>
  <c r="K21" i="94"/>
  <c r="K29" i="94"/>
  <c r="K47" i="94"/>
  <c r="I54" i="94"/>
  <c r="I55" i="94"/>
  <c r="I19" i="94"/>
  <c r="J47" i="94"/>
  <c r="I16" i="93"/>
  <c r="J23" i="93"/>
  <c r="K33" i="93"/>
  <c r="J47" i="93"/>
  <c r="J18" i="93"/>
  <c r="I22" i="93"/>
  <c r="J24" i="93"/>
  <c r="K28" i="93"/>
  <c r="K15" i="93"/>
  <c r="J32" i="93"/>
  <c r="K32" i="93"/>
  <c r="J25" i="93"/>
  <c r="K25" i="93"/>
  <c r="I26" i="93"/>
  <c r="I28" i="93"/>
  <c r="I14" i="92"/>
  <c r="J21" i="92"/>
  <c r="I48" i="92"/>
  <c r="K19" i="92"/>
  <c r="J23" i="92"/>
  <c r="I23" i="92"/>
  <c r="K21" i="92"/>
  <c r="I30" i="92"/>
  <c r="K14" i="92"/>
  <c r="K33" i="92"/>
  <c r="I50" i="92"/>
  <c r="I17" i="92"/>
  <c r="I25" i="92"/>
  <c r="I16" i="92"/>
  <c r="K24" i="92"/>
  <c r="I38" i="92"/>
  <c r="I31" i="92"/>
  <c r="K40" i="92"/>
  <c r="I26" i="92"/>
  <c r="I52" i="92"/>
  <c r="I28" i="92"/>
  <c r="J27" i="92"/>
  <c r="K31" i="92"/>
  <c r="J40" i="92"/>
  <c r="J26" i="92"/>
  <c r="J13" i="92"/>
  <c r="I29" i="92"/>
  <c r="J48" i="92"/>
  <c r="I27" i="92"/>
  <c r="I24" i="92"/>
  <c r="I18" i="92"/>
  <c r="I13" i="92"/>
  <c r="J25" i="92"/>
  <c r="K38" i="92"/>
  <c r="I12" i="92"/>
  <c r="I26" i="91"/>
  <c r="J59" i="91"/>
  <c r="J26" i="91"/>
  <c r="I32" i="91"/>
  <c r="J25" i="91"/>
  <c r="J30" i="91"/>
  <c r="I28" i="91"/>
  <c r="I14" i="91"/>
  <c r="K25" i="91"/>
  <c r="K22" i="91"/>
  <c r="K33" i="91"/>
  <c r="I21" i="91"/>
  <c r="J19" i="91"/>
  <c r="K18" i="91"/>
  <c r="K15" i="91"/>
  <c r="I15" i="91"/>
  <c r="I47" i="90"/>
  <c r="K47" i="90"/>
  <c r="J13" i="90"/>
  <c r="J24" i="90"/>
  <c r="I25" i="90"/>
  <c r="I26" i="90"/>
  <c r="I13" i="90"/>
  <c r="K27" i="90"/>
  <c r="J18" i="90"/>
  <c r="J25" i="90"/>
  <c r="K18" i="90"/>
  <c r="K39" i="90"/>
  <c r="K46" i="90"/>
  <c r="K42" i="90"/>
  <c r="K22" i="90"/>
  <c r="K16" i="90"/>
  <c r="J57" i="90"/>
  <c r="J55" i="90"/>
  <c r="I14" i="90"/>
  <c r="J28" i="90"/>
  <c r="K14" i="90"/>
  <c r="I39" i="90"/>
  <c r="I42" i="90"/>
  <c r="J31" i="90"/>
  <c r="J40" i="90"/>
  <c r="I28" i="90"/>
  <c r="K19" i="90"/>
  <c r="I19" i="90"/>
  <c r="J55" i="89"/>
  <c r="J56" i="89"/>
  <c r="K42" i="89"/>
  <c r="J42" i="89"/>
  <c r="I46" i="89"/>
  <c r="J54" i="89"/>
  <c r="J57" i="89"/>
  <c r="J51" i="89"/>
  <c r="K52" i="89"/>
  <c r="I44" i="89"/>
  <c r="J32" i="89"/>
  <c r="J19" i="89"/>
  <c r="J30" i="89"/>
  <c r="J26" i="89"/>
  <c r="I55" i="89"/>
  <c r="I57" i="89"/>
  <c r="K56" i="89"/>
  <c r="J40" i="89"/>
  <c r="J41" i="89"/>
  <c r="K45" i="89"/>
  <c r="J48" i="89"/>
  <c r="I49" i="89"/>
  <c r="I54" i="89"/>
  <c r="K58" i="89"/>
  <c r="K22" i="89"/>
  <c r="K49" i="89"/>
  <c r="I51" i="89"/>
  <c r="J50" i="89"/>
  <c r="J52" i="89"/>
  <c r="J53" i="89"/>
  <c r="K47" i="89"/>
  <c r="J58" i="89"/>
  <c r="I22" i="89"/>
  <c r="J13" i="89"/>
  <c r="J17" i="89"/>
  <c r="K38" i="89"/>
  <c r="K40" i="89"/>
  <c r="K41" i="89"/>
  <c r="I48" i="89"/>
  <c r="J29" i="89"/>
  <c r="J55" i="88"/>
  <c r="J14" i="88"/>
  <c r="J46" i="88"/>
  <c r="K46" i="88"/>
  <c r="J51" i="88"/>
  <c r="K51" i="88"/>
  <c r="J42" i="88"/>
  <c r="J53" i="88"/>
  <c r="J18" i="88"/>
  <c r="J17" i="88"/>
  <c r="I17" i="88"/>
  <c r="J48" i="88"/>
  <c r="I12" i="88"/>
  <c r="J56" i="88"/>
  <c r="J38" i="88"/>
  <c r="I22" i="88"/>
  <c r="J43" i="88"/>
  <c r="I27" i="88"/>
  <c r="K48" i="88"/>
  <c r="I32" i="88"/>
  <c r="I30" i="88"/>
  <c r="K56" i="88"/>
  <c r="K38" i="88"/>
  <c r="J22" i="88"/>
  <c r="K43" i="88"/>
  <c r="J27" i="88"/>
  <c r="J12" i="88"/>
  <c r="J30" i="88"/>
  <c r="I25" i="88"/>
  <c r="J25" i="88"/>
  <c r="J50" i="87"/>
  <c r="J22" i="87"/>
  <c r="K57" i="87"/>
  <c r="J30" i="87"/>
  <c r="I24" i="87"/>
  <c r="J56" i="87"/>
  <c r="I50" i="87"/>
  <c r="J28" i="87"/>
  <c r="K28" i="87"/>
  <c r="J14" i="87"/>
  <c r="J33" i="87"/>
  <c r="K13" i="87"/>
  <c r="I18" i="87"/>
  <c r="K30" i="87"/>
  <c r="K23" i="87"/>
  <c r="J43" i="87"/>
  <c r="K42" i="87"/>
  <c r="J45" i="87"/>
  <c r="J18" i="87"/>
  <c r="I29" i="87"/>
  <c r="K41" i="87"/>
  <c r="J13" i="87"/>
  <c r="I56" i="87"/>
  <c r="K33" i="87"/>
  <c r="K22" i="87"/>
  <c r="I57" i="87"/>
  <c r="K44" i="87"/>
  <c r="J23" i="87"/>
  <c r="K58" i="87"/>
  <c r="K55" i="87"/>
  <c r="J21" i="87"/>
  <c r="K52" i="87"/>
  <c r="I39" i="87"/>
  <c r="I58" i="87"/>
  <c r="I53" i="87"/>
  <c r="I45" i="87"/>
  <c r="K21" i="87"/>
  <c r="K14" i="87"/>
  <c r="I52" i="87"/>
  <c r="I19" i="87"/>
  <c r="I15" i="87"/>
  <c r="J26" i="87"/>
  <c r="J55" i="87"/>
  <c r="K29" i="87"/>
  <c r="I12" i="87"/>
  <c r="I59" i="87"/>
  <c r="J17" i="87"/>
  <c r="K19" i="86"/>
  <c r="J12" i="86"/>
  <c r="I13" i="86"/>
  <c r="K55" i="85"/>
  <c r="J57" i="85"/>
  <c r="J20" i="85"/>
  <c r="J23" i="85"/>
  <c r="K41" i="85"/>
  <c r="I47" i="85"/>
  <c r="I52" i="85"/>
  <c r="K47" i="85"/>
  <c r="K52" i="85"/>
  <c r="I42" i="85"/>
  <c r="I58" i="85"/>
  <c r="K42" i="85"/>
  <c r="J51" i="85"/>
  <c r="K57" i="85"/>
  <c r="K58" i="85"/>
  <c r="I23" i="85"/>
  <c r="K57" i="84"/>
  <c r="J47" i="84"/>
  <c r="J40" i="84"/>
  <c r="J51" i="84"/>
  <c r="K58" i="84"/>
  <c r="J59" i="84"/>
  <c r="I58" i="84"/>
  <c r="K52" i="84"/>
  <c r="I38" i="84"/>
  <c r="K45" i="84"/>
  <c r="I29" i="84"/>
  <c r="I45" i="84"/>
  <c r="I43" i="82"/>
  <c r="J43" i="82"/>
  <c r="K53" i="82"/>
  <c r="K58" i="82"/>
  <c r="K13" i="82"/>
  <c r="J15" i="82"/>
  <c r="K46" i="82"/>
  <c r="I32" i="82"/>
  <c r="I48" i="82"/>
  <c r="I41" i="82"/>
  <c r="I47" i="82"/>
  <c r="K43" i="81"/>
  <c r="K24" i="81"/>
  <c r="K46" i="81"/>
  <c r="J30" i="81"/>
  <c r="I58" i="81"/>
  <c r="K58" i="81"/>
  <c r="J46" i="81"/>
  <c r="K56" i="81"/>
  <c r="I51" i="81"/>
  <c r="K16" i="81"/>
  <c r="J51" i="81"/>
  <c r="I38" i="81"/>
  <c r="J12" i="81"/>
  <c r="K38" i="81"/>
  <c r="I43" i="81"/>
  <c r="I27" i="81"/>
  <c r="I30" i="81"/>
  <c r="I53" i="81"/>
  <c r="J55" i="83"/>
  <c r="I38" i="83"/>
  <c r="I46" i="83"/>
  <c r="I27" i="83"/>
  <c r="K49" i="83"/>
  <c r="I30" i="83"/>
  <c r="K38" i="83"/>
  <c r="J49" i="83"/>
  <c r="I18" i="83"/>
  <c r="K12" i="83"/>
  <c r="K25" i="86"/>
  <c r="K21" i="86"/>
  <c r="K59" i="86"/>
  <c r="J31" i="86"/>
  <c r="K32" i="86"/>
  <c r="K30" i="86"/>
  <c r="K27" i="86"/>
  <c r="I30" i="86"/>
  <c r="K20" i="86"/>
  <c r="K57" i="86"/>
  <c r="K13" i="86"/>
  <c r="K12" i="86"/>
  <c r="I25" i="86"/>
  <c r="J21" i="86"/>
  <c r="K31" i="86"/>
  <c r="K15" i="86"/>
  <c r="I32" i="86"/>
  <c r="K18" i="86"/>
  <c r="K26" i="86"/>
  <c r="I19" i="86"/>
  <c r="J27" i="86"/>
  <c r="K14" i="86"/>
  <c r="J44" i="85"/>
  <c r="I45" i="85"/>
  <c r="J12" i="85"/>
  <c r="J56" i="85"/>
  <c r="K45" i="85"/>
  <c r="K49" i="85"/>
  <c r="I51" i="85"/>
  <c r="K50" i="85"/>
  <c r="J40" i="85"/>
  <c r="K46" i="85"/>
  <c r="K44" i="85"/>
  <c r="J16" i="85"/>
  <c r="K20" i="85"/>
  <c r="J17" i="85"/>
  <c r="I21" i="85"/>
  <c r="J22" i="85"/>
  <c r="J30" i="85"/>
  <c r="I33" i="85"/>
  <c r="J31" i="85"/>
  <c r="I18" i="85"/>
  <c r="J21" i="85"/>
  <c r="I26" i="85"/>
  <c r="J25" i="85"/>
  <c r="J14" i="85"/>
  <c r="K30" i="85"/>
  <c r="J33" i="85"/>
  <c r="J18" i="85"/>
  <c r="J26" i="85"/>
  <c r="I29" i="85"/>
  <c r="K12" i="84"/>
  <c r="K59" i="84"/>
  <c r="K47" i="84"/>
  <c r="I48" i="84"/>
  <c r="K46" i="84"/>
  <c r="K51" i="84"/>
  <c r="K55" i="84"/>
  <c r="K48" i="84"/>
  <c r="J52" i="84"/>
  <c r="J57" i="84"/>
  <c r="K50" i="84"/>
  <c r="I30" i="84"/>
  <c r="K54" i="84"/>
  <c r="I17" i="84"/>
  <c r="I33" i="84"/>
  <c r="I14" i="84"/>
  <c r="I28" i="84"/>
  <c r="I20" i="84"/>
  <c r="I27" i="84"/>
  <c r="J56" i="83"/>
  <c r="I42" i="83"/>
  <c r="I54" i="83"/>
  <c r="J42" i="83"/>
  <c r="J54" i="83"/>
  <c r="I39" i="83"/>
  <c r="I48" i="83"/>
  <c r="J39" i="83"/>
  <c r="J58" i="83"/>
  <c r="K48" i="83"/>
  <c r="I12" i="83"/>
  <c r="J18" i="83"/>
  <c r="I33" i="83"/>
  <c r="J33" i="83"/>
  <c r="J26" i="83"/>
  <c r="K29" i="83"/>
  <c r="K30" i="83"/>
  <c r="K26" i="83"/>
  <c r="K25" i="83"/>
  <c r="I25" i="83"/>
  <c r="K45" i="82"/>
  <c r="I55" i="82"/>
  <c r="I40" i="82"/>
  <c r="K54" i="82"/>
  <c r="K57" i="82"/>
  <c r="I49" i="82"/>
  <c r="K48" i="82"/>
  <c r="J55" i="82"/>
  <c r="K41" i="82"/>
  <c r="I52" i="82"/>
  <c r="J22" i="82"/>
  <c r="K38" i="82"/>
  <c r="I12" i="82"/>
  <c r="I58" i="82"/>
  <c r="I13" i="82"/>
  <c r="I44" i="82"/>
  <c r="J39" i="82"/>
  <c r="K47" i="82"/>
  <c r="I22" i="82"/>
  <c r="J28" i="82"/>
  <c r="K39" i="82"/>
  <c r="I46" i="82"/>
  <c r="I45" i="82"/>
  <c r="I54" i="82"/>
  <c r="K44" i="82"/>
  <c r="I57" i="82"/>
  <c r="I15" i="82"/>
  <c r="I19" i="82"/>
  <c r="I23" i="82"/>
  <c r="J23" i="82"/>
  <c r="J19" i="82"/>
  <c r="K19" i="94"/>
  <c r="K42" i="94"/>
  <c r="I41" i="94"/>
  <c r="K23" i="94"/>
  <c r="K22" i="94"/>
  <c r="K45" i="94"/>
  <c r="I44" i="94"/>
  <c r="J26" i="94"/>
  <c r="J46" i="94"/>
  <c r="I48" i="94"/>
  <c r="K28" i="94"/>
  <c r="K51" i="94"/>
  <c r="I50" i="94"/>
  <c r="K14" i="94"/>
  <c r="I52" i="94"/>
  <c r="K15" i="94"/>
  <c r="I53" i="94"/>
  <c r="K17" i="94"/>
  <c r="K16" i="94"/>
  <c r="K39" i="94"/>
  <c r="J42" i="94"/>
  <c r="K41" i="94"/>
  <c r="J45" i="94"/>
  <c r="K44" i="94"/>
  <c r="K26" i="94"/>
  <c r="K25" i="94"/>
  <c r="J51" i="94"/>
  <c r="K50" i="94"/>
  <c r="K52" i="94"/>
  <c r="K53" i="94"/>
  <c r="J39" i="94"/>
  <c r="K58" i="94"/>
  <c r="K43" i="94"/>
  <c r="I25" i="94"/>
  <c r="K55" i="94"/>
  <c r="I57" i="94"/>
  <c r="K56" i="94"/>
  <c r="K57" i="94"/>
  <c r="I17" i="93"/>
  <c r="I13" i="93"/>
  <c r="K27" i="93"/>
  <c r="J17" i="93"/>
  <c r="J13" i="93"/>
  <c r="J27" i="93"/>
  <c r="J33" i="93"/>
  <c r="J16" i="93"/>
  <c r="J22" i="93"/>
  <c r="I23" i="93"/>
  <c r="K18" i="93"/>
  <c r="K21" i="93"/>
  <c r="I29" i="93"/>
  <c r="I14" i="93"/>
  <c r="I20" i="93"/>
  <c r="I31" i="93"/>
  <c r="J14" i="93"/>
  <c r="J20" i="93"/>
  <c r="J31" i="93"/>
  <c r="J26" i="93"/>
  <c r="J15" i="93"/>
  <c r="I22" i="92"/>
  <c r="J50" i="92"/>
  <c r="K44" i="92"/>
  <c r="J52" i="92"/>
  <c r="J17" i="92"/>
  <c r="J29" i="92"/>
  <c r="I20" i="92"/>
  <c r="I32" i="92"/>
  <c r="I56" i="92"/>
  <c r="I19" i="92"/>
  <c r="J58" i="92"/>
  <c r="J22" i="92"/>
  <c r="J20" i="92"/>
  <c r="J32" i="92"/>
  <c r="I58" i="92"/>
  <c r="J44" i="92"/>
  <c r="J18" i="92"/>
  <c r="J30" i="92"/>
  <c r="J16" i="92"/>
  <c r="J28" i="92"/>
  <c r="K46" i="92"/>
  <c r="J12" i="92"/>
  <c r="J46" i="92"/>
  <c r="K56" i="92"/>
  <c r="I22" i="91"/>
  <c r="J16" i="91"/>
  <c r="I33" i="91"/>
  <c r="K21" i="91"/>
  <c r="K32" i="91"/>
  <c r="I20" i="91"/>
  <c r="K14" i="91"/>
  <c r="J31" i="91"/>
  <c r="J24" i="91"/>
  <c r="K23" i="91"/>
  <c r="J12" i="91"/>
  <c r="K16" i="91"/>
  <c r="K31" i="91"/>
  <c r="I19" i="91"/>
  <c r="K30" i="91"/>
  <c r="I24" i="91"/>
  <c r="K12" i="91"/>
  <c r="I13" i="91"/>
  <c r="I23" i="91"/>
  <c r="J13" i="91"/>
  <c r="I43" i="90"/>
  <c r="K24" i="90"/>
  <c r="I57" i="90"/>
  <c r="K20" i="90"/>
  <c r="K12" i="90"/>
  <c r="K30" i="90"/>
  <c r="I31" i="90"/>
  <c r="I52" i="90"/>
  <c r="J22" i="90"/>
  <c r="K40" i="90"/>
  <c r="J26" i="90"/>
  <c r="K55" i="90"/>
  <c r="J16" i="90"/>
  <c r="I54" i="90"/>
  <c r="J43" i="90"/>
  <c r="J12" i="90"/>
  <c r="I45" i="90"/>
  <c r="J52" i="90"/>
  <c r="I48" i="90"/>
  <c r="I58" i="90"/>
  <c r="J54" i="90"/>
  <c r="I46" i="90"/>
  <c r="I49" i="90"/>
  <c r="J45" i="90"/>
  <c r="J48" i="90"/>
  <c r="J58" i="90"/>
  <c r="I17" i="89"/>
  <c r="K18" i="89"/>
  <c r="K20" i="89"/>
  <c r="I19" i="89"/>
  <c r="J43" i="89"/>
  <c r="I45" i="89"/>
  <c r="I26" i="89"/>
  <c r="K27" i="89"/>
  <c r="I29" i="89"/>
  <c r="K28" i="89"/>
  <c r="K14" i="89"/>
  <c r="I13" i="89"/>
  <c r="K15" i="89"/>
  <c r="K39" i="89"/>
  <c r="J39" i="89"/>
  <c r="K16" i="89"/>
  <c r="I38" i="89"/>
  <c r="K44" i="89"/>
  <c r="K25" i="89"/>
  <c r="I47" i="89"/>
  <c r="K12" i="89"/>
  <c r="I28" i="89"/>
  <c r="I30" i="89"/>
  <c r="I32" i="89"/>
  <c r="K31" i="89"/>
  <c r="I33" i="89"/>
  <c r="I21" i="89"/>
  <c r="J33" i="89"/>
  <c r="J21" i="89"/>
  <c r="I16" i="89"/>
  <c r="I18" i="89"/>
  <c r="I20" i="89"/>
  <c r="I25" i="89"/>
  <c r="I27" i="89"/>
  <c r="I12" i="89"/>
  <c r="I14" i="89"/>
  <c r="I31" i="89"/>
  <c r="I15" i="89"/>
  <c r="J52" i="88"/>
  <c r="J24" i="88"/>
  <c r="J57" i="88"/>
  <c r="J39" i="88"/>
  <c r="J29" i="88"/>
  <c r="J44" i="88"/>
  <c r="J16" i="88"/>
  <c r="J49" i="88"/>
  <c r="J21" i="88"/>
  <c r="J54" i="88"/>
  <c r="J26" i="88"/>
  <c r="J47" i="88"/>
  <c r="J19" i="88"/>
  <c r="K24" i="88"/>
  <c r="K57" i="88"/>
  <c r="K39" i="88"/>
  <c r="K29" i="88"/>
  <c r="K44" i="88"/>
  <c r="K16" i="88"/>
  <c r="K49" i="88"/>
  <c r="K21" i="88"/>
  <c r="K54" i="88"/>
  <c r="K26" i="88"/>
  <c r="K47" i="88"/>
  <c r="K19" i="88"/>
  <c r="J58" i="88"/>
  <c r="J40" i="88"/>
  <c r="J45" i="88"/>
  <c r="J50" i="88"/>
  <c r="K58" i="88"/>
  <c r="K40" i="88"/>
  <c r="I18" i="88"/>
  <c r="K45" i="88"/>
  <c r="I23" i="88"/>
  <c r="K50" i="88"/>
  <c r="I28" i="88"/>
  <c r="K55" i="88"/>
  <c r="I33" i="88"/>
  <c r="I15" i="88"/>
  <c r="K42" i="88"/>
  <c r="I20" i="88"/>
  <c r="K53" i="88"/>
  <c r="I31" i="88"/>
  <c r="J23" i="88"/>
  <c r="J28" i="88"/>
  <c r="J33" i="88"/>
  <c r="J15" i="88"/>
  <c r="J20" i="88"/>
  <c r="J31" i="88"/>
  <c r="I42" i="87"/>
  <c r="J53" i="87"/>
  <c r="I26" i="87"/>
  <c r="K38" i="87"/>
  <c r="J25" i="87"/>
  <c r="J48" i="87"/>
  <c r="K32" i="87"/>
  <c r="J59" i="87"/>
  <c r="I44" i="87"/>
  <c r="I17" i="87"/>
  <c r="K31" i="87"/>
  <c r="I47" i="87"/>
  <c r="I20" i="87"/>
  <c r="K16" i="87"/>
  <c r="K25" i="87"/>
  <c r="J20" i="87"/>
  <c r="J38" i="87"/>
  <c r="I49" i="87"/>
  <c r="I32" i="87"/>
  <c r="I27" i="87"/>
  <c r="J19" i="87"/>
  <c r="J15" i="87"/>
  <c r="I46" i="87"/>
  <c r="K49" i="87"/>
  <c r="I48" i="87"/>
  <c r="J12" i="87"/>
  <c r="J24" i="87"/>
  <c r="K54" i="87"/>
  <c r="J27" i="87"/>
  <c r="I40" i="87"/>
  <c r="K46" i="87"/>
  <c r="J54" i="87"/>
  <c r="I31" i="87"/>
  <c r="K40" i="87"/>
  <c r="I16" i="87"/>
  <c r="I59" i="86"/>
  <c r="I20" i="86"/>
  <c r="I57" i="86"/>
  <c r="I18" i="86"/>
  <c r="I26" i="86"/>
  <c r="I14" i="86"/>
  <c r="I15" i="86"/>
  <c r="K24" i="86"/>
  <c r="K33" i="86"/>
  <c r="I24" i="86"/>
  <c r="I33" i="86"/>
  <c r="I55" i="85"/>
  <c r="I16" i="85"/>
  <c r="K15" i="85"/>
  <c r="K19" i="85"/>
  <c r="I38" i="85"/>
  <c r="I43" i="85"/>
  <c r="I41" i="85"/>
  <c r="I22" i="85"/>
  <c r="I46" i="85"/>
  <c r="I25" i="85"/>
  <c r="I24" i="85"/>
  <c r="I49" i="85"/>
  <c r="I12" i="85"/>
  <c r="K27" i="85"/>
  <c r="I14" i="85"/>
  <c r="K32" i="85"/>
  <c r="K13" i="85"/>
  <c r="I31" i="85"/>
  <c r="I19" i="85"/>
  <c r="K28" i="85"/>
  <c r="I13" i="85"/>
  <c r="I48" i="85"/>
  <c r="I54" i="85"/>
  <c r="I39" i="85"/>
  <c r="K39" i="85"/>
  <c r="I15" i="85"/>
  <c r="K48" i="85"/>
  <c r="I28" i="85"/>
  <c r="I27" i="85"/>
  <c r="I32" i="85"/>
  <c r="K54" i="85"/>
  <c r="K41" i="84"/>
  <c r="K29" i="84"/>
  <c r="J24" i="84"/>
  <c r="K40" i="84"/>
  <c r="K14" i="84"/>
  <c r="K39" i="84"/>
  <c r="K33" i="84"/>
  <c r="J16" i="84"/>
  <c r="J56" i="84"/>
  <c r="I50" i="84"/>
  <c r="J38" i="84"/>
  <c r="J23" i="84"/>
  <c r="K30" i="84"/>
  <c r="I55" i="84"/>
  <c r="J43" i="84"/>
  <c r="J13" i="84"/>
  <c r="K20" i="84"/>
  <c r="J32" i="84"/>
  <c r="K42" i="84"/>
  <c r="K27" i="84"/>
  <c r="J12" i="84"/>
  <c r="J31" i="84"/>
  <c r="K56" i="84"/>
  <c r="I18" i="84"/>
  <c r="K43" i="84"/>
  <c r="I25" i="84"/>
  <c r="I15" i="84"/>
  <c r="I22" i="84"/>
  <c r="I26" i="84"/>
  <c r="K17" i="84"/>
  <c r="K19" i="84"/>
  <c r="K21" i="84"/>
  <c r="K28" i="84"/>
  <c r="J44" i="84"/>
  <c r="K18" i="84"/>
  <c r="J49" i="84"/>
  <c r="K25" i="84"/>
  <c r="K15" i="84"/>
  <c r="K22" i="84"/>
  <c r="K26" i="84"/>
  <c r="I41" i="84"/>
  <c r="I24" i="84"/>
  <c r="I39" i="84"/>
  <c r="I16" i="84"/>
  <c r="K44" i="84"/>
  <c r="I23" i="84"/>
  <c r="K49" i="84"/>
  <c r="I13" i="84"/>
  <c r="I32" i="84"/>
  <c r="I42" i="84"/>
  <c r="I31" i="84"/>
  <c r="K55" i="83"/>
  <c r="J16" i="83"/>
  <c r="I57" i="83"/>
  <c r="K56" i="83"/>
  <c r="K58" i="83"/>
  <c r="J19" i="83"/>
  <c r="J21" i="83"/>
  <c r="J41" i="83"/>
  <c r="J15" i="83"/>
  <c r="K43" i="83"/>
  <c r="J22" i="83"/>
  <c r="J24" i="83"/>
  <c r="J44" i="83"/>
  <c r="K27" i="83"/>
  <c r="K28" i="83"/>
  <c r="K51" i="83"/>
  <c r="I50" i="83"/>
  <c r="K14" i="83"/>
  <c r="K13" i="83"/>
  <c r="I31" i="83"/>
  <c r="I17" i="83"/>
  <c r="K57" i="83"/>
  <c r="K21" i="83"/>
  <c r="K15" i="83"/>
  <c r="I23" i="83"/>
  <c r="K24" i="83"/>
  <c r="I32" i="83"/>
  <c r="J51" i="83"/>
  <c r="J31" i="83"/>
  <c r="J17" i="83"/>
  <c r="J23" i="83"/>
  <c r="J43" i="83"/>
  <c r="I45" i="83"/>
  <c r="J32" i="83"/>
  <c r="I47" i="83"/>
  <c r="I28" i="83"/>
  <c r="I52" i="83"/>
  <c r="I13" i="83"/>
  <c r="I53" i="83"/>
  <c r="K16" i="83"/>
  <c r="K19" i="83"/>
  <c r="K22" i="83"/>
  <c r="K45" i="83"/>
  <c r="K47" i="83"/>
  <c r="K52" i="83"/>
  <c r="K53" i="83"/>
  <c r="J25" i="82"/>
  <c r="I16" i="82"/>
  <c r="I20" i="82"/>
  <c r="K26" i="82"/>
  <c r="I30" i="82"/>
  <c r="I31" i="82"/>
  <c r="I50" i="82"/>
  <c r="I53" i="82"/>
  <c r="K17" i="82"/>
  <c r="I29" i="82"/>
  <c r="I27" i="82"/>
  <c r="K33" i="82"/>
  <c r="J12" i="82"/>
  <c r="I28" i="82"/>
  <c r="I21" i="82"/>
  <c r="K25" i="82"/>
  <c r="J20" i="82"/>
  <c r="J30" i="82"/>
  <c r="J29" i="82"/>
  <c r="J27" i="82"/>
  <c r="J21" i="82"/>
  <c r="I56" i="82"/>
  <c r="I51" i="82"/>
  <c r="I59" i="82"/>
  <c r="I42" i="82"/>
  <c r="J16" i="82"/>
  <c r="I26" i="82"/>
  <c r="J31" i="82"/>
  <c r="J49" i="82"/>
  <c r="J52" i="82"/>
  <c r="I17" i="82"/>
  <c r="J56" i="82"/>
  <c r="I33" i="82"/>
  <c r="J51" i="82"/>
  <c r="J40" i="82"/>
  <c r="J59" i="82"/>
  <c r="J42" i="82"/>
  <c r="I19" i="81"/>
  <c r="I23" i="81"/>
  <c r="J17" i="81"/>
  <c r="K23" i="81"/>
  <c r="J22" i="81"/>
  <c r="K17" i="81"/>
  <c r="I57" i="81"/>
  <c r="K57" i="81"/>
  <c r="K42" i="81"/>
  <c r="K22" i="81"/>
  <c r="I48" i="81"/>
  <c r="K47" i="81"/>
  <c r="K52" i="81"/>
  <c r="K53" i="81"/>
  <c r="K55" i="81"/>
  <c r="I39" i="81"/>
  <c r="I21" i="81"/>
  <c r="K48" i="81"/>
  <c r="J14" i="81"/>
  <c r="J15" i="81"/>
  <c r="K39" i="81"/>
  <c r="I18" i="81"/>
  <c r="I49" i="81"/>
  <c r="J49" i="81"/>
  <c r="K14" i="81"/>
  <c r="K15" i="81"/>
  <c r="J55" i="81"/>
  <c r="J18" i="81"/>
  <c r="J31" i="81"/>
  <c r="I41" i="81"/>
  <c r="K45" i="81"/>
  <c r="I44" i="81"/>
  <c r="J26" i="81"/>
  <c r="J32" i="81"/>
  <c r="J54" i="81"/>
  <c r="J33" i="81"/>
  <c r="J16" i="81"/>
  <c r="J29" i="81"/>
  <c r="J40" i="81"/>
  <c r="J42" i="81"/>
  <c r="K41" i="81"/>
  <c r="J45" i="81"/>
  <c r="K44" i="81"/>
  <c r="K26" i="81"/>
  <c r="K25" i="81"/>
  <c r="I47" i="81"/>
  <c r="I12" i="81"/>
  <c r="K32" i="81"/>
  <c r="K13" i="81"/>
  <c r="I31" i="81"/>
  <c r="K33" i="81"/>
  <c r="I56" i="81"/>
  <c r="K29" i="81"/>
  <c r="K28" i="81"/>
  <c r="I25" i="81"/>
  <c r="I13" i="81"/>
  <c r="I28" i="81"/>
  <c r="I40" i="81"/>
  <c r="I54" i="81"/>
  <c r="J16" i="80"/>
  <c r="I15" i="80"/>
  <c r="K16" i="80"/>
  <c r="J15" i="80"/>
  <c r="K17" i="80"/>
  <c r="I16" i="79"/>
  <c r="I18" i="79"/>
  <c r="I15" i="79"/>
  <c r="J18" i="79"/>
  <c r="J15" i="79"/>
  <c r="K17" i="79"/>
  <c r="I16" i="78"/>
  <c r="J16" i="78"/>
  <c r="J14" i="78"/>
  <c r="K14" i="78"/>
  <c r="J25" i="77"/>
  <c r="J16" i="77"/>
  <c r="K16" i="77"/>
  <c r="J17" i="77"/>
  <c r="J14" i="77"/>
  <c r="J27" i="76"/>
  <c r="K27" i="76"/>
  <c r="K24" i="76"/>
  <c r="I16" i="76"/>
  <c r="K15" i="76"/>
  <c r="J16" i="76"/>
  <c r="K18" i="76"/>
  <c r="J14" i="75"/>
  <c r="J26" i="75"/>
  <c r="K24" i="75"/>
  <c r="K26" i="75"/>
  <c r="K17" i="75"/>
  <c r="K16" i="75"/>
  <c r="I17" i="75"/>
  <c r="J23" i="74"/>
  <c r="K23" i="74"/>
  <c r="I24" i="74"/>
  <c r="J27" i="74"/>
  <c r="K27" i="74"/>
  <c r="K25" i="74"/>
  <c r="J17" i="74"/>
  <c r="I17" i="74"/>
  <c r="J15" i="74"/>
  <c r="I14" i="74"/>
  <c r="J14" i="74"/>
  <c r="J25" i="73"/>
  <c r="K25" i="73"/>
  <c r="I16" i="73"/>
  <c r="K16" i="73"/>
  <c r="J14" i="73"/>
  <c r="J27" i="72"/>
  <c r="K27" i="72"/>
  <c r="K18" i="72"/>
  <c r="J18" i="72"/>
  <c r="J14" i="72"/>
  <c r="K14" i="72"/>
  <c r="J27" i="71"/>
  <c r="J24" i="71"/>
  <c r="K27" i="71"/>
  <c r="K24" i="71"/>
  <c r="J18" i="71"/>
  <c r="I16" i="71"/>
  <c r="I17" i="71"/>
  <c r="J16" i="71"/>
  <c r="J17" i="71"/>
  <c r="J14" i="71"/>
  <c r="I14" i="71"/>
  <c r="J18" i="70"/>
  <c r="K18" i="70"/>
  <c r="I17" i="70"/>
  <c r="K17" i="70"/>
  <c r="I16" i="70"/>
  <c r="J15" i="69"/>
  <c r="K14" i="69"/>
  <c r="J18" i="69"/>
  <c r="I14" i="69"/>
  <c r="K16" i="69"/>
  <c r="K16" i="68"/>
  <c r="J18" i="68"/>
  <c r="J14" i="68"/>
  <c r="J15" i="68"/>
  <c r="I17" i="68"/>
  <c r="K14" i="68"/>
  <c r="K15" i="68"/>
  <c r="J17" i="68"/>
  <c r="K16" i="67"/>
  <c r="J14" i="67"/>
  <c r="J16" i="66"/>
  <c r="K16" i="66"/>
  <c r="K15" i="66"/>
  <c r="J26" i="66"/>
  <c r="K26" i="66"/>
  <c r="K27" i="65"/>
  <c r="J16" i="65"/>
  <c r="K14" i="65"/>
  <c r="I16" i="64"/>
  <c r="J16" i="64"/>
  <c r="I27" i="64"/>
  <c r="J25" i="64"/>
  <c r="I26" i="64"/>
  <c r="K25" i="64"/>
  <c r="J27" i="64"/>
  <c r="J17" i="63"/>
  <c r="J18" i="63"/>
  <c r="I23" i="63"/>
  <c r="J23" i="63"/>
  <c r="J16" i="62"/>
  <c r="I16" i="62"/>
  <c r="J18" i="61"/>
  <c r="J17" i="61"/>
  <c r="I26" i="61"/>
  <c r="J26" i="61"/>
  <c r="I25" i="61"/>
  <c r="I16" i="60"/>
  <c r="J17" i="60"/>
  <c r="I25" i="59"/>
  <c r="I27" i="59"/>
  <c r="I16" i="59"/>
  <c r="J18" i="59"/>
  <c r="I24" i="58"/>
  <c r="K18" i="58"/>
  <c r="J15" i="58"/>
  <c r="K15" i="58"/>
  <c r="J16" i="58"/>
  <c r="I14" i="57"/>
  <c r="J15" i="57"/>
  <c r="J18" i="57"/>
  <c r="J16" i="56"/>
  <c r="K18" i="56"/>
  <c r="J14" i="80"/>
  <c r="J18" i="80"/>
  <c r="K14" i="80"/>
  <c r="I17" i="80"/>
  <c r="K18" i="80"/>
  <c r="J16" i="79"/>
  <c r="I14" i="79"/>
  <c r="J14" i="79"/>
  <c r="J17" i="79"/>
  <c r="J23" i="78"/>
  <c r="J15" i="78"/>
  <c r="K23" i="78"/>
  <c r="K15" i="78"/>
  <c r="K26" i="78"/>
  <c r="I18" i="78"/>
  <c r="I17" i="78"/>
  <c r="J18" i="78"/>
  <c r="J17" i="78"/>
  <c r="J23" i="77"/>
  <c r="J15" i="77"/>
  <c r="J26" i="77"/>
  <c r="J18" i="77"/>
  <c r="K23" i="77"/>
  <c r="K15" i="77"/>
  <c r="K26" i="77"/>
  <c r="K18" i="77"/>
  <c r="J24" i="77"/>
  <c r="J27" i="77"/>
  <c r="I14" i="77"/>
  <c r="K24" i="77"/>
  <c r="I17" i="77"/>
  <c r="K27" i="77"/>
  <c r="J23" i="76"/>
  <c r="J15" i="76"/>
  <c r="J26" i="76"/>
  <c r="J18" i="76"/>
  <c r="K23" i="76"/>
  <c r="K26" i="76"/>
  <c r="I14" i="76"/>
  <c r="I17" i="76"/>
  <c r="J14" i="76"/>
  <c r="J17" i="76"/>
  <c r="J24" i="75"/>
  <c r="J16" i="75"/>
  <c r="J27" i="75"/>
  <c r="J25" i="75"/>
  <c r="K27" i="75"/>
  <c r="I15" i="75"/>
  <c r="K25" i="75"/>
  <c r="I18" i="75"/>
  <c r="J15" i="75"/>
  <c r="J18" i="75"/>
  <c r="K16" i="74"/>
  <c r="K15" i="74"/>
  <c r="J26" i="74"/>
  <c r="J18" i="74"/>
  <c r="K26" i="74"/>
  <c r="K18" i="74"/>
  <c r="I16" i="74"/>
  <c r="J23" i="73"/>
  <c r="J15" i="73"/>
  <c r="J26" i="73"/>
  <c r="J18" i="73"/>
  <c r="K23" i="73"/>
  <c r="K15" i="73"/>
  <c r="K26" i="73"/>
  <c r="K18" i="73"/>
  <c r="J24" i="73"/>
  <c r="J27" i="73"/>
  <c r="I14" i="73"/>
  <c r="K24" i="73"/>
  <c r="I17" i="73"/>
  <c r="K27" i="73"/>
  <c r="J17" i="73"/>
  <c r="J15" i="72"/>
  <c r="J26" i="72"/>
  <c r="J16" i="72"/>
  <c r="K15" i="72"/>
  <c r="K26" i="72"/>
  <c r="K16" i="72"/>
  <c r="J23" i="72"/>
  <c r="J24" i="72"/>
  <c r="K25" i="72"/>
  <c r="K23" i="72"/>
  <c r="K24" i="72"/>
  <c r="I17" i="72"/>
  <c r="J17" i="72"/>
  <c r="J25" i="71"/>
  <c r="J23" i="71"/>
  <c r="K23" i="71"/>
  <c r="I15" i="71"/>
  <c r="J15" i="71"/>
  <c r="J15" i="70"/>
  <c r="K16" i="70"/>
  <c r="K15" i="70"/>
  <c r="I14" i="70"/>
  <c r="J14" i="70"/>
  <c r="J25" i="69"/>
  <c r="J16" i="69"/>
  <c r="J17" i="69"/>
  <c r="J26" i="69"/>
  <c r="I17" i="69"/>
  <c r="J23" i="69"/>
  <c r="I18" i="69"/>
  <c r="I15" i="69"/>
  <c r="K26" i="69"/>
  <c r="K23" i="69"/>
  <c r="I18" i="68"/>
  <c r="I16" i="68"/>
  <c r="I25" i="67"/>
  <c r="J24" i="67"/>
  <c r="J15" i="67"/>
  <c r="J27" i="67"/>
  <c r="J18" i="67"/>
  <c r="K15" i="67"/>
  <c r="K27" i="67"/>
  <c r="K18" i="67"/>
  <c r="J25" i="67"/>
  <c r="J23" i="67"/>
  <c r="I14" i="67"/>
  <c r="I17" i="67"/>
  <c r="K23" i="67"/>
  <c r="J17" i="67"/>
  <c r="J14" i="66"/>
  <c r="J24" i="66"/>
  <c r="J15" i="66"/>
  <c r="J27" i="66"/>
  <c r="J18" i="66"/>
  <c r="K24" i="66"/>
  <c r="K27" i="66"/>
  <c r="K18" i="66"/>
  <c r="J25" i="66"/>
  <c r="J23" i="66"/>
  <c r="I14" i="66"/>
  <c r="K25" i="66"/>
  <c r="I17" i="66"/>
  <c r="K23" i="66"/>
  <c r="J17" i="66"/>
  <c r="J27" i="65"/>
  <c r="J15" i="65"/>
  <c r="J25" i="65"/>
  <c r="J17" i="65"/>
  <c r="K25" i="65"/>
  <c r="K17" i="65"/>
  <c r="J24" i="65"/>
  <c r="J23" i="65"/>
  <c r="I15" i="65"/>
  <c r="K24" i="65"/>
  <c r="K23" i="65"/>
  <c r="I16" i="65"/>
  <c r="I18" i="65"/>
  <c r="J18" i="65"/>
  <c r="K23" i="64"/>
  <c r="J15" i="64"/>
  <c r="J26" i="64"/>
  <c r="J24" i="64"/>
  <c r="I23" i="64"/>
  <c r="K24" i="64"/>
  <c r="J17" i="64"/>
  <c r="K14" i="64"/>
  <c r="I17" i="64"/>
  <c r="I14" i="64"/>
  <c r="J24" i="63"/>
  <c r="I26" i="63"/>
  <c r="K24" i="63"/>
  <c r="J26" i="63"/>
  <c r="J15" i="62"/>
  <c r="K15" i="62"/>
  <c r="J17" i="62"/>
  <c r="J18" i="62"/>
  <c r="K17" i="62"/>
  <c r="K18" i="62"/>
  <c r="I16" i="61"/>
  <c r="I15" i="61"/>
  <c r="K17" i="61"/>
  <c r="J14" i="61"/>
  <c r="K14" i="61"/>
  <c r="J16" i="61"/>
  <c r="J15" i="61"/>
  <c r="I14" i="60"/>
  <c r="I17" i="60"/>
  <c r="J15" i="60"/>
  <c r="J18" i="60"/>
  <c r="K15" i="60"/>
  <c r="K18" i="60"/>
  <c r="J24" i="59"/>
  <c r="K17" i="59"/>
  <c r="K15" i="59"/>
  <c r="K24" i="59"/>
  <c r="I14" i="59"/>
  <c r="K16" i="59"/>
  <c r="I26" i="59"/>
  <c r="K14" i="59"/>
  <c r="I17" i="59"/>
  <c r="J26" i="59"/>
  <c r="I15" i="59"/>
  <c r="J23" i="58"/>
  <c r="I18" i="58"/>
  <c r="I16" i="58"/>
  <c r="I14" i="58"/>
  <c r="I26" i="58"/>
  <c r="K17" i="58"/>
  <c r="J14" i="58"/>
  <c r="J26" i="58"/>
  <c r="I17" i="58"/>
  <c r="J24" i="57"/>
  <c r="I26" i="57"/>
  <c r="K18" i="57"/>
  <c r="K15" i="57"/>
  <c r="K24" i="57"/>
  <c r="K16" i="57"/>
  <c r="J26" i="57"/>
  <c r="I16" i="57"/>
  <c r="J23" i="56"/>
  <c r="I15" i="56"/>
  <c r="J26" i="56"/>
  <c r="K23" i="56"/>
  <c r="K15" i="56"/>
  <c r="K26" i="56"/>
  <c r="J27" i="56"/>
  <c r="J14" i="56"/>
  <c r="K24" i="56"/>
  <c r="J17" i="56"/>
  <c r="K27" i="56"/>
  <c r="I14" i="56"/>
  <c r="I17" i="56"/>
  <c r="K26" i="55"/>
  <c r="I25" i="55"/>
  <c r="I26" i="55"/>
  <c r="I23" i="55"/>
  <c r="J18" i="55"/>
  <c r="I14" i="55"/>
  <c r="K18" i="55"/>
  <c r="I16" i="55"/>
  <c r="I17" i="55"/>
  <c r="K25" i="55"/>
  <c r="J14" i="55"/>
  <c r="K24" i="55"/>
  <c r="J16" i="55"/>
  <c r="K27" i="55"/>
  <c r="J17" i="55"/>
  <c r="I15" i="55"/>
  <c r="I24" i="55"/>
  <c r="I27" i="55"/>
  <c r="J15" i="55"/>
  <c r="H27" i="54"/>
  <c r="O27" i="54" s="1"/>
  <c r="P27" i="54" s="1"/>
  <c r="J27" i="54" s="1"/>
  <c r="H23" i="54"/>
  <c r="O23" i="54" s="1"/>
  <c r="P23" i="54" s="1"/>
  <c r="H25" i="54"/>
  <c r="H26" i="54"/>
  <c r="D20" i="54"/>
  <c r="F20" i="54"/>
  <c r="H24" i="54"/>
  <c r="H18" i="54"/>
  <c r="G14" i="54"/>
  <c r="H14" i="54" s="1"/>
  <c r="G15" i="54"/>
  <c r="H15" i="54" s="1"/>
  <c r="G16" i="54"/>
  <c r="H16" i="54" s="1"/>
  <c r="G17" i="54"/>
  <c r="H17" i="54" s="1"/>
  <c r="I27" i="54" l="1"/>
  <c r="J23" i="54"/>
  <c r="I23" i="54"/>
  <c r="K23" i="54"/>
  <c r="O14" i="54"/>
  <c r="P14" i="54" s="1"/>
  <c r="J14" i="54" s="1"/>
  <c r="K27" i="54"/>
  <c r="O24" i="54"/>
  <c r="P24" i="54" s="1"/>
  <c r="I24" i="54" s="1"/>
  <c r="O26" i="54"/>
  <c r="P26" i="54" s="1"/>
  <c r="I26" i="54" s="1"/>
  <c r="O25" i="54"/>
  <c r="P25" i="54" s="1"/>
  <c r="I25" i="54" s="1"/>
  <c r="O17" i="54"/>
  <c r="P17" i="54" s="1"/>
  <c r="K17" i="54" s="1"/>
  <c r="O15" i="54"/>
  <c r="P15" i="54" s="1"/>
  <c r="J15" i="54" s="1"/>
  <c r="O16" i="54"/>
  <c r="P16" i="54" s="1"/>
  <c r="I16" i="54" s="1"/>
  <c r="O18" i="54"/>
  <c r="P18" i="54" s="1"/>
  <c r="J18" i="54" s="1"/>
  <c r="J24" i="54" l="1"/>
  <c r="J26" i="54"/>
  <c r="I17" i="54"/>
  <c r="K26" i="54"/>
  <c r="J17" i="54"/>
  <c r="K25" i="54"/>
  <c r="J25" i="54"/>
  <c r="K15" i="54"/>
  <c r="K24" i="54"/>
  <c r="I15" i="54"/>
  <c r="K14" i="54"/>
  <c r="I14" i="54"/>
  <c r="K16" i="54"/>
  <c r="I18" i="54"/>
  <c r="K18" i="54"/>
  <c r="J16" i="54"/>
</calcChain>
</file>

<file path=xl/sharedStrings.xml><?xml version="1.0" encoding="utf-8"?>
<sst xmlns="http://schemas.openxmlformats.org/spreadsheetml/2006/main" count="2850" uniqueCount="321">
  <si>
    <t>출고가</t>
    <phoneticPr fontId="1" type="noConversion"/>
  </si>
  <si>
    <t>기기명</t>
    <phoneticPr fontId="1" type="noConversion"/>
  </si>
  <si>
    <t>name</t>
    <phoneticPr fontId="1" type="noConversion"/>
  </si>
  <si>
    <t>price</t>
    <phoneticPr fontId="1" type="noConversion"/>
  </si>
  <si>
    <t>모델명</t>
    <phoneticPr fontId="1" type="noConversion"/>
  </si>
  <si>
    <t>공시-sk</t>
    <phoneticPr fontId="1" type="noConversion"/>
  </si>
  <si>
    <t>선약-sk</t>
    <phoneticPr fontId="1" type="noConversion"/>
  </si>
  <si>
    <t>공시-kt</t>
    <phoneticPr fontId="1" type="noConversion"/>
  </si>
  <si>
    <t>선약-kt</t>
    <phoneticPr fontId="1" type="noConversion"/>
  </si>
  <si>
    <t>공시-lg</t>
    <phoneticPr fontId="1" type="noConversion"/>
  </si>
  <si>
    <t>선약-lg</t>
    <phoneticPr fontId="1" type="noConversion"/>
  </si>
  <si>
    <t>공시-알뜰</t>
    <phoneticPr fontId="1" type="noConversion"/>
  </si>
  <si>
    <t>선약-알뜰</t>
    <phoneticPr fontId="1" type="noConversion"/>
  </si>
  <si>
    <t>list</t>
    <phoneticPr fontId="1" type="noConversion"/>
  </si>
  <si>
    <t>선약할인</t>
    <phoneticPr fontId="1" type="noConversion"/>
  </si>
  <si>
    <t>공시추가지원</t>
    <phoneticPr fontId="1" type="noConversion"/>
  </si>
  <si>
    <t>할부이자</t>
    <phoneticPr fontId="1" type="noConversion"/>
  </si>
  <si>
    <t>보정금액</t>
    <phoneticPr fontId="1" type="noConversion"/>
  </si>
  <si>
    <t>이자계산개월수</t>
    <phoneticPr fontId="1" type="noConversion"/>
  </si>
  <si>
    <t>SM-N971</t>
    <phoneticPr fontId="1" type="noConversion"/>
  </si>
  <si>
    <t>SM-N981</t>
    <phoneticPr fontId="1" type="noConversion"/>
  </si>
  <si>
    <t>SM-N986</t>
    <phoneticPr fontId="1" type="noConversion"/>
  </si>
  <si>
    <t>SM-F916</t>
    <phoneticPr fontId="1" type="noConversion"/>
  </si>
  <si>
    <t>SM-F707</t>
    <phoneticPr fontId="1" type="noConversion"/>
  </si>
  <si>
    <t>SM-G781</t>
    <phoneticPr fontId="1" type="noConversion"/>
  </si>
  <si>
    <t>갤럭시 S20fe</t>
    <phoneticPr fontId="1" type="noConversion"/>
  </si>
  <si>
    <t>SM-G986_256</t>
    <phoneticPr fontId="1" type="noConversion"/>
  </si>
  <si>
    <t>갤럭시 S20 플러스</t>
    <phoneticPr fontId="1" type="noConversion"/>
  </si>
  <si>
    <t>SM-G988_256</t>
    <phoneticPr fontId="1" type="noConversion"/>
  </si>
  <si>
    <t>갤럭시 S20 울트라</t>
    <phoneticPr fontId="1" type="noConversion"/>
  </si>
  <si>
    <t>SM-A908</t>
    <phoneticPr fontId="1" type="noConversion"/>
  </si>
  <si>
    <t>갤럭시 A90</t>
    <phoneticPr fontId="1" type="noConversion"/>
  </si>
  <si>
    <t>SM-A716S</t>
    <phoneticPr fontId="1" type="noConversion"/>
  </si>
  <si>
    <t>갤럭시 A퀀텀</t>
    <phoneticPr fontId="1" type="noConversion"/>
  </si>
  <si>
    <t>SM-A516</t>
    <phoneticPr fontId="1" type="noConversion"/>
  </si>
  <si>
    <t>갤럭시 A51</t>
    <phoneticPr fontId="1" type="noConversion"/>
  </si>
  <si>
    <t>SM-G977_256</t>
    <phoneticPr fontId="1" type="noConversion"/>
  </si>
  <si>
    <t>V50</t>
    <phoneticPr fontId="1" type="noConversion"/>
  </si>
  <si>
    <t>벨벳</t>
    <phoneticPr fontId="1" type="noConversion"/>
  </si>
  <si>
    <t>LM-V510_256</t>
    <phoneticPr fontId="1" type="noConversion"/>
  </si>
  <si>
    <t>LM-G900_128</t>
    <phoneticPr fontId="1" type="noConversion"/>
  </si>
  <si>
    <t>LM-F100N</t>
    <phoneticPr fontId="1" type="noConversion"/>
  </si>
  <si>
    <t>WING</t>
    <phoneticPr fontId="1" type="noConversion"/>
  </si>
  <si>
    <t>IPHONE_12_64</t>
    <phoneticPr fontId="1" type="noConversion"/>
  </si>
  <si>
    <t>IPHONE_12_128</t>
    <phoneticPr fontId="1" type="noConversion"/>
  </si>
  <si>
    <t>IPHONE_12_256</t>
    <phoneticPr fontId="1" type="noConversion"/>
  </si>
  <si>
    <t>IPHONE_12PRO_128</t>
    <phoneticPr fontId="1" type="noConversion"/>
  </si>
  <si>
    <t>IPHONE_12PRO_256</t>
    <phoneticPr fontId="1" type="noConversion"/>
  </si>
  <si>
    <t>IPHONE_12PRO_512</t>
    <phoneticPr fontId="1" type="noConversion"/>
  </si>
  <si>
    <t>IPHONE_12PRO_MAX_128</t>
    <phoneticPr fontId="1" type="noConversion"/>
  </si>
  <si>
    <t>IPHONE_12PRO_MAX_256</t>
    <phoneticPr fontId="1" type="noConversion"/>
  </si>
  <si>
    <t>IPHONE_12PRO_MAX_512</t>
    <phoneticPr fontId="1" type="noConversion"/>
  </si>
  <si>
    <t>IPHONE_12_MINI_64</t>
    <phoneticPr fontId="1" type="noConversion"/>
  </si>
  <si>
    <t>IPHONE_12_MINI_128</t>
    <phoneticPr fontId="1" type="noConversion"/>
  </si>
  <si>
    <t>IPHONE_12_MINI_256</t>
    <phoneticPr fontId="1" type="noConversion"/>
  </si>
  <si>
    <t>SM-N960_128</t>
    <phoneticPr fontId="1" type="noConversion"/>
  </si>
  <si>
    <t>노트9</t>
    <phoneticPr fontId="1" type="noConversion"/>
  </si>
  <si>
    <t>SM-F700</t>
    <phoneticPr fontId="1" type="noConversion"/>
  </si>
  <si>
    <t>Z플립</t>
    <phoneticPr fontId="1" type="noConversion"/>
  </si>
  <si>
    <t>SM-A805</t>
    <phoneticPr fontId="1" type="noConversion"/>
  </si>
  <si>
    <t>갤럭시 A80</t>
    <phoneticPr fontId="1" type="noConversion"/>
  </si>
  <si>
    <t>SM-A315</t>
    <phoneticPr fontId="1" type="noConversion"/>
  </si>
  <si>
    <t>갤럭시 A30</t>
    <phoneticPr fontId="1" type="noConversion"/>
  </si>
  <si>
    <t>SM-A217</t>
    <phoneticPr fontId="1" type="noConversion"/>
  </si>
  <si>
    <t>갤럭시 A21</t>
    <phoneticPr fontId="1" type="noConversion"/>
  </si>
  <si>
    <t>IPHONE_SE2020_64</t>
    <phoneticPr fontId="1" type="noConversion"/>
  </si>
  <si>
    <t>IPHONE_SE2020_128</t>
    <phoneticPr fontId="1" type="noConversion"/>
  </si>
  <si>
    <t>IPHONE_7_128</t>
    <phoneticPr fontId="1" type="noConversion"/>
  </si>
  <si>
    <t>IPHON_11PRO_MAX_64</t>
    <phoneticPr fontId="1" type="noConversion"/>
  </si>
  <si>
    <t>IPHONE_11PRO_MAX_256</t>
    <phoneticPr fontId="1" type="noConversion"/>
  </si>
  <si>
    <t>IPHONE_11PRO_64</t>
    <phoneticPr fontId="1" type="noConversion"/>
  </si>
  <si>
    <t>IPHONE_11PRO_256</t>
    <phoneticPr fontId="1" type="noConversion"/>
  </si>
  <si>
    <t>IPHONE_11_64</t>
    <phoneticPr fontId="1" type="noConversion"/>
  </si>
  <si>
    <t>IPHONE_11_128</t>
    <phoneticPr fontId="1" type="noConversion"/>
  </si>
  <si>
    <t>5GX
슬림</t>
    <phoneticPr fontId="1" type="noConversion"/>
  </si>
  <si>
    <t>5G공시지원금</t>
    <phoneticPr fontId="1" type="noConversion"/>
  </si>
  <si>
    <t>5GX
스탠다드</t>
    <phoneticPr fontId="1" type="noConversion"/>
  </si>
  <si>
    <t>5GX
프라임</t>
    <phoneticPr fontId="1" type="noConversion"/>
  </si>
  <si>
    <t>5GX
플래티넘</t>
    <phoneticPr fontId="1" type="noConversion"/>
  </si>
  <si>
    <t>5GX
0틴</t>
    <phoneticPr fontId="1" type="noConversion"/>
  </si>
  <si>
    <t>LTE_플랜
세이브</t>
    <phoneticPr fontId="1" type="noConversion"/>
  </si>
  <si>
    <t>LTE_플랜
안심2.5G</t>
    <phoneticPr fontId="1" type="noConversion"/>
  </si>
  <si>
    <t>LTE_플랜
안심4G</t>
    <phoneticPr fontId="1" type="noConversion"/>
  </si>
  <si>
    <t>LTE_플랜
에센스</t>
    <phoneticPr fontId="1" type="noConversion"/>
  </si>
  <si>
    <t>LTE_플랜
스페셜</t>
    <phoneticPr fontId="1" type="noConversion"/>
  </si>
  <si>
    <t>LTE_플랜
맥스</t>
    <phoneticPr fontId="1" type="noConversion"/>
  </si>
  <si>
    <t>LTE_0플랜
스몰</t>
    <phoneticPr fontId="1" type="noConversion"/>
  </si>
  <si>
    <t>LTE_0플랜
미디엄</t>
    <phoneticPr fontId="1" type="noConversion"/>
  </si>
  <si>
    <t>LTE_0플랜
라지</t>
    <phoneticPr fontId="1" type="noConversion"/>
  </si>
  <si>
    <t>LTE_팅
세이브</t>
    <phoneticPr fontId="1" type="noConversion"/>
  </si>
  <si>
    <t>LTE_팅
3.0G</t>
    <phoneticPr fontId="1" type="noConversion"/>
  </si>
  <si>
    <t>LTE_팅
5.0G</t>
    <phoneticPr fontId="1" type="noConversion"/>
  </si>
  <si>
    <t>LTE어르신
세이브</t>
    <phoneticPr fontId="1" type="noConversion"/>
  </si>
  <si>
    <t>LTE어르신
안심2.8G</t>
    <phoneticPr fontId="1" type="noConversion"/>
  </si>
  <si>
    <t>LTE어르신
안심4.5G</t>
    <phoneticPr fontId="1" type="noConversion"/>
  </si>
  <si>
    <t>LTE어르신
에센스</t>
    <phoneticPr fontId="1" type="noConversion"/>
  </si>
  <si>
    <t>LTE어르신
스페셜</t>
    <phoneticPr fontId="1" type="noConversion"/>
  </si>
  <si>
    <t>LTE플랜 공시지원금</t>
    <phoneticPr fontId="1" type="noConversion"/>
  </si>
  <si>
    <t>0플랜 공시지원금</t>
    <phoneticPr fontId="1" type="noConversion"/>
  </si>
  <si>
    <t>팅 공시지원금</t>
    <phoneticPr fontId="1" type="noConversion"/>
  </si>
  <si>
    <t>어르신 공시지원금</t>
    <phoneticPr fontId="1" type="noConversion"/>
  </si>
  <si>
    <t>판매자 추가지원금</t>
    <phoneticPr fontId="1" type="noConversion"/>
  </si>
  <si>
    <t>ZEM 공시</t>
    <phoneticPr fontId="1" type="noConversion"/>
  </si>
  <si>
    <t>히어로 공시</t>
    <phoneticPr fontId="1" type="noConversion"/>
  </si>
  <si>
    <t>0플랜
슈퍼히어로</t>
    <phoneticPr fontId="1" type="noConversion"/>
  </si>
  <si>
    <t>0플랜
히어로</t>
    <phoneticPr fontId="1" type="noConversion"/>
  </si>
  <si>
    <t>ZEM플랜
라이트</t>
    <phoneticPr fontId="1" type="noConversion"/>
  </si>
  <si>
    <t>ZEM플랜
스마트</t>
    <phoneticPr fontId="1" type="noConversion"/>
  </si>
  <si>
    <t>LTE T끼리
어르신</t>
    <phoneticPr fontId="1" type="noConversion"/>
  </si>
  <si>
    <t>요금제명</t>
    <phoneticPr fontId="1" type="noConversion"/>
  </si>
  <si>
    <t>24개월</t>
    <phoneticPr fontId="1" type="noConversion"/>
  </si>
  <si>
    <t>5GX 0틴
청소년</t>
    <phoneticPr fontId="1" type="noConversion"/>
  </si>
  <si>
    <t>요금제</t>
    <phoneticPr fontId="1" type="noConversion"/>
  </si>
  <si>
    <t>기본 요금</t>
    <phoneticPr fontId="1" type="noConversion"/>
  </si>
  <si>
    <t>요금제</t>
    <phoneticPr fontId="1" type="noConversion"/>
  </si>
  <si>
    <t>기본요금
vat.포함</t>
    <phoneticPr fontId="1" type="noConversion"/>
  </si>
  <si>
    <t>통화</t>
    <phoneticPr fontId="1" type="noConversion"/>
  </si>
  <si>
    <t>문자</t>
    <phoneticPr fontId="1" type="noConversion"/>
  </si>
  <si>
    <t>영상및
부가통화</t>
    <phoneticPr fontId="1" type="noConversion"/>
  </si>
  <si>
    <t>기본
데이터</t>
    <phoneticPr fontId="1" type="noConversion"/>
  </si>
  <si>
    <t>기본데이터 
소진후 속도제어</t>
    <phoneticPr fontId="1" type="noConversion"/>
  </si>
  <si>
    <t>워치/태블릿
5G함께쓰기</t>
    <phoneticPr fontId="1" type="noConversion"/>
  </si>
  <si>
    <t>휴대폰
보험</t>
    <phoneticPr fontId="1" type="noConversion"/>
  </si>
  <si>
    <t>맴버쉽
VIP</t>
    <phoneticPr fontId="1" type="noConversion"/>
  </si>
  <si>
    <t>FLO
앤 데이터</t>
    <phoneticPr fontId="1" type="noConversion"/>
  </si>
  <si>
    <t>wavve
앤 데이터</t>
    <phoneticPr fontId="1" type="noConversion"/>
  </si>
  <si>
    <t>슬림</t>
    <phoneticPr fontId="1" type="noConversion"/>
  </si>
  <si>
    <t>무료</t>
    <phoneticPr fontId="1" type="noConversion"/>
  </si>
  <si>
    <t>기본제공</t>
    <phoneticPr fontId="1" type="noConversion"/>
  </si>
  <si>
    <t>300분</t>
    <phoneticPr fontId="1" type="noConversion"/>
  </si>
  <si>
    <t>9G</t>
    <phoneticPr fontId="1" type="noConversion"/>
  </si>
  <si>
    <t xml:space="preserve">1Mbps </t>
    <phoneticPr fontId="1" type="noConversion"/>
  </si>
  <si>
    <t>-</t>
    <phoneticPr fontId="1" type="noConversion"/>
  </si>
  <si>
    <t xml:space="preserve">
</t>
    <phoneticPr fontId="1" type="noConversion"/>
  </si>
  <si>
    <t>스탠다드</t>
    <phoneticPr fontId="1" type="noConversion"/>
  </si>
  <si>
    <t>5Mbps</t>
    <phoneticPr fontId="1" type="noConversion"/>
  </si>
  <si>
    <t>1회선 50%할인</t>
    <phoneticPr fontId="1" type="noConversion"/>
  </si>
  <si>
    <t>프라임</t>
    <phoneticPr fontId="1" type="noConversion"/>
  </si>
  <si>
    <t>무제한</t>
    <phoneticPr fontId="1" type="noConversion"/>
  </si>
  <si>
    <t>1회선 무료</t>
    <phoneticPr fontId="1" type="noConversion"/>
  </si>
  <si>
    <t>분실파손80
 50%할인</t>
    <phoneticPr fontId="1" type="noConversion"/>
  </si>
  <si>
    <t>제공</t>
    <phoneticPr fontId="1" type="noConversion"/>
  </si>
  <si>
    <t>FLO,wavve 
중 1개무료</t>
    <phoneticPr fontId="1" type="noConversion"/>
  </si>
  <si>
    <t>플래티넘</t>
    <phoneticPr fontId="1" type="noConversion"/>
  </si>
  <si>
    <t>2회선 무료</t>
    <phoneticPr fontId="1" type="noConversion"/>
  </si>
  <si>
    <t>분실파손80
 100%할인</t>
    <phoneticPr fontId="1" type="noConversion"/>
  </si>
  <si>
    <t>5G 0틴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</si>
  <si>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</si>
  <si>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t>상기내용의 경우 통화및 문자가 제한될수 있습니다.</t>
    <phoneticPr fontId="1" type="noConversion"/>
  </si>
  <si>
    <t>이용이 제한될 경우 무료 이용중단 안내 문자를 드립니다. 이후 실제 통화및 문자만큼 요금이 발생 합니다.</t>
    <phoneticPr fontId="1" type="noConversion"/>
  </si>
  <si>
    <t>LTE
T플랜 요금제</t>
    <phoneticPr fontId="1" type="noConversion"/>
  </si>
  <si>
    <t>부가통화</t>
    <phoneticPr fontId="1" type="noConversion"/>
  </si>
  <si>
    <t>워치/태블릿
함께쓰기</t>
    <phoneticPr fontId="1" type="noConversion"/>
  </si>
  <si>
    <t>세이브</t>
    <phoneticPr fontId="1" type="noConversion"/>
  </si>
  <si>
    <t>100분</t>
    <phoneticPr fontId="1" type="noConversion"/>
  </si>
  <si>
    <t>1.5G</t>
    <phoneticPr fontId="1" type="noConversion"/>
  </si>
  <si>
    <t>안심2.5G</t>
    <phoneticPr fontId="1" type="noConversion"/>
  </si>
  <si>
    <t>150분</t>
    <phoneticPr fontId="1" type="noConversion"/>
  </si>
  <si>
    <t>2.5G</t>
    <phoneticPr fontId="1" type="noConversion"/>
  </si>
  <si>
    <t>400kbps</t>
    <phoneticPr fontId="1" type="noConversion"/>
  </si>
  <si>
    <t>매일 00시~07시 데이터75%할인</t>
    <phoneticPr fontId="1" type="noConversion"/>
  </si>
  <si>
    <t>안심4G</t>
    <phoneticPr fontId="1" type="noConversion"/>
  </si>
  <si>
    <t>4G</t>
    <phoneticPr fontId="1" type="noConversion"/>
  </si>
  <si>
    <t>1Mbps</t>
    <phoneticPr fontId="1" type="noConversion"/>
  </si>
  <si>
    <t>에센스</t>
    <phoneticPr fontId="1" type="noConversion"/>
  </si>
  <si>
    <t>100G</t>
    <phoneticPr fontId="1" type="noConversion"/>
  </si>
  <si>
    <t>스페셜</t>
    <phoneticPr fontId="1" type="noConversion"/>
  </si>
  <si>
    <t>150G</t>
    <phoneticPr fontId="1" type="noConversion"/>
  </si>
  <si>
    <t>맥스</t>
    <phoneticPr fontId="1" type="noConversion"/>
  </si>
  <si>
    <t>추가혜택</t>
    <phoneticPr fontId="1" type="noConversion"/>
  </si>
  <si>
    <t>스몰</t>
    <phoneticPr fontId="1" type="noConversion"/>
  </si>
  <si>
    <t>2G</t>
    <phoneticPr fontId="1" type="noConversion"/>
  </si>
  <si>
    <t>미디엄</t>
    <phoneticPr fontId="1" type="noConversion"/>
  </si>
  <si>
    <t>6G</t>
    <phoneticPr fontId="1" type="noConversion"/>
  </si>
  <si>
    <t>라지</t>
    <phoneticPr fontId="1" type="noConversion"/>
  </si>
  <si>
    <t>FLO,wavve 중 1개무료
vip혜택 제공</t>
    <phoneticPr fontId="1" type="noConversion"/>
  </si>
  <si>
    <t>LTE
주말엔 팅</t>
    <phoneticPr fontId="1" type="noConversion"/>
  </si>
  <si>
    <t>추가제공 혜택</t>
    <phoneticPr fontId="1" type="noConversion"/>
  </si>
  <si>
    <t>기타혜택</t>
    <phoneticPr fontId="1" type="noConversion"/>
  </si>
  <si>
    <t>50분</t>
    <phoneticPr fontId="1" type="noConversion"/>
  </si>
  <si>
    <t>800M</t>
    <phoneticPr fontId="1" type="noConversion"/>
  </si>
  <si>
    <t xml:space="preserve">기본데이터 외 주말(토,일) 전용데이터1G 제공
주말전용데이터 소진시400kbps로 속도제어 </t>
    <phoneticPr fontId="1" type="noConversion"/>
  </si>
  <si>
    <t>3.0G</t>
    <phoneticPr fontId="1" type="noConversion"/>
  </si>
  <si>
    <t>3G</t>
    <phoneticPr fontId="1" type="noConversion"/>
  </si>
  <si>
    <t>5.0G</t>
    <phoneticPr fontId="1" type="noConversion"/>
  </si>
  <si>
    <t>5G</t>
    <phoneticPr fontId="1" type="noConversion"/>
  </si>
  <si>
    <t>음성 및 데이터 기본 제공량 모두 사용한 경우 발신 금지 되고 데이터 차단&lt;충전 후 이용가능&gt;</t>
    <phoneticPr fontId="1" type="noConversion"/>
  </si>
  <si>
    <t>1.7G</t>
    <phoneticPr fontId="1" type="noConversion"/>
  </si>
  <si>
    <t>00시~07시까지 데이터 4배제공</t>
    <phoneticPr fontId="1" type="noConversion"/>
  </si>
  <si>
    <t>안심2.8G</t>
    <phoneticPr fontId="1" type="noConversion"/>
  </si>
  <si>
    <t>2.8G</t>
    <phoneticPr fontId="1" type="noConversion"/>
  </si>
  <si>
    <t>안심4.5G</t>
    <phoneticPr fontId="1" type="noConversion"/>
  </si>
  <si>
    <t>4.5G</t>
    <phoneticPr fontId="1" type="noConversion"/>
  </si>
  <si>
    <t>110G</t>
    <phoneticPr fontId="1" type="noConversion"/>
  </si>
  <si>
    <t>160G</t>
    <phoneticPr fontId="1" type="noConversion"/>
  </si>
  <si>
    <t>단말보험 50%할인 FLO,wavve 무료혜택
vip혜택</t>
    <phoneticPr fontId="1" type="noConversion"/>
  </si>
  <si>
    <t>9G</t>
    <phoneticPr fontId="1" type="noConversion"/>
  </si>
  <si>
    <t>LTE 성인요금제</t>
    <phoneticPr fontId="1" type="noConversion"/>
  </si>
  <si>
    <t>LTE
0플랜</t>
    <phoneticPr fontId="1" type="noConversion"/>
  </si>
  <si>
    <t>만 24세 이하 고객만 가입가능</t>
    <phoneticPr fontId="1" type="noConversion"/>
  </si>
  <si>
    <t>청소년 가입가능 요금제</t>
    <phoneticPr fontId="1" type="noConversion"/>
  </si>
  <si>
    <t>만 65세 이상 어르신 전용요금제</t>
    <phoneticPr fontId="1" type="noConversion"/>
  </si>
  <si>
    <t>T끼리어르신</t>
    <phoneticPr fontId="1" type="noConversion"/>
  </si>
  <si>
    <t>기본제공</t>
    <phoneticPr fontId="1" type="noConversion"/>
  </si>
  <si>
    <t>70분</t>
    <phoneticPr fontId="1" type="noConversion"/>
  </si>
  <si>
    <t>400M</t>
    <phoneticPr fontId="1" type="noConversion"/>
  </si>
  <si>
    <t>400kbps</t>
    <phoneticPr fontId="1" type="noConversion"/>
  </si>
  <si>
    <t>-</t>
    <phoneticPr fontId="1" type="noConversion"/>
  </si>
  <si>
    <t>ZEM 라이트</t>
    <phoneticPr fontId="1" type="noConversion"/>
  </si>
  <si>
    <t>50분</t>
    <phoneticPr fontId="1" type="noConversion"/>
  </si>
  <si>
    <t>기본제공</t>
    <phoneticPr fontId="1" type="noConversion"/>
  </si>
  <si>
    <t>SK2개 지정회선 무제한 통화지원
기본데이터 소진후 400kbps 속도 제어로 무제한</t>
    <phoneticPr fontId="1" type="noConversion"/>
  </si>
  <si>
    <t>ZEM 스마트</t>
    <phoneticPr fontId="1" type="noConversion"/>
  </si>
  <si>
    <t>1G</t>
    <phoneticPr fontId="1" type="noConversion"/>
  </si>
  <si>
    <t xml:space="preserve">sk2개 지정회선 무제한 통화지원.
</t>
    <phoneticPr fontId="1" type="noConversion"/>
  </si>
  <si>
    <t>군장병요금</t>
    <phoneticPr fontId="1" type="noConversion"/>
  </si>
  <si>
    <t>군장병만 가입가능</t>
    <phoneticPr fontId="1" type="noConversion"/>
  </si>
  <si>
    <t>슈퍼히어로</t>
    <phoneticPr fontId="1" type="noConversion"/>
  </si>
  <si>
    <t>히어로</t>
    <phoneticPr fontId="1" type="noConversion"/>
  </si>
  <si>
    <t>슈퍼 히어로</t>
    <phoneticPr fontId="1" type="noConversion"/>
  </si>
  <si>
    <t>300분</t>
    <phoneticPr fontId="1" type="noConversion"/>
  </si>
  <si>
    <t>6G</t>
    <phoneticPr fontId="1" type="noConversion"/>
  </si>
  <si>
    <t>1Mbps</t>
    <phoneticPr fontId="1" type="noConversion"/>
  </si>
  <si>
    <t>1. 평일18시~22시+주말/공휴일 데이터 무제한</t>
    <phoneticPr fontId="1" type="noConversion"/>
  </si>
  <si>
    <t>100G</t>
    <phoneticPr fontId="1" type="noConversion"/>
  </si>
  <si>
    <t>5Mbps</t>
    <phoneticPr fontId="1" type="noConversion"/>
  </si>
  <si>
    <t>VIP or FLO or WAVVE 중 1한지 선택가능</t>
    <phoneticPr fontId="1" type="noConversion"/>
  </si>
  <si>
    <t>만12세 이하
가입가능</t>
    <phoneticPr fontId="1" type="noConversion"/>
  </si>
  <si>
    <t>안심2.5</t>
    <phoneticPr fontId="1" type="noConversion"/>
  </si>
  <si>
    <t>안심4</t>
    <phoneticPr fontId="1" type="noConversion"/>
  </si>
  <si>
    <t>zem라이트</t>
    <phoneticPr fontId="1" type="noConversion"/>
  </si>
  <si>
    <t>zem스마트</t>
    <phoneticPr fontId="1" type="noConversion"/>
  </si>
  <si>
    <t>안심2.8</t>
    <phoneticPr fontId="1" type="noConversion"/>
  </si>
  <si>
    <t>안심4.5</t>
    <phoneticPr fontId="1" type="noConversion"/>
  </si>
  <si>
    <t>군장병</t>
    <phoneticPr fontId="1" type="noConversion"/>
  </si>
  <si>
    <t>성인요금</t>
    <phoneticPr fontId="1" type="noConversion"/>
  </si>
  <si>
    <t>3G안심</t>
    <phoneticPr fontId="1" type="noConversion"/>
  </si>
  <si>
    <t>5G안심</t>
    <phoneticPr fontId="1" type="noConversion"/>
  </si>
  <si>
    <t>청소년 요금</t>
    <phoneticPr fontId="1" type="noConversion"/>
  </si>
  <si>
    <t>어르신 요금</t>
    <phoneticPr fontId="1" type="noConversion"/>
  </si>
  <si>
    <t>0플랜 24세 이하</t>
    <phoneticPr fontId="1" type="noConversion"/>
  </si>
  <si>
    <t>기본요금</t>
    <phoneticPr fontId="1" type="noConversion"/>
  </si>
  <si>
    <t>세이브</t>
    <phoneticPr fontId="1" type="noConversion"/>
  </si>
  <si>
    <t>요금제명</t>
    <phoneticPr fontId="1" type="noConversion"/>
  </si>
  <si>
    <t>기본요금</t>
    <phoneticPr fontId="1" type="noConversion"/>
  </si>
  <si>
    <t>보조금</t>
    <phoneticPr fontId="1" type="noConversion"/>
  </si>
  <si>
    <t>추가보조금</t>
    <phoneticPr fontId="1" type="noConversion"/>
  </si>
  <si>
    <t>할부원금</t>
    <phoneticPr fontId="1" type="noConversion"/>
  </si>
  <si>
    <t>24개월</t>
    <phoneticPr fontId="1" type="noConversion"/>
  </si>
  <si>
    <t>36개월</t>
    <phoneticPr fontId="1" type="noConversion"/>
  </si>
  <si>
    <t>48개월</t>
    <phoneticPr fontId="1" type="noConversion"/>
  </si>
  <si>
    <t>매월청구 금액</t>
    <phoneticPr fontId="1" type="noConversion"/>
  </si>
  <si>
    <t>0플랜</t>
    <phoneticPr fontId="1" type="noConversion"/>
  </si>
  <si>
    <t>군장병</t>
    <phoneticPr fontId="1" type="noConversion"/>
  </si>
  <si>
    <t>성인
요금</t>
    <phoneticPr fontId="1" type="noConversion"/>
  </si>
  <si>
    <t>청소년
요금</t>
    <phoneticPr fontId="1" type="noConversion"/>
  </si>
  <si>
    <t>어르신
요금</t>
    <phoneticPr fontId="1" type="noConversion"/>
  </si>
  <si>
    <t>모델명</t>
    <phoneticPr fontId="1" type="noConversion"/>
  </si>
  <si>
    <t>출고가</t>
    <phoneticPr fontId="1" type="noConversion"/>
  </si>
  <si>
    <t>요금제</t>
    <phoneticPr fontId="1" type="noConversion"/>
  </si>
  <si>
    <t>보조금</t>
    <phoneticPr fontId="1" type="noConversion"/>
  </si>
  <si>
    <t>요금제명</t>
    <phoneticPr fontId="1" type="noConversion"/>
  </si>
  <si>
    <t>지원금</t>
    <phoneticPr fontId="1" type="noConversion"/>
  </si>
  <si>
    <t>보전</t>
    <phoneticPr fontId="1" type="noConversion"/>
  </si>
  <si>
    <t>원</t>
    <phoneticPr fontId="1" type="noConversion"/>
  </si>
  <si>
    <t>모델명 :</t>
    <phoneticPr fontId="1" type="noConversion"/>
  </si>
  <si>
    <t>출고가 :</t>
    <phoneticPr fontId="1" type="noConversion"/>
  </si>
  <si>
    <t>공시지원 할인</t>
    <phoneticPr fontId="1" type="noConversion"/>
  </si>
  <si>
    <t>선택약정 할인</t>
    <phoneticPr fontId="1" type="noConversion"/>
  </si>
  <si>
    <t>매월할인액</t>
    <phoneticPr fontId="1" type="noConversion"/>
  </si>
  <si>
    <t>총할인액</t>
    <phoneticPr fontId="1" type="noConversion"/>
  </si>
  <si>
    <t>12세이하
요금</t>
    <phoneticPr fontId="1" type="noConversion"/>
  </si>
  <si>
    <t>청소년</t>
    <phoneticPr fontId="1" type="noConversion"/>
  </si>
  <si>
    <t>성인</t>
    <phoneticPr fontId="1" type="noConversion"/>
  </si>
  <si>
    <t>할부이자</t>
    <phoneticPr fontId="1" type="noConversion"/>
  </si>
  <si>
    <t>24개월</t>
    <phoneticPr fontId="1" type="noConversion"/>
  </si>
  <si>
    <t>총 할인액</t>
    <phoneticPr fontId="1" type="noConversion"/>
  </si>
  <si>
    <t>선택약정 할인</t>
    <phoneticPr fontId="1" type="noConversion"/>
  </si>
  <si>
    <t>세금및 할부이자 가 포함되어 있습니다</t>
    <phoneticPr fontId="1" type="noConversion"/>
  </si>
  <si>
    <t>요금제명</t>
    <phoneticPr fontId="1" type="noConversion"/>
  </si>
  <si>
    <t>5GX
슬림</t>
    <phoneticPr fontId="1" type="noConversion"/>
  </si>
  <si>
    <t>0.5KB당 0.011원
월 최대 19,800원</t>
    <phoneticPr fontId="1" type="noConversion"/>
  </si>
  <si>
    <t>5GX
요금제</t>
    <phoneticPr fontId="1" type="noConversion"/>
  </si>
  <si>
    <t>0.5KB당 0.011원
월 최대19,800원</t>
    <phoneticPr fontId="1" type="noConversion"/>
  </si>
  <si>
    <t>ㅇ 한달에 3번 이상, 하루 음성통화량이 600분을 초과하는 경우 
ㅇ 한 달 총 음성통화량이 10,000분을 초과하는 경우
ㅇ 한 달에 10번 이상, 하루 문자 사용량이 200건을 초과하는 경우  
ㅇ 광고성 스팸 메시지 발송과 같이 상업적 목적으로 이용하거나 특정 장치 또는 자동발송 프로그램을 이용하는 경우</t>
    <phoneticPr fontId="1" type="noConversion"/>
  </si>
  <si>
    <r>
      <t xml:space="preserve">1.주말.일2G+3Mbps속도 무제한매일 
2.지정3시간 2G+3Mbps무제한
3.심야. 매일00시~07시 데이터 무제한
</t>
    </r>
    <r>
      <rPr>
        <sz val="10"/>
        <color rgb="FFFF0000"/>
        <rFont val="맑은 고딕"/>
        <family val="3"/>
        <charset val="129"/>
        <scheme val="minor"/>
      </rPr>
      <t>3가지 혜택중1가지 선택</t>
    </r>
    <phoneticPr fontId="1" type="noConversion"/>
  </si>
  <si>
    <t>기간별 프로모션은
통신사 홈페이지
또는 핸드폰114
고객센터 확인가능</t>
    <phoneticPr fontId="1" type="noConversion"/>
  </si>
  <si>
    <t>-</t>
    <phoneticPr fontId="1" type="noConversion"/>
  </si>
  <si>
    <t>기본요금
vat.포함</t>
    <phoneticPr fontId="1" type="noConversion"/>
  </si>
  <si>
    <t>기본요금vat포함</t>
  </si>
  <si>
    <t>기본요금vat포함</t>
    <phoneticPr fontId="1" type="noConversion"/>
  </si>
  <si>
    <t>요금제표</t>
    <phoneticPr fontId="1" type="noConversion"/>
  </si>
  <si>
    <t>LTE 어르신</t>
    <phoneticPr fontId="1" type="noConversion"/>
  </si>
  <si>
    <t>12세이하
요금</t>
    <phoneticPr fontId="1" type="noConversion"/>
  </si>
  <si>
    <r>
      <t>Z플립2_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</si>
  <si>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>갤럭시 S10_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</si>
  <si>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</si>
  <si>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아이폰11_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</si>
  <si>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</si>
  <si>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</si>
  <si>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</si>
  <si>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아이폰11ProMax_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</si>
  <si>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</si>
  <si>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아이폰SE2020_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</si>
  <si>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아이폰7_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</si>
  <si>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</si>
  <si>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</si>
  <si>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</si>
  <si>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</si>
  <si>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</si>
  <si>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</si>
  <si>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</si>
  <si>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</si>
  <si>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r>
      <t xml:space="preserve">아이폰12ProMax_
</t>
    </r>
    <r>
      <rPr>
        <b/>
        <sz val="10"/>
        <color rgb="FFFF0000"/>
        <rFont val="맑은 고딕"/>
        <family val="3"/>
        <charset val="129"/>
        <scheme val="minor"/>
      </rPr>
      <t>512GB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</si>
  <si>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64GB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</si>
  <si>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128GB</t>
    </r>
    <phoneticPr fontId="1" type="noConversion"/>
  </si>
  <si>
    <r>
      <t xml:space="preserve">아이폰12Mini_
</t>
    </r>
    <r>
      <rPr>
        <b/>
        <sz val="10"/>
        <color rgb="FFFF0000"/>
        <rFont val="맑은 고딕"/>
        <family val="3"/>
        <charset val="129"/>
        <scheme val="minor"/>
      </rPr>
      <t>256GB</t>
    </r>
    <phoneticPr fontId="1" type="noConversion"/>
  </si>
  <si>
    <t>갤럭시 노트10</t>
    <phoneticPr fontId="1" type="noConversion"/>
  </si>
  <si>
    <t>갤럭시 노트20</t>
    <phoneticPr fontId="1" type="noConversion"/>
  </si>
  <si>
    <t>갤럭시 노트20 
울트라</t>
    <phoneticPr fontId="1" type="noConversion"/>
  </si>
  <si>
    <r>
      <t>Z폴드2_</t>
    </r>
    <r>
      <rPr>
        <b/>
        <sz val="10"/>
        <color rgb="FFFF0000"/>
        <rFont val="맑은 고딕"/>
        <family val="3"/>
        <charset val="129"/>
        <scheme val="minor"/>
      </rPr>
      <t>5G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</si>
</sst>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#,##0_ "/>
  </numFmts>
  <fonts count="3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1FFF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EF23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7FCCC"/>
        <bgColor indexed="64"/>
      </patternFill>
    </fill>
  </fills>
  <borders count="1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theme="0"/>
      </top>
      <bottom style="thin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theme="0"/>
      </top>
      <bottom style="thin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</cellStyleXfs>
  <cellXfs count="52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8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38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0" borderId="3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38" fontId="4" fillId="0" borderId="5" xfId="0" applyNumberFormat="1" applyFont="1" applyBorder="1" applyAlignment="1">
      <alignment horizontal="center" vertical="center"/>
    </xf>
    <xf numFmtId="38" fontId="4" fillId="0" borderId="4" xfId="0" applyNumberFormat="1" applyFont="1" applyBorder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2" fillId="0" borderId="0" xfId="1" applyFont="1">
      <alignment vertical="center"/>
    </xf>
    <xf numFmtId="0" fontId="8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38" fontId="4" fillId="0" borderId="21" xfId="0" applyNumberFormat="1" applyFont="1" applyBorder="1" applyAlignment="1">
      <alignment horizontal="center" vertical="center"/>
    </xf>
    <xf numFmtId="38" fontId="4" fillId="0" borderId="19" xfId="0" applyNumberFormat="1" applyFont="1" applyBorder="1" applyAlignment="1">
      <alignment horizontal="center" vertical="center"/>
    </xf>
    <xf numFmtId="38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38" fontId="4" fillId="0" borderId="25" xfId="0" applyNumberFormat="1" applyFont="1" applyBorder="1" applyAlignment="1">
      <alignment horizontal="center" vertical="center"/>
    </xf>
    <xf numFmtId="38" fontId="4" fillId="0" borderId="23" xfId="0" applyNumberFormat="1" applyFont="1" applyBorder="1" applyAlignment="1">
      <alignment horizontal="center" vertical="center"/>
    </xf>
    <xf numFmtId="38" fontId="4" fillId="0" borderId="26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38" fontId="4" fillId="0" borderId="1" xfId="0" applyNumberFormat="1" applyFont="1" applyFill="1" applyBorder="1" applyAlignment="1">
      <alignment horizontal="center" vertical="center"/>
    </xf>
    <xf numFmtId="38" fontId="4" fillId="0" borderId="3" xfId="0" applyNumberFormat="1" applyFont="1" applyFill="1" applyBorder="1" applyAlignment="1">
      <alignment horizontal="center" vertical="center"/>
    </xf>
    <xf numFmtId="38" fontId="4" fillId="0" borderId="4" xfId="0" applyNumberFormat="1" applyFont="1" applyFill="1" applyBorder="1" applyAlignment="1">
      <alignment horizontal="center" vertical="center"/>
    </xf>
    <xf numFmtId="38" fontId="4" fillId="0" borderId="5" xfId="0" applyNumberFormat="1" applyFont="1" applyFill="1" applyBorder="1" applyAlignment="1">
      <alignment horizontal="center" vertical="center"/>
    </xf>
    <xf numFmtId="38" fontId="4" fillId="0" borderId="19" xfId="0" applyNumberFormat="1" applyFont="1" applyFill="1" applyBorder="1" applyAlignment="1">
      <alignment horizontal="center" vertical="center"/>
    </xf>
    <xf numFmtId="38" fontId="4" fillId="0" borderId="21" xfId="0" applyNumberFormat="1" applyFont="1" applyFill="1" applyBorder="1" applyAlignment="1">
      <alignment horizontal="center" vertical="center"/>
    </xf>
    <xf numFmtId="38" fontId="4" fillId="0" borderId="6" xfId="0" applyNumberFormat="1" applyFont="1" applyFill="1" applyBorder="1" applyAlignment="1">
      <alignment horizontal="center" vertical="center"/>
    </xf>
    <xf numFmtId="38" fontId="4" fillId="0" borderId="8" xfId="0" applyNumberFormat="1" applyFont="1" applyFill="1" applyBorder="1" applyAlignment="1">
      <alignment horizontal="center" vertical="center"/>
    </xf>
    <xf numFmtId="38" fontId="4" fillId="0" borderId="23" xfId="0" applyNumberFormat="1" applyFont="1" applyFill="1" applyBorder="1" applyAlignment="1">
      <alignment horizontal="center" vertical="center"/>
    </xf>
    <xf numFmtId="38" fontId="4" fillId="0" borderId="26" xfId="0" applyNumberFormat="1" applyFont="1" applyFill="1" applyBorder="1" applyAlignment="1">
      <alignment horizontal="center" vertical="center"/>
    </xf>
    <xf numFmtId="38" fontId="4" fillId="0" borderId="2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4" fillId="0" borderId="22" xfId="0" applyNumberFormat="1" applyFont="1" applyFill="1" applyBorder="1" applyAlignment="1">
      <alignment horizontal="center" vertical="center"/>
    </xf>
    <xf numFmtId="38" fontId="4" fillId="0" borderId="7" xfId="0" applyNumberFormat="1" applyFont="1" applyFill="1" applyBorder="1" applyAlignment="1">
      <alignment horizontal="center" vertical="center"/>
    </xf>
    <xf numFmtId="38" fontId="4" fillId="0" borderId="25" xfId="0" applyNumberFormat="1" applyFont="1" applyFill="1" applyBorder="1" applyAlignment="1">
      <alignment horizontal="center" vertical="center"/>
    </xf>
    <xf numFmtId="176" fontId="0" fillId="0" borderId="0" xfId="1" applyFont="1" applyBorder="1" applyAlignment="1">
      <alignment horizontal="center" vertical="center"/>
    </xf>
    <xf numFmtId="38" fontId="10" fillId="0" borderId="3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3" fillId="4" borderId="0" xfId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/>
    </xf>
    <xf numFmtId="177" fontId="0" fillId="0" borderId="0" xfId="1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38" fontId="8" fillId="0" borderId="3" xfId="0" applyNumberFormat="1" applyFont="1" applyBorder="1" applyAlignment="1">
      <alignment horizontal="center" vertical="center"/>
    </xf>
    <xf numFmtId="38" fontId="9" fillId="0" borderId="1" xfId="0" applyNumberFormat="1" applyFont="1" applyBorder="1" applyAlignment="1">
      <alignment horizontal="center" vertical="center"/>
    </xf>
    <xf numFmtId="38" fontId="9" fillId="0" borderId="3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4" fillId="10" borderId="69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right" vertical="center"/>
    </xf>
    <xf numFmtId="38" fontId="12" fillId="9" borderId="0" xfId="0" applyNumberFormat="1" applyFont="1" applyFill="1" applyBorder="1" applyAlignment="1">
      <alignment horizontal="right" vertical="center"/>
    </xf>
    <xf numFmtId="0" fontId="12" fillId="9" borderId="0" xfId="0" applyFont="1" applyFill="1" applyBorder="1" applyAlignment="1">
      <alignment horizontal="left" vertical="center"/>
    </xf>
    <xf numFmtId="0" fontId="12" fillId="9" borderId="0" xfId="0" applyFont="1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177" fontId="19" fillId="0" borderId="64" xfId="0" applyNumberFormat="1" applyFont="1" applyBorder="1">
      <alignment vertical="center"/>
    </xf>
    <xf numFmtId="176" fontId="4" fillId="0" borderId="64" xfId="1" applyFont="1" applyFill="1" applyBorder="1" applyAlignment="1">
      <alignment horizontal="center" vertical="center" wrapText="1"/>
    </xf>
    <xf numFmtId="177" fontId="4" fillId="0" borderId="64" xfId="1" applyNumberFormat="1" applyFont="1" applyFill="1" applyBorder="1" applyAlignment="1">
      <alignment horizontal="center" vertical="center"/>
    </xf>
    <xf numFmtId="177" fontId="4" fillId="0" borderId="64" xfId="0" applyNumberFormat="1" applyFont="1" applyFill="1" applyBorder="1" applyAlignment="1">
      <alignment horizontal="center" vertical="center"/>
    </xf>
    <xf numFmtId="177" fontId="16" fillId="0" borderId="78" xfId="0" applyNumberFormat="1" applyFont="1" applyBorder="1">
      <alignment vertical="center"/>
    </xf>
    <xf numFmtId="177" fontId="16" fillId="0" borderId="75" xfId="0" applyNumberFormat="1" applyFont="1" applyBorder="1">
      <alignment vertical="center"/>
    </xf>
    <xf numFmtId="177" fontId="19" fillId="0" borderId="78" xfId="0" applyNumberFormat="1" applyFont="1" applyBorder="1">
      <alignment vertical="center"/>
    </xf>
    <xf numFmtId="177" fontId="19" fillId="0" borderId="66" xfId="0" applyNumberFormat="1" applyFont="1" applyBorder="1">
      <alignment vertical="center"/>
    </xf>
    <xf numFmtId="177" fontId="19" fillId="0" borderId="75" xfId="0" applyNumberFormat="1" applyFont="1" applyBorder="1">
      <alignment vertical="center"/>
    </xf>
    <xf numFmtId="38" fontId="12" fillId="9" borderId="0" xfId="0" applyNumberFormat="1" applyFont="1" applyFill="1" applyBorder="1" applyAlignment="1">
      <alignment horizontal="left" vertical="center"/>
    </xf>
    <xf numFmtId="0" fontId="19" fillId="0" borderId="78" xfId="0" applyFont="1" applyBorder="1" applyAlignment="1">
      <alignment horizontal="left" vertical="center" indent="1"/>
    </xf>
    <xf numFmtId="0" fontId="19" fillId="0" borderId="75" xfId="0" applyFont="1" applyBorder="1" applyAlignment="1">
      <alignment horizontal="left" vertical="center" indent="1"/>
    </xf>
    <xf numFmtId="0" fontId="20" fillId="0" borderId="80" xfId="0" applyFont="1" applyBorder="1" applyAlignment="1">
      <alignment horizontal="left" vertical="center" indent="1"/>
    </xf>
    <xf numFmtId="0" fontId="20" fillId="0" borderId="64" xfId="0" applyFont="1" applyBorder="1" applyAlignment="1">
      <alignment horizontal="left" vertical="center" indent="1"/>
    </xf>
    <xf numFmtId="177" fontId="20" fillId="0" borderId="64" xfId="0" applyNumberFormat="1" applyFont="1" applyBorder="1">
      <alignment vertical="center"/>
    </xf>
    <xf numFmtId="0" fontId="20" fillId="0" borderId="78" xfId="0" applyFont="1" applyBorder="1" applyAlignment="1">
      <alignment horizontal="left" vertical="center" indent="1"/>
    </xf>
    <xf numFmtId="177" fontId="20" fillId="0" borderId="78" xfId="0" applyNumberFormat="1" applyFont="1" applyBorder="1">
      <alignment vertical="center"/>
    </xf>
    <xf numFmtId="177" fontId="20" fillId="0" borderId="80" xfId="0" applyNumberFormat="1" applyFont="1" applyBorder="1">
      <alignment vertical="center"/>
    </xf>
    <xf numFmtId="177" fontId="20" fillId="0" borderId="81" xfId="0" applyNumberFormat="1" applyFont="1" applyBorder="1">
      <alignment vertical="center"/>
    </xf>
    <xf numFmtId="177" fontId="20" fillId="0" borderId="82" xfId="0" applyNumberFormat="1" applyFont="1" applyBorder="1">
      <alignment vertical="center"/>
    </xf>
    <xf numFmtId="0" fontId="20" fillId="0" borderId="84" xfId="0" applyFont="1" applyBorder="1" applyAlignment="1">
      <alignment horizontal="left" vertical="center" indent="1"/>
    </xf>
    <xf numFmtId="177" fontId="20" fillId="0" borderId="84" xfId="0" applyNumberFormat="1" applyFont="1" applyBorder="1">
      <alignment vertical="center"/>
    </xf>
    <xf numFmtId="177" fontId="20" fillId="0" borderId="85" xfId="0" applyNumberFormat="1" applyFont="1" applyBorder="1">
      <alignment vertical="center"/>
    </xf>
    <xf numFmtId="0" fontId="20" fillId="0" borderId="66" xfId="0" applyFont="1" applyBorder="1" applyAlignment="1">
      <alignment horizontal="left" vertical="center" indent="1"/>
    </xf>
    <xf numFmtId="177" fontId="20" fillId="0" borderId="66" xfId="0" applyNumberFormat="1" applyFont="1" applyBorder="1">
      <alignment vertical="center"/>
    </xf>
    <xf numFmtId="177" fontId="20" fillId="0" borderId="72" xfId="0" applyNumberFormat="1" applyFont="1" applyBorder="1">
      <alignment vertical="center"/>
    </xf>
    <xf numFmtId="177" fontId="20" fillId="0" borderId="73" xfId="0" applyNumberFormat="1" applyFont="1" applyBorder="1">
      <alignment vertical="center"/>
    </xf>
    <xf numFmtId="0" fontId="0" fillId="4" borderId="0" xfId="0" applyFill="1" applyBorder="1">
      <alignment vertical="center"/>
    </xf>
    <xf numFmtId="0" fontId="14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38" fontId="14" fillId="4" borderId="0" xfId="0" applyNumberFormat="1" applyFont="1" applyFill="1" applyBorder="1" applyAlignment="1">
      <alignment horizontal="left" vertical="center"/>
    </xf>
    <xf numFmtId="0" fontId="14" fillId="4" borderId="0" xfId="0" applyFont="1" applyFill="1" applyBorder="1" applyAlignment="1">
      <alignment horizontal="left" vertical="center"/>
    </xf>
    <xf numFmtId="176" fontId="8" fillId="0" borderId="36" xfId="1" applyFont="1" applyBorder="1" applyAlignment="1">
      <alignment horizontal="center" vertical="center"/>
    </xf>
    <xf numFmtId="177" fontId="8" fillId="0" borderId="36" xfId="1" applyNumberFormat="1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7" fontId="8" fillId="0" borderId="36" xfId="0" applyNumberFormat="1" applyFont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8" fillId="4" borderId="0" xfId="0" applyFont="1" applyFill="1" applyBorder="1">
      <alignment vertical="center"/>
    </xf>
    <xf numFmtId="177" fontId="4" fillId="4" borderId="0" xfId="0" applyNumberFormat="1" applyFont="1" applyFill="1" applyBorder="1">
      <alignment vertical="center"/>
    </xf>
    <xf numFmtId="38" fontId="14" fillId="4" borderId="0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12" fillId="9" borderId="86" xfId="0" applyFont="1" applyFill="1" applyBorder="1" applyAlignment="1">
      <alignment horizontal="left" vertical="center"/>
    </xf>
    <xf numFmtId="0" fontId="12" fillId="9" borderId="86" xfId="0" applyFont="1" applyFill="1" applyBorder="1" applyAlignment="1">
      <alignment horizontal="right" vertical="center"/>
    </xf>
    <xf numFmtId="38" fontId="12" fillId="9" borderId="86" xfId="0" applyNumberFormat="1" applyFont="1" applyFill="1" applyBorder="1" applyAlignment="1">
      <alignment horizontal="right" vertical="center"/>
    </xf>
    <xf numFmtId="0" fontId="12" fillId="9" borderId="87" xfId="0" applyFont="1" applyFill="1" applyBorder="1" applyAlignment="1">
      <alignment horizontal="left" vertical="center"/>
    </xf>
    <xf numFmtId="0" fontId="19" fillId="4" borderId="90" xfId="0" applyFont="1" applyFill="1" applyBorder="1" applyAlignment="1">
      <alignment horizontal="left" vertical="center" indent="1"/>
    </xf>
    <xf numFmtId="177" fontId="19" fillId="4" borderId="90" xfId="0" applyNumberFormat="1" applyFont="1" applyFill="1" applyBorder="1">
      <alignment vertical="center"/>
    </xf>
    <xf numFmtId="177" fontId="16" fillId="4" borderId="90" xfId="0" applyNumberFormat="1" applyFont="1" applyFill="1" applyBorder="1">
      <alignment vertical="center"/>
    </xf>
    <xf numFmtId="177" fontId="19" fillId="4" borderId="91" xfId="0" applyNumberFormat="1" applyFont="1" applyFill="1" applyBorder="1">
      <alignment vertical="center"/>
    </xf>
    <xf numFmtId="0" fontId="10" fillId="4" borderId="16" xfId="0" applyFont="1" applyFill="1" applyBorder="1" applyAlignment="1">
      <alignment horizontal="left" vertical="center" indent="1"/>
    </xf>
    <xf numFmtId="176" fontId="10" fillId="4" borderId="36" xfId="1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176" fontId="4" fillId="4" borderId="42" xfId="1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 wrapText="1"/>
    </xf>
    <xf numFmtId="0" fontId="4" fillId="4" borderId="4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6" borderId="57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left" vertical="center" indent="1"/>
    </xf>
    <xf numFmtId="176" fontId="4" fillId="4" borderId="38" xfId="1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left" vertical="center" indent="1"/>
    </xf>
    <xf numFmtId="176" fontId="4" fillId="4" borderId="53" xfId="1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176" fontId="4" fillId="0" borderId="34" xfId="1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76" fontId="4" fillId="0" borderId="42" xfId="1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176" fontId="4" fillId="4" borderId="36" xfId="1" applyFont="1" applyFill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176" fontId="4" fillId="0" borderId="36" xfId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176" fontId="4" fillId="0" borderId="37" xfId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6" fontId="4" fillId="0" borderId="34" xfId="1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42" xfId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4" fillId="0" borderId="44" xfId="0" applyFont="1" applyFill="1" applyBorder="1" applyAlignment="1">
      <alignment horizontal="center" vertical="center"/>
    </xf>
    <xf numFmtId="176" fontId="4" fillId="0" borderId="40" xfId="1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76" fontId="7" fillId="6" borderId="34" xfId="1" applyFont="1" applyFill="1" applyBorder="1" applyAlignment="1">
      <alignment horizontal="center" vertical="center" wrapText="1"/>
    </xf>
    <xf numFmtId="0" fontId="7" fillId="6" borderId="34" xfId="0" applyFont="1" applyFill="1" applyBorder="1" applyAlignment="1">
      <alignment horizontal="center" vertical="center" wrapText="1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7" xfId="0" applyFont="1" applyFill="1" applyBorder="1" applyAlignment="1">
      <alignment horizontal="center" vertical="center" wrapText="1"/>
    </xf>
    <xf numFmtId="176" fontId="7" fillId="6" borderId="35" xfId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176" fontId="7" fillId="0" borderId="64" xfId="0" applyNumberFormat="1" applyFont="1" applyBorder="1">
      <alignment vertical="center"/>
    </xf>
    <xf numFmtId="38" fontId="7" fillId="0" borderId="64" xfId="0" applyNumberFormat="1" applyFont="1" applyBorder="1">
      <alignment vertical="center"/>
    </xf>
    <xf numFmtId="0" fontId="7" fillId="4" borderId="65" xfId="0" applyFont="1" applyFill="1" applyBorder="1" applyAlignment="1">
      <alignment horizontal="center" vertical="center"/>
    </xf>
    <xf numFmtId="0" fontId="0" fillId="4" borderId="98" xfId="0" applyFill="1" applyBorder="1">
      <alignment vertical="center"/>
    </xf>
    <xf numFmtId="0" fontId="12" fillId="9" borderId="99" xfId="0" applyFont="1" applyFill="1" applyBorder="1" applyAlignment="1">
      <alignment horizontal="center" vertical="center"/>
    </xf>
    <xf numFmtId="176" fontId="8" fillId="0" borderId="64" xfId="0" applyNumberFormat="1" applyFont="1" applyBorder="1">
      <alignment vertical="center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176" fontId="8" fillId="0" borderId="0" xfId="1" applyFont="1" applyBorder="1" applyAlignment="1">
      <alignment horizontal="center" vertical="center"/>
    </xf>
    <xf numFmtId="38" fontId="8" fillId="0" borderId="64" xfId="1" applyNumberFormat="1" applyFont="1" applyFill="1" applyBorder="1" applyAlignment="1">
      <alignment horizontal="center" vertical="center"/>
    </xf>
    <xf numFmtId="177" fontId="20" fillId="0" borderId="78" xfId="0" applyNumberFormat="1" applyFont="1" applyBorder="1" applyAlignment="1">
      <alignment vertical="center"/>
    </xf>
    <xf numFmtId="177" fontId="20" fillId="0" borderId="72" xfId="0" applyNumberFormat="1" applyFont="1" applyBorder="1" applyAlignment="1">
      <alignment vertical="center"/>
    </xf>
    <xf numFmtId="177" fontId="20" fillId="0" borderId="64" xfId="0" applyNumberFormat="1" applyFont="1" applyBorder="1" applyAlignment="1">
      <alignment vertical="center"/>
    </xf>
    <xf numFmtId="177" fontId="20" fillId="0" borderId="82" xfId="0" applyNumberFormat="1" applyFont="1" applyBorder="1" applyAlignment="1">
      <alignment vertical="center"/>
    </xf>
    <xf numFmtId="177" fontId="20" fillId="0" borderId="84" xfId="0" applyNumberFormat="1" applyFont="1" applyBorder="1" applyAlignment="1">
      <alignment vertical="center"/>
    </xf>
    <xf numFmtId="177" fontId="20" fillId="0" borderId="85" xfId="0" applyNumberFormat="1" applyFont="1" applyBorder="1" applyAlignment="1">
      <alignment vertical="center"/>
    </xf>
    <xf numFmtId="177" fontId="20" fillId="0" borderId="66" xfId="0" applyNumberFormat="1" applyFont="1" applyBorder="1" applyAlignment="1">
      <alignment vertical="center"/>
    </xf>
    <xf numFmtId="177" fontId="20" fillId="0" borderId="73" xfId="0" applyNumberFormat="1" applyFont="1" applyBorder="1" applyAlignment="1">
      <alignment vertical="center"/>
    </xf>
    <xf numFmtId="177" fontId="20" fillId="0" borderId="80" xfId="0" applyNumberFormat="1" applyFont="1" applyBorder="1" applyAlignment="1">
      <alignment vertical="center"/>
    </xf>
    <xf numFmtId="177" fontId="20" fillId="0" borderId="81" xfId="0" applyNumberFormat="1" applyFont="1" applyBorder="1" applyAlignment="1">
      <alignment vertical="center"/>
    </xf>
    <xf numFmtId="0" fontId="20" fillId="0" borderId="101" xfId="0" applyFont="1" applyBorder="1" applyAlignment="1">
      <alignment horizontal="left" vertical="center" indent="1"/>
    </xf>
    <xf numFmtId="177" fontId="20" fillId="0" borderId="101" xfId="0" applyNumberFormat="1" applyFont="1" applyBorder="1">
      <alignment vertical="center"/>
    </xf>
    <xf numFmtId="177" fontId="20" fillId="0" borderId="102" xfId="0" applyNumberFormat="1" applyFont="1" applyBorder="1">
      <alignment vertical="center"/>
    </xf>
    <xf numFmtId="177" fontId="20" fillId="0" borderId="104" xfId="0" applyNumberFormat="1" applyFont="1" applyBorder="1">
      <alignment vertical="center"/>
    </xf>
    <xf numFmtId="0" fontId="20" fillId="0" borderId="106" xfId="0" applyFont="1" applyBorder="1" applyAlignment="1">
      <alignment horizontal="left" vertical="center" indent="1"/>
    </xf>
    <xf numFmtId="177" fontId="20" fillId="0" borderId="106" xfId="0" applyNumberFormat="1" applyFont="1" applyBorder="1">
      <alignment vertical="center"/>
    </xf>
    <xf numFmtId="177" fontId="20" fillId="0" borderId="107" xfId="0" applyNumberFormat="1" applyFont="1" applyBorder="1">
      <alignment vertical="center"/>
    </xf>
    <xf numFmtId="0" fontId="19" fillId="0" borderId="101" xfId="0" applyFont="1" applyBorder="1" applyAlignment="1">
      <alignment horizontal="left" vertical="center" indent="1"/>
    </xf>
    <xf numFmtId="177" fontId="19" fillId="0" borderId="101" xfId="0" applyNumberFormat="1" applyFont="1" applyBorder="1">
      <alignment vertical="center"/>
    </xf>
    <xf numFmtId="177" fontId="16" fillId="0" borderId="101" xfId="0" applyNumberFormat="1" applyFont="1" applyBorder="1">
      <alignment vertical="center"/>
    </xf>
    <xf numFmtId="177" fontId="19" fillId="0" borderId="108" xfId="0" applyNumberFormat="1" applyFont="1" applyBorder="1">
      <alignment vertical="center"/>
    </xf>
    <xf numFmtId="177" fontId="16" fillId="0" borderId="108" xfId="0" applyNumberFormat="1" applyFont="1" applyBorder="1">
      <alignment vertical="center"/>
    </xf>
    <xf numFmtId="0" fontId="19" fillId="0" borderId="37" xfId="0" applyFont="1" applyFill="1" applyBorder="1" applyAlignment="1">
      <alignment horizontal="center" vertical="center"/>
    </xf>
    <xf numFmtId="0" fontId="12" fillId="9" borderId="109" xfId="0" applyFont="1" applyFill="1" applyBorder="1" applyAlignment="1">
      <alignment horizontal="left" vertical="center"/>
    </xf>
    <xf numFmtId="0" fontId="19" fillId="0" borderId="36" xfId="0" applyFont="1" applyBorder="1" applyAlignment="1">
      <alignment horizontal="left" vertical="center" indent="1"/>
    </xf>
    <xf numFmtId="177" fontId="19" fillId="0" borderId="36" xfId="0" applyNumberFormat="1" applyFont="1" applyBorder="1">
      <alignment vertical="center"/>
    </xf>
    <xf numFmtId="177" fontId="16" fillId="0" borderId="36" xfId="0" applyNumberFormat="1" applyFont="1" applyBorder="1">
      <alignment vertical="center"/>
    </xf>
    <xf numFmtId="0" fontId="19" fillId="0" borderId="34" xfId="0" applyFont="1" applyBorder="1" applyAlignment="1">
      <alignment horizontal="left" vertical="center" indent="1"/>
    </xf>
    <xf numFmtId="177" fontId="19" fillId="0" borderId="34" xfId="0" applyNumberFormat="1" applyFont="1" applyBorder="1">
      <alignment vertical="center"/>
    </xf>
    <xf numFmtId="177" fontId="16" fillId="0" borderId="34" xfId="0" applyNumberFormat="1" applyFont="1" applyBorder="1">
      <alignment vertical="center"/>
    </xf>
    <xf numFmtId="0" fontId="19" fillId="0" borderId="42" xfId="0" applyFont="1" applyBorder="1" applyAlignment="1">
      <alignment horizontal="left" vertical="center" indent="1"/>
    </xf>
    <xf numFmtId="177" fontId="19" fillId="0" borderId="42" xfId="0" applyNumberFormat="1" applyFont="1" applyBorder="1">
      <alignment vertical="center"/>
    </xf>
    <xf numFmtId="177" fontId="16" fillId="0" borderId="42" xfId="0" applyNumberFormat="1" applyFont="1" applyBorder="1">
      <alignment vertical="center"/>
    </xf>
    <xf numFmtId="0" fontId="0" fillId="11" borderId="0" xfId="0" applyFill="1" applyBorder="1">
      <alignment vertical="center"/>
    </xf>
    <xf numFmtId="0" fontId="19" fillId="0" borderId="54" xfId="0" applyFont="1" applyBorder="1" applyAlignment="1">
      <alignment horizontal="center" vertical="center"/>
    </xf>
    <xf numFmtId="177" fontId="19" fillId="0" borderId="54" xfId="0" applyNumberFormat="1" applyFont="1" applyBorder="1">
      <alignment vertical="center"/>
    </xf>
    <xf numFmtId="177" fontId="16" fillId="0" borderId="54" xfId="0" applyNumberFormat="1" applyFont="1" applyBorder="1">
      <alignment vertical="center"/>
    </xf>
    <xf numFmtId="0" fontId="19" fillId="0" borderId="108" xfId="0" applyFont="1" applyBorder="1" applyAlignment="1">
      <alignment horizontal="left" vertical="center" indent="1"/>
    </xf>
    <xf numFmtId="0" fontId="12" fillId="9" borderId="86" xfId="0" applyFont="1" applyFill="1" applyBorder="1" applyAlignment="1">
      <alignment horizontal="center" vertical="center"/>
    </xf>
    <xf numFmtId="0" fontId="4" fillId="0" borderId="112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4" fillId="4" borderId="90" xfId="0" applyFont="1" applyFill="1" applyBorder="1" applyAlignment="1">
      <alignment horizontal="center" vertical="center"/>
    </xf>
    <xf numFmtId="0" fontId="19" fillId="0" borderId="60" xfId="0" applyFont="1" applyFill="1" applyBorder="1" applyAlignment="1">
      <alignment horizontal="center" vertical="center"/>
    </xf>
    <xf numFmtId="177" fontId="19" fillId="0" borderId="47" xfId="0" applyNumberFormat="1" applyFont="1" applyBorder="1">
      <alignment vertical="center"/>
    </xf>
    <xf numFmtId="177" fontId="19" fillId="0" borderId="49" xfId="0" applyNumberFormat="1" applyFont="1" applyBorder="1">
      <alignment vertical="center"/>
    </xf>
    <xf numFmtId="177" fontId="19" fillId="0" borderId="55" xfId="0" applyNumberFormat="1" applyFont="1" applyBorder="1">
      <alignment vertical="center"/>
    </xf>
    <xf numFmtId="177" fontId="19" fillId="0" borderId="62" xfId="0" applyNumberFormat="1" applyFont="1" applyBorder="1">
      <alignment vertical="center"/>
    </xf>
    <xf numFmtId="0" fontId="19" fillId="0" borderId="55" xfId="0" applyFont="1" applyFill="1" applyBorder="1" applyAlignment="1">
      <alignment horizontal="center" vertical="center"/>
    </xf>
    <xf numFmtId="177" fontId="19" fillId="0" borderId="118" xfId="0" applyNumberFormat="1" applyFont="1" applyBorder="1">
      <alignment vertical="center"/>
    </xf>
    <xf numFmtId="177" fontId="19" fillId="0" borderId="119" xfId="0" applyNumberFormat="1" applyFont="1" applyBorder="1">
      <alignment vertical="center"/>
    </xf>
    <xf numFmtId="177" fontId="19" fillId="0" borderId="120" xfId="0" applyNumberFormat="1" applyFont="1" applyBorder="1">
      <alignment vertical="center"/>
    </xf>
    <xf numFmtId="177" fontId="19" fillId="0" borderId="121" xfId="0" applyNumberFormat="1" applyFont="1" applyBorder="1">
      <alignment vertical="center"/>
    </xf>
    <xf numFmtId="0" fontId="21" fillId="4" borderId="0" xfId="0" applyFont="1" applyFill="1">
      <alignment vertical="center"/>
    </xf>
    <xf numFmtId="0" fontId="29" fillId="4" borderId="0" xfId="0" applyFont="1" applyFill="1">
      <alignment vertical="center"/>
    </xf>
    <xf numFmtId="0" fontId="4" fillId="4" borderId="64" xfId="0" applyFont="1" applyFill="1" applyBorder="1" applyAlignment="1">
      <alignment horizontal="center" vertical="center"/>
    </xf>
    <xf numFmtId="0" fontId="8" fillId="4" borderId="64" xfId="0" applyFont="1" applyFill="1" applyBorder="1">
      <alignment vertical="center"/>
    </xf>
    <xf numFmtId="177" fontId="4" fillId="4" borderId="64" xfId="0" applyNumberFormat="1" applyFont="1" applyFill="1" applyBorder="1">
      <alignment vertical="center"/>
    </xf>
    <xf numFmtId="177" fontId="15" fillId="0" borderId="78" xfId="0" applyNumberFormat="1" applyFont="1" applyBorder="1" applyAlignment="1">
      <alignment vertical="center"/>
    </xf>
    <xf numFmtId="177" fontId="15" fillId="0" borderId="64" xfId="0" applyNumberFormat="1" applyFont="1" applyBorder="1" applyAlignment="1">
      <alignment vertical="center"/>
    </xf>
    <xf numFmtId="177" fontId="15" fillId="0" borderId="84" xfId="0" applyNumberFormat="1" applyFont="1" applyBorder="1" applyAlignment="1">
      <alignment vertical="center"/>
    </xf>
    <xf numFmtId="177" fontId="15" fillId="0" borderId="66" xfId="0" applyNumberFormat="1" applyFont="1" applyBorder="1" applyAlignment="1">
      <alignment vertical="center"/>
    </xf>
    <xf numFmtId="177" fontId="15" fillId="0" borderId="80" xfId="0" applyNumberFormat="1" applyFont="1" applyBorder="1" applyAlignment="1">
      <alignment vertical="center"/>
    </xf>
    <xf numFmtId="177" fontId="15" fillId="0" borderId="80" xfId="0" applyNumberFormat="1" applyFont="1" applyBorder="1">
      <alignment vertical="center"/>
    </xf>
    <xf numFmtId="177" fontId="15" fillId="0" borderId="64" xfId="0" applyNumberFormat="1" applyFont="1" applyBorder="1">
      <alignment vertical="center"/>
    </xf>
    <xf numFmtId="177" fontId="15" fillId="0" borderId="66" xfId="0" applyNumberFormat="1" applyFont="1" applyBorder="1">
      <alignment vertical="center"/>
    </xf>
    <xf numFmtId="177" fontId="15" fillId="0" borderId="84" xfId="0" applyNumberFormat="1" applyFont="1" applyBorder="1">
      <alignment vertical="center"/>
    </xf>
    <xf numFmtId="177" fontId="15" fillId="0" borderId="78" xfId="0" applyNumberFormat="1" applyFont="1" applyBorder="1">
      <alignment vertical="center"/>
    </xf>
    <xf numFmtId="177" fontId="15" fillId="0" borderId="101" xfId="0" applyNumberFormat="1" applyFont="1" applyBorder="1">
      <alignment vertical="center"/>
    </xf>
    <xf numFmtId="177" fontId="15" fillId="0" borderId="106" xfId="0" applyNumberFormat="1" applyFont="1" applyBorder="1">
      <alignment vertical="center"/>
    </xf>
    <xf numFmtId="0" fontId="0" fillId="0" borderId="66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38" fontId="15" fillId="0" borderId="1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24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4" borderId="65" xfId="0" applyFont="1" applyFill="1" applyBorder="1" applyAlignment="1">
      <alignment horizontal="right" vertical="center"/>
    </xf>
    <xf numFmtId="177" fontId="7" fillId="0" borderId="64" xfId="0" applyNumberFormat="1" applyFont="1" applyBorder="1" applyAlignment="1">
      <alignment horizontal="right" vertical="center"/>
    </xf>
    <xf numFmtId="177" fontId="8" fillId="0" borderId="64" xfId="0" applyNumberFormat="1" applyFont="1" applyBorder="1" applyAlignment="1">
      <alignment horizontal="right" vertical="center"/>
    </xf>
    <xf numFmtId="176" fontId="30" fillId="0" borderId="36" xfId="1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38" fontId="6" fillId="3" borderId="6" xfId="0" applyNumberFormat="1" applyFont="1" applyFill="1" applyBorder="1" applyAlignment="1">
      <alignment horizontal="center" vertical="center"/>
    </xf>
    <xf numFmtId="38" fontId="6" fillId="3" borderId="8" xfId="0" applyNumberFormat="1" applyFont="1" applyFill="1" applyBorder="1" applyAlignment="1">
      <alignment horizontal="center" vertical="center"/>
    </xf>
    <xf numFmtId="38" fontId="6" fillId="3" borderId="7" xfId="0" applyNumberFormat="1" applyFont="1" applyFill="1" applyBorder="1" applyAlignment="1">
      <alignment horizontal="center" vertical="center"/>
    </xf>
    <xf numFmtId="38" fontId="5" fillId="2" borderId="6" xfId="0" applyNumberFormat="1" applyFont="1" applyFill="1" applyBorder="1" applyAlignment="1">
      <alignment horizontal="center" vertical="center"/>
    </xf>
    <xf numFmtId="38" fontId="5" fillId="2" borderId="7" xfId="0" applyNumberFormat="1" applyFont="1" applyFill="1" applyBorder="1" applyAlignment="1">
      <alignment horizontal="center" vertical="center"/>
    </xf>
    <xf numFmtId="38" fontId="5" fillId="2" borderId="8" xfId="0" applyNumberFormat="1" applyFont="1" applyFill="1" applyBorder="1" applyAlignment="1">
      <alignment horizontal="center" vertical="center"/>
    </xf>
    <xf numFmtId="0" fontId="4" fillId="12" borderId="93" xfId="0" applyFont="1" applyFill="1" applyBorder="1" applyAlignment="1">
      <alignment horizontal="left" vertical="center" wrapText="1" indent="1"/>
    </xf>
    <xf numFmtId="0" fontId="4" fillId="12" borderId="94" xfId="0" applyFont="1" applyFill="1" applyBorder="1" applyAlignment="1">
      <alignment horizontal="left" vertical="center" indent="1"/>
    </xf>
    <xf numFmtId="0" fontId="4" fillId="12" borderId="95" xfId="0" applyFont="1" applyFill="1" applyBorder="1" applyAlignment="1">
      <alignment horizontal="left" vertical="center" indent="1"/>
    </xf>
    <xf numFmtId="0" fontId="4" fillId="12" borderId="4" xfId="0" applyFont="1" applyFill="1" applyBorder="1" applyAlignment="1">
      <alignment horizontal="center" vertical="center"/>
    </xf>
    <xf numFmtId="0" fontId="4" fillId="12" borderId="0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wrapText="1"/>
    </xf>
    <xf numFmtId="0" fontId="4" fillId="12" borderId="54" xfId="0" applyFont="1" applyFill="1" applyBorder="1" applyAlignment="1">
      <alignment horizontal="center" vertical="center"/>
    </xf>
    <xf numFmtId="0" fontId="4" fillId="12" borderId="92" xfId="0" applyFont="1" applyFill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 wrapText="1"/>
    </xf>
    <xf numFmtId="0" fontId="7" fillId="6" borderId="48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176" fontId="17" fillId="9" borderId="9" xfId="1" applyFont="1" applyFill="1" applyBorder="1" applyAlignment="1">
      <alignment horizontal="center" vertical="center"/>
    </xf>
    <xf numFmtId="176" fontId="17" fillId="9" borderId="10" xfId="1" applyFont="1" applyFill="1" applyBorder="1" applyAlignment="1">
      <alignment horizontal="center" vertical="center"/>
    </xf>
    <xf numFmtId="176" fontId="17" fillId="9" borderId="11" xfId="1" applyFont="1" applyFill="1" applyBorder="1" applyAlignment="1">
      <alignment horizontal="center" vertical="center"/>
    </xf>
    <xf numFmtId="0" fontId="8" fillId="0" borderId="45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left" vertical="center" wrapText="1" indent="1"/>
    </xf>
    <xf numFmtId="0" fontId="4" fillId="0" borderId="48" xfId="0" applyFont="1" applyBorder="1" applyAlignment="1">
      <alignment horizontal="left" vertical="center" wrapText="1" indent="1"/>
    </xf>
    <xf numFmtId="0" fontId="4" fillId="0" borderId="57" xfId="0" applyFont="1" applyBorder="1" applyAlignment="1">
      <alignment horizontal="left" vertical="center" wrapText="1" indent="1"/>
    </xf>
    <xf numFmtId="0" fontId="6" fillId="8" borderId="61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62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4" fillId="0" borderId="55" xfId="0" applyFont="1" applyBorder="1" applyAlignment="1">
      <alignment horizontal="left" vertical="center" wrapText="1" indent="1"/>
    </xf>
    <xf numFmtId="0" fontId="4" fillId="0" borderId="56" xfId="0" applyFont="1" applyBorder="1" applyAlignment="1">
      <alignment horizontal="left" vertical="center" wrapText="1" indent="1"/>
    </xf>
    <xf numFmtId="0" fontId="4" fillId="0" borderId="27" xfId="0" applyFont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 wrapText="1" indent="1"/>
    </xf>
    <xf numFmtId="0" fontId="4" fillId="0" borderId="41" xfId="0" applyFont="1" applyBorder="1" applyAlignment="1">
      <alignment horizontal="left" vertical="center" wrapText="1" indent="1"/>
    </xf>
    <xf numFmtId="0" fontId="4" fillId="0" borderId="50" xfId="0" applyFont="1" applyBorder="1" applyAlignment="1">
      <alignment horizontal="left" vertical="center" wrapText="1" indent="1"/>
    </xf>
    <xf numFmtId="0" fontId="4" fillId="0" borderId="33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left" vertical="center" indent="1"/>
    </xf>
    <xf numFmtId="0" fontId="4" fillId="0" borderId="60" xfId="0" applyFont="1" applyBorder="1" applyAlignment="1">
      <alignment horizontal="left" vertical="center" wrapText="1" indent="1"/>
    </xf>
    <xf numFmtId="176" fontId="15" fillId="9" borderId="9" xfId="1" applyFont="1" applyFill="1" applyBorder="1" applyAlignment="1">
      <alignment horizontal="center" vertical="center"/>
    </xf>
    <xf numFmtId="176" fontId="15" fillId="9" borderId="10" xfId="1" applyFont="1" applyFill="1" applyBorder="1" applyAlignment="1">
      <alignment horizontal="center" vertical="center"/>
    </xf>
    <xf numFmtId="176" fontId="15" fillId="9" borderId="11" xfId="1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26" fillId="4" borderId="36" xfId="0" applyFont="1" applyFill="1" applyBorder="1" applyAlignment="1">
      <alignment horizontal="center" vertical="center" wrapText="1"/>
    </xf>
    <xf numFmtId="0" fontId="26" fillId="4" borderId="38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0" xfId="0" applyFont="1" applyFill="1" applyBorder="1" applyAlignment="1">
      <alignment horizontal="left" vertical="center" wrapText="1" indent="1"/>
    </xf>
    <xf numFmtId="0" fontId="4" fillId="12" borderId="37" xfId="0" applyFont="1" applyFill="1" applyBorder="1" applyAlignment="1">
      <alignment horizontal="left" vertical="center" indent="1"/>
    </xf>
    <xf numFmtId="0" fontId="4" fillId="12" borderId="53" xfId="0" applyFont="1" applyFill="1" applyBorder="1" applyAlignment="1">
      <alignment horizontal="left" vertical="center" indent="1"/>
    </xf>
    <xf numFmtId="176" fontId="6" fillId="7" borderId="1" xfId="1" applyFont="1" applyFill="1" applyBorder="1" applyAlignment="1">
      <alignment horizontal="center" vertical="center"/>
    </xf>
    <xf numFmtId="176" fontId="6" fillId="7" borderId="2" xfId="1" applyFont="1" applyFill="1" applyBorder="1" applyAlignment="1">
      <alignment horizontal="center" vertical="center"/>
    </xf>
    <xf numFmtId="176" fontId="6" fillId="7" borderId="3" xfId="1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left" vertical="center" wrapText="1" indent="1"/>
    </xf>
    <xf numFmtId="0" fontId="10" fillId="4" borderId="41" xfId="0" applyFont="1" applyFill="1" applyBorder="1" applyAlignment="1">
      <alignment horizontal="left" vertical="center" wrapText="1" indent="1"/>
    </xf>
    <xf numFmtId="0" fontId="10" fillId="4" borderId="32" xfId="0" applyFont="1" applyFill="1" applyBorder="1" applyAlignment="1">
      <alignment horizontal="left" vertical="center" wrapText="1" indent="1"/>
    </xf>
    <xf numFmtId="0" fontId="4" fillId="4" borderId="60" xfId="0" applyFont="1" applyFill="1" applyBorder="1" applyAlignment="1">
      <alignment horizontal="left" vertical="center" wrapText="1" indent="1"/>
    </xf>
    <xf numFmtId="0" fontId="4" fillId="4" borderId="50" xfId="0" applyFont="1" applyFill="1" applyBorder="1" applyAlignment="1">
      <alignment horizontal="left" vertical="center" wrapText="1" indent="1"/>
    </xf>
    <xf numFmtId="0" fontId="4" fillId="4" borderId="33" xfId="0" applyFont="1" applyFill="1" applyBorder="1" applyAlignment="1">
      <alignment horizontal="left" vertical="center" wrapText="1" indent="1"/>
    </xf>
    <xf numFmtId="0" fontId="4" fillId="4" borderId="96" xfId="0" applyFont="1" applyFill="1" applyBorder="1" applyAlignment="1">
      <alignment horizontal="left" vertical="center" wrapText="1" indent="1"/>
    </xf>
    <xf numFmtId="0" fontId="4" fillId="4" borderId="51" xfId="0" applyFont="1" applyFill="1" applyBorder="1" applyAlignment="1">
      <alignment horizontal="left" vertical="center" wrapText="1" indent="1"/>
    </xf>
    <xf numFmtId="0" fontId="4" fillId="4" borderId="52" xfId="0" applyFont="1" applyFill="1" applyBorder="1" applyAlignment="1">
      <alignment horizontal="left" vertical="center" wrapText="1" indent="1"/>
    </xf>
    <xf numFmtId="0" fontId="18" fillId="3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8" xfId="0" applyFont="1" applyFill="1" applyBorder="1" applyAlignment="1">
      <alignment horizontal="center" vertical="center"/>
    </xf>
    <xf numFmtId="0" fontId="4" fillId="12" borderId="28" xfId="0" applyFont="1" applyFill="1" applyBorder="1" applyAlignment="1">
      <alignment horizontal="left" vertical="center" wrapText="1" indent="1"/>
    </xf>
    <xf numFmtId="0" fontId="4" fillId="12" borderId="39" xfId="0" applyFont="1" applyFill="1" applyBorder="1" applyAlignment="1">
      <alignment horizontal="left" vertical="center" indent="1"/>
    </xf>
    <xf numFmtId="0" fontId="4" fillId="12" borderId="63" xfId="0" applyFont="1" applyFill="1" applyBorder="1" applyAlignment="1">
      <alignment horizontal="left" vertical="center" indent="1"/>
    </xf>
    <xf numFmtId="0" fontId="10" fillId="12" borderId="1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 wrapText="1"/>
    </xf>
    <xf numFmtId="0" fontId="10" fillId="12" borderId="7" xfId="0" applyFont="1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176" fontId="13" fillId="4" borderId="9" xfId="1" applyFont="1" applyFill="1" applyBorder="1" applyAlignment="1">
      <alignment horizontal="center" vertical="center"/>
    </xf>
    <xf numFmtId="176" fontId="13" fillId="4" borderId="10" xfId="1" applyFont="1" applyFill="1" applyBorder="1" applyAlignment="1">
      <alignment horizontal="center" vertical="center"/>
    </xf>
    <xf numFmtId="176" fontId="13" fillId="4" borderId="11" xfId="1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26" fillId="4" borderId="37" xfId="0" applyFont="1" applyFill="1" applyBorder="1" applyAlignment="1">
      <alignment horizontal="center" vertical="center"/>
    </xf>
    <xf numFmtId="0" fontId="26" fillId="4" borderId="39" xfId="0" applyFont="1" applyFill="1" applyBorder="1" applyAlignment="1">
      <alignment horizontal="center" vertical="center"/>
    </xf>
    <xf numFmtId="0" fontId="26" fillId="4" borderId="40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left" vertical="center" wrapText="1" indent="1"/>
    </xf>
    <xf numFmtId="0" fontId="4" fillId="12" borderId="42" xfId="0" applyFont="1" applyFill="1" applyBorder="1" applyAlignment="1">
      <alignment horizontal="left" vertical="center" indent="1"/>
    </xf>
    <xf numFmtId="0" fontId="4" fillId="12" borderId="43" xfId="0" applyFont="1" applyFill="1" applyBorder="1" applyAlignment="1">
      <alignment horizontal="left" vertical="center" indent="1"/>
    </xf>
    <xf numFmtId="0" fontId="10" fillId="12" borderId="18" xfId="0" applyFont="1" applyFill="1" applyBorder="1" applyAlignment="1">
      <alignment horizontal="center" vertical="center"/>
    </xf>
    <xf numFmtId="0" fontId="10" fillId="12" borderId="45" xfId="0" applyFont="1" applyFill="1" applyBorder="1" applyAlignment="1">
      <alignment horizontal="center" vertical="center"/>
    </xf>
    <xf numFmtId="0" fontId="10" fillId="12" borderId="46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 wrapText="1"/>
    </xf>
    <xf numFmtId="0" fontId="4" fillId="4" borderId="59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176" fontId="4" fillId="0" borderId="64" xfId="1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1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19" fillId="0" borderId="64" xfId="0" applyFont="1" applyFill="1" applyBorder="1" applyAlignment="1">
      <alignment horizontal="center" vertical="center"/>
    </xf>
    <xf numFmtId="38" fontId="14" fillId="10" borderId="70" xfId="0" applyNumberFormat="1" applyFont="1" applyFill="1" applyBorder="1" applyAlignment="1">
      <alignment horizontal="center" vertical="center"/>
    </xf>
    <xf numFmtId="0" fontId="14" fillId="10" borderId="70" xfId="0" applyFont="1" applyFill="1" applyBorder="1" applyAlignment="1">
      <alignment horizontal="center" vertical="center"/>
    </xf>
    <xf numFmtId="0" fontId="14" fillId="5" borderId="70" xfId="0" applyFont="1" applyFill="1" applyBorder="1" applyAlignment="1">
      <alignment horizontal="center" vertical="center"/>
    </xf>
    <xf numFmtId="38" fontId="14" fillId="5" borderId="70" xfId="0" applyNumberFormat="1" applyFont="1" applyFill="1" applyBorder="1" applyAlignment="1">
      <alignment horizontal="left" vertical="center"/>
    </xf>
    <xf numFmtId="0" fontId="14" fillId="5" borderId="71" xfId="0" applyFont="1" applyFill="1" applyBorder="1" applyAlignment="1">
      <alignment horizontal="left" vertical="center"/>
    </xf>
    <xf numFmtId="0" fontId="12" fillId="5" borderId="88" xfId="0" applyFont="1" applyFill="1" applyBorder="1" applyAlignment="1">
      <alignment horizontal="center" vertical="center"/>
    </xf>
    <xf numFmtId="0" fontId="12" fillId="5" borderId="86" xfId="0" applyFont="1" applyFill="1" applyBorder="1" applyAlignment="1">
      <alignment horizontal="center" vertical="center"/>
    </xf>
    <xf numFmtId="0" fontId="19" fillId="0" borderId="111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 wrapText="1"/>
    </xf>
    <xf numFmtId="0" fontId="19" fillId="0" borderId="37" xfId="0" applyFont="1" applyFill="1" applyBorder="1" applyAlignment="1">
      <alignment horizontal="center" vertical="center"/>
    </xf>
    <xf numFmtId="0" fontId="19" fillId="0" borderId="40" xfId="0" applyFont="1" applyFill="1" applyBorder="1" applyAlignment="1">
      <alignment horizontal="center" vertical="center"/>
    </xf>
    <xf numFmtId="0" fontId="19" fillId="0" borderId="96" xfId="0" applyFont="1" applyFill="1" applyBorder="1" applyAlignment="1">
      <alignment horizontal="center" vertical="center"/>
    </xf>
    <xf numFmtId="0" fontId="4" fillId="0" borderId="114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12" fillId="5" borderId="98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9" fillId="0" borderId="113" xfId="0" applyFont="1" applyFill="1" applyBorder="1" applyAlignment="1">
      <alignment horizontal="center" vertical="center" wrapText="1"/>
    </xf>
    <xf numFmtId="0" fontId="19" fillId="0" borderId="89" xfId="0" applyFont="1" applyFill="1" applyBorder="1" applyAlignment="1">
      <alignment horizontal="center" vertical="center" wrapText="1"/>
    </xf>
    <xf numFmtId="0" fontId="19" fillId="0" borderId="27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 wrapText="1"/>
    </xf>
    <xf numFmtId="0" fontId="19" fillId="0" borderId="42" xfId="0" applyFont="1" applyFill="1" applyBorder="1" applyAlignment="1">
      <alignment horizontal="center" vertical="center"/>
    </xf>
    <xf numFmtId="0" fontId="19" fillId="0" borderId="89" xfId="0" applyFont="1" applyFill="1" applyBorder="1" applyAlignment="1">
      <alignment horizontal="center" vertical="center"/>
    </xf>
    <xf numFmtId="0" fontId="19" fillId="0" borderId="117" xfId="0" applyFont="1" applyFill="1" applyBorder="1" applyAlignment="1">
      <alignment horizontal="center" vertical="center"/>
    </xf>
    <xf numFmtId="38" fontId="32" fillId="10" borderId="70" xfId="0" applyNumberFormat="1" applyFont="1" applyFill="1" applyBorder="1" applyAlignment="1">
      <alignment horizontal="center" vertical="center"/>
    </xf>
    <xf numFmtId="0" fontId="32" fillId="10" borderId="70" xfId="0" applyFont="1" applyFill="1" applyBorder="1" applyAlignment="1">
      <alignment horizontal="center" vertical="center"/>
    </xf>
    <xf numFmtId="38" fontId="11" fillId="10" borderId="70" xfId="0" applyNumberFormat="1" applyFont="1" applyFill="1" applyBorder="1" applyAlignment="1">
      <alignment horizontal="center" vertical="center"/>
    </xf>
    <xf numFmtId="0" fontId="11" fillId="10" borderId="70" xfId="0" applyFont="1" applyFill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20" fillId="0" borderId="79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20" fillId="0" borderId="100" xfId="0" applyFont="1" applyBorder="1" applyAlignment="1">
      <alignment horizontal="center" vertical="center" wrapText="1"/>
    </xf>
    <xf numFmtId="0" fontId="20" fillId="0" borderId="103" xfId="0" applyFont="1" applyBorder="1" applyAlignment="1">
      <alignment horizontal="center" vertical="center" wrapText="1"/>
    </xf>
    <xf numFmtId="0" fontId="20" fillId="0" borderId="105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74" xfId="0" applyFont="1" applyBorder="1" applyAlignment="1">
      <alignment horizontal="center" vertical="center"/>
    </xf>
    <xf numFmtId="0" fontId="11" fillId="5" borderId="97" xfId="0" applyFont="1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vertical="center" wrapText="1"/>
    </xf>
    <xf numFmtId="0" fontId="0" fillId="0" borderId="77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/>
    </xf>
    <xf numFmtId="0" fontId="0" fillId="0" borderId="80" xfId="0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38" fontId="7" fillId="0" borderId="64" xfId="1" applyNumberFormat="1" applyFont="1" applyFill="1" applyBorder="1" applyAlignment="1">
      <alignment horizontal="center" vertical="center"/>
    </xf>
    <xf numFmtId="38" fontId="28" fillId="0" borderId="64" xfId="1" applyNumberFormat="1" applyFont="1" applyFill="1" applyBorder="1" applyAlignment="1">
      <alignment horizontal="center" vertical="center"/>
    </xf>
    <xf numFmtId="0" fontId="20" fillId="0" borderId="68" xfId="0" applyFont="1" applyBorder="1" applyAlignment="1">
      <alignment horizontal="center" vertical="center" wrapText="1"/>
    </xf>
    <xf numFmtId="0" fontId="27" fillId="4" borderId="65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79" xfId="0" applyFont="1" applyBorder="1" applyAlignment="1">
      <alignment horizontal="center" vertical="center" wrapText="1"/>
    </xf>
    <xf numFmtId="0" fontId="7" fillId="0" borderId="83" xfId="0" applyFont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12" fillId="10" borderId="7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29409"/>
      <color rgb="FF0000FF"/>
      <color rgb="FFF7FCCC"/>
      <color rgb="FFC6FEC9"/>
      <color rgb="FF3333FF"/>
      <color rgb="FFFCD8DB"/>
      <color rgb="FFFFD9D9"/>
      <color rgb="FFFBFEDA"/>
      <color rgb="FFDAE3FE"/>
      <color rgb="FFE2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29409"/>
  </sheetPr>
  <dimension ref="A1:B39"/>
  <sheetViews>
    <sheetView workbookViewId="0">
      <selection activeCell="F11" sqref="F11"/>
    </sheetView>
  </sheetViews>
  <sheetFormatPr baseColWidth="10" defaultColWidth="9" defaultRowHeight="18"/>
  <cols>
    <col min="1" max="1" width="19" style="17" bestFit="1" customWidth="1"/>
    <col min="2" max="2" width="31.6640625" style="1" bestFit="1" customWidth="1"/>
    <col min="3" max="16384" width="9" style="1"/>
  </cols>
  <sheetData>
    <row r="1" spans="1:2" s="18" customFormat="1" ht="15" customHeight="1">
      <c r="A1" s="305" t="s">
        <v>3</v>
      </c>
      <c r="B1" s="306" t="s">
        <v>2</v>
      </c>
    </row>
    <row r="2" spans="1:2" s="18" customFormat="1" ht="23.25" customHeight="1">
      <c r="A2" s="112">
        <v>55000</v>
      </c>
      <c r="B2" s="281" t="s">
        <v>74</v>
      </c>
    </row>
    <row r="3" spans="1:2" s="18" customFormat="1" ht="23.25" customHeight="1">
      <c r="A3" s="112">
        <v>75000</v>
      </c>
      <c r="B3" s="281" t="s">
        <v>76</v>
      </c>
    </row>
    <row r="4" spans="1:2" s="18" customFormat="1" ht="23.25" customHeight="1">
      <c r="A4" s="112">
        <v>89000</v>
      </c>
      <c r="B4" s="281" t="s">
        <v>77</v>
      </c>
    </row>
    <row r="5" spans="1:2" s="18" customFormat="1" ht="23.25" customHeight="1">
      <c r="A5" s="112">
        <v>125000</v>
      </c>
      <c r="B5" s="281" t="s">
        <v>78</v>
      </c>
    </row>
    <row r="6" spans="1:2" s="18" customFormat="1" ht="23.25" customHeight="1">
      <c r="A6" s="112">
        <v>45000</v>
      </c>
      <c r="B6" s="281" t="s">
        <v>79</v>
      </c>
    </row>
    <row r="7" spans="1:2" s="18" customFormat="1" ht="23.25" customHeight="1">
      <c r="A7" s="112">
        <v>33000</v>
      </c>
      <c r="B7" s="281" t="s">
        <v>80</v>
      </c>
    </row>
    <row r="8" spans="1:2" s="202" customFormat="1" ht="23.25" customHeight="1">
      <c r="A8" s="112">
        <v>43000</v>
      </c>
      <c r="B8" s="281" t="s">
        <v>81</v>
      </c>
    </row>
    <row r="9" spans="1:2" s="18" customFormat="1" ht="23.25" customHeight="1">
      <c r="A9" s="112">
        <v>50000</v>
      </c>
      <c r="B9" s="281" t="s">
        <v>82</v>
      </c>
    </row>
    <row r="10" spans="1:2" s="18" customFormat="1" ht="23.25" customHeight="1">
      <c r="A10" s="112">
        <v>69000</v>
      </c>
      <c r="B10" s="281" t="s">
        <v>83</v>
      </c>
    </row>
    <row r="11" spans="1:2" s="18" customFormat="1" ht="23.25" customHeight="1">
      <c r="A11" s="112">
        <v>79000</v>
      </c>
      <c r="B11" s="281" t="s">
        <v>84</v>
      </c>
    </row>
    <row r="12" spans="1:2" s="18" customFormat="1" ht="23.25" customHeight="1">
      <c r="A12" s="112">
        <v>100000</v>
      </c>
      <c r="B12" s="281" t="s">
        <v>85</v>
      </c>
    </row>
    <row r="13" spans="1:2" s="18" customFormat="1" ht="23.25" customHeight="1">
      <c r="A13" s="112">
        <v>33000</v>
      </c>
      <c r="B13" s="281" t="s">
        <v>86</v>
      </c>
    </row>
    <row r="14" spans="1:2" s="18" customFormat="1" ht="23.25" customHeight="1">
      <c r="A14" s="112">
        <v>50000</v>
      </c>
      <c r="B14" s="281" t="s">
        <v>87</v>
      </c>
    </row>
    <row r="15" spans="1:2" s="18" customFormat="1" ht="23.25" customHeight="1">
      <c r="A15" s="112">
        <v>69000</v>
      </c>
      <c r="B15" s="281" t="s">
        <v>88</v>
      </c>
    </row>
    <row r="16" spans="1:2" s="18" customFormat="1" ht="23.25" customHeight="1">
      <c r="A16" s="112">
        <v>33000</v>
      </c>
      <c r="B16" s="281" t="s">
        <v>105</v>
      </c>
    </row>
    <row r="17" spans="1:2" s="18" customFormat="1" ht="23.25" customHeight="1">
      <c r="A17" s="112">
        <v>55000</v>
      </c>
      <c r="B17" s="281" t="s">
        <v>104</v>
      </c>
    </row>
    <row r="18" spans="1:2" s="18" customFormat="1" ht="23.25" customHeight="1">
      <c r="A18" s="112">
        <v>31000</v>
      </c>
      <c r="B18" s="281" t="s">
        <v>89</v>
      </c>
    </row>
    <row r="19" spans="1:2" s="18" customFormat="1" ht="23.25" customHeight="1">
      <c r="A19" s="112">
        <v>41000</v>
      </c>
      <c r="B19" s="281" t="s">
        <v>90</v>
      </c>
    </row>
    <row r="20" spans="1:2" s="18" customFormat="1" ht="23.25" customHeight="1">
      <c r="A20" s="112">
        <v>47000</v>
      </c>
      <c r="B20" s="281" t="s">
        <v>91</v>
      </c>
    </row>
    <row r="21" spans="1:2" s="18" customFormat="1" ht="23.25" customHeight="1">
      <c r="A21" s="112">
        <v>15400</v>
      </c>
      <c r="B21" s="281" t="s">
        <v>106</v>
      </c>
    </row>
    <row r="22" spans="1:2" s="18" customFormat="1" ht="23.25" customHeight="1">
      <c r="A22" s="112">
        <v>19800</v>
      </c>
      <c r="B22" s="281" t="s">
        <v>107</v>
      </c>
    </row>
    <row r="23" spans="1:2" s="18" customFormat="1" ht="23.25" customHeight="1">
      <c r="A23" s="112">
        <v>19800</v>
      </c>
      <c r="B23" s="281" t="s">
        <v>108</v>
      </c>
    </row>
    <row r="24" spans="1:2" s="18" customFormat="1" ht="23.25" customHeight="1">
      <c r="A24" s="112">
        <v>33000</v>
      </c>
      <c r="B24" s="281" t="s">
        <v>92</v>
      </c>
    </row>
    <row r="25" spans="1:2" s="18" customFormat="1" ht="23.25" customHeight="1">
      <c r="A25" s="112">
        <v>43000</v>
      </c>
      <c r="B25" s="281" t="s">
        <v>93</v>
      </c>
    </row>
    <row r="26" spans="1:2" s="18" customFormat="1" ht="23.25" customHeight="1">
      <c r="A26" s="112">
        <v>50000</v>
      </c>
      <c r="B26" s="281" t="s">
        <v>94</v>
      </c>
    </row>
    <row r="27" spans="1:2" s="18" customFormat="1" ht="23.25" customHeight="1">
      <c r="A27" s="112">
        <v>69000</v>
      </c>
      <c r="B27" s="281" t="s">
        <v>95</v>
      </c>
    </row>
    <row r="28" spans="1:2" s="18" customFormat="1" ht="23.25" customHeight="1">
      <c r="A28" s="112">
        <v>79000</v>
      </c>
      <c r="B28" s="281" t="s">
        <v>96</v>
      </c>
    </row>
    <row r="29" spans="1:2" ht="18" customHeight="1"/>
    <row r="30" spans="1:2" ht="18" customHeight="1"/>
    <row r="31" spans="1:2" ht="18" customHeight="1"/>
    <row r="32" spans="1: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price!L8</f>
        <v>280000</v>
      </c>
      <c r="F4" s="83">
        <f>price!M8</f>
        <v>380000</v>
      </c>
      <c r="G4" s="83">
        <f>price!N8</f>
        <v>420000</v>
      </c>
      <c r="H4" s="83">
        <f>price!O8</f>
        <v>420000</v>
      </c>
      <c r="I4" s="83">
        <f>price!P8</f>
        <v>227000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price!B8</f>
        <v>갤럭시 S20fe</v>
      </c>
      <c r="F7" s="460"/>
      <c r="G7" s="461" t="s">
        <v>258</v>
      </c>
      <c r="H7" s="461"/>
      <c r="I7" s="462">
        <f>price!C8</f>
        <v>899800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S20fe</v>
      </c>
      <c r="E11" s="124" t="s">
        <v>266</v>
      </c>
      <c r="F11" s="125">
        <f>I7</f>
        <v>899800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280000</v>
      </c>
      <c r="G14" s="235">
        <f>SUM(F14*0.15)</f>
        <v>42000</v>
      </c>
      <c r="H14" s="234">
        <f>SUM(I7-F14-G14)</f>
        <v>577800</v>
      </c>
      <c r="I14" s="234">
        <f>SUM(H14/24)+E14+P14+Q14</f>
        <v>80581.502500000002</v>
      </c>
      <c r="J14" s="234">
        <f>SUM(H14/36)+E14+P14+Q14</f>
        <v>72556.502500000002</v>
      </c>
      <c r="K14" s="249">
        <f>SUM(H14/48)+E14+P14+Q14</f>
        <v>68544.002500000002</v>
      </c>
      <c r="L14" s="239"/>
      <c r="N14" s="261" t="str">
        <f>D14</f>
        <v>5GX
슬림</v>
      </c>
      <c r="O14" s="262">
        <f>SUM(H14*const!C2)</f>
        <v>36228.060000000005</v>
      </c>
      <c r="P14" s="262">
        <f>SUM(O14/24)</f>
        <v>1509.5025000000003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380000</v>
      </c>
      <c r="G15" s="232">
        <f t="shared" ref="G15:G18" si="0">SUM(F15*0.15)</f>
        <v>57000</v>
      </c>
      <c r="H15" s="231">
        <f>SUM(I7-F15-G15)</f>
        <v>462800</v>
      </c>
      <c r="I15" s="231">
        <f t="shared" ref="I15:I18" si="1">SUM(H15/24)+E15+P15+Q15</f>
        <v>95489.398333333331</v>
      </c>
      <c r="J15" s="231">
        <f t="shared" ref="J15:J18" si="2">SUM(H15/36)+E15+P15+Q15</f>
        <v>89061.620555555564</v>
      </c>
      <c r="K15" s="250">
        <f t="shared" ref="K15:K18" si="3">SUM(H15/48)+E15+P15+Q15</f>
        <v>85847.731666666674</v>
      </c>
      <c r="L15" s="239"/>
      <c r="N15" s="261" t="str">
        <f t="shared" ref="N15:N18" si="4">D15</f>
        <v>5GX
스탠다드</v>
      </c>
      <c r="O15" s="262">
        <f>SUM(H15*const!C2)</f>
        <v>29017.56</v>
      </c>
      <c r="P15" s="262">
        <f t="shared" ref="P15:P18" si="5">SUM(O15/24)</f>
        <v>1209.0650000000001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420000</v>
      </c>
      <c r="G16" s="232">
        <f t="shared" si="0"/>
        <v>63000</v>
      </c>
      <c r="H16" s="231">
        <f>SUM(I7-F16-G16)</f>
        <v>416800</v>
      </c>
      <c r="I16" s="231">
        <f t="shared" si="1"/>
        <v>107452.55666666667</v>
      </c>
      <c r="J16" s="231">
        <f t="shared" si="2"/>
        <v>101663.66777777778</v>
      </c>
      <c r="K16" s="250">
        <f t="shared" si="3"/>
        <v>98769.223333333328</v>
      </c>
      <c r="L16" s="239"/>
      <c r="N16" s="261" t="str">
        <f t="shared" si="4"/>
        <v>5GX
프라임</v>
      </c>
      <c r="O16" s="262">
        <f>SUM(H16*const!C2)</f>
        <v>26133.360000000001</v>
      </c>
      <c r="P16" s="262">
        <f t="shared" si="5"/>
        <v>1088.8900000000001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416800</v>
      </c>
      <c r="I17" s="237">
        <f t="shared" si="1"/>
        <v>143452.55666666667</v>
      </c>
      <c r="J17" s="237">
        <f t="shared" si="2"/>
        <v>137663.66777777779</v>
      </c>
      <c r="K17" s="251">
        <f t="shared" si="3"/>
        <v>134769.22333333336</v>
      </c>
      <c r="L17" s="239"/>
      <c r="M17" s="56"/>
      <c r="N17" s="261" t="str">
        <f t="shared" si="4"/>
        <v>5GX
플래티넘</v>
      </c>
      <c r="O17" s="262">
        <f>SUM(H17*const!C2)</f>
        <v>26133.360000000001</v>
      </c>
      <c r="P17" s="262">
        <f t="shared" si="5"/>
        <v>1088.8900000000001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227000</v>
      </c>
      <c r="G18" s="242">
        <f t="shared" si="0"/>
        <v>34050</v>
      </c>
      <c r="H18" s="241">
        <f>SUM(I7-F18-G18)</f>
        <v>638750</v>
      </c>
      <c r="I18" s="241">
        <f t="shared" si="1"/>
        <v>73280.317708333328</v>
      </c>
      <c r="J18" s="241">
        <f t="shared" si="2"/>
        <v>64408.789930555555</v>
      </c>
      <c r="K18" s="252">
        <f t="shared" si="3"/>
        <v>59973.026041666664</v>
      </c>
      <c r="L18" s="239"/>
      <c r="M18" s="56"/>
      <c r="N18" s="261" t="str">
        <f t="shared" si="4"/>
        <v>5GX
0틴</v>
      </c>
      <c r="O18" s="262">
        <f>SUM(H18*const!C2)</f>
        <v>40049.625000000007</v>
      </c>
      <c r="P18" s="262">
        <f t="shared" si="5"/>
        <v>1668.7343750000002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S20fe</v>
      </c>
      <c r="E20" s="75" t="s">
        <v>266</v>
      </c>
      <c r="F20" s="76">
        <f>I7</f>
        <v>899800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price!L9</f>
        <v>345000</v>
      </c>
      <c r="F4" s="83">
        <f>price!M9</f>
        <v>440000</v>
      </c>
      <c r="G4" s="83">
        <f>price!N9</f>
        <v>480000</v>
      </c>
      <c r="H4" s="83">
        <f>price!O9</f>
        <v>480000</v>
      </c>
      <c r="I4" s="83">
        <f>price!P9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price!B9</f>
        <v>갤럭시 S20 플러스</v>
      </c>
      <c r="F7" s="460"/>
      <c r="G7" s="461" t="s">
        <v>258</v>
      </c>
      <c r="H7" s="461"/>
      <c r="I7" s="462">
        <f>price!C9</f>
        <v>1353000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 플러스</v>
      </c>
      <c r="E11" s="124" t="s">
        <v>266</v>
      </c>
      <c r="F11" s="125">
        <f>I7</f>
        <v>1353000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956250</v>
      </c>
      <c r="I14" s="234">
        <f>SUM(H14/24)+E14+P14+Q14</f>
        <v>97338.953125</v>
      </c>
      <c r="J14" s="234">
        <f>SUM(H14/36)+E14+P14+Q14</f>
        <v>84057.703125</v>
      </c>
      <c r="K14" s="249">
        <f>SUM(H14/48)+E14+P14+Q14</f>
        <v>77417.078125</v>
      </c>
      <c r="L14" s="239"/>
      <c r="N14" s="261" t="str">
        <f>D14</f>
        <v>5GX
슬림</v>
      </c>
      <c r="O14" s="262">
        <f>SUM(H14*const!C2)</f>
        <v>59956.875000000007</v>
      </c>
      <c r="P14" s="262">
        <f>SUM(O14/24)</f>
        <v>2498.2031250000005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847000</v>
      </c>
      <c r="I15" s="231">
        <f t="shared" ref="I15:I18" si="1">SUM(H15/24)+E15+P15+Q15</f>
        <v>112501.45416666666</v>
      </c>
      <c r="J15" s="231">
        <f t="shared" ref="J15:J18" si="2">SUM(H15/36)+E15+P15+Q15</f>
        <v>100737.56527777779</v>
      </c>
      <c r="K15" s="250">
        <f t="shared" ref="K15:K18" si="3">SUM(H15/48)+E15+P15+Q15</f>
        <v>94855.620833333334</v>
      </c>
      <c r="L15" s="239"/>
      <c r="N15" s="261" t="str">
        <f t="shared" ref="N15:N18" si="4">D15</f>
        <v>5GX
스탠다드</v>
      </c>
      <c r="O15" s="262">
        <f>SUM(H15*const!C2)</f>
        <v>53106.9</v>
      </c>
      <c r="P15" s="262">
        <f t="shared" ref="P15:P18" si="5">SUM(O15/24)</f>
        <v>2212.7874999999999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801000</v>
      </c>
      <c r="I16" s="231">
        <f t="shared" si="1"/>
        <v>124464.6125</v>
      </c>
      <c r="J16" s="231">
        <f t="shared" si="2"/>
        <v>113339.6125</v>
      </c>
      <c r="K16" s="250">
        <f t="shared" si="3"/>
        <v>107777.1125</v>
      </c>
      <c r="L16" s="239"/>
      <c r="N16" s="261" t="str">
        <f t="shared" si="4"/>
        <v>5GX
프라임</v>
      </c>
      <c r="O16" s="262">
        <f>SUM(H16*const!C2)</f>
        <v>50222.700000000004</v>
      </c>
      <c r="P16" s="262">
        <f t="shared" si="5"/>
        <v>2092.6125000000002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801000</v>
      </c>
      <c r="I17" s="237">
        <f t="shared" si="1"/>
        <v>160464.61249999999</v>
      </c>
      <c r="J17" s="237">
        <f t="shared" si="2"/>
        <v>149339.61249999999</v>
      </c>
      <c r="K17" s="251">
        <f t="shared" si="3"/>
        <v>143777.11249999999</v>
      </c>
      <c r="L17" s="239"/>
      <c r="M17" s="56"/>
      <c r="N17" s="261" t="str">
        <f t="shared" si="4"/>
        <v>5GX
플래티넘</v>
      </c>
      <c r="O17" s="262">
        <f>SUM(H17*const!C2)</f>
        <v>50222.700000000004</v>
      </c>
      <c r="P17" s="262">
        <f t="shared" si="5"/>
        <v>2092.6125000000002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1013750</v>
      </c>
      <c r="I18" s="241">
        <f t="shared" si="1"/>
        <v>89885.005208333343</v>
      </c>
      <c r="J18" s="241">
        <f t="shared" si="2"/>
        <v>75805.144097222219</v>
      </c>
      <c r="K18" s="252">
        <f t="shared" si="3"/>
        <v>68765.213541666672</v>
      </c>
      <c r="L18" s="239"/>
      <c r="M18" s="56"/>
      <c r="N18" s="261" t="str">
        <f t="shared" si="4"/>
        <v>5GX
0틴</v>
      </c>
      <c r="O18" s="262">
        <f>SUM(H18*const!C2)</f>
        <v>63562.125000000007</v>
      </c>
      <c r="P18" s="262">
        <f t="shared" si="5"/>
        <v>2648.4218750000005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 플러스</v>
      </c>
      <c r="E20" s="75" t="s">
        <v>266</v>
      </c>
      <c r="F20" s="76">
        <f>I7</f>
        <v>1353000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1353000</v>
      </c>
      <c r="I23" s="224">
        <f>SUM(H23/24)+P23+Q23+E23-F23</f>
        <v>101156.71249999999</v>
      </c>
      <c r="J23" s="224">
        <f>SUM(H23/36)+P23+Q23+E23-F23</f>
        <v>82365.045833333337</v>
      </c>
      <c r="K23" s="254">
        <f>SUM(H23/48)+P23+Q23+E23-F23</f>
        <v>72969.212499999994</v>
      </c>
      <c r="L23" s="239"/>
      <c r="M23" s="56"/>
      <c r="N23" s="261" t="str">
        <f>D23</f>
        <v>5GX
슬림</v>
      </c>
      <c r="O23" s="262">
        <f>SUM(H23*const!C2)</f>
        <v>84833.1</v>
      </c>
      <c r="P23" s="262">
        <f>SUM(O23/24)</f>
        <v>3534.7125000000001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1353000</v>
      </c>
      <c r="I24" s="86">
        <f t="shared" ref="I24:I27" si="9">SUM(H24/24)+P24+Q24+E24-F24</f>
        <v>116156.71249999999</v>
      </c>
      <c r="J24" s="86">
        <f t="shared" ref="J24:J27" si="10">SUM(H24/36)+P24+Q24+E24-F24</f>
        <v>97365.045833333337</v>
      </c>
      <c r="K24" s="255">
        <f t="shared" ref="K24:K27" si="11">SUM(H24/48)+P24+Q24+E24-F24</f>
        <v>87969.212499999994</v>
      </c>
      <c r="L24" s="239"/>
      <c r="M24" s="56"/>
      <c r="N24" s="261" t="str">
        <f t="shared" ref="N24:N27" si="12">D24</f>
        <v>5GX
스탠다드</v>
      </c>
      <c r="O24" s="262">
        <f>SUM(H24*const!C2)</f>
        <v>84833.1</v>
      </c>
      <c r="P24" s="262">
        <f t="shared" ref="P24:P27" si="13">SUM(O24/24)</f>
        <v>3534.7125000000001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1353000</v>
      </c>
      <c r="I25" s="86">
        <f t="shared" si="9"/>
        <v>126656.71249999999</v>
      </c>
      <c r="J25" s="86">
        <f t="shared" si="10"/>
        <v>107865.04583333334</v>
      </c>
      <c r="K25" s="255">
        <f t="shared" si="11"/>
        <v>98469.212499999994</v>
      </c>
      <c r="L25" s="239"/>
      <c r="M25" s="56"/>
      <c r="N25" s="261" t="str">
        <f t="shared" si="12"/>
        <v>5GX
프라임</v>
      </c>
      <c r="O25" s="262">
        <f>SUM(H25*const!C2)</f>
        <v>84833.1</v>
      </c>
      <c r="P25" s="262">
        <f t="shared" si="13"/>
        <v>3534.7125000000001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1353000</v>
      </c>
      <c r="I26" s="88">
        <f t="shared" si="9"/>
        <v>153656.71249999999</v>
      </c>
      <c r="J26" s="88">
        <f t="shared" si="10"/>
        <v>134865.04583333334</v>
      </c>
      <c r="K26" s="256">
        <f t="shared" si="11"/>
        <v>125469.21249999999</v>
      </c>
      <c r="L26" s="239"/>
      <c r="M26" s="56"/>
      <c r="N26" s="261" t="str">
        <f t="shared" si="12"/>
        <v>5GX
플래티넘</v>
      </c>
      <c r="O26" s="262">
        <f>SUM(H26*const!C2)</f>
        <v>84833.1</v>
      </c>
      <c r="P26" s="262">
        <f t="shared" si="13"/>
        <v>3534.7125000000001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1353000</v>
      </c>
      <c r="I27" s="226">
        <f t="shared" si="9"/>
        <v>93656.712499999994</v>
      </c>
      <c r="J27" s="226">
        <f t="shared" si="10"/>
        <v>74865.045833333337</v>
      </c>
      <c r="K27" s="257">
        <f t="shared" si="11"/>
        <v>65469.212499999994</v>
      </c>
      <c r="L27" s="239"/>
      <c r="M27" s="56"/>
      <c r="N27" s="261" t="str">
        <f t="shared" si="12"/>
        <v>5GX
0틴</v>
      </c>
      <c r="O27" s="262">
        <f>SUM(H27*const!C2)</f>
        <v>84833.1</v>
      </c>
      <c r="P27" s="262">
        <f t="shared" si="13"/>
        <v>3534.7125000000001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price!L10</f>
        <v>445000</v>
      </c>
      <c r="F4" s="83">
        <f>price!M10</f>
        <v>540000</v>
      </c>
      <c r="G4" s="83">
        <f>price!N10</f>
        <v>580000</v>
      </c>
      <c r="H4" s="83">
        <f>price!O10</f>
        <v>580000</v>
      </c>
      <c r="I4" s="83">
        <f>price!P10</f>
        <v>395000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price!B10</f>
        <v>갤럭시 S20 울트라</v>
      </c>
      <c r="F7" s="460"/>
      <c r="G7" s="461" t="s">
        <v>258</v>
      </c>
      <c r="H7" s="461"/>
      <c r="I7" s="462">
        <f>price!C10</f>
        <v>1298000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S20 울트라</v>
      </c>
      <c r="E11" s="124" t="s">
        <v>266</v>
      </c>
      <c r="F11" s="125">
        <f>I7</f>
        <v>1298000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445000</v>
      </c>
      <c r="G14" s="235">
        <f>SUM(F14*0.15)</f>
        <v>66750</v>
      </c>
      <c r="H14" s="234">
        <f>SUM(I7-F14-G14)</f>
        <v>786250</v>
      </c>
      <c r="I14" s="234">
        <f>SUM(H14/24)+E14+P14+Q14</f>
        <v>89811.494791666672</v>
      </c>
      <c r="J14" s="234">
        <f>SUM(H14/36)+E14+P14+Q14</f>
        <v>78891.355902777781</v>
      </c>
      <c r="K14" s="249">
        <f>SUM(H14/48)+E14+P14+Q14</f>
        <v>73431.286458333328</v>
      </c>
      <c r="L14" s="239"/>
      <c r="N14" s="261" t="str">
        <f>D14</f>
        <v>5GX
슬림</v>
      </c>
      <c r="O14" s="262">
        <f>SUM(H14*const!C2)</f>
        <v>49297.875000000007</v>
      </c>
      <c r="P14" s="262">
        <f>SUM(O14/24)</f>
        <v>2054.0781250000005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540000</v>
      </c>
      <c r="G15" s="232">
        <f t="shared" ref="G15:G18" si="0">SUM(F15*0.15)</f>
        <v>81000</v>
      </c>
      <c r="H15" s="231">
        <f>SUM(I7-F15-G15)</f>
        <v>677000</v>
      </c>
      <c r="I15" s="231">
        <f t="shared" ref="I15:I18" si="1">SUM(H15/24)+E15+P15+Q15</f>
        <v>104973.99583333333</v>
      </c>
      <c r="J15" s="231">
        <f t="shared" ref="J15:J18" si="2">SUM(H15/36)+E15+P15+Q15</f>
        <v>95571.218055555568</v>
      </c>
      <c r="K15" s="250">
        <f t="shared" ref="K15:K18" si="3">SUM(H15/48)+E15+P15+Q15</f>
        <v>90869.829166666677</v>
      </c>
      <c r="L15" s="239"/>
      <c r="N15" s="261" t="str">
        <f t="shared" ref="N15:N18" si="4">D15</f>
        <v>5GX
스탠다드</v>
      </c>
      <c r="O15" s="262">
        <f>SUM(H15*const!C2)</f>
        <v>42447.9</v>
      </c>
      <c r="P15" s="262">
        <f t="shared" ref="P15:P18" si="5">SUM(O15/24)</f>
        <v>1768.6625000000001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580000</v>
      </c>
      <c r="G16" s="232">
        <f t="shared" si="0"/>
        <v>87000</v>
      </c>
      <c r="H16" s="231">
        <f>SUM(I7-F16-G16)</f>
        <v>631000</v>
      </c>
      <c r="I16" s="231">
        <f t="shared" si="1"/>
        <v>116937.15416666667</v>
      </c>
      <c r="J16" s="231">
        <f t="shared" si="2"/>
        <v>108173.26527777778</v>
      </c>
      <c r="K16" s="250">
        <f t="shared" si="3"/>
        <v>103791.32083333333</v>
      </c>
      <c r="L16" s="239"/>
      <c r="N16" s="261" t="str">
        <f t="shared" si="4"/>
        <v>5GX
프라임</v>
      </c>
      <c r="O16" s="262">
        <f>SUM(H16*const!C2)</f>
        <v>39563.700000000004</v>
      </c>
      <c r="P16" s="262">
        <f t="shared" si="5"/>
        <v>1648.4875000000002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580000</v>
      </c>
      <c r="G17" s="238">
        <f t="shared" si="0"/>
        <v>87000</v>
      </c>
      <c r="H17" s="237">
        <f>SUM(I7-F17-G17)</f>
        <v>631000</v>
      </c>
      <c r="I17" s="237">
        <f t="shared" si="1"/>
        <v>152937.15416666665</v>
      </c>
      <c r="J17" s="237">
        <f t="shared" si="2"/>
        <v>144173.26527777777</v>
      </c>
      <c r="K17" s="251">
        <f t="shared" si="3"/>
        <v>139791.32083333333</v>
      </c>
      <c r="L17" s="239"/>
      <c r="M17" s="56"/>
      <c r="N17" s="261" t="str">
        <f t="shared" si="4"/>
        <v>5GX
플래티넘</v>
      </c>
      <c r="O17" s="262">
        <f>SUM(H17*const!C2)</f>
        <v>39563.700000000004</v>
      </c>
      <c r="P17" s="262">
        <f t="shared" si="5"/>
        <v>1648.4875000000002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395000</v>
      </c>
      <c r="G18" s="242">
        <f t="shared" si="0"/>
        <v>59250</v>
      </c>
      <c r="H18" s="241">
        <f>SUM(I7-F18-G18)</f>
        <v>843750</v>
      </c>
      <c r="I18" s="241">
        <f t="shared" si="1"/>
        <v>82357.546875</v>
      </c>
      <c r="J18" s="241">
        <f t="shared" si="2"/>
        <v>70638.796875</v>
      </c>
      <c r="K18" s="252">
        <f t="shared" si="3"/>
        <v>64779.421875</v>
      </c>
      <c r="L18" s="239"/>
      <c r="M18" s="56"/>
      <c r="N18" s="261" t="str">
        <f t="shared" si="4"/>
        <v>5GX
0틴</v>
      </c>
      <c r="O18" s="262">
        <f>SUM(H18*const!C2)</f>
        <v>52903.125000000007</v>
      </c>
      <c r="P18" s="262">
        <f t="shared" si="5"/>
        <v>2204.2968750000005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S20 울트라</v>
      </c>
      <c r="E20" s="75" t="s">
        <v>266</v>
      </c>
      <c r="F20" s="76">
        <f>I7</f>
        <v>1298000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1298000</v>
      </c>
      <c r="I23" s="224">
        <f>SUM(H23/24)+P23+Q23+E23-F23</f>
        <v>98721.358333333337</v>
      </c>
      <c r="J23" s="224">
        <f>SUM(H23/36)+P23+Q23+E23-F23</f>
        <v>80693.580555555556</v>
      </c>
      <c r="K23" s="254">
        <f>SUM(H23/48)+P23+Q23+E23-F23</f>
        <v>71679.691666666666</v>
      </c>
      <c r="L23" s="239"/>
      <c r="M23" s="56"/>
      <c r="N23" s="261" t="str">
        <f>D23</f>
        <v>5GX
슬림</v>
      </c>
      <c r="O23" s="262">
        <f>SUM(H23*const!C2)</f>
        <v>81384.600000000006</v>
      </c>
      <c r="P23" s="262">
        <f>SUM(O23/24)</f>
        <v>3391.0250000000001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1298000</v>
      </c>
      <c r="I24" s="86">
        <f t="shared" ref="I24:I27" si="9">SUM(H24/24)+P24+Q24+E24-F24</f>
        <v>113721.35833333334</v>
      </c>
      <c r="J24" s="86">
        <f t="shared" ref="J24:J27" si="10">SUM(H24/36)+P24+Q24+E24-F24</f>
        <v>95693.580555555556</v>
      </c>
      <c r="K24" s="255">
        <f t="shared" ref="K24:K27" si="11">SUM(H24/48)+P24+Q24+E24-F24</f>
        <v>86679.691666666666</v>
      </c>
      <c r="L24" s="239"/>
      <c r="M24" s="56"/>
      <c r="N24" s="261" t="str">
        <f t="shared" ref="N24:N27" si="12">D24</f>
        <v>5GX
스탠다드</v>
      </c>
      <c r="O24" s="262">
        <f>SUM(H24*const!C2)</f>
        <v>81384.600000000006</v>
      </c>
      <c r="P24" s="262">
        <f t="shared" ref="P24:P27" si="13">SUM(O24/24)</f>
        <v>3391.0250000000001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1298000</v>
      </c>
      <c r="I25" s="86">
        <f t="shared" si="9"/>
        <v>124221.35833333334</v>
      </c>
      <c r="J25" s="86">
        <f t="shared" si="10"/>
        <v>106193.58055555556</v>
      </c>
      <c r="K25" s="255">
        <f t="shared" si="11"/>
        <v>97179.691666666666</v>
      </c>
      <c r="L25" s="239"/>
      <c r="M25" s="56"/>
      <c r="N25" s="261" t="str">
        <f t="shared" si="12"/>
        <v>5GX
프라임</v>
      </c>
      <c r="O25" s="262">
        <f>SUM(H25*const!C2)</f>
        <v>81384.600000000006</v>
      </c>
      <c r="P25" s="262">
        <f t="shared" si="13"/>
        <v>3391.0250000000001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1298000</v>
      </c>
      <c r="I26" s="88">
        <f t="shared" si="9"/>
        <v>151221.35833333334</v>
      </c>
      <c r="J26" s="88">
        <f t="shared" si="10"/>
        <v>133193.58055555556</v>
      </c>
      <c r="K26" s="256">
        <f t="shared" si="11"/>
        <v>124179.69166666668</v>
      </c>
      <c r="L26" s="239"/>
      <c r="M26" s="56"/>
      <c r="N26" s="261" t="str">
        <f t="shared" si="12"/>
        <v>5GX
플래티넘</v>
      </c>
      <c r="O26" s="262">
        <f>SUM(H26*const!C2)</f>
        <v>81384.600000000006</v>
      </c>
      <c r="P26" s="262">
        <f t="shared" si="13"/>
        <v>3391.0250000000001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1298000</v>
      </c>
      <c r="I27" s="226">
        <f t="shared" si="9"/>
        <v>91221.358333333337</v>
      </c>
      <c r="J27" s="226">
        <f t="shared" si="10"/>
        <v>73193.580555555556</v>
      </c>
      <c r="K27" s="257">
        <f t="shared" si="11"/>
        <v>64179.691666666666</v>
      </c>
      <c r="L27" s="239"/>
      <c r="M27" s="56"/>
      <c r="N27" s="261" t="str">
        <f t="shared" si="12"/>
        <v>5GX
0틴</v>
      </c>
      <c r="O27" s="262">
        <f>SUM(H27*const!C2)</f>
        <v>81384.600000000006</v>
      </c>
      <c r="P27" s="262">
        <f t="shared" si="13"/>
        <v>3391.0250000000001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price!L11</f>
        <v>340000</v>
      </c>
      <c r="F4" s="83">
        <f>price!M11</f>
        <v>370000</v>
      </c>
      <c r="G4" s="83">
        <f>price!N11</f>
        <v>400000</v>
      </c>
      <c r="H4" s="83">
        <f>price!O11</f>
        <v>400000</v>
      </c>
      <c r="I4" s="83">
        <f>price!P11</f>
        <v>324000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price!B11</f>
        <v>갤럭시 S10_5G</v>
      </c>
      <c r="F7" s="460"/>
      <c r="G7" s="461" t="s">
        <v>258</v>
      </c>
      <c r="H7" s="461"/>
      <c r="I7" s="462">
        <f>price!C11</f>
        <v>799700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S10_5G</v>
      </c>
      <c r="E11" s="124" t="s">
        <v>266</v>
      </c>
      <c r="F11" s="125">
        <f>I7</f>
        <v>799700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340000</v>
      </c>
      <c r="G14" s="235">
        <f>SUM(F14*0.15)</f>
        <v>51000</v>
      </c>
      <c r="H14" s="234">
        <f>SUM(I7-F14-G14)</f>
        <v>408700</v>
      </c>
      <c r="I14" s="234">
        <f>SUM(H14/24)+E14+P14+Q14</f>
        <v>73093.895416666666</v>
      </c>
      <c r="J14" s="234">
        <f>SUM(H14/36)+E14+P14+Q14</f>
        <v>67417.506527777776</v>
      </c>
      <c r="K14" s="249">
        <f>SUM(H14/48)+E14+P14+Q14</f>
        <v>64579.312083333338</v>
      </c>
      <c r="L14" s="239"/>
      <c r="N14" s="261" t="str">
        <f>D14</f>
        <v>5GX
슬림</v>
      </c>
      <c r="O14" s="262">
        <f>SUM(H14*const!C2)</f>
        <v>25625.49</v>
      </c>
      <c r="P14" s="262">
        <f>SUM(O14/24)</f>
        <v>1067.72875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370000</v>
      </c>
      <c r="G15" s="232">
        <f t="shared" ref="G15:G18" si="0">SUM(F15*0.15)</f>
        <v>55500</v>
      </c>
      <c r="H15" s="231">
        <f>SUM(I7-F15-G15)</f>
        <v>374200</v>
      </c>
      <c r="I15" s="231">
        <f t="shared" ref="I15:I18" si="1">SUM(H15/24)+E15+P15+Q15</f>
        <v>91566.264166666675</v>
      </c>
      <c r="J15" s="231">
        <f t="shared" ref="J15:J18" si="2">SUM(H15/36)+E15+P15+Q15</f>
        <v>86369.041944444441</v>
      </c>
      <c r="K15" s="250">
        <f t="shared" ref="K15:K18" si="3">SUM(H15/48)+E15+P15+Q15</f>
        <v>83770.430833333332</v>
      </c>
      <c r="L15" s="239"/>
      <c r="N15" s="261" t="str">
        <f t="shared" ref="N15:N18" si="4">D15</f>
        <v>5GX
스탠다드</v>
      </c>
      <c r="O15" s="262">
        <f>SUM(H15*const!C2)</f>
        <v>23462.340000000004</v>
      </c>
      <c r="P15" s="262">
        <f t="shared" ref="P15:P18" si="5">SUM(O15/24)</f>
        <v>977.5975000000002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400000</v>
      </c>
      <c r="G16" s="232">
        <f t="shared" si="0"/>
        <v>60000</v>
      </c>
      <c r="H16" s="231">
        <f>SUM(I7-F16-G16)</f>
        <v>339700</v>
      </c>
      <c r="I16" s="231">
        <f t="shared" si="1"/>
        <v>104038.63291666667</v>
      </c>
      <c r="J16" s="231">
        <f t="shared" si="2"/>
        <v>99320.577361111107</v>
      </c>
      <c r="K16" s="250">
        <f t="shared" si="3"/>
        <v>96961.549583333326</v>
      </c>
      <c r="L16" s="239"/>
      <c r="N16" s="261" t="str">
        <f t="shared" si="4"/>
        <v>5GX
프라임</v>
      </c>
      <c r="O16" s="262">
        <f>SUM(H16*const!C2)</f>
        <v>21299.190000000002</v>
      </c>
      <c r="P16" s="262">
        <f t="shared" si="5"/>
        <v>887.46625000000006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400000</v>
      </c>
      <c r="G17" s="238">
        <f t="shared" si="0"/>
        <v>60000</v>
      </c>
      <c r="H17" s="237">
        <f>SUM(I7-F17-G17)</f>
        <v>339700</v>
      </c>
      <c r="I17" s="237">
        <f t="shared" si="1"/>
        <v>140038.63291666665</v>
      </c>
      <c r="J17" s="237">
        <f t="shared" si="2"/>
        <v>135320.57736111112</v>
      </c>
      <c r="K17" s="251">
        <f t="shared" si="3"/>
        <v>132961.54958333334</v>
      </c>
      <c r="L17" s="239"/>
      <c r="M17" s="56"/>
      <c r="N17" s="261" t="str">
        <f t="shared" si="4"/>
        <v>5GX
플래티넘</v>
      </c>
      <c r="O17" s="262">
        <f>SUM(H17*const!C2)</f>
        <v>21299.190000000002</v>
      </c>
      <c r="P17" s="262">
        <f t="shared" si="5"/>
        <v>887.46625000000006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324000</v>
      </c>
      <c r="G18" s="242">
        <f t="shared" si="0"/>
        <v>48600</v>
      </c>
      <c r="H18" s="241">
        <f>SUM(I7-F18-G18)</f>
        <v>427100</v>
      </c>
      <c r="I18" s="241">
        <f t="shared" si="1"/>
        <v>63908.63208333333</v>
      </c>
      <c r="J18" s="241">
        <f t="shared" si="2"/>
        <v>57976.687638888892</v>
      </c>
      <c r="K18" s="252">
        <f t="shared" si="3"/>
        <v>55010.715416666666</v>
      </c>
      <c r="L18" s="239"/>
      <c r="M18" s="56"/>
      <c r="N18" s="261" t="str">
        <f t="shared" si="4"/>
        <v>5GX
0틴</v>
      </c>
      <c r="O18" s="262">
        <f>SUM(H18*const!C2)</f>
        <v>26779.170000000002</v>
      </c>
      <c r="P18" s="262">
        <f t="shared" si="5"/>
        <v>1115.7987500000002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S10_5G</v>
      </c>
      <c r="E20" s="75" t="s">
        <v>266</v>
      </c>
      <c r="F20" s="76">
        <f>I7</f>
        <v>799700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799700</v>
      </c>
      <c r="I23" s="224">
        <f>SUM(H23/24)+P23+Q23+E23-F23</f>
        <v>76657.049583333341</v>
      </c>
      <c r="J23" s="224">
        <f>SUM(H23/36)+P23+Q23+E23-F23</f>
        <v>65550.105138888888</v>
      </c>
      <c r="K23" s="254">
        <f>SUM(H23/48)+P23+Q23+E23-F23</f>
        <v>59996.632916666669</v>
      </c>
      <c r="L23" s="239"/>
      <c r="M23" s="56"/>
      <c r="N23" s="261" t="str">
        <f>D23</f>
        <v>5GX
슬림</v>
      </c>
      <c r="O23" s="262">
        <f>SUM(H23*const!C2)</f>
        <v>50141.19</v>
      </c>
      <c r="P23" s="262">
        <f>SUM(O23/24)</f>
        <v>2089.2162499999999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799700</v>
      </c>
      <c r="I24" s="86">
        <f t="shared" ref="I24:I27" si="9">SUM(H24/24)+P24+Q24+E24-F24</f>
        <v>91657.049583333341</v>
      </c>
      <c r="J24" s="86">
        <f t="shared" ref="J24:J27" si="10">SUM(H24/36)+P24+Q24+E24-F24</f>
        <v>80550.105138888888</v>
      </c>
      <c r="K24" s="255">
        <f t="shared" ref="K24:K27" si="11">SUM(H24/48)+P24+Q24+E24-F24</f>
        <v>74996.632916666669</v>
      </c>
      <c r="L24" s="239"/>
      <c r="M24" s="56"/>
      <c r="N24" s="261" t="str">
        <f t="shared" ref="N24:N27" si="12">D24</f>
        <v>5GX
스탠다드</v>
      </c>
      <c r="O24" s="262">
        <f>SUM(H24*const!C2)</f>
        <v>50141.19</v>
      </c>
      <c r="P24" s="262">
        <f t="shared" ref="P24:P27" si="13">SUM(O24/24)</f>
        <v>2089.2162499999999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799700</v>
      </c>
      <c r="I25" s="86">
        <f t="shared" si="9"/>
        <v>102157.04958333334</v>
      </c>
      <c r="J25" s="86">
        <f t="shared" si="10"/>
        <v>91050.105138888888</v>
      </c>
      <c r="K25" s="255">
        <f t="shared" si="11"/>
        <v>85496.632916666669</v>
      </c>
      <c r="L25" s="239"/>
      <c r="M25" s="56"/>
      <c r="N25" s="261" t="str">
        <f t="shared" si="12"/>
        <v>5GX
프라임</v>
      </c>
      <c r="O25" s="262">
        <f>SUM(H25*const!C2)</f>
        <v>50141.19</v>
      </c>
      <c r="P25" s="262">
        <f t="shared" si="13"/>
        <v>2089.2162499999999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799700</v>
      </c>
      <c r="I26" s="88">
        <f t="shared" si="9"/>
        <v>129157.04958333334</v>
      </c>
      <c r="J26" s="88">
        <f t="shared" si="10"/>
        <v>118050.1051388889</v>
      </c>
      <c r="K26" s="256">
        <f t="shared" si="11"/>
        <v>112496.63291666668</v>
      </c>
      <c r="L26" s="239"/>
      <c r="M26" s="56"/>
      <c r="N26" s="261" t="str">
        <f t="shared" si="12"/>
        <v>5GX
플래티넘</v>
      </c>
      <c r="O26" s="262">
        <f>SUM(H26*const!C2)</f>
        <v>50141.19</v>
      </c>
      <c r="P26" s="262">
        <f t="shared" si="13"/>
        <v>2089.2162499999999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799700</v>
      </c>
      <c r="I27" s="226">
        <f t="shared" si="9"/>
        <v>69157.049583333341</v>
      </c>
      <c r="J27" s="226">
        <f t="shared" si="10"/>
        <v>58050.105138888888</v>
      </c>
      <c r="K27" s="257">
        <f t="shared" si="11"/>
        <v>52496.632916666669</v>
      </c>
      <c r="L27" s="239"/>
      <c r="M27" s="56"/>
      <c r="N27" s="261" t="str">
        <f t="shared" si="12"/>
        <v>5GX
0틴</v>
      </c>
      <c r="O27" s="262">
        <f>SUM(H27*const!C2)</f>
        <v>50141.19</v>
      </c>
      <c r="P27" s="262">
        <f t="shared" si="13"/>
        <v>2089.2162499999999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price!L12</f>
        <v>275000</v>
      </c>
      <c r="F4" s="83">
        <f>price!M12</f>
        <v>340000</v>
      </c>
      <c r="G4" s="83">
        <f>price!N12</f>
        <v>410000</v>
      </c>
      <c r="H4" s="83">
        <f>price!O12</f>
        <v>494000</v>
      </c>
      <c r="I4" s="83">
        <f>price!P12</f>
        <v>242000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price!B12</f>
        <v>갤럭시 A90</v>
      </c>
      <c r="F7" s="460"/>
      <c r="G7" s="461" t="s">
        <v>258</v>
      </c>
      <c r="H7" s="461"/>
      <c r="I7" s="462">
        <f>price!C12</f>
        <v>550000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A90</v>
      </c>
      <c r="E11" s="124" t="s">
        <v>266</v>
      </c>
      <c r="F11" s="125">
        <f>I7</f>
        <v>550000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275000</v>
      </c>
      <c r="G14" s="235">
        <f>SUM(F14*0.15)</f>
        <v>41250</v>
      </c>
      <c r="H14" s="234">
        <f>SUM(I7-F14-G14)</f>
        <v>233750</v>
      </c>
      <c r="I14" s="234">
        <f>SUM(H14/24)+E14+P14+Q14</f>
        <v>65347.255208333336</v>
      </c>
      <c r="J14" s="234">
        <f>SUM(H14/36)+E14+P14+Q14</f>
        <v>62100.727430555555</v>
      </c>
      <c r="K14" s="249">
        <f>SUM(H14/48)+E14+P14+Q14</f>
        <v>60477.463541666664</v>
      </c>
      <c r="L14" s="239"/>
      <c r="N14" s="261" t="str">
        <f>D14</f>
        <v>5GX
슬림</v>
      </c>
      <c r="O14" s="262">
        <f>SUM(H14*const!C2)</f>
        <v>14656.125000000002</v>
      </c>
      <c r="P14" s="262">
        <f>SUM(O14/24)</f>
        <v>610.67187500000011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159000</v>
      </c>
      <c r="I15" s="231">
        <f t="shared" ref="I15:I18" si="1">SUM(H15/24)+E15+P15+Q15</f>
        <v>82037.387499999997</v>
      </c>
      <c r="J15" s="231">
        <f t="shared" ref="J15:J18" si="2">SUM(H15/36)+E15+P15+Q15</f>
        <v>79829.054166666669</v>
      </c>
      <c r="K15" s="250">
        <f t="shared" ref="K15:K18" si="3">SUM(H15/48)+E15+P15+Q15</f>
        <v>78724.887499999997</v>
      </c>
      <c r="L15" s="239"/>
      <c r="N15" s="261" t="str">
        <f t="shared" ref="N15:N18" si="4">D15</f>
        <v>5GX
스탠다드</v>
      </c>
      <c r="O15" s="262">
        <f>SUM(H15*const!C2)</f>
        <v>9969.3000000000011</v>
      </c>
      <c r="P15" s="262">
        <f t="shared" ref="P15:P18" si="5">SUM(O15/24)</f>
        <v>415.38750000000005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410000</v>
      </c>
      <c r="G16" s="232">
        <f t="shared" si="0"/>
        <v>61500</v>
      </c>
      <c r="H16" s="231">
        <f>SUM(I7-F16-G16)</f>
        <v>78500</v>
      </c>
      <c r="I16" s="231">
        <f t="shared" si="1"/>
        <v>92472.914583333331</v>
      </c>
      <c r="J16" s="231">
        <f t="shared" si="2"/>
        <v>91382.636805555565</v>
      </c>
      <c r="K16" s="250">
        <f t="shared" si="3"/>
        <v>90837.497916666674</v>
      </c>
      <c r="L16" s="239"/>
      <c r="N16" s="261" t="str">
        <f t="shared" si="4"/>
        <v>5GX
프라임</v>
      </c>
      <c r="O16" s="262">
        <f>SUM(H16*const!C2)</f>
        <v>4921.9500000000007</v>
      </c>
      <c r="P16" s="262">
        <f t="shared" si="5"/>
        <v>205.08125000000004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494000</v>
      </c>
      <c r="G17" s="238">
        <f t="shared" si="0"/>
        <v>74100</v>
      </c>
      <c r="H17" s="237">
        <f>SUM(I7-F17-G17)</f>
        <v>-18100</v>
      </c>
      <c r="I17" s="237">
        <f t="shared" si="1"/>
        <v>124195.54708333332</v>
      </c>
      <c r="J17" s="237">
        <f t="shared" si="2"/>
        <v>124446.93597222221</v>
      </c>
      <c r="K17" s="251">
        <f t="shared" si="3"/>
        <v>124572.63041666667</v>
      </c>
      <c r="L17" s="239"/>
      <c r="M17" s="56"/>
      <c r="N17" s="261" t="str">
        <f t="shared" si="4"/>
        <v>5GX
플래티넘</v>
      </c>
      <c r="O17" s="262">
        <f>SUM(H17*const!C2)</f>
        <v>-1134.8700000000001</v>
      </c>
      <c r="P17" s="262">
        <f t="shared" si="5"/>
        <v>-47.286250000000003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242000</v>
      </c>
      <c r="G18" s="242">
        <f t="shared" si="0"/>
        <v>36300</v>
      </c>
      <c r="H18" s="241">
        <f>SUM(I7-F18-G18)</f>
        <v>271700</v>
      </c>
      <c r="I18" s="241">
        <f t="shared" si="1"/>
        <v>57027.649583333339</v>
      </c>
      <c r="J18" s="241">
        <f t="shared" si="2"/>
        <v>53254.038472222222</v>
      </c>
      <c r="K18" s="252">
        <f t="shared" si="3"/>
        <v>51367.232916666668</v>
      </c>
      <c r="L18" s="239"/>
      <c r="M18" s="56"/>
      <c r="N18" s="261" t="str">
        <f t="shared" si="4"/>
        <v>5GX
0틴</v>
      </c>
      <c r="O18" s="262">
        <f>SUM(H18*const!C2)</f>
        <v>17035.59</v>
      </c>
      <c r="P18" s="262">
        <f t="shared" si="5"/>
        <v>709.81624999999997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A90</v>
      </c>
      <c r="E20" s="75" t="s">
        <v>266</v>
      </c>
      <c r="F20" s="76">
        <f>I7</f>
        <v>550000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550000</v>
      </c>
      <c r="I23" s="224">
        <f>SUM(H23/24)+P23+Q23+E23-F23</f>
        <v>65600.541666666672</v>
      </c>
      <c r="J23" s="224">
        <f>SUM(H23/36)+P23+Q23+E23-F23</f>
        <v>57961.652777777781</v>
      </c>
      <c r="K23" s="254">
        <f>SUM(H23/48)+P23+Q23+E23-F23</f>
        <v>54142.208333333328</v>
      </c>
      <c r="L23" s="239"/>
      <c r="M23" s="56"/>
      <c r="N23" s="261" t="str">
        <f>D23</f>
        <v>5GX
슬림</v>
      </c>
      <c r="O23" s="262">
        <f>SUM(H23*const!C2)</f>
        <v>34485</v>
      </c>
      <c r="P23" s="262">
        <f>SUM(O23/24)</f>
        <v>1436.875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550000</v>
      </c>
      <c r="I24" s="86">
        <f t="shared" ref="I24:I27" si="9">SUM(H24/24)+P24+Q24+E24-F24</f>
        <v>80600.541666666672</v>
      </c>
      <c r="J24" s="86">
        <f t="shared" ref="J24:J27" si="10">SUM(H24/36)+P24+Q24+E24-F24</f>
        <v>72961.652777777781</v>
      </c>
      <c r="K24" s="255">
        <f t="shared" ref="K24:K27" si="11">SUM(H24/48)+P24+Q24+E24-F24</f>
        <v>69142.208333333328</v>
      </c>
      <c r="L24" s="239"/>
      <c r="M24" s="56"/>
      <c r="N24" s="261" t="str">
        <f t="shared" ref="N24:N27" si="12">D24</f>
        <v>5GX
스탠다드</v>
      </c>
      <c r="O24" s="262">
        <f>SUM(H24*const!C2)</f>
        <v>34485</v>
      </c>
      <c r="P24" s="262">
        <f t="shared" ref="P24:P27" si="13">SUM(O24/24)</f>
        <v>1436.875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550000</v>
      </c>
      <c r="I25" s="86">
        <f t="shared" si="9"/>
        <v>91100.541666666672</v>
      </c>
      <c r="J25" s="86">
        <f t="shared" si="10"/>
        <v>83461.652777777781</v>
      </c>
      <c r="K25" s="255">
        <f t="shared" si="11"/>
        <v>79642.208333333328</v>
      </c>
      <c r="L25" s="239"/>
      <c r="M25" s="56"/>
      <c r="N25" s="261" t="str">
        <f t="shared" si="12"/>
        <v>5GX
프라임</v>
      </c>
      <c r="O25" s="262">
        <f>SUM(H25*const!C2)</f>
        <v>34485</v>
      </c>
      <c r="P25" s="262">
        <f t="shared" si="13"/>
        <v>1436.875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550000</v>
      </c>
      <c r="I26" s="88">
        <f t="shared" si="9"/>
        <v>118100.54166666666</v>
      </c>
      <c r="J26" s="88">
        <f t="shared" si="10"/>
        <v>110461.65277777778</v>
      </c>
      <c r="K26" s="256">
        <f t="shared" si="11"/>
        <v>106642.20833333334</v>
      </c>
      <c r="L26" s="239"/>
      <c r="M26" s="56"/>
      <c r="N26" s="261" t="str">
        <f t="shared" si="12"/>
        <v>5GX
플래티넘</v>
      </c>
      <c r="O26" s="262">
        <f>SUM(H26*const!C2)</f>
        <v>34485</v>
      </c>
      <c r="P26" s="262">
        <f t="shared" si="13"/>
        <v>1436.875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550000</v>
      </c>
      <c r="I27" s="226">
        <f t="shared" si="9"/>
        <v>58100.541666666672</v>
      </c>
      <c r="J27" s="226">
        <f t="shared" si="10"/>
        <v>50461.652777777781</v>
      </c>
      <c r="K27" s="257">
        <f t="shared" si="11"/>
        <v>46642.208333333336</v>
      </c>
      <c r="L27" s="239"/>
      <c r="M27" s="56"/>
      <c r="N27" s="261" t="str">
        <f t="shared" si="12"/>
        <v>5GX
0틴</v>
      </c>
      <c r="O27" s="262">
        <f>SUM(H27*const!C2)</f>
        <v>34485</v>
      </c>
      <c r="P27" s="262">
        <f t="shared" si="13"/>
        <v>1436.875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price!L13</f>
        <v>142000</v>
      </c>
      <c r="F4" s="83">
        <f>price!M13</f>
        <v>170000</v>
      </c>
      <c r="G4" s="83">
        <f>price!N13</f>
        <v>200000</v>
      </c>
      <c r="H4" s="83">
        <f>price!O13</f>
        <v>236000</v>
      </c>
      <c r="I4" s="83">
        <f>price!P13</f>
        <v>128000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price!B13</f>
        <v>갤럭시 A퀀텀</v>
      </c>
      <c r="F7" s="460"/>
      <c r="G7" s="461" t="s">
        <v>258</v>
      </c>
      <c r="H7" s="461"/>
      <c r="I7" s="462">
        <f>price!C13</f>
        <v>649000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A퀀텀</v>
      </c>
      <c r="E11" s="124" t="s">
        <v>266</v>
      </c>
      <c r="F11" s="125">
        <f>I7</f>
        <v>649000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142000</v>
      </c>
      <c r="G14" s="235">
        <f>SUM(F14*0.15)</f>
        <v>21300</v>
      </c>
      <c r="H14" s="234">
        <f>SUM(I7-F14-G14)</f>
        <v>485700</v>
      </c>
      <c r="I14" s="234">
        <f>SUM(H14/24)+E14+P14+Q14</f>
        <v>76503.391250000001</v>
      </c>
      <c r="J14" s="234">
        <f>SUM(H14/36)+E14+P14+Q14</f>
        <v>69757.557916666672</v>
      </c>
      <c r="K14" s="249">
        <f>SUM(H14/48)+E14+P14+Q14</f>
        <v>66384.641250000001</v>
      </c>
      <c r="L14" s="239"/>
      <c r="N14" s="261" t="str">
        <f>D14</f>
        <v>5GX
슬림</v>
      </c>
      <c r="O14" s="262">
        <f>SUM(H14*const!C2)</f>
        <v>30453.390000000003</v>
      </c>
      <c r="P14" s="262">
        <f>SUM(O14/24)</f>
        <v>1268.8912500000001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170000</v>
      </c>
      <c r="G15" s="232">
        <f t="shared" ref="G15:G18" si="0">SUM(F15*0.15)</f>
        <v>25500</v>
      </c>
      <c r="H15" s="231">
        <f>SUM(I7-F15-G15)</f>
        <v>453500</v>
      </c>
      <c r="I15" s="231">
        <f t="shared" ref="I15:I18" si="1">SUM(H15/24)+E15+P15+Q15</f>
        <v>95077.602083333331</v>
      </c>
      <c r="J15" s="231">
        <f t="shared" ref="J15:J18" si="2">SUM(H15/36)+E15+P15+Q15</f>
        <v>88778.990972222222</v>
      </c>
      <c r="K15" s="250">
        <f t="shared" ref="K15:K18" si="3">SUM(H15/48)+E15+P15+Q15</f>
        <v>85629.685416666674</v>
      </c>
      <c r="L15" s="239"/>
      <c r="N15" s="261" t="str">
        <f t="shared" ref="N15:N18" si="4">D15</f>
        <v>5GX
스탠다드</v>
      </c>
      <c r="O15" s="262">
        <f>SUM(H15*const!C2)</f>
        <v>28434.450000000004</v>
      </c>
      <c r="P15" s="262">
        <f t="shared" ref="P15:P18" si="5">SUM(O15/24)</f>
        <v>1184.7687500000002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200000</v>
      </c>
      <c r="G16" s="232">
        <f t="shared" si="0"/>
        <v>30000</v>
      </c>
      <c r="H16" s="231">
        <f>SUM(I7-F16-G16)</f>
        <v>419000</v>
      </c>
      <c r="I16" s="231">
        <f t="shared" si="1"/>
        <v>107549.97083333333</v>
      </c>
      <c r="J16" s="231">
        <f t="shared" si="2"/>
        <v>101730.52638888889</v>
      </c>
      <c r="K16" s="250">
        <f t="shared" si="3"/>
        <v>98820.804166666669</v>
      </c>
      <c r="L16" s="239"/>
      <c r="N16" s="261" t="str">
        <f t="shared" si="4"/>
        <v>5GX
프라임</v>
      </c>
      <c r="O16" s="262">
        <f>SUM(H16*const!C2)</f>
        <v>26271.300000000003</v>
      </c>
      <c r="P16" s="262">
        <f t="shared" si="5"/>
        <v>1094.6375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236000</v>
      </c>
      <c r="G17" s="238">
        <f t="shared" si="0"/>
        <v>35400</v>
      </c>
      <c r="H17" s="237">
        <f>SUM(I7-F17-G17)</f>
        <v>377600</v>
      </c>
      <c r="I17" s="237">
        <f t="shared" si="1"/>
        <v>141716.81333333335</v>
      </c>
      <c r="J17" s="237">
        <f t="shared" si="2"/>
        <v>136472.36888888889</v>
      </c>
      <c r="K17" s="251">
        <f t="shared" si="3"/>
        <v>133850.14666666667</v>
      </c>
      <c r="L17" s="239"/>
      <c r="M17" s="56"/>
      <c r="N17" s="261" t="str">
        <f t="shared" si="4"/>
        <v>5GX
플래티넘</v>
      </c>
      <c r="O17" s="262">
        <f>SUM(H17*const!C2)</f>
        <v>23675.52</v>
      </c>
      <c r="P17" s="262">
        <f t="shared" si="5"/>
        <v>986.48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128000</v>
      </c>
      <c r="G18" s="242">
        <f t="shared" si="0"/>
        <v>19200</v>
      </c>
      <c r="H18" s="241">
        <f>SUM(I7-F18-G18)</f>
        <v>501800</v>
      </c>
      <c r="I18" s="241">
        <f t="shared" si="1"/>
        <v>67216.285833333328</v>
      </c>
      <c r="J18" s="241">
        <f t="shared" si="2"/>
        <v>60246.84138888889</v>
      </c>
      <c r="K18" s="252">
        <f t="shared" si="3"/>
        <v>56762.119166666664</v>
      </c>
      <c r="L18" s="239"/>
      <c r="M18" s="56"/>
      <c r="N18" s="261" t="str">
        <f t="shared" si="4"/>
        <v>5GX
0틴</v>
      </c>
      <c r="O18" s="262">
        <f>SUM(H18*const!C2)</f>
        <v>31462.860000000004</v>
      </c>
      <c r="P18" s="262">
        <f t="shared" si="5"/>
        <v>1310.9525000000001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A퀀텀</v>
      </c>
      <c r="E20" s="75" t="s">
        <v>266</v>
      </c>
      <c r="F20" s="76">
        <f>I7</f>
        <v>649000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649000</v>
      </c>
      <c r="I23" s="224">
        <f>SUM(H23/24)+P23+Q23+E23-F23</f>
        <v>69984.179166666669</v>
      </c>
      <c r="J23" s="224">
        <f>SUM(H23/36)+P23+Q23+E23-F23</f>
        <v>60970.290277777778</v>
      </c>
      <c r="K23" s="254">
        <f>SUM(H23/48)+P23+Q23+E23-F23</f>
        <v>56463.34583333334</v>
      </c>
      <c r="L23" s="239"/>
      <c r="M23" s="56"/>
      <c r="N23" s="261" t="str">
        <f>D23</f>
        <v>5GX
슬림</v>
      </c>
      <c r="O23" s="262">
        <f>SUM(H23*const!C2)</f>
        <v>40692.300000000003</v>
      </c>
      <c r="P23" s="262">
        <f>SUM(O23/24)</f>
        <v>1695.5125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649000</v>
      </c>
      <c r="I24" s="86">
        <f t="shared" ref="I24:I27" si="9">SUM(H24/24)+P24+Q24+E24-F24</f>
        <v>84984.179166666669</v>
      </c>
      <c r="J24" s="86">
        <f t="shared" ref="J24:J27" si="10">SUM(H24/36)+P24+Q24+E24-F24</f>
        <v>75970.290277777778</v>
      </c>
      <c r="K24" s="255">
        <f t="shared" ref="K24:K27" si="11">SUM(H24/48)+P24+Q24+E24-F24</f>
        <v>71463.34583333334</v>
      </c>
      <c r="L24" s="239"/>
      <c r="M24" s="56"/>
      <c r="N24" s="261" t="str">
        <f t="shared" ref="N24:N27" si="12">D24</f>
        <v>5GX
스탠다드</v>
      </c>
      <c r="O24" s="262">
        <f>SUM(H24*const!C2)</f>
        <v>40692.300000000003</v>
      </c>
      <c r="P24" s="262">
        <f t="shared" ref="P24:P27" si="13">SUM(O24/24)</f>
        <v>1695.5125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649000</v>
      </c>
      <c r="I25" s="86">
        <f t="shared" si="9"/>
        <v>95484.179166666669</v>
      </c>
      <c r="J25" s="86">
        <f t="shared" si="10"/>
        <v>86470.290277777778</v>
      </c>
      <c r="K25" s="255">
        <f t="shared" si="11"/>
        <v>81963.34583333334</v>
      </c>
      <c r="L25" s="239"/>
      <c r="M25" s="56"/>
      <c r="N25" s="261" t="str">
        <f t="shared" si="12"/>
        <v>5GX
프라임</v>
      </c>
      <c r="O25" s="262">
        <f>SUM(H25*const!C2)</f>
        <v>40692.300000000003</v>
      </c>
      <c r="P25" s="262">
        <f t="shared" si="13"/>
        <v>1695.5125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649000</v>
      </c>
      <c r="I26" s="88">
        <f t="shared" si="9"/>
        <v>122484.17916666667</v>
      </c>
      <c r="J26" s="88">
        <f t="shared" si="10"/>
        <v>113470.29027777776</v>
      </c>
      <c r="K26" s="256">
        <f t="shared" si="11"/>
        <v>108963.34583333333</v>
      </c>
      <c r="L26" s="239"/>
      <c r="M26" s="56"/>
      <c r="N26" s="261" t="str">
        <f t="shared" si="12"/>
        <v>5GX
플래티넘</v>
      </c>
      <c r="O26" s="262">
        <f>SUM(H26*const!C2)</f>
        <v>40692.300000000003</v>
      </c>
      <c r="P26" s="262">
        <f t="shared" si="13"/>
        <v>1695.5125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649000</v>
      </c>
      <c r="I27" s="226">
        <f t="shared" si="9"/>
        <v>62484.179166666669</v>
      </c>
      <c r="J27" s="226">
        <f t="shared" si="10"/>
        <v>53470.290277777778</v>
      </c>
      <c r="K27" s="257">
        <f t="shared" si="11"/>
        <v>48963.345833333333</v>
      </c>
      <c r="L27" s="239"/>
      <c r="M27" s="56"/>
      <c r="N27" s="261" t="str">
        <f t="shared" si="12"/>
        <v>5GX
0틴</v>
      </c>
      <c r="O27" s="262">
        <f>SUM(H27*const!C2)</f>
        <v>40692.300000000003</v>
      </c>
      <c r="P27" s="262">
        <f t="shared" si="13"/>
        <v>1695.5125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price!L14</f>
        <v>100000</v>
      </c>
      <c r="F4" s="83">
        <f>price!M14</f>
        <v>123000</v>
      </c>
      <c r="G4" s="83">
        <f>price!N14</f>
        <v>150000</v>
      </c>
      <c r="H4" s="83">
        <f>price!O14</f>
        <v>170000</v>
      </c>
      <c r="I4" s="83">
        <f>price!P14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price!B14</f>
        <v>갤럭시 A51</v>
      </c>
      <c r="F7" s="460"/>
      <c r="G7" s="461" t="s">
        <v>258</v>
      </c>
      <c r="H7" s="461"/>
      <c r="I7" s="462">
        <f>price!C14</f>
        <v>572000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A51</v>
      </c>
      <c r="E11" s="124" t="s">
        <v>266</v>
      </c>
      <c r="F11" s="125">
        <f>I7</f>
        <v>572000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457000</v>
      </c>
      <c r="I14" s="234">
        <f>SUM(H14/24)+E14+P14+Q14</f>
        <v>75232.579166666677</v>
      </c>
      <c r="J14" s="234">
        <f>SUM(H14/36)+E14+P14+Q14</f>
        <v>68885.356944444444</v>
      </c>
      <c r="K14" s="249">
        <f>SUM(H14/48)+E14+P14+Q14</f>
        <v>65711.745833333334</v>
      </c>
      <c r="L14" s="239"/>
      <c r="N14" s="261" t="str">
        <f>D14</f>
        <v>5GX
슬림</v>
      </c>
      <c r="O14" s="262">
        <f>SUM(H14*const!C2)</f>
        <v>28653.9</v>
      </c>
      <c r="P14" s="262">
        <f>SUM(O14/24)</f>
        <v>1193.9125000000001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430550</v>
      </c>
      <c r="I15" s="231">
        <f t="shared" ref="I15:I18" si="1">SUM(H15/24)+E15+P15+Q15</f>
        <v>94061.395208333328</v>
      </c>
      <c r="J15" s="231">
        <f t="shared" ref="J15:J18" si="2">SUM(H15/36)+E15+P15+Q15</f>
        <v>88081.534097222218</v>
      </c>
      <c r="K15" s="250">
        <f t="shared" ref="K15:K18" si="3">SUM(H15/48)+E15+P15+Q15</f>
        <v>85091.603541666671</v>
      </c>
      <c r="L15" s="239"/>
      <c r="N15" s="261" t="str">
        <f t="shared" ref="N15:N18" si="4">D15</f>
        <v>5GX
스탠다드</v>
      </c>
      <c r="O15" s="262">
        <f>SUM(H15*const!C2)</f>
        <v>26995.485000000004</v>
      </c>
      <c r="P15" s="262">
        <f t="shared" ref="P15:P18" si="5">SUM(O15/24)</f>
        <v>1124.8118750000001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399500</v>
      </c>
      <c r="I16" s="231">
        <f t="shared" si="1"/>
        <v>106686.52708333333</v>
      </c>
      <c r="J16" s="231">
        <f t="shared" si="2"/>
        <v>101137.91597222222</v>
      </c>
      <c r="K16" s="250">
        <f t="shared" si="3"/>
        <v>98363.610416666677</v>
      </c>
      <c r="L16" s="239"/>
      <c r="N16" s="261" t="str">
        <f t="shared" si="4"/>
        <v>5GX
프라임</v>
      </c>
      <c r="O16" s="262">
        <f>SUM(H16*const!C2)</f>
        <v>25048.65</v>
      </c>
      <c r="P16" s="262">
        <f t="shared" si="5"/>
        <v>1043.6937500000001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376500</v>
      </c>
      <c r="I17" s="237">
        <f t="shared" si="1"/>
        <v>141668.10625000001</v>
      </c>
      <c r="J17" s="237">
        <f t="shared" si="2"/>
        <v>136438.93958333335</v>
      </c>
      <c r="K17" s="251">
        <f t="shared" si="3"/>
        <v>133824.35625000001</v>
      </c>
      <c r="L17" s="239"/>
      <c r="M17" s="56"/>
      <c r="N17" s="261" t="str">
        <f t="shared" si="4"/>
        <v>5GX
플래티넘</v>
      </c>
      <c r="O17" s="262">
        <f>SUM(H17*const!C2)</f>
        <v>23606.550000000003</v>
      </c>
      <c r="P17" s="262">
        <f t="shared" si="5"/>
        <v>983.60625000000016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471950</v>
      </c>
      <c r="I18" s="241">
        <f t="shared" si="1"/>
        <v>65894.552708333329</v>
      </c>
      <c r="J18" s="241">
        <f t="shared" si="2"/>
        <v>59339.69159722222</v>
      </c>
      <c r="K18" s="252">
        <f t="shared" si="3"/>
        <v>56062.261041666665</v>
      </c>
      <c r="L18" s="239"/>
      <c r="M18" s="56"/>
      <c r="N18" s="261" t="str">
        <f t="shared" si="4"/>
        <v>5GX
0틴</v>
      </c>
      <c r="O18" s="262">
        <f>SUM(H18*const!C2)</f>
        <v>29591.265000000003</v>
      </c>
      <c r="P18" s="262">
        <f t="shared" si="5"/>
        <v>1232.9693750000001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A51</v>
      </c>
      <c r="E20" s="75" t="s">
        <v>266</v>
      </c>
      <c r="F20" s="76">
        <f>I7</f>
        <v>572000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572000</v>
      </c>
      <c r="I23" s="224">
        <f>SUM(H23/24)+P23+Q23+E23-F23</f>
        <v>66574.683333333334</v>
      </c>
      <c r="J23" s="224">
        <f>SUM(H23/36)+P23+Q23+E23-F23</f>
        <v>58630.238888888882</v>
      </c>
      <c r="K23" s="254">
        <f>SUM(H23/48)+P23+Q23+E23-F23</f>
        <v>54658.016666666663</v>
      </c>
      <c r="L23" s="239"/>
      <c r="M23" s="56"/>
      <c r="N23" s="261" t="str">
        <f>D23</f>
        <v>5GX
슬림</v>
      </c>
      <c r="O23" s="262">
        <f>SUM(H23*const!C2)</f>
        <v>35864.400000000001</v>
      </c>
      <c r="P23" s="262">
        <f>SUM(O23/24)</f>
        <v>1494.3500000000001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572000</v>
      </c>
      <c r="I24" s="86">
        <f t="shared" ref="I24:I27" si="9">SUM(H24/24)+P24+Q24+E24-F24</f>
        <v>81574.683333333334</v>
      </c>
      <c r="J24" s="86">
        <f t="shared" ref="J24:J27" si="10">SUM(H24/36)+P24+Q24+E24-F24</f>
        <v>73630.238888888882</v>
      </c>
      <c r="K24" s="255">
        <f t="shared" ref="K24:K27" si="11">SUM(H24/48)+P24+Q24+E24-F24</f>
        <v>69658.016666666663</v>
      </c>
      <c r="L24" s="239"/>
      <c r="M24" s="56"/>
      <c r="N24" s="261" t="str">
        <f t="shared" ref="N24:N27" si="12">D24</f>
        <v>5GX
스탠다드</v>
      </c>
      <c r="O24" s="262">
        <f>SUM(H24*const!C2)</f>
        <v>35864.400000000001</v>
      </c>
      <c r="P24" s="262">
        <f t="shared" ref="P24:P27" si="13">SUM(O24/24)</f>
        <v>1494.3500000000001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572000</v>
      </c>
      <c r="I25" s="86">
        <f t="shared" si="9"/>
        <v>92074.683333333334</v>
      </c>
      <c r="J25" s="86">
        <f t="shared" si="10"/>
        <v>84130.238888888882</v>
      </c>
      <c r="K25" s="255">
        <f t="shared" si="11"/>
        <v>80158.016666666663</v>
      </c>
      <c r="L25" s="239"/>
      <c r="M25" s="56"/>
      <c r="N25" s="261" t="str">
        <f t="shared" si="12"/>
        <v>5GX
프라임</v>
      </c>
      <c r="O25" s="262">
        <f>SUM(H25*const!C2)</f>
        <v>35864.400000000001</v>
      </c>
      <c r="P25" s="262">
        <f t="shared" si="13"/>
        <v>1494.3500000000001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572000</v>
      </c>
      <c r="I26" s="88">
        <f t="shared" si="9"/>
        <v>119074.68333333332</v>
      </c>
      <c r="J26" s="88">
        <f t="shared" si="10"/>
        <v>111130.23888888888</v>
      </c>
      <c r="K26" s="256">
        <f t="shared" si="11"/>
        <v>107158.01666666666</v>
      </c>
      <c r="L26" s="239"/>
      <c r="M26" s="56"/>
      <c r="N26" s="261" t="str">
        <f t="shared" si="12"/>
        <v>5GX
플래티넘</v>
      </c>
      <c r="O26" s="262">
        <f>SUM(H26*const!C2)</f>
        <v>35864.400000000001</v>
      </c>
      <c r="P26" s="262">
        <f t="shared" si="13"/>
        <v>1494.3500000000001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572000</v>
      </c>
      <c r="I27" s="226">
        <f t="shared" si="9"/>
        <v>59074.683333333334</v>
      </c>
      <c r="J27" s="226">
        <f t="shared" si="10"/>
        <v>51130.238888888889</v>
      </c>
      <c r="K27" s="257">
        <f t="shared" si="11"/>
        <v>47158.016666666663</v>
      </c>
      <c r="L27" s="239"/>
      <c r="M27" s="56"/>
      <c r="N27" s="261" t="str">
        <f t="shared" si="12"/>
        <v>5GX
0틴</v>
      </c>
      <c r="O27" s="262">
        <f>SUM(H27*const!C2)</f>
        <v>35864.400000000001</v>
      </c>
      <c r="P27" s="262">
        <f t="shared" si="13"/>
        <v>1494.3500000000001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price!L15</f>
        <v>542000</v>
      </c>
      <c r="F4" s="83">
        <f>price!M15</f>
        <v>570000</v>
      </c>
      <c r="G4" s="83">
        <f>price!N15</f>
        <v>600000</v>
      </c>
      <c r="H4" s="83">
        <f>price!O15</f>
        <v>600000</v>
      </c>
      <c r="I4" s="83">
        <f>price!P15</f>
        <v>528000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price!B15</f>
        <v>V50</v>
      </c>
      <c r="F7" s="460"/>
      <c r="G7" s="461" t="s">
        <v>258</v>
      </c>
      <c r="H7" s="461"/>
      <c r="I7" s="462">
        <f>price!C15</f>
        <v>999900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V50</v>
      </c>
      <c r="E11" s="124" t="s">
        <v>266</v>
      </c>
      <c r="F11" s="125">
        <f>I7</f>
        <v>999900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542000</v>
      </c>
      <c r="G14" s="235">
        <f>SUM(F14*0.15)</f>
        <v>81300</v>
      </c>
      <c r="H14" s="234">
        <f>SUM(I7-F14-G14)</f>
        <v>376600</v>
      </c>
      <c r="I14" s="234">
        <f>SUM(H14/24)+E14+P14+Q14</f>
        <v>71672.534166666665</v>
      </c>
      <c r="J14" s="234">
        <f>SUM(H14/36)+E14+P14+Q14</f>
        <v>66441.978611111103</v>
      </c>
      <c r="K14" s="249">
        <f>SUM(H14/48)+E14+P14+Q14</f>
        <v>63826.700833333336</v>
      </c>
      <c r="L14" s="239"/>
      <c r="N14" s="261" t="str">
        <f>D14</f>
        <v>5GX
슬림</v>
      </c>
      <c r="O14" s="262">
        <f>SUM(H14*const!C2)</f>
        <v>23612.820000000003</v>
      </c>
      <c r="P14" s="262">
        <f>SUM(O14/24)</f>
        <v>983.86750000000018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570000</v>
      </c>
      <c r="G15" s="232">
        <f t="shared" ref="G15:G18" si="0">SUM(F15*0.15)</f>
        <v>85500</v>
      </c>
      <c r="H15" s="231">
        <f>SUM(I7-F15-G15)</f>
        <v>344400</v>
      </c>
      <c r="I15" s="231">
        <f t="shared" ref="I15:I18" si="1">SUM(H15/24)+E15+P15+Q15</f>
        <v>90246.744999999995</v>
      </c>
      <c r="J15" s="231">
        <f t="shared" ref="J15:J18" si="2">SUM(H15/36)+E15+P15+Q15</f>
        <v>85463.411666666667</v>
      </c>
      <c r="K15" s="250">
        <f t="shared" ref="K15:K18" si="3">SUM(H15/48)+E15+P15+Q15</f>
        <v>83071.744999999995</v>
      </c>
      <c r="L15" s="239"/>
      <c r="N15" s="261" t="str">
        <f t="shared" ref="N15:N18" si="4">D15</f>
        <v>5GX
스탠다드</v>
      </c>
      <c r="O15" s="262">
        <f>SUM(H15*const!C2)</f>
        <v>21593.88</v>
      </c>
      <c r="P15" s="262">
        <f t="shared" ref="P15:P18" si="5">SUM(O15/24)</f>
        <v>899.745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600000</v>
      </c>
      <c r="G16" s="232">
        <f t="shared" si="0"/>
        <v>90000</v>
      </c>
      <c r="H16" s="231">
        <f>SUM(I7-F16-G16)</f>
        <v>309900</v>
      </c>
      <c r="I16" s="231">
        <f t="shared" si="1"/>
        <v>102719.11375</v>
      </c>
      <c r="J16" s="231">
        <f t="shared" si="2"/>
        <v>98414.947083333333</v>
      </c>
      <c r="K16" s="250">
        <f t="shared" si="3"/>
        <v>96262.863750000004</v>
      </c>
      <c r="L16" s="239"/>
      <c r="N16" s="261" t="str">
        <f t="shared" si="4"/>
        <v>5GX
프라임</v>
      </c>
      <c r="O16" s="262">
        <f>SUM(H16*const!C2)</f>
        <v>19430.730000000003</v>
      </c>
      <c r="P16" s="262">
        <f t="shared" si="5"/>
        <v>809.6137500000001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600000</v>
      </c>
      <c r="G17" s="238">
        <f t="shared" si="0"/>
        <v>90000</v>
      </c>
      <c r="H17" s="237">
        <f>SUM(I7-F17-G17)</f>
        <v>309900</v>
      </c>
      <c r="I17" s="237">
        <f t="shared" si="1"/>
        <v>138719.11374999999</v>
      </c>
      <c r="J17" s="237">
        <f t="shared" si="2"/>
        <v>134414.94708333333</v>
      </c>
      <c r="K17" s="251">
        <f t="shared" si="3"/>
        <v>132262.86374999999</v>
      </c>
      <c r="L17" s="239"/>
      <c r="M17" s="56"/>
      <c r="N17" s="261" t="str">
        <f t="shared" si="4"/>
        <v>5GX
플래티넘</v>
      </c>
      <c r="O17" s="262">
        <f>SUM(H17*const!C2)</f>
        <v>19430.730000000003</v>
      </c>
      <c r="P17" s="262">
        <f t="shared" si="5"/>
        <v>809.6137500000001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528000</v>
      </c>
      <c r="G18" s="242">
        <f t="shared" si="0"/>
        <v>79200</v>
      </c>
      <c r="H18" s="241">
        <f>SUM(I7-F18-G18)</f>
        <v>392700</v>
      </c>
      <c r="I18" s="241">
        <f t="shared" si="1"/>
        <v>62385.428749999999</v>
      </c>
      <c r="J18" s="241">
        <f t="shared" si="2"/>
        <v>56931.262083333335</v>
      </c>
      <c r="K18" s="252">
        <f t="shared" si="3"/>
        <v>54204.178749999999</v>
      </c>
      <c r="L18" s="239"/>
      <c r="M18" s="56"/>
      <c r="N18" s="261" t="str">
        <f t="shared" si="4"/>
        <v>5GX
0틴</v>
      </c>
      <c r="O18" s="262">
        <f>SUM(H18*const!C2)</f>
        <v>24622.29</v>
      </c>
      <c r="P18" s="262">
        <f t="shared" si="5"/>
        <v>1025.92875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V50</v>
      </c>
      <c r="E20" s="75" t="s">
        <v>266</v>
      </c>
      <c r="F20" s="76">
        <f>I7</f>
        <v>999900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999900</v>
      </c>
      <c r="I23" s="224">
        <f>SUM(H23/24)+P23+Q23+E23-F23</f>
        <v>85521.73874999999</v>
      </c>
      <c r="J23" s="224">
        <f>SUM(H23/36)+P23+Q23+E23-F23</f>
        <v>71634.238750000004</v>
      </c>
      <c r="K23" s="254">
        <f>SUM(H23/48)+P23+Q23+E23-F23</f>
        <v>64690.488750000004</v>
      </c>
      <c r="L23" s="239"/>
      <c r="M23" s="56"/>
      <c r="N23" s="261" t="str">
        <f>D23</f>
        <v>5GX
슬림</v>
      </c>
      <c r="O23" s="262">
        <f>SUM(H23*const!C2)</f>
        <v>62693.73</v>
      </c>
      <c r="P23" s="262">
        <f>SUM(O23/24)</f>
        <v>2612.23875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999900</v>
      </c>
      <c r="I24" s="86">
        <f t="shared" ref="I24:I27" si="9">SUM(H24/24)+P24+Q24+E24-F24</f>
        <v>100521.73874999999</v>
      </c>
      <c r="J24" s="86">
        <f t="shared" ref="J24:J27" si="10">SUM(H24/36)+P24+Q24+E24-F24</f>
        <v>86634.238750000004</v>
      </c>
      <c r="K24" s="255">
        <f t="shared" ref="K24:K27" si="11">SUM(H24/48)+P24+Q24+E24-F24</f>
        <v>79690.488750000004</v>
      </c>
      <c r="L24" s="239"/>
      <c r="M24" s="56"/>
      <c r="N24" s="261" t="str">
        <f t="shared" ref="N24:N27" si="12">D24</f>
        <v>5GX
스탠다드</v>
      </c>
      <c r="O24" s="262">
        <f>SUM(H24*const!C2)</f>
        <v>62693.73</v>
      </c>
      <c r="P24" s="262">
        <f t="shared" ref="P24:P27" si="13">SUM(O24/24)</f>
        <v>2612.23875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999900</v>
      </c>
      <c r="I25" s="86">
        <f t="shared" si="9"/>
        <v>111021.73874999999</v>
      </c>
      <c r="J25" s="86">
        <f t="shared" si="10"/>
        <v>97134.238750000004</v>
      </c>
      <c r="K25" s="255">
        <f t="shared" si="11"/>
        <v>90190.488750000004</v>
      </c>
      <c r="L25" s="239"/>
      <c r="M25" s="56"/>
      <c r="N25" s="261" t="str">
        <f t="shared" si="12"/>
        <v>5GX
프라임</v>
      </c>
      <c r="O25" s="262">
        <f>SUM(H25*const!C2)</f>
        <v>62693.73</v>
      </c>
      <c r="P25" s="262">
        <f t="shared" si="13"/>
        <v>2612.23875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999900</v>
      </c>
      <c r="I26" s="88">
        <f t="shared" si="9"/>
        <v>138021.73874999999</v>
      </c>
      <c r="J26" s="88">
        <f t="shared" si="10"/>
        <v>124134.23874999999</v>
      </c>
      <c r="K26" s="256">
        <f t="shared" si="11"/>
        <v>117190.48874999999</v>
      </c>
      <c r="L26" s="239"/>
      <c r="M26" s="56"/>
      <c r="N26" s="261" t="str">
        <f t="shared" si="12"/>
        <v>5GX
플래티넘</v>
      </c>
      <c r="O26" s="262">
        <f>SUM(H26*const!C2)</f>
        <v>62693.73</v>
      </c>
      <c r="P26" s="262">
        <f t="shared" si="13"/>
        <v>2612.23875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999900</v>
      </c>
      <c r="I27" s="226">
        <f t="shared" si="9"/>
        <v>78021.73874999999</v>
      </c>
      <c r="J27" s="226">
        <f t="shared" si="10"/>
        <v>64134.238750000004</v>
      </c>
      <c r="K27" s="257">
        <f t="shared" si="11"/>
        <v>57190.488750000004</v>
      </c>
      <c r="L27" s="239"/>
      <c r="M27" s="56"/>
      <c r="N27" s="261" t="str">
        <f t="shared" si="12"/>
        <v>5GX
0틴</v>
      </c>
      <c r="O27" s="262">
        <f>SUM(H27*const!C2)</f>
        <v>62693.73</v>
      </c>
      <c r="P27" s="262">
        <f t="shared" si="13"/>
        <v>2612.23875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price!L16</f>
        <v>423000</v>
      </c>
      <c r="F4" s="83">
        <f>price!M16</f>
        <v>460000</v>
      </c>
      <c r="G4" s="83">
        <f>price!N16</f>
        <v>500000</v>
      </c>
      <c r="H4" s="83">
        <f>price!O16</f>
        <v>500000</v>
      </c>
      <c r="I4" s="83">
        <f>price!P16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price!B16</f>
        <v>벨벳</v>
      </c>
      <c r="F7" s="460"/>
      <c r="G7" s="461" t="s">
        <v>258</v>
      </c>
      <c r="H7" s="461"/>
      <c r="I7" s="462">
        <f>price!C16</f>
        <v>899800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벨벳</v>
      </c>
      <c r="E11" s="124" t="s">
        <v>266</v>
      </c>
      <c r="F11" s="125">
        <f>I7</f>
        <v>899800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423000</v>
      </c>
      <c r="G14" s="235">
        <f>SUM(F14*0.15)</f>
        <v>63450</v>
      </c>
      <c r="H14" s="234">
        <f>SUM(I7-F14-G14)</f>
        <v>413350</v>
      </c>
      <c r="I14" s="234">
        <f>SUM(H14/24)+E14+P14+Q14</f>
        <v>73299.793541666673</v>
      </c>
      <c r="J14" s="234">
        <f>SUM(H14/36)+E14+P14+Q14</f>
        <v>67558.82131944444</v>
      </c>
      <c r="K14" s="249">
        <f>SUM(H14/48)+E14+P14+Q14</f>
        <v>64688.335208333338</v>
      </c>
      <c r="L14" s="239"/>
      <c r="N14" s="261" t="str">
        <f>D14</f>
        <v>5GX
슬림</v>
      </c>
      <c r="O14" s="262">
        <f>SUM(H14*const!C2)</f>
        <v>25917.045000000002</v>
      </c>
      <c r="P14" s="262">
        <f>SUM(O14/24)</f>
        <v>1079.8768750000002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460000</v>
      </c>
      <c r="G15" s="232">
        <f t="shared" ref="G15:G18" si="0">SUM(F15*0.15)</f>
        <v>69000</v>
      </c>
      <c r="H15" s="231">
        <f>SUM(I7-F15-G15)</f>
        <v>370800</v>
      </c>
      <c r="I15" s="231">
        <f t="shared" ref="I15:I18" si="1">SUM(H15/24)+E15+P15+Q15</f>
        <v>91415.714999999997</v>
      </c>
      <c r="J15" s="231">
        <f t="shared" ref="J15:J18" si="2">SUM(H15/36)+E15+P15+Q15</f>
        <v>86265.714999999997</v>
      </c>
      <c r="K15" s="250">
        <f t="shared" ref="K15:K18" si="3">SUM(H15/48)+E15+P15+Q15</f>
        <v>83690.714999999997</v>
      </c>
      <c r="L15" s="239"/>
      <c r="N15" s="261" t="str">
        <f t="shared" ref="N15:N18" si="4">D15</f>
        <v>5GX
스탠다드</v>
      </c>
      <c r="O15" s="262">
        <f>SUM(H15*const!C2)</f>
        <v>23249.160000000003</v>
      </c>
      <c r="P15" s="262">
        <f t="shared" ref="P15:P18" si="5">SUM(O15/24)</f>
        <v>968.71500000000015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500000</v>
      </c>
      <c r="G16" s="232">
        <f t="shared" si="0"/>
        <v>75000</v>
      </c>
      <c r="H16" s="231">
        <f>SUM(I7-F16-G16)</f>
        <v>324800</v>
      </c>
      <c r="I16" s="231">
        <f t="shared" si="1"/>
        <v>103378.87333333332</v>
      </c>
      <c r="J16" s="231">
        <f t="shared" si="2"/>
        <v>98867.762222222213</v>
      </c>
      <c r="K16" s="250">
        <f t="shared" si="3"/>
        <v>96612.206666666665</v>
      </c>
      <c r="L16" s="239"/>
      <c r="N16" s="261" t="str">
        <f t="shared" si="4"/>
        <v>5GX
프라임</v>
      </c>
      <c r="O16" s="262">
        <f>SUM(H16*const!C2)</f>
        <v>20364.960000000003</v>
      </c>
      <c r="P16" s="262">
        <f t="shared" si="5"/>
        <v>848.54000000000008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500000</v>
      </c>
      <c r="G17" s="238">
        <f t="shared" si="0"/>
        <v>75000</v>
      </c>
      <c r="H17" s="237">
        <f>SUM(I7-F17-G17)</f>
        <v>324800</v>
      </c>
      <c r="I17" s="237">
        <f t="shared" si="1"/>
        <v>139378.87333333335</v>
      </c>
      <c r="J17" s="237">
        <f t="shared" si="2"/>
        <v>134867.76222222223</v>
      </c>
      <c r="K17" s="251">
        <f t="shared" si="3"/>
        <v>132612.20666666667</v>
      </c>
      <c r="L17" s="239"/>
      <c r="M17" s="56"/>
      <c r="N17" s="261" t="str">
        <f t="shared" si="4"/>
        <v>5GX
플래티넘</v>
      </c>
      <c r="O17" s="262">
        <f>SUM(H17*const!C2)</f>
        <v>20364.960000000003</v>
      </c>
      <c r="P17" s="262">
        <f t="shared" si="5"/>
        <v>848.54000000000008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435200</v>
      </c>
      <c r="I18" s="241">
        <f t="shared" si="1"/>
        <v>64267.293333333328</v>
      </c>
      <c r="J18" s="241">
        <f t="shared" si="2"/>
        <v>58222.84888888889</v>
      </c>
      <c r="K18" s="252">
        <f t="shared" si="3"/>
        <v>55200.626666666663</v>
      </c>
      <c r="L18" s="239"/>
      <c r="M18" s="56"/>
      <c r="N18" s="261" t="str">
        <f t="shared" si="4"/>
        <v>5GX
0틴</v>
      </c>
      <c r="O18" s="262">
        <f>SUM(H18*const!C2)</f>
        <v>27287.040000000001</v>
      </c>
      <c r="P18" s="262">
        <f t="shared" si="5"/>
        <v>1136.96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벨벳</v>
      </c>
      <c r="E20" s="75" t="s">
        <v>266</v>
      </c>
      <c r="F20" s="76">
        <f>I7</f>
        <v>899800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899800</v>
      </c>
      <c r="I23" s="224">
        <f>SUM(H23/24)+P23+Q23+E23-F23</f>
        <v>81089.394166666665</v>
      </c>
      <c r="J23" s="224">
        <f>SUM(H23/36)+P23+Q23+E23-F23</f>
        <v>68592.171944444446</v>
      </c>
      <c r="K23" s="254">
        <f>SUM(H23/48)+P23+Q23+E23-F23</f>
        <v>62343.560833333337</v>
      </c>
      <c r="L23" s="239"/>
      <c r="M23" s="56"/>
      <c r="N23" s="261" t="str">
        <f>D23</f>
        <v>5GX
슬림</v>
      </c>
      <c r="O23" s="262">
        <f>SUM(H23*const!C2)</f>
        <v>56417.460000000006</v>
      </c>
      <c r="P23" s="262">
        <f>SUM(O23/24)</f>
        <v>2350.7275000000004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899800</v>
      </c>
      <c r="I24" s="86">
        <f t="shared" ref="I24:I27" si="9">SUM(H24/24)+P24+Q24+E24-F24</f>
        <v>96089.394166666665</v>
      </c>
      <c r="J24" s="86">
        <f t="shared" ref="J24:J27" si="10">SUM(H24/36)+P24+Q24+E24-F24</f>
        <v>83592.171944444446</v>
      </c>
      <c r="K24" s="255">
        <f t="shared" ref="K24:K27" si="11">SUM(H24/48)+P24+Q24+E24-F24</f>
        <v>77343.560833333337</v>
      </c>
      <c r="L24" s="239"/>
      <c r="M24" s="56"/>
      <c r="N24" s="261" t="str">
        <f t="shared" ref="N24:N27" si="12">D24</f>
        <v>5GX
스탠다드</v>
      </c>
      <c r="O24" s="262">
        <f>SUM(H24*const!C2)</f>
        <v>56417.460000000006</v>
      </c>
      <c r="P24" s="262">
        <f t="shared" ref="P24:P27" si="13">SUM(O24/24)</f>
        <v>2350.7275000000004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899800</v>
      </c>
      <c r="I25" s="86">
        <f t="shared" si="9"/>
        <v>106589.39416666667</v>
      </c>
      <c r="J25" s="86">
        <f t="shared" si="10"/>
        <v>94092.171944444446</v>
      </c>
      <c r="K25" s="255">
        <f t="shared" si="11"/>
        <v>87843.560833333337</v>
      </c>
      <c r="L25" s="239"/>
      <c r="M25" s="56"/>
      <c r="N25" s="261" t="str">
        <f t="shared" si="12"/>
        <v>5GX
프라임</v>
      </c>
      <c r="O25" s="262">
        <f>SUM(H25*const!C2)</f>
        <v>56417.460000000006</v>
      </c>
      <c r="P25" s="262">
        <f t="shared" si="13"/>
        <v>2350.7275000000004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899800</v>
      </c>
      <c r="I26" s="88">
        <f t="shared" si="9"/>
        <v>133589.39416666667</v>
      </c>
      <c r="J26" s="88">
        <f t="shared" si="10"/>
        <v>121092.17194444445</v>
      </c>
      <c r="K26" s="256">
        <f t="shared" si="11"/>
        <v>114843.56083333332</v>
      </c>
      <c r="L26" s="239"/>
      <c r="M26" s="56"/>
      <c r="N26" s="261" t="str">
        <f t="shared" si="12"/>
        <v>5GX
플래티넘</v>
      </c>
      <c r="O26" s="262">
        <f>SUM(H26*const!C2)</f>
        <v>56417.460000000006</v>
      </c>
      <c r="P26" s="262">
        <f t="shared" si="13"/>
        <v>2350.7275000000004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899800</v>
      </c>
      <c r="I27" s="226">
        <f t="shared" si="9"/>
        <v>73589.394166666665</v>
      </c>
      <c r="J27" s="226">
        <f t="shared" si="10"/>
        <v>61092.171944444446</v>
      </c>
      <c r="K27" s="257">
        <f t="shared" si="11"/>
        <v>54843.560833333337</v>
      </c>
      <c r="L27" s="239"/>
      <c r="M27" s="56"/>
      <c r="N27" s="261" t="str">
        <f t="shared" si="12"/>
        <v>5GX
0틴</v>
      </c>
      <c r="O27" s="262">
        <f>SUM(H27*const!C2)</f>
        <v>56417.460000000006</v>
      </c>
      <c r="P27" s="262">
        <f t="shared" si="13"/>
        <v>2350.7275000000004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price!L17</f>
        <v>100000</v>
      </c>
      <c r="F4" s="83">
        <f>price!M17</f>
        <v>123000</v>
      </c>
      <c r="G4" s="83">
        <f>price!N17</f>
        <v>150000</v>
      </c>
      <c r="H4" s="83">
        <f>price!O17</f>
        <v>170000</v>
      </c>
      <c r="I4" s="83">
        <f>price!P17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price!B17</f>
        <v>WING</v>
      </c>
      <c r="F7" s="460"/>
      <c r="G7" s="461" t="s">
        <v>258</v>
      </c>
      <c r="H7" s="461"/>
      <c r="I7" s="462">
        <f>price!C17</f>
        <v>1098900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WING</v>
      </c>
      <c r="E11" s="124" t="s">
        <v>266</v>
      </c>
      <c r="F11" s="125">
        <f>I7</f>
        <v>1098900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983900</v>
      </c>
      <c r="I14" s="234">
        <f>SUM(H14/24)+E14+P14+Q14</f>
        <v>98563.272083333344</v>
      </c>
      <c r="J14" s="234">
        <f>SUM(H14/36)+E14+P14+Q14</f>
        <v>84897.994305555563</v>
      </c>
      <c r="K14" s="249">
        <f>SUM(H14/48)+E14+P14+Q14</f>
        <v>78065.355416666673</v>
      </c>
      <c r="L14" s="239"/>
      <c r="N14" s="261" t="str">
        <f>D14</f>
        <v>5GX
슬림</v>
      </c>
      <c r="O14" s="262">
        <f>SUM(H14*const!C2)</f>
        <v>61690.530000000006</v>
      </c>
      <c r="P14" s="262">
        <f>SUM(O14/24)</f>
        <v>2570.4387500000003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957450</v>
      </c>
      <c r="I15" s="231">
        <f t="shared" ref="I15:I18" si="1">SUM(H15/24)+E15+P15+Q15</f>
        <v>117392.08812499999</v>
      </c>
      <c r="J15" s="231">
        <f t="shared" ref="J15:J18" si="2">SUM(H15/36)+E15+P15+Q15</f>
        <v>104094.17145833332</v>
      </c>
      <c r="K15" s="250">
        <f t="shared" ref="K15:K18" si="3">SUM(H15/48)+E15+P15+Q15</f>
        <v>97445.213124999995</v>
      </c>
      <c r="L15" s="239"/>
      <c r="N15" s="261" t="str">
        <f t="shared" ref="N15:N18" si="4">D15</f>
        <v>5GX
스탠다드</v>
      </c>
      <c r="O15" s="262">
        <f>SUM(H15*const!C2)</f>
        <v>60032.115000000005</v>
      </c>
      <c r="P15" s="262">
        <f t="shared" ref="P15:P18" si="5">SUM(O15/24)</f>
        <v>2501.3381250000002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926400</v>
      </c>
      <c r="I16" s="231">
        <f t="shared" si="1"/>
        <v>130017.22</v>
      </c>
      <c r="J16" s="231">
        <f t="shared" si="2"/>
        <v>117150.55333333333</v>
      </c>
      <c r="K16" s="250">
        <f t="shared" si="3"/>
        <v>110717.22</v>
      </c>
      <c r="L16" s="239"/>
      <c r="N16" s="261" t="str">
        <f t="shared" si="4"/>
        <v>5GX
프라임</v>
      </c>
      <c r="O16" s="262">
        <f>SUM(H16*const!C2)</f>
        <v>58085.280000000006</v>
      </c>
      <c r="P16" s="262">
        <f t="shared" si="5"/>
        <v>2420.2200000000003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903400</v>
      </c>
      <c r="I17" s="237">
        <f t="shared" si="1"/>
        <v>164998.79916666666</v>
      </c>
      <c r="J17" s="237">
        <f t="shared" si="2"/>
        <v>152451.57694444444</v>
      </c>
      <c r="K17" s="251">
        <f t="shared" si="3"/>
        <v>146177.96583333335</v>
      </c>
      <c r="L17" s="239"/>
      <c r="M17" s="56"/>
      <c r="N17" s="261" t="str">
        <f t="shared" si="4"/>
        <v>5GX
플래티넘</v>
      </c>
      <c r="O17" s="262">
        <f>SUM(H17*const!C2)</f>
        <v>56643.180000000008</v>
      </c>
      <c r="P17" s="262">
        <f t="shared" si="5"/>
        <v>2360.1325000000002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998850</v>
      </c>
      <c r="I18" s="241">
        <f t="shared" si="1"/>
        <v>89225.245624999996</v>
      </c>
      <c r="J18" s="241">
        <f t="shared" si="2"/>
        <v>75352.328958333324</v>
      </c>
      <c r="K18" s="252">
        <f t="shared" si="3"/>
        <v>68415.870624999996</v>
      </c>
      <c r="L18" s="239"/>
      <c r="M18" s="56"/>
      <c r="N18" s="261" t="str">
        <f t="shared" si="4"/>
        <v>5GX
0틴</v>
      </c>
      <c r="O18" s="262">
        <f>SUM(H18*const!C2)</f>
        <v>62627.895000000004</v>
      </c>
      <c r="P18" s="262">
        <f t="shared" si="5"/>
        <v>2609.495625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WING</v>
      </c>
      <c r="E20" s="75" t="s">
        <v>266</v>
      </c>
      <c r="F20" s="76">
        <f>I7</f>
        <v>1098900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1098900</v>
      </c>
      <c r="I23" s="224">
        <f>SUM(H23/24)+P23+Q23+E23-F23</f>
        <v>89905.376250000001</v>
      </c>
      <c r="J23" s="224">
        <f>SUM(H23/36)+P23+Q23+E23-F23</f>
        <v>74642.876250000001</v>
      </c>
      <c r="K23" s="254">
        <f>SUM(H23/48)+P23+Q23+E23-F23</f>
        <v>67011.626250000001</v>
      </c>
      <c r="L23" s="239"/>
      <c r="M23" s="56"/>
      <c r="N23" s="261" t="str">
        <f>D23</f>
        <v>5GX
슬림</v>
      </c>
      <c r="O23" s="262">
        <f>SUM(H23*const!C2)</f>
        <v>68901.030000000013</v>
      </c>
      <c r="P23" s="262">
        <f>SUM(O23/24)</f>
        <v>2870.8762500000007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1098900</v>
      </c>
      <c r="I24" s="86">
        <f t="shared" ref="I24:I27" si="9">SUM(H24/24)+P24+Q24+E24-F24</f>
        <v>104905.37625</v>
      </c>
      <c r="J24" s="86">
        <f t="shared" ref="J24:J27" si="10">SUM(H24/36)+P24+Q24+E24-F24</f>
        <v>89642.876250000001</v>
      </c>
      <c r="K24" s="255">
        <f t="shared" ref="K24:K27" si="11">SUM(H24/48)+P24+Q24+E24-F24</f>
        <v>82011.626250000001</v>
      </c>
      <c r="L24" s="239"/>
      <c r="M24" s="56"/>
      <c r="N24" s="261" t="str">
        <f t="shared" ref="N24:N27" si="12">D24</f>
        <v>5GX
스탠다드</v>
      </c>
      <c r="O24" s="262">
        <f>SUM(H24*const!C2)</f>
        <v>68901.030000000013</v>
      </c>
      <c r="P24" s="262">
        <f t="shared" ref="P24:P27" si="13">SUM(O24/24)</f>
        <v>2870.8762500000007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1098900</v>
      </c>
      <c r="I25" s="86">
        <f t="shared" si="9"/>
        <v>115405.37625</v>
      </c>
      <c r="J25" s="86">
        <f t="shared" si="10"/>
        <v>100142.87625</v>
      </c>
      <c r="K25" s="255">
        <f t="shared" si="11"/>
        <v>92511.626250000001</v>
      </c>
      <c r="L25" s="239"/>
      <c r="M25" s="56"/>
      <c r="N25" s="261" t="str">
        <f t="shared" si="12"/>
        <v>5GX
프라임</v>
      </c>
      <c r="O25" s="262">
        <f>SUM(H25*const!C2)</f>
        <v>68901.030000000013</v>
      </c>
      <c r="P25" s="262">
        <f t="shared" si="13"/>
        <v>2870.8762500000007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1098900</v>
      </c>
      <c r="I26" s="88">
        <f t="shared" si="9"/>
        <v>142405.37625</v>
      </c>
      <c r="J26" s="88">
        <f t="shared" si="10"/>
        <v>127142.87625</v>
      </c>
      <c r="K26" s="256">
        <f t="shared" si="11"/>
        <v>119511.62625</v>
      </c>
      <c r="L26" s="239"/>
      <c r="M26" s="56"/>
      <c r="N26" s="261" t="str">
        <f t="shared" si="12"/>
        <v>5GX
플래티넘</v>
      </c>
      <c r="O26" s="262">
        <f>SUM(H26*const!C2)</f>
        <v>68901.030000000013</v>
      </c>
      <c r="P26" s="262">
        <f t="shared" si="13"/>
        <v>2870.8762500000007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1098900</v>
      </c>
      <c r="I27" s="226">
        <f t="shared" si="9"/>
        <v>82405.376250000001</v>
      </c>
      <c r="J27" s="226">
        <f t="shared" si="10"/>
        <v>67142.876250000001</v>
      </c>
      <c r="K27" s="257">
        <f t="shared" si="11"/>
        <v>59511.626250000001</v>
      </c>
      <c r="L27" s="239"/>
      <c r="M27" s="56"/>
      <c r="N27" s="261" t="str">
        <f t="shared" si="12"/>
        <v>5GX
0틴</v>
      </c>
      <c r="O27" s="262">
        <f>SUM(H27*const!C2)</f>
        <v>68901.030000000013</v>
      </c>
      <c r="P27" s="262">
        <f t="shared" si="13"/>
        <v>2870.8762500000007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29409"/>
  </sheetPr>
  <dimension ref="A1:AL43"/>
  <sheetViews>
    <sheetView tabSelected="1" zoomScaleNormal="100" workbookViewId="0">
      <pane ySplit="1" topLeftCell="A26" activePane="bottomLeft" state="frozen"/>
      <selection activeCell="T31" sqref="T31"/>
      <selection pane="bottomLeft" activeCell="O44" sqref="O44"/>
    </sheetView>
  </sheetViews>
  <sheetFormatPr baseColWidth="10" defaultColWidth="7.83203125" defaultRowHeight="27.75" customHeight="1"/>
  <cols>
    <col min="1" max="1" width="20" style="6" customWidth="1"/>
    <col min="2" max="2" width="17.5" style="300" customWidth="1"/>
    <col min="3" max="3" width="10.1640625" style="2" customWidth="1"/>
    <col min="4" max="27" width="7.83203125" style="2"/>
    <col min="28" max="28" width="7.5" style="2" customWidth="1"/>
    <col min="29" max="34" width="7.83203125" style="2"/>
    <col min="35" max="35" width="8.33203125" style="2" bestFit="1" customWidth="1"/>
    <col min="36" max="38" width="7.83203125" style="2"/>
    <col min="39" max="16384" width="7.83203125" style="6"/>
  </cols>
  <sheetData>
    <row r="1" spans="1:38" s="18" customFormat="1" ht="33" customHeight="1">
      <c r="A1" s="61" t="s">
        <v>4</v>
      </c>
      <c r="B1" s="282" t="s">
        <v>1</v>
      </c>
      <c r="C1" s="62" t="s">
        <v>0</v>
      </c>
      <c r="D1" s="63" t="s">
        <v>5</v>
      </c>
      <c r="E1" s="64" t="s">
        <v>6</v>
      </c>
      <c r="F1" s="63" t="s">
        <v>7</v>
      </c>
      <c r="G1" s="64" t="s">
        <v>8</v>
      </c>
      <c r="H1" s="63" t="s">
        <v>9</v>
      </c>
      <c r="I1" s="64" t="s">
        <v>10</v>
      </c>
      <c r="J1" s="63" t="s">
        <v>11</v>
      </c>
      <c r="K1" s="64" t="s">
        <v>12</v>
      </c>
      <c r="L1" s="65" t="s">
        <v>280</v>
      </c>
      <c r="M1" s="66" t="s">
        <v>76</v>
      </c>
      <c r="N1" s="66" t="s">
        <v>77</v>
      </c>
      <c r="O1" s="66" t="s">
        <v>78</v>
      </c>
      <c r="P1" s="66" t="s">
        <v>79</v>
      </c>
      <c r="Q1" s="66" t="s">
        <v>80</v>
      </c>
      <c r="R1" s="66" t="s">
        <v>81</v>
      </c>
      <c r="S1" s="66" t="s">
        <v>82</v>
      </c>
      <c r="T1" s="66" t="s">
        <v>83</v>
      </c>
      <c r="U1" s="66" t="s">
        <v>84</v>
      </c>
      <c r="V1" s="66" t="s">
        <v>85</v>
      </c>
      <c r="W1" s="66" t="s">
        <v>86</v>
      </c>
      <c r="X1" s="66" t="s">
        <v>87</v>
      </c>
      <c r="Y1" s="67" t="s">
        <v>88</v>
      </c>
      <c r="Z1" s="68" t="s">
        <v>105</v>
      </c>
      <c r="AA1" s="69" t="s">
        <v>104</v>
      </c>
      <c r="AB1" s="66" t="s">
        <v>89</v>
      </c>
      <c r="AC1" s="66" t="s">
        <v>90</v>
      </c>
      <c r="AD1" s="66" t="s">
        <v>91</v>
      </c>
      <c r="AE1" s="68" t="s">
        <v>106</v>
      </c>
      <c r="AF1" s="70" t="s">
        <v>107</v>
      </c>
      <c r="AG1" s="70" t="s">
        <v>108</v>
      </c>
      <c r="AH1" s="71" t="s">
        <v>92</v>
      </c>
      <c r="AI1" s="66" t="s">
        <v>93</v>
      </c>
      <c r="AJ1" s="66" t="s">
        <v>94</v>
      </c>
      <c r="AK1" s="66" t="s">
        <v>95</v>
      </c>
      <c r="AL1" s="66" t="s">
        <v>96</v>
      </c>
    </row>
    <row r="2" spans="1:38" ht="27.75" customHeight="1" thickBot="1">
      <c r="A2" s="4" t="s">
        <v>13</v>
      </c>
      <c r="B2" s="283" t="s">
        <v>13</v>
      </c>
      <c r="C2" s="5" t="s">
        <v>13</v>
      </c>
      <c r="D2" s="310" t="s">
        <v>101</v>
      </c>
      <c r="E2" s="311"/>
      <c r="F2" s="311"/>
      <c r="G2" s="311"/>
      <c r="H2" s="311"/>
      <c r="I2" s="311"/>
      <c r="J2" s="311"/>
      <c r="K2" s="312"/>
      <c r="L2" s="307" t="s">
        <v>75</v>
      </c>
      <c r="M2" s="309"/>
      <c r="N2" s="309"/>
      <c r="O2" s="309"/>
      <c r="P2" s="308"/>
      <c r="Q2" s="307" t="s">
        <v>97</v>
      </c>
      <c r="R2" s="309"/>
      <c r="S2" s="309"/>
      <c r="T2" s="309"/>
      <c r="U2" s="309"/>
      <c r="V2" s="308"/>
      <c r="W2" s="307" t="s">
        <v>98</v>
      </c>
      <c r="X2" s="309"/>
      <c r="Y2" s="309"/>
      <c r="Z2" s="307" t="s">
        <v>103</v>
      </c>
      <c r="AA2" s="308"/>
      <c r="AB2" s="307" t="s">
        <v>99</v>
      </c>
      <c r="AC2" s="309"/>
      <c r="AD2" s="308"/>
      <c r="AE2" s="307" t="s">
        <v>102</v>
      </c>
      <c r="AF2" s="308"/>
      <c r="AG2" s="307" t="s">
        <v>100</v>
      </c>
      <c r="AH2" s="309"/>
      <c r="AI2" s="309"/>
      <c r="AJ2" s="309"/>
      <c r="AK2" s="309"/>
      <c r="AL2" s="308"/>
    </row>
    <row r="3" spans="1:38" s="45" customFormat="1" ht="27.75" customHeight="1">
      <c r="A3" s="28" t="s">
        <v>19</v>
      </c>
      <c r="B3" s="284" t="s">
        <v>317</v>
      </c>
      <c r="C3" s="29">
        <v>1248500</v>
      </c>
      <c r="D3" s="28">
        <v>0</v>
      </c>
      <c r="E3" s="29">
        <v>0</v>
      </c>
      <c r="F3" s="28">
        <v>0</v>
      </c>
      <c r="G3" s="29">
        <v>0</v>
      </c>
      <c r="H3" s="28">
        <v>0</v>
      </c>
      <c r="I3" s="29">
        <v>0</v>
      </c>
      <c r="J3" s="28">
        <v>0</v>
      </c>
      <c r="K3" s="29">
        <v>0</v>
      </c>
      <c r="L3" s="28">
        <v>345000</v>
      </c>
      <c r="M3" s="38">
        <v>444000</v>
      </c>
      <c r="N3" s="38">
        <v>480000</v>
      </c>
      <c r="O3" s="38">
        <v>480000</v>
      </c>
      <c r="P3" s="29">
        <v>404000</v>
      </c>
      <c r="Q3" s="28"/>
      <c r="R3" s="38"/>
      <c r="S3" s="38"/>
      <c r="T3" s="38"/>
      <c r="U3" s="38"/>
      <c r="V3" s="29"/>
      <c r="W3" s="28"/>
      <c r="X3" s="38"/>
      <c r="Y3" s="38"/>
      <c r="Z3" s="28"/>
      <c r="AA3" s="29"/>
      <c r="AB3" s="28"/>
      <c r="AC3" s="38"/>
      <c r="AD3" s="29"/>
      <c r="AE3" s="28"/>
      <c r="AF3" s="29"/>
      <c r="AG3" s="38"/>
      <c r="AH3" s="38"/>
      <c r="AI3" s="38"/>
      <c r="AJ3" s="38"/>
      <c r="AK3" s="38"/>
      <c r="AL3" s="29"/>
    </row>
    <row r="4" spans="1:38" s="47" customFormat="1" ht="27.75" customHeight="1">
      <c r="A4" s="46" t="s">
        <v>20</v>
      </c>
      <c r="B4" s="285" t="s">
        <v>318</v>
      </c>
      <c r="C4" s="31">
        <v>1199000</v>
      </c>
      <c r="D4" s="30">
        <v>0</v>
      </c>
      <c r="E4" s="31">
        <v>0</v>
      </c>
      <c r="F4" s="30">
        <v>0</v>
      </c>
      <c r="G4" s="31">
        <v>0</v>
      </c>
      <c r="H4" s="30">
        <v>0</v>
      </c>
      <c r="I4" s="31">
        <v>0</v>
      </c>
      <c r="J4" s="30">
        <v>0</v>
      </c>
      <c r="K4" s="31">
        <v>0</v>
      </c>
      <c r="L4" s="30">
        <v>345000</v>
      </c>
      <c r="M4" s="39">
        <v>440000</v>
      </c>
      <c r="N4" s="39">
        <v>480000</v>
      </c>
      <c r="O4" s="39">
        <v>480000</v>
      </c>
      <c r="P4" s="31">
        <v>295000</v>
      </c>
      <c r="Q4" s="30"/>
      <c r="R4" s="39"/>
      <c r="S4" s="39"/>
      <c r="T4" s="39"/>
      <c r="U4" s="39"/>
      <c r="V4" s="31"/>
      <c r="W4" s="30"/>
      <c r="X4" s="39"/>
      <c r="Y4" s="39"/>
      <c r="Z4" s="30"/>
      <c r="AA4" s="31"/>
      <c r="AB4" s="30"/>
      <c r="AC4" s="39"/>
      <c r="AD4" s="31"/>
      <c r="AE4" s="30"/>
      <c r="AF4" s="31"/>
      <c r="AG4" s="39"/>
      <c r="AH4" s="39"/>
      <c r="AI4" s="39"/>
      <c r="AJ4" s="39"/>
      <c r="AK4" s="39"/>
      <c r="AL4" s="31"/>
    </row>
    <row r="5" spans="1:38" s="47" customFormat="1" ht="27.75" customHeight="1">
      <c r="A5" s="46" t="s">
        <v>21</v>
      </c>
      <c r="B5" s="286" t="s">
        <v>319</v>
      </c>
      <c r="C5" s="31">
        <v>1452000</v>
      </c>
      <c r="D5" s="30">
        <v>0</v>
      </c>
      <c r="E5" s="31">
        <v>0</v>
      </c>
      <c r="F5" s="30">
        <v>0</v>
      </c>
      <c r="G5" s="31">
        <v>0</v>
      </c>
      <c r="H5" s="30">
        <v>0</v>
      </c>
      <c r="I5" s="31">
        <v>0</v>
      </c>
      <c r="J5" s="30">
        <v>0</v>
      </c>
      <c r="K5" s="31">
        <v>0</v>
      </c>
      <c r="L5" s="30">
        <v>345000</v>
      </c>
      <c r="M5" s="39">
        <v>440000</v>
      </c>
      <c r="N5" s="39">
        <v>480000</v>
      </c>
      <c r="O5" s="39">
        <v>480000</v>
      </c>
      <c r="P5" s="31">
        <v>295000</v>
      </c>
      <c r="Q5" s="30"/>
      <c r="R5" s="39"/>
      <c r="S5" s="39"/>
      <c r="T5" s="39"/>
      <c r="U5" s="39"/>
      <c r="V5" s="31"/>
      <c r="W5" s="30"/>
      <c r="X5" s="39"/>
      <c r="Y5" s="39"/>
      <c r="Z5" s="30"/>
      <c r="AA5" s="31"/>
      <c r="AB5" s="30"/>
      <c r="AC5" s="39"/>
      <c r="AD5" s="31"/>
      <c r="AE5" s="30"/>
      <c r="AF5" s="31"/>
      <c r="AG5" s="39"/>
      <c r="AH5" s="39"/>
      <c r="AI5" s="39"/>
      <c r="AJ5" s="39"/>
      <c r="AK5" s="39"/>
      <c r="AL5" s="31"/>
    </row>
    <row r="6" spans="1:38" s="47" customFormat="1" ht="27.75" customHeight="1">
      <c r="A6" s="46" t="s">
        <v>22</v>
      </c>
      <c r="B6" s="285" t="s">
        <v>320</v>
      </c>
      <c r="C6" s="31">
        <v>2398000</v>
      </c>
      <c r="D6" s="30">
        <v>0</v>
      </c>
      <c r="E6" s="31">
        <v>0</v>
      </c>
      <c r="F6" s="30">
        <v>0</v>
      </c>
      <c r="G6" s="31">
        <v>0</v>
      </c>
      <c r="H6" s="30">
        <v>0</v>
      </c>
      <c r="I6" s="31">
        <v>0</v>
      </c>
      <c r="J6" s="30">
        <v>0</v>
      </c>
      <c r="K6" s="31">
        <v>0</v>
      </c>
      <c r="L6" s="30">
        <v>100000</v>
      </c>
      <c r="M6" s="39">
        <v>123000</v>
      </c>
      <c r="N6" s="39">
        <v>150000</v>
      </c>
      <c r="O6" s="39">
        <v>170000</v>
      </c>
      <c r="P6" s="31">
        <v>87000</v>
      </c>
      <c r="Q6" s="30"/>
      <c r="R6" s="39"/>
      <c r="S6" s="39"/>
      <c r="T6" s="39"/>
      <c r="U6" s="39"/>
      <c r="V6" s="31"/>
      <c r="W6" s="30"/>
      <c r="X6" s="39"/>
      <c r="Y6" s="39"/>
      <c r="Z6" s="30"/>
      <c r="AA6" s="31"/>
      <c r="AB6" s="30"/>
      <c r="AC6" s="39"/>
      <c r="AD6" s="31"/>
      <c r="AE6" s="30"/>
      <c r="AF6" s="31"/>
      <c r="AG6" s="39"/>
      <c r="AH6" s="39"/>
      <c r="AI6" s="39"/>
      <c r="AJ6" s="39"/>
      <c r="AK6" s="39"/>
      <c r="AL6" s="31"/>
    </row>
    <row r="7" spans="1:38" s="47" customFormat="1" ht="27.75" customHeight="1">
      <c r="A7" s="46" t="s">
        <v>23</v>
      </c>
      <c r="B7" s="285" t="s">
        <v>294</v>
      </c>
      <c r="C7" s="31">
        <v>1650000</v>
      </c>
      <c r="D7" s="30">
        <v>0</v>
      </c>
      <c r="E7" s="31">
        <v>0</v>
      </c>
      <c r="F7" s="30">
        <v>0</v>
      </c>
      <c r="G7" s="31">
        <v>0</v>
      </c>
      <c r="H7" s="30">
        <v>0</v>
      </c>
      <c r="I7" s="31">
        <v>0</v>
      </c>
      <c r="J7" s="30">
        <v>0</v>
      </c>
      <c r="K7" s="31">
        <v>0</v>
      </c>
      <c r="L7" s="30">
        <v>100000</v>
      </c>
      <c r="M7" s="39">
        <v>123000</v>
      </c>
      <c r="N7" s="39">
        <v>150000</v>
      </c>
      <c r="O7" s="39">
        <v>170000</v>
      </c>
      <c r="P7" s="31">
        <v>87000</v>
      </c>
      <c r="Q7" s="30"/>
      <c r="R7" s="39"/>
      <c r="S7" s="39"/>
      <c r="T7" s="39"/>
      <c r="U7" s="39"/>
      <c r="V7" s="31"/>
      <c r="W7" s="30"/>
      <c r="X7" s="39"/>
      <c r="Y7" s="39"/>
      <c r="Z7" s="30"/>
      <c r="AA7" s="31"/>
      <c r="AB7" s="30"/>
      <c r="AC7" s="39"/>
      <c r="AD7" s="31"/>
      <c r="AE7" s="30"/>
      <c r="AF7" s="31"/>
      <c r="AG7" s="39"/>
      <c r="AH7" s="39"/>
      <c r="AI7" s="39"/>
      <c r="AJ7" s="39"/>
      <c r="AK7" s="39"/>
      <c r="AL7" s="31"/>
    </row>
    <row r="8" spans="1:38" s="47" customFormat="1" ht="27.75" customHeight="1" thickBot="1">
      <c r="A8" s="48" t="s">
        <v>24</v>
      </c>
      <c r="B8" s="287" t="s">
        <v>25</v>
      </c>
      <c r="C8" s="33">
        <v>899800</v>
      </c>
      <c r="D8" s="32">
        <v>0</v>
      </c>
      <c r="E8" s="33">
        <v>0</v>
      </c>
      <c r="F8" s="32">
        <v>0</v>
      </c>
      <c r="G8" s="33">
        <v>0</v>
      </c>
      <c r="H8" s="32">
        <v>0</v>
      </c>
      <c r="I8" s="33">
        <v>0</v>
      </c>
      <c r="J8" s="32">
        <v>0</v>
      </c>
      <c r="K8" s="33">
        <v>0</v>
      </c>
      <c r="L8" s="32">
        <v>280000</v>
      </c>
      <c r="M8" s="40">
        <v>380000</v>
      </c>
      <c r="N8" s="40">
        <v>420000</v>
      </c>
      <c r="O8" s="40">
        <v>420000</v>
      </c>
      <c r="P8" s="33">
        <v>227000</v>
      </c>
      <c r="Q8" s="32"/>
      <c r="R8" s="40"/>
      <c r="S8" s="40"/>
      <c r="T8" s="40"/>
      <c r="U8" s="40"/>
      <c r="V8" s="33"/>
      <c r="W8" s="32"/>
      <c r="X8" s="40"/>
      <c r="Y8" s="40"/>
      <c r="Z8" s="32"/>
      <c r="AA8" s="33"/>
      <c r="AB8" s="32"/>
      <c r="AC8" s="40"/>
      <c r="AD8" s="33"/>
      <c r="AE8" s="32"/>
      <c r="AF8" s="33"/>
      <c r="AG8" s="40"/>
      <c r="AH8" s="40"/>
      <c r="AI8" s="40"/>
      <c r="AJ8" s="40"/>
      <c r="AK8" s="40"/>
      <c r="AL8" s="33"/>
    </row>
    <row r="9" spans="1:38" s="47" customFormat="1" ht="27.75" customHeight="1" thickTop="1">
      <c r="A9" s="46" t="s">
        <v>26</v>
      </c>
      <c r="B9" s="286" t="s">
        <v>27</v>
      </c>
      <c r="C9" s="31">
        <v>1353000</v>
      </c>
      <c r="D9" s="30">
        <v>0</v>
      </c>
      <c r="E9" s="31">
        <v>0</v>
      </c>
      <c r="F9" s="30">
        <v>0</v>
      </c>
      <c r="G9" s="31">
        <v>0</v>
      </c>
      <c r="H9" s="30">
        <v>0</v>
      </c>
      <c r="I9" s="31">
        <v>0</v>
      </c>
      <c r="J9" s="30">
        <v>0</v>
      </c>
      <c r="K9" s="31">
        <v>0</v>
      </c>
      <c r="L9" s="30">
        <v>345000</v>
      </c>
      <c r="M9" s="39">
        <v>440000</v>
      </c>
      <c r="N9" s="39">
        <v>480000</v>
      </c>
      <c r="O9" s="39">
        <v>480000</v>
      </c>
      <c r="P9" s="31">
        <v>295000</v>
      </c>
      <c r="Q9" s="30"/>
      <c r="R9" s="39"/>
      <c r="S9" s="39"/>
      <c r="T9" s="39"/>
      <c r="U9" s="39"/>
      <c r="V9" s="31"/>
      <c r="W9" s="30"/>
      <c r="X9" s="39"/>
      <c r="Y9" s="39"/>
      <c r="Z9" s="30"/>
      <c r="AA9" s="31"/>
      <c r="AB9" s="30"/>
      <c r="AC9" s="39"/>
      <c r="AD9" s="31"/>
      <c r="AE9" s="30"/>
      <c r="AF9" s="31"/>
      <c r="AG9" s="39"/>
      <c r="AH9" s="39"/>
      <c r="AI9" s="39"/>
      <c r="AJ9" s="39"/>
      <c r="AK9" s="39"/>
      <c r="AL9" s="31"/>
    </row>
    <row r="10" spans="1:38" s="47" customFormat="1" ht="27.75" customHeight="1">
      <c r="A10" s="46" t="s">
        <v>28</v>
      </c>
      <c r="B10" s="285" t="s">
        <v>29</v>
      </c>
      <c r="C10" s="31">
        <v>1298000</v>
      </c>
      <c r="D10" s="30">
        <v>0</v>
      </c>
      <c r="E10" s="31">
        <v>0</v>
      </c>
      <c r="F10" s="30">
        <v>0</v>
      </c>
      <c r="G10" s="31">
        <v>0</v>
      </c>
      <c r="H10" s="30">
        <v>0</v>
      </c>
      <c r="I10" s="31">
        <v>0</v>
      </c>
      <c r="J10" s="30">
        <v>0</v>
      </c>
      <c r="K10" s="31">
        <v>0</v>
      </c>
      <c r="L10" s="30">
        <v>445000</v>
      </c>
      <c r="M10" s="39">
        <v>540000</v>
      </c>
      <c r="N10" s="39">
        <v>580000</v>
      </c>
      <c r="O10" s="39">
        <v>580000</v>
      </c>
      <c r="P10" s="31">
        <v>395000</v>
      </c>
      <c r="Q10" s="30"/>
      <c r="R10" s="39"/>
      <c r="S10" s="39"/>
      <c r="T10" s="39"/>
      <c r="U10" s="39"/>
      <c r="V10" s="31"/>
      <c r="W10" s="30"/>
      <c r="X10" s="39"/>
      <c r="Y10" s="39"/>
      <c r="Z10" s="30"/>
      <c r="AA10" s="31"/>
      <c r="AB10" s="30"/>
      <c r="AC10" s="39"/>
      <c r="AD10" s="31"/>
      <c r="AE10" s="30"/>
      <c r="AF10" s="31"/>
      <c r="AG10" s="39"/>
      <c r="AH10" s="39"/>
      <c r="AI10" s="39"/>
      <c r="AJ10" s="39"/>
      <c r="AK10" s="39"/>
      <c r="AL10" s="31"/>
    </row>
    <row r="11" spans="1:38" s="47" customFormat="1" ht="27.75" customHeight="1">
      <c r="A11" s="46" t="s">
        <v>36</v>
      </c>
      <c r="B11" s="286" t="s">
        <v>295</v>
      </c>
      <c r="C11" s="31">
        <v>799700</v>
      </c>
      <c r="D11" s="30">
        <v>0</v>
      </c>
      <c r="E11" s="31">
        <v>0</v>
      </c>
      <c r="F11" s="30">
        <v>0</v>
      </c>
      <c r="G11" s="31">
        <v>0</v>
      </c>
      <c r="H11" s="30">
        <v>0</v>
      </c>
      <c r="I11" s="31">
        <v>0</v>
      </c>
      <c r="J11" s="30">
        <v>0</v>
      </c>
      <c r="K11" s="31">
        <v>0</v>
      </c>
      <c r="L11" s="30">
        <v>340000</v>
      </c>
      <c r="M11" s="39">
        <v>370000</v>
      </c>
      <c r="N11" s="39">
        <v>400000</v>
      </c>
      <c r="O11" s="39">
        <v>400000</v>
      </c>
      <c r="P11" s="31">
        <v>324000</v>
      </c>
      <c r="Q11" s="30"/>
      <c r="R11" s="39"/>
      <c r="S11" s="39"/>
      <c r="T11" s="39"/>
      <c r="U11" s="39"/>
      <c r="V11" s="31"/>
      <c r="W11" s="30"/>
      <c r="X11" s="39"/>
      <c r="Y11" s="39"/>
      <c r="Z11" s="30"/>
      <c r="AA11" s="31"/>
      <c r="AB11" s="30"/>
      <c r="AC11" s="39"/>
      <c r="AD11" s="31"/>
      <c r="AE11" s="30"/>
      <c r="AF11" s="31"/>
      <c r="AG11" s="39"/>
      <c r="AH11" s="39"/>
      <c r="AI11" s="39"/>
      <c r="AJ11" s="39"/>
      <c r="AK11" s="39"/>
      <c r="AL11" s="31"/>
    </row>
    <row r="12" spans="1:38" s="47" customFormat="1" ht="27.75" customHeight="1">
      <c r="A12" s="46" t="s">
        <v>30</v>
      </c>
      <c r="B12" s="285" t="s">
        <v>31</v>
      </c>
      <c r="C12" s="31">
        <v>550000</v>
      </c>
      <c r="D12" s="30">
        <v>0</v>
      </c>
      <c r="E12" s="31">
        <v>0</v>
      </c>
      <c r="F12" s="30">
        <v>0</v>
      </c>
      <c r="G12" s="31">
        <v>0</v>
      </c>
      <c r="H12" s="30">
        <v>0</v>
      </c>
      <c r="I12" s="31">
        <v>0</v>
      </c>
      <c r="J12" s="30">
        <v>0</v>
      </c>
      <c r="K12" s="31">
        <v>0</v>
      </c>
      <c r="L12" s="30">
        <v>275000</v>
      </c>
      <c r="M12" s="39">
        <v>340000</v>
      </c>
      <c r="N12" s="39">
        <v>410000</v>
      </c>
      <c r="O12" s="39">
        <v>494000</v>
      </c>
      <c r="P12" s="31">
        <v>242000</v>
      </c>
      <c r="Q12" s="30"/>
      <c r="R12" s="39"/>
      <c r="S12" s="39"/>
      <c r="T12" s="39"/>
      <c r="U12" s="39"/>
      <c r="V12" s="31"/>
      <c r="W12" s="30"/>
      <c r="X12" s="39"/>
      <c r="Y12" s="39"/>
      <c r="Z12" s="30"/>
      <c r="AA12" s="31"/>
      <c r="AB12" s="30"/>
      <c r="AC12" s="39"/>
      <c r="AD12" s="31"/>
      <c r="AE12" s="30"/>
      <c r="AF12" s="31"/>
      <c r="AG12" s="39"/>
      <c r="AH12" s="39"/>
      <c r="AI12" s="39"/>
      <c r="AJ12" s="39"/>
      <c r="AK12" s="39"/>
      <c r="AL12" s="31"/>
    </row>
    <row r="13" spans="1:38" s="47" customFormat="1" ht="27.75" customHeight="1">
      <c r="A13" s="46" t="s">
        <v>32</v>
      </c>
      <c r="B13" s="285" t="s">
        <v>33</v>
      </c>
      <c r="C13" s="31">
        <v>649000</v>
      </c>
      <c r="D13" s="30">
        <v>0</v>
      </c>
      <c r="E13" s="31">
        <v>0</v>
      </c>
      <c r="F13" s="30">
        <v>0</v>
      </c>
      <c r="G13" s="31">
        <v>0</v>
      </c>
      <c r="H13" s="30">
        <v>0</v>
      </c>
      <c r="I13" s="31">
        <v>0</v>
      </c>
      <c r="J13" s="30">
        <v>0</v>
      </c>
      <c r="K13" s="31">
        <v>0</v>
      </c>
      <c r="L13" s="30">
        <v>142000</v>
      </c>
      <c r="M13" s="39">
        <v>170000</v>
      </c>
      <c r="N13" s="39">
        <v>200000</v>
      </c>
      <c r="O13" s="39">
        <v>236000</v>
      </c>
      <c r="P13" s="31">
        <v>128000</v>
      </c>
      <c r="Q13" s="30"/>
      <c r="R13" s="39"/>
      <c r="S13" s="39"/>
      <c r="T13" s="39"/>
      <c r="U13" s="39"/>
      <c r="V13" s="31"/>
      <c r="W13" s="30"/>
      <c r="X13" s="39"/>
      <c r="Y13" s="39"/>
      <c r="Z13" s="30"/>
      <c r="AA13" s="31"/>
      <c r="AB13" s="30"/>
      <c r="AC13" s="39"/>
      <c r="AD13" s="31"/>
      <c r="AE13" s="30"/>
      <c r="AF13" s="31"/>
      <c r="AG13" s="39"/>
      <c r="AH13" s="39"/>
      <c r="AI13" s="39"/>
      <c r="AJ13" s="39"/>
      <c r="AK13" s="39"/>
      <c r="AL13" s="31"/>
    </row>
    <row r="14" spans="1:38" s="47" customFormat="1" ht="27.75" customHeight="1" thickBot="1">
      <c r="A14" s="49" t="s">
        <v>34</v>
      </c>
      <c r="B14" s="288" t="s">
        <v>35</v>
      </c>
      <c r="C14" s="35">
        <v>572000</v>
      </c>
      <c r="D14" s="34">
        <v>0</v>
      </c>
      <c r="E14" s="35">
        <v>0</v>
      </c>
      <c r="F14" s="34">
        <v>0</v>
      </c>
      <c r="G14" s="35">
        <v>0</v>
      </c>
      <c r="H14" s="34">
        <v>0</v>
      </c>
      <c r="I14" s="35">
        <v>0</v>
      </c>
      <c r="J14" s="34">
        <v>0</v>
      </c>
      <c r="K14" s="35">
        <v>0</v>
      </c>
      <c r="L14" s="34">
        <v>100000</v>
      </c>
      <c r="M14" s="41">
        <v>123000</v>
      </c>
      <c r="N14" s="41">
        <v>150000</v>
      </c>
      <c r="O14" s="41">
        <v>170000</v>
      </c>
      <c r="P14" s="35">
        <v>87000</v>
      </c>
      <c r="Q14" s="34"/>
      <c r="R14" s="41"/>
      <c r="S14" s="41"/>
      <c r="T14" s="41"/>
      <c r="U14" s="41"/>
      <c r="V14" s="35"/>
      <c r="W14" s="34"/>
      <c r="X14" s="41"/>
      <c r="Y14" s="41"/>
      <c r="Z14" s="34"/>
      <c r="AA14" s="35"/>
      <c r="AB14" s="34"/>
      <c r="AC14" s="41"/>
      <c r="AD14" s="35"/>
      <c r="AE14" s="34"/>
      <c r="AF14" s="35"/>
      <c r="AG14" s="41"/>
      <c r="AH14" s="41"/>
      <c r="AI14" s="41"/>
      <c r="AJ14" s="41"/>
      <c r="AK14" s="41"/>
      <c r="AL14" s="35"/>
    </row>
    <row r="15" spans="1:38" s="47" customFormat="1" ht="27.75" customHeight="1">
      <c r="A15" s="50" t="s">
        <v>39</v>
      </c>
      <c r="B15" s="289" t="s">
        <v>37</v>
      </c>
      <c r="C15" s="29">
        <v>999900</v>
      </c>
      <c r="D15" s="28">
        <v>0</v>
      </c>
      <c r="E15" s="29">
        <v>0</v>
      </c>
      <c r="F15" s="28">
        <v>0</v>
      </c>
      <c r="G15" s="29">
        <v>0</v>
      </c>
      <c r="H15" s="28">
        <v>0</v>
      </c>
      <c r="I15" s="44">
        <v>0</v>
      </c>
      <c r="J15" s="28">
        <v>0</v>
      </c>
      <c r="K15" s="29">
        <v>0</v>
      </c>
      <c r="L15" s="28">
        <v>542000</v>
      </c>
      <c r="M15" s="38">
        <v>570000</v>
      </c>
      <c r="N15" s="38">
        <v>600000</v>
      </c>
      <c r="O15" s="38">
        <v>600000</v>
      </c>
      <c r="P15" s="29">
        <v>528000</v>
      </c>
      <c r="Q15" s="28"/>
      <c r="R15" s="38"/>
      <c r="S15" s="38"/>
      <c r="T15" s="38"/>
      <c r="U15" s="38"/>
      <c r="V15" s="29"/>
      <c r="W15" s="28"/>
      <c r="X15" s="38"/>
      <c r="Y15" s="38"/>
      <c r="Z15" s="28"/>
      <c r="AA15" s="29"/>
      <c r="AB15" s="28"/>
      <c r="AC15" s="38"/>
      <c r="AD15" s="29"/>
      <c r="AE15" s="28"/>
      <c r="AF15" s="29"/>
      <c r="AG15" s="38"/>
      <c r="AH15" s="38"/>
      <c r="AI15" s="38"/>
      <c r="AJ15" s="38"/>
      <c r="AK15" s="38"/>
      <c r="AL15" s="29"/>
    </row>
    <row r="16" spans="1:38" s="47" customFormat="1" ht="27.75" customHeight="1">
      <c r="A16" s="46" t="s">
        <v>40</v>
      </c>
      <c r="B16" s="285" t="s">
        <v>38</v>
      </c>
      <c r="C16" s="31">
        <v>899800</v>
      </c>
      <c r="D16" s="30">
        <v>0</v>
      </c>
      <c r="E16" s="31">
        <v>0</v>
      </c>
      <c r="F16" s="30">
        <v>0</v>
      </c>
      <c r="G16" s="31">
        <v>0</v>
      </c>
      <c r="H16" s="30">
        <v>0</v>
      </c>
      <c r="I16" s="31">
        <v>0</v>
      </c>
      <c r="J16" s="30">
        <v>0</v>
      </c>
      <c r="K16" s="31">
        <v>0</v>
      </c>
      <c r="L16" s="30">
        <v>423000</v>
      </c>
      <c r="M16" s="39">
        <v>460000</v>
      </c>
      <c r="N16" s="39">
        <v>500000</v>
      </c>
      <c r="O16" s="39">
        <v>500000</v>
      </c>
      <c r="P16" s="31">
        <v>404000</v>
      </c>
      <c r="Q16" s="30"/>
      <c r="R16" s="39"/>
      <c r="S16" s="39"/>
      <c r="T16" s="39"/>
      <c r="U16" s="39"/>
      <c r="V16" s="31"/>
      <c r="W16" s="30"/>
      <c r="X16" s="39"/>
      <c r="Y16" s="39"/>
      <c r="Z16" s="30"/>
      <c r="AA16" s="31"/>
      <c r="AB16" s="30"/>
      <c r="AC16" s="39"/>
      <c r="AD16" s="31"/>
      <c r="AE16" s="30"/>
      <c r="AF16" s="31"/>
      <c r="AG16" s="39"/>
      <c r="AH16" s="39"/>
      <c r="AI16" s="39"/>
      <c r="AJ16" s="39"/>
      <c r="AK16" s="39"/>
      <c r="AL16" s="31"/>
    </row>
    <row r="17" spans="1:38" s="47" customFormat="1" ht="27.75" customHeight="1" thickBot="1">
      <c r="A17" s="46" t="s">
        <v>41</v>
      </c>
      <c r="B17" s="285" t="s">
        <v>42</v>
      </c>
      <c r="C17" s="31">
        <v>1098900</v>
      </c>
      <c r="D17" s="30">
        <v>0</v>
      </c>
      <c r="E17" s="31">
        <v>0</v>
      </c>
      <c r="F17" s="30">
        <v>0</v>
      </c>
      <c r="G17" s="31">
        <v>0</v>
      </c>
      <c r="H17" s="30">
        <v>0</v>
      </c>
      <c r="I17" s="31">
        <v>0</v>
      </c>
      <c r="J17" s="30">
        <v>0</v>
      </c>
      <c r="K17" s="31">
        <v>0</v>
      </c>
      <c r="L17" s="30">
        <v>100000</v>
      </c>
      <c r="M17" s="39">
        <v>123000</v>
      </c>
      <c r="N17" s="39">
        <v>150000</v>
      </c>
      <c r="O17" s="39">
        <v>170000</v>
      </c>
      <c r="P17" s="31">
        <v>87000</v>
      </c>
      <c r="Q17" s="30"/>
      <c r="R17" s="39"/>
      <c r="S17" s="39"/>
      <c r="T17" s="39"/>
      <c r="U17" s="39"/>
      <c r="V17" s="31"/>
      <c r="W17" s="30"/>
      <c r="X17" s="39"/>
      <c r="Y17" s="39"/>
      <c r="Z17" s="30"/>
      <c r="AA17" s="31"/>
      <c r="AB17" s="30"/>
      <c r="AC17" s="39"/>
      <c r="AD17" s="31"/>
      <c r="AE17" s="30"/>
      <c r="AF17" s="31"/>
      <c r="AG17" s="39"/>
      <c r="AH17" s="39"/>
      <c r="AI17" s="39"/>
      <c r="AJ17" s="39"/>
      <c r="AK17" s="39"/>
      <c r="AL17" s="31"/>
    </row>
    <row r="18" spans="1:38" s="47" customFormat="1" ht="27.75" customHeight="1">
      <c r="A18" s="50" t="s">
        <v>43</v>
      </c>
      <c r="B18" s="290" t="s">
        <v>305</v>
      </c>
      <c r="C18" s="38">
        <v>1078000</v>
      </c>
      <c r="D18" s="28">
        <v>0</v>
      </c>
      <c r="E18" s="29">
        <v>0</v>
      </c>
      <c r="F18" s="28">
        <v>0</v>
      </c>
      <c r="G18" s="29">
        <v>0</v>
      </c>
      <c r="H18" s="38">
        <v>0</v>
      </c>
      <c r="I18" s="38">
        <v>0</v>
      </c>
      <c r="J18" s="28">
        <v>0</v>
      </c>
      <c r="K18" s="29">
        <v>0</v>
      </c>
      <c r="L18" s="38">
        <v>65000</v>
      </c>
      <c r="M18" s="38">
        <v>86000</v>
      </c>
      <c r="N18" s="38">
        <v>110000</v>
      </c>
      <c r="O18" s="38">
        <v>138000</v>
      </c>
      <c r="P18" s="38">
        <v>53000</v>
      </c>
      <c r="Q18" s="28"/>
      <c r="R18" s="38"/>
      <c r="S18" s="38"/>
      <c r="T18" s="38"/>
      <c r="U18" s="38"/>
      <c r="V18" s="29"/>
      <c r="W18" s="38"/>
      <c r="X18" s="38"/>
      <c r="Y18" s="38"/>
      <c r="Z18" s="28"/>
      <c r="AA18" s="29"/>
      <c r="AB18" s="28"/>
      <c r="AC18" s="38"/>
      <c r="AD18" s="29"/>
      <c r="AE18" s="28"/>
      <c r="AF18" s="29"/>
      <c r="AG18" s="38"/>
      <c r="AH18" s="38"/>
      <c r="AI18" s="38"/>
      <c r="AJ18" s="38"/>
      <c r="AK18" s="38"/>
      <c r="AL18" s="29"/>
    </row>
    <row r="19" spans="1:38" s="47" customFormat="1" ht="27.75" customHeight="1">
      <c r="A19" s="46" t="s">
        <v>44</v>
      </c>
      <c r="B19" s="286" t="s">
        <v>306</v>
      </c>
      <c r="C19" s="39">
        <v>1155000</v>
      </c>
      <c r="D19" s="30">
        <v>0</v>
      </c>
      <c r="E19" s="31">
        <v>0</v>
      </c>
      <c r="F19" s="30">
        <v>0</v>
      </c>
      <c r="G19" s="31">
        <v>0</v>
      </c>
      <c r="H19" s="39">
        <v>0</v>
      </c>
      <c r="I19" s="39">
        <v>0</v>
      </c>
      <c r="J19" s="30">
        <v>0</v>
      </c>
      <c r="K19" s="31">
        <v>0</v>
      </c>
      <c r="L19" s="39">
        <v>65000</v>
      </c>
      <c r="M19" s="39">
        <v>86000</v>
      </c>
      <c r="N19" s="39">
        <v>110000</v>
      </c>
      <c r="O19" s="39">
        <v>138000</v>
      </c>
      <c r="P19" s="39">
        <v>53000</v>
      </c>
      <c r="Q19" s="30"/>
      <c r="R19" s="39"/>
      <c r="S19" s="39"/>
      <c r="T19" s="39"/>
      <c r="U19" s="39"/>
      <c r="V19" s="31"/>
      <c r="W19" s="39"/>
      <c r="X19" s="39"/>
      <c r="Y19" s="39"/>
      <c r="Z19" s="30"/>
      <c r="AA19" s="31"/>
      <c r="AB19" s="30"/>
      <c r="AC19" s="39"/>
      <c r="AD19" s="31"/>
      <c r="AE19" s="30"/>
      <c r="AF19" s="31"/>
      <c r="AG19" s="39"/>
      <c r="AH19" s="39"/>
      <c r="AI19" s="39"/>
      <c r="AJ19" s="39"/>
      <c r="AK19" s="39"/>
      <c r="AL19" s="31"/>
    </row>
    <row r="20" spans="1:38" s="47" customFormat="1" ht="27.75" customHeight="1" thickBot="1">
      <c r="A20" s="48" t="s">
        <v>45</v>
      </c>
      <c r="B20" s="291" t="s">
        <v>307</v>
      </c>
      <c r="C20" s="40">
        <v>1287000</v>
      </c>
      <c r="D20" s="32">
        <v>0</v>
      </c>
      <c r="E20" s="33">
        <v>0</v>
      </c>
      <c r="F20" s="32">
        <v>0</v>
      </c>
      <c r="G20" s="33">
        <v>0</v>
      </c>
      <c r="H20" s="40">
        <v>0</v>
      </c>
      <c r="I20" s="40">
        <v>0</v>
      </c>
      <c r="J20" s="32">
        <v>0</v>
      </c>
      <c r="K20" s="33">
        <v>0</v>
      </c>
      <c r="L20" s="40">
        <v>65000</v>
      </c>
      <c r="M20" s="40">
        <v>86000</v>
      </c>
      <c r="N20" s="40">
        <v>110000</v>
      </c>
      <c r="O20" s="40">
        <v>138000</v>
      </c>
      <c r="P20" s="40">
        <v>53000</v>
      </c>
      <c r="Q20" s="32"/>
      <c r="R20" s="40"/>
      <c r="S20" s="40"/>
      <c r="T20" s="40"/>
      <c r="U20" s="40"/>
      <c r="V20" s="33"/>
      <c r="W20" s="40"/>
      <c r="X20" s="40"/>
      <c r="Y20" s="40"/>
      <c r="Z20" s="32"/>
      <c r="AA20" s="33"/>
      <c r="AB20" s="32"/>
      <c r="AC20" s="40"/>
      <c r="AD20" s="33"/>
      <c r="AE20" s="32"/>
      <c r="AF20" s="33"/>
      <c r="AG20" s="40"/>
      <c r="AH20" s="40"/>
      <c r="AI20" s="40"/>
      <c r="AJ20" s="40"/>
      <c r="AK20" s="40"/>
      <c r="AL20" s="33"/>
    </row>
    <row r="21" spans="1:38" s="47" customFormat="1" ht="27.75" customHeight="1" thickTop="1">
      <c r="A21" s="51" t="s">
        <v>46</v>
      </c>
      <c r="B21" s="292" t="s">
        <v>308</v>
      </c>
      <c r="C21" s="42">
        <v>1342000</v>
      </c>
      <c r="D21" s="36">
        <v>0</v>
      </c>
      <c r="E21" s="37">
        <v>0</v>
      </c>
      <c r="F21" s="36">
        <v>0</v>
      </c>
      <c r="G21" s="37">
        <v>0</v>
      </c>
      <c r="H21" s="42">
        <v>0</v>
      </c>
      <c r="I21" s="42">
        <v>0</v>
      </c>
      <c r="J21" s="36">
        <v>0</v>
      </c>
      <c r="K21" s="37">
        <v>0</v>
      </c>
      <c r="L21" s="42">
        <v>65000</v>
      </c>
      <c r="M21" s="42">
        <v>86000</v>
      </c>
      <c r="N21" s="42">
        <v>110000</v>
      </c>
      <c r="O21" s="42">
        <v>138000</v>
      </c>
      <c r="P21" s="42">
        <v>53000</v>
      </c>
      <c r="Q21" s="36"/>
      <c r="R21" s="42"/>
      <c r="S21" s="42"/>
      <c r="T21" s="42"/>
      <c r="U21" s="42"/>
      <c r="V21" s="37"/>
      <c r="W21" s="42"/>
      <c r="X21" s="42"/>
      <c r="Y21" s="42"/>
      <c r="Z21" s="36"/>
      <c r="AA21" s="37"/>
      <c r="AB21" s="36"/>
      <c r="AC21" s="42"/>
      <c r="AD21" s="37"/>
      <c r="AE21" s="36"/>
      <c r="AF21" s="37"/>
      <c r="AG21" s="42"/>
      <c r="AH21" s="42"/>
      <c r="AI21" s="42"/>
      <c r="AJ21" s="42"/>
      <c r="AK21" s="42"/>
      <c r="AL21" s="37"/>
    </row>
    <row r="22" spans="1:38" s="47" customFormat="1" ht="27.75" customHeight="1">
      <c r="A22" s="46" t="s">
        <v>47</v>
      </c>
      <c r="B22" s="286" t="s">
        <v>309</v>
      </c>
      <c r="C22" s="39">
        <v>1474000</v>
      </c>
      <c r="D22" s="30">
        <v>0</v>
      </c>
      <c r="E22" s="31">
        <v>0</v>
      </c>
      <c r="F22" s="30">
        <v>0</v>
      </c>
      <c r="G22" s="31">
        <v>0</v>
      </c>
      <c r="H22" s="39">
        <v>0</v>
      </c>
      <c r="I22" s="39">
        <v>0</v>
      </c>
      <c r="J22" s="30">
        <v>0</v>
      </c>
      <c r="K22" s="31">
        <v>0</v>
      </c>
      <c r="L22" s="39">
        <v>65000</v>
      </c>
      <c r="M22" s="39">
        <v>86000</v>
      </c>
      <c r="N22" s="39">
        <v>110000</v>
      </c>
      <c r="O22" s="39">
        <v>138000</v>
      </c>
      <c r="P22" s="39">
        <v>53000</v>
      </c>
      <c r="Q22" s="30"/>
      <c r="R22" s="39"/>
      <c r="S22" s="39"/>
      <c r="T22" s="39"/>
      <c r="U22" s="39"/>
      <c r="V22" s="31"/>
      <c r="W22" s="39"/>
      <c r="X22" s="39"/>
      <c r="Y22" s="39"/>
      <c r="Z22" s="30"/>
      <c r="AA22" s="31"/>
      <c r="AB22" s="30"/>
      <c r="AC22" s="39"/>
      <c r="AD22" s="31"/>
      <c r="AE22" s="30"/>
      <c r="AF22" s="31"/>
      <c r="AG22" s="39"/>
      <c r="AH22" s="39"/>
      <c r="AI22" s="39"/>
      <c r="AJ22" s="39"/>
      <c r="AK22" s="39"/>
      <c r="AL22" s="31"/>
    </row>
    <row r="23" spans="1:38" s="47" customFormat="1" ht="27.75" customHeight="1" thickBot="1">
      <c r="A23" s="48" t="s">
        <v>48</v>
      </c>
      <c r="B23" s="291" t="s">
        <v>310</v>
      </c>
      <c r="C23" s="40">
        <v>1738000</v>
      </c>
      <c r="D23" s="32">
        <v>0</v>
      </c>
      <c r="E23" s="33">
        <v>0</v>
      </c>
      <c r="F23" s="32">
        <v>0</v>
      </c>
      <c r="G23" s="33">
        <v>0</v>
      </c>
      <c r="H23" s="40">
        <v>0</v>
      </c>
      <c r="I23" s="40">
        <v>0</v>
      </c>
      <c r="J23" s="32">
        <v>0</v>
      </c>
      <c r="K23" s="33">
        <v>0</v>
      </c>
      <c r="L23" s="40">
        <v>65000</v>
      </c>
      <c r="M23" s="40">
        <v>86000</v>
      </c>
      <c r="N23" s="40">
        <v>110000</v>
      </c>
      <c r="O23" s="40">
        <v>138000</v>
      </c>
      <c r="P23" s="40">
        <v>53000</v>
      </c>
      <c r="Q23" s="32"/>
      <c r="R23" s="40"/>
      <c r="S23" s="40"/>
      <c r="T23" s="40"/>
      <c r="U23" s="40"/>
      <c r="V23" s="33"/>
      <c r="W23" s="40"/>
      <c r="X23" s="40"/>
      <c r="Y23" s="40"/>
      <c r="Z23" s="32"/>
      <c r="AA23" s="33"/>
      <c r="AB23" s="32"/>
      <c r="AC23" s="40"/>
      <c r="AD23" s="33"/>
      <c r="AE23" s="32"/>
      <c r="AF23" s="33"/>
      <c r="AG23" s="40"/>
      <c r="AH23" s="40"/>
      <c r="AI23" s="40"/>
      <c r="AJ23" s="40"/>
      <c r="AK23" s="40"/>
      <c r="AL23" s="33"/>
    </row>
    <row r="24" spans="1:38" s="47" customFormat="1" ht="27.75" customHeight="1" thickTop="1">
      <c r="A24" s="51" t="s">
        <v>49</v>
      </c>
      <c r="B24" s="292" t="s">
        <v>311</v>
      </c>
      <c r="C24" s="42">
        <v>1474000</v>
      </c>
      <c r="D24" s="36">
        <v>0</v>
      </c>
      <c r="E24" s="37">
        <v>0</v>
      </c>
      <c r="F24" s="36">
        <v>0</v>
      </c>
      <c r="G24" s="37">
        <v>0</v>
      </c>
      <c r="H24" s="42">
        <v>0</v>
      </c>
      <c r="I24" s="42">
        <v>0</v>
      </c>
      <c r="J24" s="36">
        <v>0</v>
      </c>
      <c r="K24" s="37">
        <v>0</v>
      </c>
      <c r="L24" s="42">
        <v>65000</v>
      </c>
      <c r="M24" s="42">
        <v>86000</v>
      </c>
      <c r="N24" s="42">
        <v>110000</v>
      </c>
      <c r="O24" s="42">
        <v>138000</v>
      </c>
      <c r="P24" s="42">
        <v>53000</v>
      </c>
      <c r="Q24" s="36"/>
      <c r="R24" s="42"/>
      <c r="S24" s="42"/>
      <c r="T24" s="42"/>
      <c r="U24" s="42"/>
      <c r="V24" s="37"/>
      <c r="W24" s="42"/>
      <c r="X24" s="42"/>
      <c r="Y24" s="42"/>
      <c r="Z24" s="36"/>
      <c r="AA24" s="37"/>
      <c r="AB24" s="36"/>
      <c r="AC24" s="42"/>
      <c r="AD24" s="37"/>
      <c r="AE24" s="36"/>
      <c r="AF24" s="37"/>
      <c r="AG24" s="42"/>
      <c r="AH24" s="42"/>
      <c r="AI24" s="42"/>
      <c r="AJ24" s="42"/>
      <c r="AK24" s="42"/>
      <c r="AL24" s="37"/>
    </row>
    <row r="25" spans="1:38" s="47" customFormat="1" ht="27.75" customHeight="1">
      <c r="A25" s="46" t="s">
        <v>50</v>
      </c>
      <c r="B25" s="286" t="s">
        <v>312</v>
      </c>
      <c r="C25" s="39">
        <v>1606000</v>
      </c>
      <c r="D25" s="30">
        <v>0</v>
      </c>
      <c r="E25" s="31">
        <v>0</v>
      </c>
      <c r="F25" s="30">
        <v>0</v>
      </c>
      <c r="G25" s="31">
        <v>0</v>
      </c>
      <c r="H25" s="39">
        <v>0</v>
      </c>
      <c r="I25" s="39">
        <v>0</v>
      </c>
      <c r="J25" s="30">
        <v>0</v>
      </c>
      <c r="K25" s="31">
        <v>0</v>
      </c>
      <c r="L25" s="39">
        <v>65000</v>
      </c>
      <c r="M25" s="39">
        <v>86000</v>
      </c>
      <c r="N25" s="39">
        <v>110000</v>
      </c>
      <c r="O25" s="39">
        <v>138000</v>
      </c>
      <c r="P25" s="39">
        <v>53000</v>
      </c>
      <c r="Q25" s="30"/>
      <c r="R25" s="39"/>
      <c r="S25" s="39"/>
      <c r="T25" s="39"/>
      <c r="U25" s="39"/>
      <c r="V25" s="31"/>
      <c r="W25" s="39"/>
      <c r="X25" s="39"/>
      <c r="Y25" s="39"/>
      <c r="Z25" s="30"/>
      <c r="AA25" s="31"/>
      <c r="AB25" s="30"/>
      <c r="AC25" s="39"/>
      <c r="AD25" s="31"/>
      <c r="AE25" s="30"/>
      <c r="AF25" s="31"/>
      <c r="AG25" s="39"/>
      <c r="AH25" s="39"/>
      <c r="AI25" s="39"/>
      <c r="AJ25" s="39"/>
      <c r="AK25" s="39"/>
      <c r="AL25" s="31"/>
    </row>
    <row r="26" spans="1:38" s="47" customFormat="1" ht="27.75" customHeight="1" thickBot="1">
      <c r="A26" s="48" t="s">
        <v>51</v>
      </c>
      <c r="B26" s="291" t="s">
        <v>313</v>
      </c>
      <c r="C26" s="40">
        <v>1870000</v>
      </c>
      <c r="D26" s="32">
        <v>0</v>
      </c>
      <c r="E26" s="33">
        <v>0</v>
      </c>
      <c r="F26" s="32">
        <v>0</v>
      </c>
      <c r="G26" s="33">
        <v>0</v>
      </c>
      <c r="H26" s="40">
        <v>0</v>
      </c>
      <c r="I26" s="40">
        <v>0</v>
      </c>
      <c r="J26" s="32">
        <v>0</v>
      </c>
      <c r="K26" s="33">
        <v>0</v>
      </c>
      <c r="L26" s="40">
        <v>65000</v>
      </c>
      <c r="M26" s="40">
        <v>86000</v>
      </c>
      <c r="N26" s="40">
        <v>110000</v>
      </c>
      <c r="O26" s="40">
        <v>138000</v>
      </c>
      <c r="P26" s="40">
        <v>53000</v>
      </c>
      <c r="Q26" s="32"/>
      <c r="R26" s="40"/>
      <c r="S26" s="40"/>
      <c r="T26" s="40"/>
      <c r="U26" s="40"/>
      <c r="V26" s="33"/>
      <c r="W26" s="40"/>
      <c r="X26" s="40"/>
      <c r="Y26" s="40"/>
      <c r="Z26" s="32"/>
      <c r="AA26" s="33"/>
      <c r="AB26" s="32"/>
      <c r="AC26" s="40"/>
      <c r="AD26" s="33"/>
      <c r="AE26" s="32"/>
      <c r="AF26" s="33"/>
      <c r="AG26" s="40"/>
      <c r="AH26" s="40"/>
      <c r="AI26" s="40"/>
      <c r="AJ26" s="40"/>
      <c r="AK26" s="40"/>
      <c r="AL26" s="33"/>
    </row>
    <row r="27" spans="1:38" s="47" customFormat="1" ht="27.75" customHeight="1" thickTop="1">
      <c r="A27" s="46" t="s">
        <v>52</v>
      </c>
      <c r="B27" s="286" t="s">
        <v>314</v>
      </c>
      <c r="C27" s="39">
        <v>946000</v>
      </c>
      <c r="D27" s="30">
        <v>0</v>
      </c>
      <c r="E27" s="31">
        <v>0</v>
      </c>
      <c r="F27" s="30">
        <v>0</v>
      </c>
      <c r="G27" s="31">
        <v>0</v>
      </c>
      <c r="H27" s="39">
        <v>0</v>
      </c>
      <c r="I27" s="39">
        <v>0</v>
      </c>
      <c r="J27" s="30">
        <v>0</v>
      </c>
      <c r="K27" s="31">
        <v>0</v>
      </c>
      <c r="L27" s="39">
        <v>294000</v>
      </c>
      <c r="M27" s="39">
        <v>340000</v>
      </c>
      <c r="N27" s="39">
        <v>390000</v>
      </c>
      <c r="O27" s="39">
        <v>420000</v>
      </c>
      <c r="P27" s="39">
        <v>270000</v>
      </c>
      <c r="Q27" s="30"/>
      <c r="R27" s="39"/>
      <c r="S27" s="39"/>
      <c r="T27" s="39"/>
      <c r="U27" s="39"/>
      <c r="V27" s="31"/>
      <c r="W27" s="39"/>
      <c r="X27" s="39"/>
      <c r="Y27" s="39"/>
      <c r="Z27" s="30"/>
      <c r="AA27" s="31"/>
      <c r="AB27" s="30"/>
      <c r="AC27" s="39"/>
      <c r="AD27" s="31"/>
      <c r="AE27" s="30"/>
      <c r="AF27" s="31"/>
      <c r="AG27" s="39"/>
      <c r="AH27" s="39"/>
      <c r="AI27" s="39"/>
      <c r="AJ27" s="39"/>
      <c r="AK27" s="39"/>
      <c r="AL27" s="31"/>
    </row>
    <row r="28" spans="1:38" s="47" customFormat="1" ht="27.75" customHeight="1">
      <c r="A28" s="46" t="s">
        <v>53</v>
      </c>
      <c r="B28" s="286" t="s">
        <v>315</v>
      </c>
      <c r="C28" s="39">
        <v>1012000</v>
      </c>
      <c r="D28" s="30">
        <v>0</v>
      </c>
      <c r="E28" s="31">
        <v>0</v>
      </c>
      <c r="F28" s="30">
        <v>0</v>
      </c>
      <c r="G28" s="31">
        <v>0</v>
      </c>
      <c r="H28" s="39">
        <v>0</v>
      </c>
      <c r="I28" s="39">
        <v>0</v>
      </c>
      <c r="J28" s="30">
        <v>0</v>
      </c>
      <c r="K28" s="31">
        <v>0</v>
      </c>
      <c r="L28" s="39">
        <v>294000</v>
      </c>
      <c r="M28" s="39">
        <v>340000</v>
      </c>
      <c r="N28" s="39">
        <v>390000</v>
      </c>
      <c r="O28" s="39">
        <v>420000</v>
      </c>
      <c r="P28" s="39">
        <v>270000</v>
      </c>
      <c r="Q28" s="30"/>
      <c r="R28" s="39"/>
      <c r="S28" s="39"/>
      <c r="T28" s="39"/>
      <c r="U28" s="39"/>
      <c r="V28" s="31"/>
      <c r="W28" s="39"/>
      <c r="X28" s="39"/>
      <c r="Y28" s="39"/>
      <c r="Z28" s="30"/>
      <c r="AA28" s="31"/>
      <c r="AB28" s="30"/>
      <c r="AC28" s="39"/>
      <c r="AD28" s="31"/>
      <c r="AE28" s="30"/>
      <c r="AF28" s="31"/>
      <c r="AG28" s="39"/>
      <c r="AH28" s="39"/>
      <c r="AI28" s="39"/>
      <c r="AJ28" s="39"/>
      <c r="AK28" s="39"/>
      <c r="AL28" s="31"/>
    </row>
    <row r="29" spans="1:38" s="47" customFormat="1" ht="27.75" customHeight="1" thickBot="1">
      <c r="A29" s="49" t="s">
        <v>54</v>
      </c>
      <c r="B29" s="293" t="s">
        <v>316</v>
      </c>
      <c r="C29" s="41">
        <v>1155000</v>
      </c>
      <c r="D29" s="34">
        <v>0</v>
      </c>
      <c r="E29" s="35">
        <v>0</v>
      </c>
      <c r="F29" s="34">
        <v>0</v>
      </c>
      <c r="G29" s="35">
        <v>0</v>
      </c>
      <c r="H29" s="41">
        <v>0</v>
      </c>
      <c r="I29" s="41">
        <v>0</v>
      </c>
      <c r="J29" s="34">
        <v>0</v>
      </c>
      <c r="K29" s="35">
        <v>0</v>
      </c>
      <c r="L29" s="41">
        <v>294000</v>
      </c>
      <c r="M29" s="41">
        <v>340000</v>
      </c>
      <c r="N29" s="41">
        <v>390000</v>
      </c>
      <c r="O29" s="41">
        <v>420000</v>
      </c>
      <c r="P29" s="41">
        <v>270000</v>
      </c>
      <c r="Q29" s="34"/>
      <c r="R29" s="41"/>
      <c r="S29" s="41"/>
      <c r="T29" s="41"/>
      <c r="U29" s="41"/>
      <c r="V29" s="35"/>
      <c r="W29" s="41"/>
      <c r="X29" s="41"/>
      <c r="Y29" s="41"/>
      <c r="Z29" s="34"/>
      <c r="AA29" s="35"/>
      <c r="AB29" s="34"/>
      <c r="AC29" s="41"/>
      <c r="AD29" s="35"/>
      <c r="AE29" s="34"/>
      <c r="AF29" s="35"/>
      <c r="AG29" s="41"/>
      <c r="AH29" s="41"/>
      <c r="AI29" s="41"/>
      <c r="AJ29" s="41"/>
      <c r="AK29" s="41"/>
      <c r="AL29" s="35"/>
    </row>
    <row r="30" spans="1:38" ht="27.75" customHeight="1">
      <c r="A30" s="10" t="s">
        <v>55</v>
      </c>
      <c r="B30" s="294" t="s">
        <v>56</v>
      </c>
      <c r="C30" s="11">
        <v>799700</v>
      </c>
      <c r="D30" s="12">
        <v>0</v>
      </c>
      <c r="E30" s="11">
        <v>0</v>
      </c>
      <c r="F30" s="12">
        <v>0</v>
      </c>
      <c r="G30" s="11">
        <v>0</v>
      </c>
      <c r="H30" s="12">
        <v>0</v>
      </c>
      <c r="I30" s="11">
        <v>0</v>
      </c>
      <c r="J30" s="12">
        <v>0</v>
      </c>
      <c r="K30" s="11">
        <v>0</v>
      </c>
      <c r="L30" s="12"/>
      <c r="M30" s="13"/>
      <c r="N30" s="13"/>
      <c r="O30" s="13"/>
      <c r="P30" s="11"/>
      <c r="Q30" s="12">
        <v>180000</v>
      </c>
      <c r="R30" s="13">
        <v>203000</v>
      </c>
      <c r="S30" s="13">
        <v>223000</v>
      </c>
      <c r="T30" s="13">
        <v>250000</v>
      </c>
      <c r="U30" s="13">
        <v>250000</v>
      </c>
      <c r="V30" s="11">
        <v>250000</v>
      </c>
      <c r="W30" s="12">
        <v>180000</v>
      </c>
      <c r="X30" s="13">
        <v>223000</v>
      </c>
      <c r="Y30" s="13">
        <v>250000</v>
      </c>
      <c r="Z30" s="30">
        <v>180000</v>
      </c>
      <c r="AA30" s="31">
        <v>0</v>
      </c>
      <c r="AB30" s="12">
        <v>178000</v>
      </c>
      <c r="AC30" s="13">
        <v>197000</v>
      </c>
      <c r="AD30" s="11">
        <v>213000</v>
      </c>
      <c r="AE30" s="30">
        <v>0</v>
      </c>
      <c r="AF30" s="31">
        <v>155000</v>
      </c>
      <c r="AG30" s="39">
        <v>155000</v>
      </c>
      <c r="AH30" s="13">
        <v>180000</v>
      </c>
      <c r="AI30" s="13">
        <v>203000</v>
      </c>
      <c r="AJ30" s="13">
        <v>223000</v>
      </c>
      <c r="AK30" s="13">
        <v>250000</v>
      </c>
      <c r="AL30" s="11">
        <v>250000</v>
      </c>
    </row>
    <row r="31" spans="1:38" ht="27.75" customHeight="1">
      <c r="A31" s="10" t="s">
        <v>57</v>
      </c>
      <c r="B31" s="294" t="s">
        <v>58</v>
      </c>
      <c r="C31" s="11">
        <v>1188000</v>
      </c>
      <c r="D31" s="12">
        <v>0</v>
      </c>
      <c r="E31" s="11">
        <v>0</v>
      </c>
      <c r="F31" s="12">
        <v>0</v>
      </c>
      <c r="G31" s="11">
        <v>0</v>
      </c>
      <c r="H31" s="12">
        <v>0</v>
      </c>
      <c r="I31" s="11">
        <v>0</v>
      </c>
      <c r="J31" s="12">
        <v>0</v>
      </c>
      <c r="K31" s="11">
        <v>0</v>
      </c>
      <c r="L31" s="13"/>
      <c r="M31" s="13"/>
      <c r="N31" s="13"/>
      <c r="O31" s="13"/>
      <c r="P31" s="13"/>
      <c r="Q31" s="12">
        <v>330000</v>
      </c>
      <c r="R31" s="13">
        <v>421000</v>
      </c>
      <c r="S31" s="13">
        <v>421000</v>
      </c>
      <c r="T31" s="13">
        <v>600000</v>
      </c>
      <c r="U31" s="13">
        <v>600000</v>
      </c>
      <c r="V31" s="11">
        <v>600000</v>
      </c>
      <c r="W31" s="12">
        <v>330000</v>
      </c>
      <c r="X31" s="13">
        <v>421000</v>
      </c>
      <c r="Y31" s="13">
        <v>600000</v>
      </c>
      <c r="Z31" s="30">
        <v>330000</v>
      </c>
      <c r="AA31" s="31">
        <v>532000</v>
      </c>
      <c r="AB31" s="12">
        <v>323000</v>
      </c>
      <c r="AC31" s="13">
        <v>397000</v>
      </c>
      <c r="AD31" s="11">
        <v>458000</v>
      </c>
      <c r="AE31" s="30">
        <v>154000</v>
      </c>
      <c r="AF31" s="31">
        <v>174000</v>
      </c>
      <c r="AG31" s="39">
        <v>235000</v>
      </c>
      <c r="AH31" s="13">
        <v>330000</v>
      </c>
      <c r="AI31" s="13">
        <v>421000</v>
      </c>
      <c r="AJ31" s="13">
        <v>498000</v>
      </c>
      <c r="AK31" s="13">
        <v>600000</v>
      </c>
      <c r="AL31" s="11">
        <v>600000</v>
      </c>
    </row>
    <row r="32" spans="1:38" ht="27.75" customHeight="1">
      <c r="A32" s="10" t="s">
        <v>59</v>
      </c>
      <c r="B32" s="294" t="s">
        <v>60</v>
      </c>
      <c r="C32" s="11">
        <v>599500</v>
      </c>
      <c r="D32" s="12">
        <v>0</v>
      </c>
      <c r="E32" s="11">
        <v>0</v>
      </c>
      <c r="F32" s="12">
        <v>0</v>
      </c>
      <c r="G32" s="11">
        <v>0</v>
      </c>
      <c r="H32" s="12">
        <v>0</v>
      </c>
      <c r="I32" s="11">
        <v>0</v>
      </c>
      <c r="J32" s="12">
        <v>0</v>
      </c>
      <c r="K32" s="11">
        <v>0</v>
      </c>
      <c r="L32" s="13"/>
      <c r="M32" s="13"/>
      <c r="N32" s="13"/>
      <c r="O32" s="13"/>
      <c r="P32" s="13"/>
      <c r="Q32" s="12">
        <v>300000</v>
      </c>
      <c r="R32" s="13">
        <v>327000</v>
      </c>
      <c r="S32" s="13">
        <v>350000</v>
      </c>
      <c r="T32" s="13">
        <v>380000</v>
      </c>
      <c r="U32" s="13">
        <v>380000</v>
      </c>
      <c r="V32" s="11">
        <v>380000</v>
      </c>
      <c r="W32" s="12">
        <v>300000</v>
      </c>
      <c r="X32" s="13">
        <v>350000</v>
      </c>
      <c r="Y32" s="13">
        <v>380000</v>
      </c>
      <c r="Z32" s="30">
        <v>300000</v>
      </c>
      <c r="AA32" s="31">
        <v>360000</v>
      </c>
      <c r="AB32" s="12">
        <v>298000</v>
      </c>
      <c r="AC32" s="13">
        <v>320000</v>
      </c>
      <c r="AD32" s="11">
        <v>338000</v>
      </c>
      <c r="AE32" s="30">
        <v>254000</v>
      </c>
      <c r="AF32" s="31">
        <v>272000</v>
      </c>
      <c r="AG32" s="39">
        <v>272000</v>
      </c>
      <c r="AH32" s="13">
        <v>300000</v>
      </c>
      <c r="AI32" s="13">
        <v>327000</v>
      </c>
      <c r="AJ32" s="13">
        <v>350000</v>
      </c>
      <c r="AK32" s="13">
        <v>380000</v>
      </c>
      <c r="AL32" s="11">
        <v>380000</v>
      </c>
    </row>
    <row r="33" spans="1:38" ht="27.75" customHeight="1">
      <c r="A33" s="10" t="s">
        <v>61</v>
      </c>
      <c r="B33" s="294" t="s">
        <v>62</v>
      </c>
      <c r="C33" s="11">
        <v>374000</v>
      </c>
      <c r="D33" s="12">
        <v>0</v>
      </c>
      <c r="E33" s="11">
        <v>0</v>
      </c>
      <c r="F33" s="12">
        <v>0</v>
      </c>
      <c r="G33" s="11">
        <v>0</v>
      </c>
      <c r="H33" s="12">
        <v>0</v>
      </c>
      <c r="I33" s="11">
        <v>0</v>
      </c>
      <c r="J33" s="12">
        <v>0</v>
      </c>
      <c r="K33" s="11">
        <v>0</v>
      </c>
      <c r="L33" s="13"/>
      <c r="M33" s="13"/>
      <c r="N33" s="13"/>
      <c r="O33" s="13"/>
      <c r="P33" s="13"/>
      <c r="Q33" s="12">
        <v>90000</v>
      </c>
      <c r="R33" s="13">
        <v>106000</v>
      </c>
      <c r="S33" s="13">
        <v>121000</v>
      </c>
      <c r="T33" s="13">
        <v>140000</v>
      </c>
      <c r="U33" s="13">
        <v>140000</v>
      </c>
      <c r="V33" s="11">
        <v>140000</v>
      </c>
      <c r="W33" s="12">
        <v>90000</v>
      </c>
      <c r="X33" s="13">
        <v>121000</v>
      </c>
      <c r="Y33" s="13">
        <v>140000</v>
      </c>
      <c r="Z33" s="30">
        <v>90000</v>
      </c>
      <c r="AA33" s="31">
        <v>127000</v>
      </c>
      <c r="AB33" s="12">
        <v>88000</v>
      </c>
      <c r="AC33" s="13">
        <v>102000</v>
      </c>
      <c r="AD33" s="11">
        <v>113000</v>
      </c>
      <c r="AE33" s="30">
        <v>61000</v>
      </c>
      <c r="AF33" s="31">
        <v>72000</v>
      </c>
      <c r="AG33" s="39">
        <v>72000</v>
      </c>
      <c r="AH33" s="13">
        <v>90000</v>
      </c>
      <c r="AI33" s="13">
        <v>106000</v>
      </c>
      <c r="AJ33" s="13">
        <v>121000</v>
      </c>
      <c r="AK33" s="13">
        <v>140000</v>
      </c>
      <c r="AL33" s="11">
        <v>140000</v>
      </c>
    </row>
    <row r="34" spans="1:38" ht="27.75" customHeight="1" thickBot="1">
      <c r="A34" s="10" t="s">
        <v>63</v>
      </c>
      <c r="B34" s="294" t="s">
        <v>64</v>
      </c>
      <c r="C34" s="11">
        <v>297000</v>
      </c>
      <c r="D34" s="12">
        <v>0</v>
      </c>
      <c r="E34" s="11">
        <v>0</v>
      </c>
      <c r="F34" s="12">
        <v>0</v>
      </c>
      <c r="G34" s="11">
        <v>0</v>
      </c>
      <c r="H34" s="12">
        <v>0</v>
      </c>
      <c r="I34" s="11">
        <v>0</v>
      </c>
      <c r="J34" s="12">
        <v>0</v>
      </c>
      <c r="K34" s="11">
        <v>0</v>
      </c>
      <c r="L34" s="13"/>
      <c r="M34" s="13"/>
      <c r="N34" s="13"/>
      <c r="O34" s="13"/>
      <c r="P34" s="13"/>
      <c r="Q34" s="12">
        <v>190000</v>
      </c>
      <c r="R34" s="13">
        <v>206000</v>
      </c>
      <c r="S34" s="13">
        <v>221000</v>
      </c>
      <c r="T34" s="13">
        <v>240000</v>
      </c>
      <c r="U34" s="13">
        <v>240000</v>
      </c>
      <c r="V34" s="11">
        <v>240000</v>
      </c>
      <c r="W34" s="12">
        <v>190000</v>
      </c>
      <c r="X34" s="13">
        <v>206000</v>
      </c>
      <c r="Y34" s="13">
        <v>240000</v>
      </c>
      <c r="Z34" s="30">
        <v>190000</v>
      </c>
      <c r="AA34" s="31">
        <v>227000</v>
      </c>
      <c r="AB34" s="12">
        <v>188000</v>
      </c>
      <c r="AC34" s="13">
        <v>202000</v>
      </c>
      <c r="AD34" s="11">
        <v>213000</v>
      </c>
      <c r="AE34" s="30">
        <v>161000</v>
      </c>
      <c r="AF34" s="31">
        <v>172000</v>
      </c>
      <c r="AG34" s="39">
        <v>172000</v>
      </c>
      <c r="AH34" s="13">
        <v>190000</v>
      </c>
      <c r="AI34" s="13">
        <v>206000</v>
      </c>
      <c r="AJ34" s="13">
        <v>221000</v>
      </c>
      <c r="AK34" s="13">
        <v>240000</v>
      </c>
      <c r="AL34" s="11">
        <v>240000</v>
      </c>
    </row>
    <row r="35" spans="1:38" ht="27.75" customHeight="1">
      <c r="A35" s="16" t="s">
        <v>67</v>
      </c>
      <c r="B35" s="295" t="s">
        <v>304</v>
      </c>
      <c r="C35" s="8">
        <v>399300</v>
      </c>
      <c r="D35" s="7">
        <v>0</v>
      </c>
      <c r="E35" s="8">
        <v>0</v>
      </c>
      <c r="F35" s="7">
        <v>0</v>
      </c>
      <c r="G35" s="8">
        <v>0</v>
      </c>
      <c r="H35" s="7">
        <v>0</v>
      </c>
      <c r="I35" s="8">
        <v>0</v>
      </c>
      <c r="J35" s="7">
        <v>0</v>
      </c>
      <c r="K35" s="8">
        <v>0</v>
      </c>
      <c r="L35" s="7"/>
      <c r="M35" s="9"/>
      <c r="N35" s="9"/>
      <c r="O35" s="9"/>
      <c r="P35" s="8"/>
      <c r="Q35" s="7">
        <v>34000</v>
      </c>
      <c r="R35" s="9">
        <v>46000</v>
      </c>
      <c r="S35" s="9">
        <v>56000</v>
      </c>
      <c r="T35" s="9">
        <v>69000</v>
      </c>
      <c r="U35" s="9">
        <v>81000</v>
      </c>
      <c r="V35" s="8">
        <v>108000</v>
      </c>
      <c r="W35" s="7">
        <v>34000</v>
      </c>
      <c r="X35" s="9">
        <v>56000</v>
      </c>
      <c r="Y35" s="9">
        <v>69000</v>
      </c>
      <c r="Z35" s="28">
        <v>34000</v>
      </c>
      <c r="AA35" s="29">
        <v>60000</v>
      </c>
      <c r="AB35" s="7">
        <v>33000</v>
      </c>
      <c r="AC35" s="9">
        <v>42000</v>
      </c>
      <c r="AD35" s="8">
        <v>51000</v>
      </c>
      <c r="AE35" s="28">
        <v>13000</v>
      </c>
      <c r="AF35" s="29">
        <v>21000</v>
      </c>
      <c r="AG35" s="38">
        <v>21000</v>
      </c>
      <c r="AH35" s="9">
        <v>34000</v>
      </c>
      <c r="AI35" s="9">
        <v>46000</v>
      </c>
      <c r="AJ35" s="9">
        <v>56000</v>
      </c>
      <c r="AK35" s="9">
        <v>69000</v>
      </c>
      <c r="AL35" s="8">
        <v>81000</v>
      </c>
    </row>
    <row r="36" spans="1:38" ht="27.75" customHeight="1">
      <c r="A36" s="10" t="s">
        <v>65</v>
      </c>
      <c r="B36" s="296" t="s">
        <v>303</v>
      </c>
      <c r="C36" s="11">
        <v>539000</v>
      </c>
      <c r="D36" s="12">
        <v>0</v>
      </c>
      <c r="E36" s="11">
        <v>0</v>
      </c>
      <c r="F36" s="12">
        <v>0</v>
      </c>
      <c r="G36" s="11">
        <v>0</v>
      </c>
      <c r="H36" s="12">
        <v>0</v>
      </c>
      <c r="I36" s="11">
        <v>0</v>
      </c>
      <c r="J36" s="12">
        <v>0</v>
      </c>
      <c r="K36" s="11">
        <v>0</v>
      </c>
      <c r="L36" s="12"/>
      <c r="M36" s="13"/>
      <c r="N36" s="13"/>
      <c r="O36" s="13"/>
      <c r="P36" s="11"/>
      <c r="Q36" s="12">
        <v>34000</v>
      </c>
      <c r="R36" s="13">
        <v>46000</v>
      </c>
      <c r="S36" s="13">
        <v>56000</v>
      </c>
      <c r="T36" s="13">
        <v>69000</v>
      </c>
      <c r="U36" s="13">
        <v>81000</v>
      </c>
      <c r="V36" s="11">
        <v>108000</v>
      </c>
      <c r="W36" s="12">
        <v>34000</v>
      </c>
      <c r="X36" s="13">
        <v>56000</v>
      </c>
      <c r="Y36" s="13">
        <v>69000</v>
      </c>
      <c r="Z36" s="30">
        <v>34000</v>
      </c>
      <c r="AA36" s="31">
        <v>60000</v>
      </c>
      <c r="AB36" s="12">
        <v>33000</v>
      </c>
      <c r="AC36" s="13">
        <v>42000</v>
      </c>
      <c r="AD36" s="11">
        <v>51000</v>
      </c>
      <c r="AE36" s="30">
        <v>13000</v>
      </c>
      <c r="AF36" s="31">
        <v>21000</v>
      </c>
      <c r="AG36" s="39">
        <v>21000</v>
      </c>
      <c r="AH36" s="13">
        <v>34000</v>
      </c>
      <c r="AI36" s="13">
        <v>46000</v>
      </c>
      <c r="AJ36" s="13">
        <v>56000</v>
      </c>
      <c r="AK36" s="13">
        <v>69000</v>
      </c>
      <c r="AL36" s="11">
        <v>81000</v>
      </c>
    </row>
    <row r="37" spans="1:38" ht="27.75" customHeight="1" thickBot="1">
      <c r="A37" s="19" t="s">
        <v>66</v>
      </c>
      <c r="B37" s="297" t="s">
        <v>302</v>
      </c>
      <c r="C37" s="20">
        <v>605000</v>
      </c>
      <c r="D37" s="21">
        <v>0</v>
      </c>
      <c r="E37" s="20">
        <v>0</v>
      </c>
      <c r="F37" s="21">
        <v>0</v>
      </c>
      <c r="G37" s="20">
        <v>0</v>
      </c>
      <c r="H37" s="21">
        <v>0</v>
      </c>
      <c r="I37" s="20">
        <v>0</v>
      </c>
      <c r="J37" s="21">
        <v>0</v>
      </c>
      <c r="K37" s="20">
        <v>0</v>
      </c>
      <c r="L37" s="21"/>
      <c r="M37" s="22"/>
      <c r="N37" s="22"/>
      <c r="O37" s="22"/>
      <c r="P37" s="20"/>
      <c r="Q37" s="21">
        <v>34000</v>
      </c>
      <c r="R37" s="22">
        <v>46000</v>
      </c>
      <c r="S37" s="22">
        <v>56000</v>
      </c>
      <c r="T37" s="22">
        <v>69000</v>
      </c>
      <c r="U37" s="22">
        <v>81000</v>
      </c>
      <c r="V37" s="20">
        <v>108000</v>
      </c>
      <c r="W37" s="21">
        <v>34000</v>
      </c>
      <c r="X37" s="22">
        <v>56000</v>
      </c>
      <c r="Y37" s="22">
        <v>69000</v>
      </c>
      <c r="Z37" s="32">
        <v>34000</v>
      </c>
      <c r="AA37" s="33">
        <v>60000</v>
      </c>
      <c r="AB37" s="21">
        <v>33000</v>
      </c>
      <c r="AC37" s="22">
        <v>42000</v>
      </c>
      <c r="AD37" s="20">
        <v>51000</v>
      </c>
      <c r="AE37" s="32">
        <v>13000</v>
      </c>
      <c r="AF37" s="33">
        <v>21000</v>
      </c>
      <c r="AG37" s="40">
        <v>21000</v>
      </c>
      <c r="AH37" s="22">
        <v>34000</v>
      </c>
      <c r="AI37" s="22">
        <v>46000</v>
      </c>
      <c r="AJ37" s="22">
        <v>56000</v>
      </c>
      <c r="AK37" s="22">
        <v>69000</v>
      </c>
      <c r="AL37" s="20">
        <v>81000</v>
      </c>
    </row>
    <row r="38" spans="1:38" ht="27.75" customHeight="1" thickTop="1">
      <c r="A38" s="23" t="s">
        <v>68</v>
      </c>
      <c r="B38" s="298" t="s">
        <v>301</v>
      </c>
      <c r="C38" s="26">
        <v>1529000</v>
      </c>
      <c r="D38" s="25">
        <v>0</v>
      </c>
      <c r="E38" s="26">
        <v>0</v>
      </c>
      <c r="F38" s="25">
        <v>0</v>
      </c>
      <c r="G38" s="26">
        <v>0</v>
      </c>
      <c r="H38" s="25">
        <v>0</v>
      </c>
      <c r="I38" s="26">
        <v>0</v>
      </c>
      <c r="J38" s="25">
        <v>0</v>
      </c>
      <c r="K38" s="26">
        <v>0</v>
      </c>
      <c r="L38" s="25"/>
      <c r="M38" s="24"/>
      <c r="N38" s="24"/>
      <c r="O38" s="24"/>
      <c r="P38" s="26"/>
      <c r="Q38" s="25">
        <v>34000</v>
      </c>
      <c r="R38" s="24">
        <v>46000</v>
      </c>
      <c r="S38" s="24">
        <v>56000</v>
      </c>
      <c r="T38" s="24">
        <v>69000</v>
      </c>
      <c r="U38" s="24">
        <v>81000</v>
      </c>
      <c r="V38" s="26">
        <v>108000</v>
      </c>
      <c r="W38" s="25">
        <v>34000</v>
      </c>
      <c r="X38" s="24">
        <v>56000</v>
      </c>
      <c r="Y38" s="24">
        <v>69000</v>
      </c>
      <c r="Z38" s="36">
        <v>34000</v>
      </c>
      <c r="AA38" s="37">
        <v>60000</v>
      </c>
      <c r="AB38" s="25">
        <v>33000</v>
      </c>
      <c r="AC38" s="24">
        <v>42000</v>
      </c>
      <c r="AD38" s="26">
        <v>51000</v>
      </c>
      <c r="AE38" s="36">
        <v>13000</v>
      </c>
      <c r="AF38" s="37">
        <v>21000</v>
      </c>
      <c r="AG38" s="42">
        <v>21000</v>
      </c>
      <c r="AH38" s="24">
        <v>34000</v>
      </c>
      <c r="AI38" s="24">
        <v>46000</v>
      </c>
      <c r="AJ38" s="24">
        <v>56000</v>
      </c>
      <c r="AK38" s="24">
        <v>69000</v>
      </c>
      <c r="AL38" s="26">
        <v>81000</v>
      </c>
    </row>
    <row r="39" spans="1:38" ht="27.75" customHeight="1">
      <c r="A39" s="10" t="s">
        <v>69</v>
      </c>
      <c r="B39" s="296" t="s">
        <v>300</v>
      </c>
      <c r="C39" s="11">
        <v>1738000</v>
      </c>
      <c r="D39" s="12">
        <v>0</v>
      </c>
      <c r="E39" s="11">
        <v>0</v>
      </c>
      <c r="F39" s="12">
        <v>0</v>
      </c>
      <c r="G39" s="11">
        <v>0</v>
      </c>
      <c r="H39" s="12">
        <v>0</v>
      </c>
      <c r="I39" s="11">
        <v>0</v>
      </c>
      <c r="J39" s="12">
        <v>0</v>
      </c>
      <c r="K39" s="11">
        <v>0</v>
      </c>
      <c r="L39" s="12"/>
      <c r="M39" s="13"/>
      <c r="N39" s="13"/>
      <c r="O39" s="13"/>
      <c r="P39" s="11"/>
      <c r="Q39" s="12">
        <v>34000</v>
      </c>
      <c r="R39" s="13">
        <v>46000</v>
      </c>
      <c r="S39" s="13">
        <v>56000</v>
      </c>
      <c r="T39" s="13">
        <v>69000</v>
      </c>
      <c r="U39" s="13">
        <v>81000</v>
      </c>
      <c r="V39" s="11">
        <v>108000</v>
      </c>
      <c r="W39" s="12">
        <v>34000</v>
      </c>
      <c r="X39" s="13">
        <v>56000</v>
      </c>
      <c r="Y39" s="13">
        <v>69000</v>
      </c>
      <c r="Z39" s="30">
        <v>34000</v>
      </c>
      <c r="AA39" s="31">
        <v>60000</v>
      </c>
      <c r="AB39" s="12">
        <v>33000</v>
      </c>
      <c r="AC39" s="13">
        <v>42000</v>
      </c>
      <c r="AD39" s="11">
        <v>51000</v>
      </c>
      <c r="AE39" s="30">
        <v>13000</v>
      </c>
      <c r="AF39" s="31">
        <v>21000</v>
      </c>
      <c r="AG39" s="39">
        <v>21000</v>
      </c>
      <c r="AH39" s="13">
        <v>34000</v>
      </c>
      <c r="AI39" s="13">
        <v>46000</v>
      </c>
      <c r="AJ39" s="13">
        <v>56000</v>
      </c>
      <c r="AK39" s="13">
        <v>69000</v>
      </c>
      <c r="AL39" s="11">
        <v>81000</v>
      </c>
    </row>
    <row r="40" spans="1:38" ht="27.75" customHeight="1" thickBot="1">
      <c r="A40" s="19" t="s">
        <v>70</v>
      </c>
      <c r="B40" s="297" t="s">
        <v>299</v>
      </c>
      <c r="C40" s="20">
        <v>1375000</v>
      </c>
      <c r="D40" s="21">
        <v>0</v>
      </c>
      <c r="E40" s="20">
        <v>0</v>
      </c>
      <c r="F40" s="21">
        <v>0</v>
      </c>
      <c r="G40" s="20">
        <v>0</v>
      </c>
      <c r="H40" s="21">
        <v>0</v>
      </c>
      <c r="I40" s="20">
        <v>0</v>
      </c>
      <c r="J40" s="21">
        <v>0</v>
      </c>
      <c r="K40" s="20">
        <v>0</v>
      </c>
      <c r="L40" s="21"/>
      <c r="M40" s="22"/>
      <c r="N40" s="22"/>
      <c r="O40" s="22"/>
      <c r="P40" s="20"/>
      <c r="Q40" s="21">
        <v>34000</v>
      </c>
      <c r="R40" s="22">
        <v>46000</v>
      </c>
      <c r="S40" s="22">
        <v>56000</v>
      </c>
      <c r="T40" s="22">
        <v>69000</v>
      </c>
      <c r="U40" s="22">
        <v>81000</v>
      </c>
      <c r="V40" s="20">
        <v>108000</v>
      </c>
      <c r="W40" s="21">
        <v>34000</v>
      </c>
      <c r="X40" s="22">
        <v>56000</v>
      </c>
      <c r="Y40" s="22">
        <v>69000</v>
      </c>
      <c r="Z40" s="32">
        <v>34000</v>
      </c>
      <c r="AA40" s="33">
        <v>60000</v>
      </c>
      <c r="AB40" s="21">
        <v>33000</v>
      </c>
      <c r="AC40" s="22">
        <v>42000</v>
      </c>
      <c r="AD40" s="20">
        <v>51000</v>
      </c>
      <c r="AE40" s="32">
        <v>13000</v>
      </c>
      <c r="AF40" s="33">
        <v>21000</v>
      </c>
      <c r="AG40" s="40">
        <v>21000</v>
      </c>
      <c r="AH40" s="22">
        <v>34000</v>
      </c>
      <c r="AI40" s="22">
        <v>46000</v>
      </c>
      <c r="AJ40" s="22">
        <v>56000</v>
      </c>
      <c r="AK40" s="22">
        <v>69000</v>
      </c>
      <c r="AL40" s="20">
        <v>81000</v>
      </c>
    </row>
    <row r="41" spans="1:38" ht="27.75" customHeight="1" thickTop="1">
      <c r="A41" s="10" t="s">
        <v>71</v>
      </c>
      <c r="B41" s="296" t="s">
        <v>298</v>
      </c>
      <c r="C41" s="11">
        <v>1584000</v>
      </c>
      <c r="D41" s="12">
        <v>0</v>
      </c>
      <c r="E41" s="11">
        <v>0</v>
      </c>
      <c r="F41" s="12">
        <v>0</v>
      </c>
      <c r="G41" s="11">
        <v>0</v>
      </c>
      <c r="H41" s="12">
        <v>0</v>
      </c>
      <c r="I41" s="11">
        <v>0</v>
      </c>
      <c r="J41" s="12">
        <v>0</v>
      </c>
      <c r="K41" s="11">
        <v>0</v>
      </c>
      <c r="L41" s="12"/>
      <c r="M41" s="13"/>
      <c r="N41" s="13"/>
      <c r="O41" s="13"/>
      <c r="P41" s="11"/>
      <c r="Q41" s="12">
        <v>34000</v>
      </c>
      <c r="R41" s="13">
        <v>46000</v>
      </c>
      <c r="S41" s="13">
        <v>56000</v>
      </c>
      <c r="T41" s="13">
        <v>69000</v>
      </c>
      <c r="U41" s="13">
        <v>81000</v>
      </c>
      <c r="V41" s="11">
        <v>108000</v>
      </c>
      <c r="W41" s="12">
        <v>34000</v>
      </c>
      <c r="X41" s="13">
        <v>56000</v>
      </c>
      <c r="Y41" s="13">
        <v>69000</v>
      </c>
      <c r="Z41" s="30">
        <v>34000</v>
      </c>
      <c r="AA41" s="31">
        <v>60000</v>
      </c>
      <c r="AB41" s="12">
        <v>33000</v>
      </c>
      <c r="AC41" s="13">
        <v>42000</v>
      </c>
      <c r="AD41" s="11">
        <v>51000</v>
      </c>
      <c r="AE41" s="30">
        <v>13000</v>
      </c>
      <c r="AF41" s="31">
        <v>21000</v>
      </c>
      <c r="AG41" s="39">
        <v>21000</v>
      </c>
      <c r="AH41" s="13">
        <v>34000</v>
      </c>
      <c r="AI41" s="13">
        <v>46000</v>
      </c>
      <c r="AJ41" s="13">
        <v>56000</v>
      </c>
      <c r="AK41" s="13">
        <v>69000</v>
      </c>
      <c r="AL41" s="11">
        <v>81000</v>
      </c>
    </row>
    <row r="42" spans="1:38" ht="27.75" customHeight="1">
      <c r="A42" s="10" t="s">
        <v>72</v>
      </c>
      <c r="B42" s="296" t="s">
        <v>297</v>
      </c>
      <c r="C42" s="11">
        <v>990000</v>
      </c>
      <c r="D42" s="12">
        <v>0</v>
      </c>
      <c r="E42" s="11">
        <v>0</v>
      </c>
      <c r="F42" s="12">
        <v>0</v>
      </c>
      <c r="G42" s="11">
        <v>0</v>
      </c>
      <c r="H42" s="12">
        <v>0</v>
      </c>
      <c r="I42" s="11">
        <v>0</v>
      </c>
      <c r="J42" s="12">
        <v>0</v>
      </c>
      <c r="K42" s="11">
        <v>0</v>
      </c>
      <c r="L42" s="12"/>
      <c r="M42" s="13"/>
      <c r="N42" s="13"/>
      <c r="O42" s="13"/>
      <c r="P42" s="11"/>
      <c r="Q42" s="12">
        <v>34000</v>
      </c>
      <c r="R42" s="13">
        <v>46000</v>
      </c>
      <c r="S42" s="13">
        <v>56000</v>
      </c>
      <c r="T42" s="13">
        <v>69000</v>
      </c>
      <c r="U42" s="13">
        <v>81000</v>
      </c>
      <c r="V42" s="11">
        <v>108000</v>
      </c>
      <c r="W42" s="12">
        <v>34000</v>
      </c>
      <c r="X42" s="13">
        <v>56000</v>
      </c>
      <c r="Y42" s="13">
        <v>69000</v>
      </c>
      <c r="Z42" s="30">
        <v>34000</v>
      </c>
      <c r="AA42" s="31">
        <v>60000</v>
      </c>
      <c r="AB42" s="12">
        <v>33000</v>
      </c>
      <c r="AC42" s="13">
        <v>42000</v>
      </c>
      <c r="AD42" s="11">
        <v>51000</v>
      </c>
      <c r="AE42" s="30">
        <v>13000</v>
      </c>
      <c r="AF42" s="31">
        <v>21000</v>
      </c>
      <c r="AG42" s="39">
        <v>21000</v>
      </c>
      <c r="AH42" s="13">
        <v>34000</v>
      </c>
      <c r="AI42" s="13">
        <v>46000</v>
      </c>
      <c r="AJ42" s="13">
        <v>56000</v>
      </c>
      <c r="AK42" s="13">
        <v>69000</v>
      </c>
      <c r="AL42" s="11">
        <v>81000</v>
      </c>
    </row>
    <row r="43" spans="1:38" ht="27.75" customHeight="1" thickBot="1">
      <c r="A43" s="4" t="s">
        <v>73</v>
      </c>
      <c r="B43" s="299" t="s">
        <v>296</v>
      </c>
      <c r="C43" s="5">
        <v>1056000</v>
      </c>
      <c r="D43" s="14">
        <v>0</v>
      </c>
      <c r="E43" s="5">
        <v>0</v>
      </c>
      <c r="F43" s="14">
        <v>0</v>
      </c>
      <c r="G43" s="5">
        <v>0</v>
      </c>
      <c r="H43" s="14">
        <v>0</v>
      </c>
      <c r="I43" s="5">
        <v>0</v>
      </c>
      <c r="J43" s="14">
        <v>0</v>
      </c>
      <c r="K43" s="5">
        <v>0</v>
      </c>
      <c r="L43" s="14"/>
      <c r="M43" s="15"/>
      <c r="N43" s="15"/>
      <c r="O43" s="15"/>
      <c r="P43" s="5"/>
      <c r="Q43" s="14">
        <v>34000</v>
      </c>
      <c r="R43" s="15">
        <v>46000</v>
      </c>
      <c r="S43" s="15">
        <v>56000</v>
      </c>
      <c r="T43" s="15">
        <v>69000</v>
      </c>
      <c r="U43" s="15">
        <v>81000</v>
      </c>
      <c r="V43" s="5">
        <v>108000</v>
      </c>
      <c r="W43" s="14">
        <v>34000</v>
      </c>
      <c r="X43" s="15">
        <v>56000</v>
      </c>
      <c r="Y43" s="15">
        <v>69000</v>
      </c>
      <c r="Z43" s="34">
        <v>34000</v>
      </c>
      <c r="AA43" s="35">
        <v>60000</v>
      </c>
      <c r="AB43" s="14">
        <v>33000</v>
      </c>
      <c r="AC43" s="15">
        <v>42000</v>
      </c>
      <c r="AD43" s="5">
        <v>51000</v>
      </c>
      <c r="AE43" s="34">
        <v>13000</v>
      </c>
      <c r="AF43" s="35">
        <v>21000</v>
      </c>
      <c r="AG43" s="41">
        <v>21000</v>
      </c>
      <c r="AH43" s="15">
        <v>34000</v>
      </c>
      <c r="AI43" s="15">
        <v>46000</v>
      </c>
      <c r="AJ43" s="15">
        <v>56000</v>
      </c>
      <c r="AK43" s="15">
        <v>69000</v>
      </c>
      <c r="AL43" s="5">
        <v>81000</v>
      </c>
    </row>
  </sheetData>
  <mergeCells count="8">
    <mergeCell ref="AE2:AF2"/>
    <mergeCell ref="AG2:AL2"/>
    <mergeCell ref="D2:K2"/>
    <mergeCell ref="L2:P2"/>
    <mergeCell ref="Q2:V2"/>
    <mergeCell ref="W2:Y2"/>
    <mergeCell ref="AB2:AD2"/>
    <mergeCell ref="Z2:AA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price!L18</f>
        <v>65000</v>
      </c>
      <c r="F4" s="83">
        <f>price!M18</f>
        <v>86000</v>
      </c>
      <c r="G4" s="83">
        <f>price!N18</f>
        <v>110000</v>
      </c>
      <c r="H4" s="83">
        <f>price!O18</f>
        <v>138000</v>
      </c>
      <c r="I4" s="83">
        <f>price!P18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price!B18</f>
        <v>아이폰12_
64GB</v>
      </c>
      <c r="F7" s="460"/>
      <c r="G7" s="461" t="s">
        <v>258</v>
      </c>
      <c r="H7" s="461"/>
      <c r="I7" s="462">
        <f>price!C18</f>
        <v>1078000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64GB</v>
      </c>
      <c r="E11" s="124" t="s">
        <v>266</v>
      </c>
      <c r="F11" s="125">
        <f>I7</f>
        <v>1078000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1003250</v>
      </c>
      <c r="I14" s="234">
        <f>SUM(H14/24)+E14+P14+Q14</f>
        <v>99420.073958333349</v>
      </c>
      <c r="J14" s="234">
        <f>SUM(H14/36)+E14+P14+Q14</f>
        <v>85486.046180555568</v>
      </c>
      <c r="K14" s="249">
        <f>SUM(H14/48)+E14+P14+Q14</f>
        <v>78519.032291666677</v>
      </c>
      <c r="L14" s="239"/>
      <c r="N14" s="261" t="str">
        <f>D14</f>
        <v>5GX
슬림</v>
      </c>
      <c r="O14" s="262">
        <f>SUM(H14*const!C2)</f>
        <v>62903.775000000009</v>
      </c>
      <c r="P14" s="262">
        <f>SUM(O14/24)</f>
        <v>2620.9906250000004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979100</v>
      </c>
      <c r="I15" s="231">
        <f t="shared" ref="I15:I18" si="1">SUM(H15/24)+E15+P15+Q15</f>
        <v>118350.73208333334</v>
      </c>
      <c r="J15" s="231">
        <f t="shared" ref="J15:J18" si="2">SUM(H15/36)+E15+P15+Q15</f>
        <v>104752.12097222221</v>
      </c>
      <c r="K15" s="250">
        <f t="shared" ref="K15:K18" si="3">SUM(H15/48)+E15+P15+Q15</f>
        <v>97952.815416666679</v>
      </c>
      <c r="L15" s="239"/>
      <c r="N15" s="261" t="str">
        <f t="shared" ref="N15:N18" si="4">D15</f>
        <v>5GX
스탠다드</v>
      </c>
      <c r="O15" s="262">
        <f>SUM(H15*const!C2)</f>
        <v>61389.570000000007</v>
      </c>
      <c r="P15" s="262">
        <f t="shared" ref="P15:P18" si="5">SUM(O15/24)</f>
        <v>2557.8987500000003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951500</v>
      </c>
      <c r="I16" s="231">
        <f t="shared" si="1"/>
        <v>131128.62708333335</v>
      </c>
      <c r="J16" s="231">
        <f t="shared" si="2"/>
        <v>117913.34930555556</v>
      </c>
      <c r="K16" s="250">
        <f t="shared" si="3"/>
        <v>111305.71041666667</v>
      </c>
      <c r="L16" s="239"/>
      <c r="N16" s="261" t="str">
        <f t="shared" si="4"/>
        <v>5GX
프라임</v>
      </c>
      <c r="O16" s="262">
        <f>SUM(H16*const!C2)</f>
        <v>59659.05</v>
      </c>
      <c r="P16" s="262">
        <f t="shared" si="5"/>
        <v>2485.7937500000003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919300</v>
      </c>
      <c r="I17" s="237">
        <f t="shared" si="1"/>
        <v>165702.83791666667</v>
      </c>
      <c r="J17" s="237">
        <f t="shared" si="2"/>
        <v>152934.78236111114</v>
      </c>
      <c r="K17" s="251">
        <f t="shared" si="3"/>
        <v>146550.75458333336</v>
      </c>
      <c r="L17" s="239"/>
      <c r="M17" s="56"/>
      <c r="N17" s="261" t="str">
        <f t="shared" si="4"/>
        <v>5GX
플래티넘</v>
      </c>
      <c r="O17" s="262">
        <f>SUM(H17*const!C2)</f>
        <v>57640.110000000008</v>
      </c>
      <c r="P17" s="262">
        <f t="shared" si="5"/>
        <v>2401.6712500000003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1017050</v>
      </c>
      <c r="I18" s="241">
        <f t="shared" si="1"/>
        <v>90031.12645833334</v>
      </c>
      <c r="J18" s="241">
        <f t="shared" si="2"/>
        <v>75905.432013888887</v>
      </c>
      <c r="K18" s="252">
        <f t="shared" si="3"/>
        <v>68842.584791666668</v>
      </c>
      <c r="L18" s="239"/>
      <c r="M18" s="56"/>
      <c r="N18" s="261" t="str">
        <f t="shared" si="4"/>
        <v>5GX
0틴</v>
      </c>
      <c r="O18" s="262">
        <f>SUM(H18*const!C2)</f>
        <v>63769.035000000003</v>
      </c>
      <c r="P18" s="262">
        <f t="shared" si="5"/>
        <v>2657.0431250000001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64GB</v>
      </c>
      <c r="E20" s="75" t="s">
        <v>266</v>
      </c>
      <c r="F20" s="76">
        <f>I7</f>
        <v>1078000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1078000</v>
      </c>
      <c r="I23" s="224">
        <f>SUM(H23/24)+P23+Q23+E23-F23</f>
        <v>88979.941666666666</v>
      </c>
      <c r="J23" s="224">
        <f>SUM(H23/36)+P23+Q23+E23-F23</f>
        <v>74007.719444444447</v>
      </c>
      <c r="K23" s="254">
        <f>SUM(H23/48)+P23+Q23+E23-F23</f>
        <v>66521.608333333337</v>
      </c>
      <c r="L23" s="239"/>
      <c r="M23" s="56"/>
      <c r="N23" s="261" t="str">
        <f>D23</f>
        <v>5GX
슬림</v>
      </c>
      <c r="O23" s="262">
        <f>SUM(H23*const!C2)</f>
        <v>67590.600000000006</v>
      </c>
      <c r="P23" s="262">
        <f>SUM(O23/24)</f>
        <v>2816.2750000000001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1078000</v>
      </c>
      <c r="I24" s="86">
        <f t="shared" ref="I24:I27" si="9">SUM(H24/24)+P24+Q24+E24-F24</f>
        <v>103979.94166666667</v>
      </c>
      <c r="J24" s="86">
        <f t="shared" ref="J24:J27" si="10">SUM(H24/36)+P24+Q24+E24-F24</f>
        <v>89007.719444444447</v>
      </c>
      <c r="K24" s="255">
        <f t="shared" ref="K24:K27" si="11">SUM(H24/48)+P24+Q24+E24-F24</f>
        <v>81521.608333333337</v>
      </c>
      <c r="L24" s="239"/>
      <c r="M24" s="56"/>
      <c r="N24" s="261" t="str">
        <f t="shared" ref="N24:N27" si="12">D24</f>
        <v>5GX
스탠다드</v>
      </c>
      <c r="O24" s="262">
        <f>SUM(H24*const!C2)</f>
        <v>67590.600000000006</v>
      </c>
      <c r="P24" s="262">
        <f t="shared" ref="P24:P27" si="13">SUM(O24/24)</f>
        <v>2816.2750000000001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1078000</v>
      </c>
      <c r="I25" s="86">
        <f t="shared" si="9"/>
        <v>114479.94166666665</v>
      </c>
      <c r="J25" s="86">
        <f t="shared" si="10"/>
        <v>99507.719444444447</v>
      </c>
      <c r="K25" s="255">
        <f t="shared" si="11"/>
        <v>92021.608333333337</v>
      </c>
      <c r="L25" s="239"/>
      <c r="M25" s="56"/>
      <c r="N25" s="261" t="str">
        <f t="shared" si="12"/>
        <v>5GX
프라임</v>
      </c>
      <c r="O25" s="262">
        <f>SUM(H25*const!C2)</f>
        <v>67590.600000000006</v>
      </c>
      <c r="P25" s="262">
        <f t="shared" si="13"/>
        <v>2816.2750000000001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1078000</v>
      </c>
      <c r="I26" s="88">
        <f t="shared" si="9"/>
        <v>141479.94166666665</v>
      </c>
      <c r="J26" s="88">
        <f t="shared" si="10"/>
        <v>126507.71944444446</v>
      </c>
      <c r="K26" s="256">
        <f t="shared" si="11"/>
        <v>119021.60833333334</v>
      </c>
      <c r="L26" s="239"/>
      <c r="M26" s="56"/>
      <c r="N26" s="261" t="str">
        <f t="shared" si="12"/>
        <v>5GX
플래티넘</v>
      </c>
      <c r="O26" s="262">
        <f>SUM(H26*const!C2)</f>
        <v>67590.600000000006</v>
      </c>
      <c r="P26" s="262">
        <f t="shared" si="13"/>
        <v>2816.2750000000001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1078000</v>
      </c>
      <c r="I27" s="226">
        <f t="shared" si="9"/>
        <v>81479.941666666666</v>
      </c>
      <c r="J27" s="226">
        <f t="shared" si="10"/>
        <v>66507.719444444447</v>
      </c>
      <c r="K27" s="257">
        <f t="shared" si="11"/>
        <v>59021.608333333337</v>
      </c>
      <c r="L27" s="239"/>
      <c r="M27" s="56"/>
      <c r="N27" s="261" t="str">
        <f t="shared" si="12"/>
        <v>5GX
0틴</v>
      </c>
      <c r="O27" s="262">
        <f>SUM(H27*const!C2)</f>
        <v>67590.600000000006</v>
      </c>
      <c r="P27" s="262">
        <f t="shared" si="13"/>
        <v>2816.2750000000001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price!L19</f>
        <v>65000</v>
      </c>
      <c r="F4" s="83">
        <f>price!M19</f>
        <v>86000</v>
      </c>
      <c r="G4" s="83">
        <f>price!N19</f>
        <v>110000</v>
      </c>
      <c r="H4" s="83">
        <f>price!O19</f>
        <v>138000</v>
      </c>
      <c r="I4" s="83">
        <f>price!P19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price!B19</f>
        <v>아이폰12_
128GB</v>
      </c>
      <c r="F7" s="460"/>
      <c r="G7" s="461" t="s">
        <v>258</v>
      </c>
      <c r="H7" s="461"/>
      <c r="I7" s="462">
        <f>price!C19</f>
        <v>1155000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128GB</v>
      </c>
      <c r="E11" s="124" t="s">
        <v>266</v>
      </c>
      <c r="F11" s="125">
        <f>I7</f>
        <v>1155000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1080250</v>
      </c>
      <c r="I14" s="234">
        <f>SUM(H14/24)+E14+P14+Q14</f>
        <v>102829.56979166665</v>
      </c>
      <c r="J14" s="234">
        <f>SUM(H14/36)+E14+P14+Q14</f>
        <v>87826.097569444435</v>
      </c>
      <c r="K14" s="249">
        <f>SUM(H14/48)+E14+P14+Q14</f>
        <v>80324.361458333326</v>
      </c>
      <c r="L14" s="239"/>
      <c r="N14" s="261" t="str">
        <f>D14</f>
        <v>5GX
슬림</v>
      </c>
      <c r="O14" s="262">
        <f>SUM(H14*const!C2)</f>
        <v>67731.675000000003</v>
      </c>
      <c r="P14" s="262">
        <f>SUM(O14/24)</f>
        <v>2822.1531250000003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1056100</v>
      </c>
      <c r="I15" s="231">
        <f t="shared" ref="I15:I18" si="1">SUM(H15/24)+E15+P15+Q15</f>
        <v>121760.22791666666</v>
      </c>
      <c r="J15" s="231">
        <f t="shared" ref="J15:J18" si="2">SUM(H15/36)+E15+P15+Q15</f>
        <v>107092.17236111111</v>
      </c>
      <c r="K15" s="250">
        <f t="shared" ref="K15:K18" si="3">SUM(H15/48)+E15+P15+Q15</f>
        <v>99758.144583333327</v>
      </c>
      <c r="L15" s="239"/>
      <c r="N15" s="261" t="str">
        <f t="shared" ref="N15:N18" si="4">D15</f>
        <v>5GX
스탠다드</v>
      </c>
      <c r="O15" s="262">
        <f>SUM(H15*const!C2)</f>
        <v>66217.47</v>
      </c>
      <c r="P15" s="262">
        <f t="shared" ref="P15:P18" si="5">SUM(O15/24)</f>
        <v>2759.0612500000002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1028500</v>
      </c>
      <c r="I16" s="231">
        <f t="shared" si="1"/>
        <v>134538.12291666665</v>
      </c>
      <c r="J16" s="231">
        <f t="shared" si="2"/>
        <v>120253.40069444444</v>
      </c>
      <c r="K16" s="250">
        <f t="shared" si="3"/>
        <v>113111.03958333333</v>
      </c>
      <c r="L16" s="239"/>
      <c r="N16" s="261" t="str">
        <f t="shared" si="4"/>
        <v>5GX
프라임</v>
      </c>
      <c r="O16" s="262">
        <f>SUM(H16*const!C2)</f>
        <v>64486.950000000004</v>
      </c>
      <c r="P16" s="262">
        <f t="shared" si="5"/>
        <v>2686.9562500000002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996300</v>
      </c>
      <c r="I17" s="237">
        <f t="shared" si="1"/>
        <v>169112.33374999999</v>
      </c>
      <c r="J17" s="237">
        <f t="shared" si="2"/>
        <v>155274.83374999999</v>
      </c>
      <c r="K17" s="251">
        <f t="shared" si="3"/>
        <v>148356.08374999999</v>
      </c>
      <c r="L17" s="239"/>
      <c r="M17" s="56"/>
      <c r="N17" s="261" t="str">
        <f t="shared" si="4"/>
        <v>5GX
플래티넘</v>
      </c>
      <c r="O17" s="262">
        <f>SUM(H17*const!C2)</f>
        <v>62468.010000000009</v>
      </c>
      <c r="P17" s="262">
        <f t="shared" si="5"/>
        <v>2602.8337500000002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1094050</v>
      </c>
      <c r="I18" s="241">
        <f t="shared" si="1"/>
        <v>93440.622291666659</v>
      </c>
      <c r="J18" s="241">
        <f t="shared" si="2"/>
        <v>78245.483402777783</v>
      </c>
      <c r="K18" s="252">
        <f t="shared" si="3"/>
        <v>70647.913958333331</v>
      </c>
      <c r="L18" s="239"/>
      <c r="M18" s="56"/>
      <c r="N18" s="261" t="str">
        <f t="shared" si="4"/>
        <v>5GX
0틴</v>
      </c>
      <c r="O18" s="262">
        <f>SUM(H18*const!C2)</f>
        <v>68596.935000000012</v>
      </c>
      <c r="P18" s="262">
        <f t="shared" si="5"/>
        <v>2858.2056250000005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128GB</v>
      </c>
      <c r="E20" s="75" t="s">
        <v>266</v>
      </c>
      <c r="F20" s="76">
        <f>I7</f>
        <v>1155000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price!L20</f>
        <v>65000</v>
      </c>
      <c r="F4" s="83">
        <f>price!M20</f>
        <v>86000</v>
      </c>
      <c r="G4" s="83">
        <f>price!N20</f>
        <v>110000</v>
      </c>
      <c r="H4" s="83">
        <f>price!O20</f>
        <v>138000</v>
      </c>
      <c r="I4" s="83">
        <f>price!P20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price!B20</f>
        <v>아이폰12_
256GB</v>
      </c>
      <c r="F7" s="460"/>
      <c r="G7" s="461" t="s">
        <v>258</v>
      </c>
      <c r="H7" s="461"/>
      <c r="I7" s="462">
        <f>price!C20</f>
        <v>1287000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아이폰12_
256GB</v>
      </c>
      <c r="E11" s="124" t="s">
        <v>266</v>
      </c>
      <c r="F11" s="125">
        <f>I7</f>
        <v>1287000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1212250</v>
      </c>
      <c r="I14" s="234">
        <f>SUM(H14/24)+E14+P14+Q14</f>
        <v>108674.41979166666</v>
      </c>
      <c r="J14" s="234">
        <f>SUM(H14/36)+E14+P14+Q14</f>
        <v>91837.614236111112</v>
      </c>
      <c r="K14" s="249">
        <f>SUM(H14/48)+E14+P14+Q14</f>
        <v>83419.211458333331</v>
      </c>
      <c r="L14" s="239"/>
      <c r="N14" s="261" t="str">
        <f>D14</f>
        <v>5GX
슬림</v>
      </c>
      <c r="O14" s="262">
        <f>SUM(H14*const!C2)</f>
        <v>76008.075000000012</v>
      </c>
      <c r="P14" s="262">
        <f>SUM(O14/24)</f>
        <v>3167.0031250000006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1188100</v>
      </c>
      <c r="I15" s="231">
        <f t="shared" ref="I15:I18" si="1">SUM(H15/24)+E15+P15+Q15</f>
        <v>127605.07791666666</v>
      </c>
      <c r="J15" s="231">
        <f t="shared" ref="J15:J18" si="2">SUM(H15/36)+E15+P15+Q15</f>
        <v>111103.68902777779</v>
      </c>
      <c r="K15" s="250">
        <f t="shared" ref="K15:K18" si="3">SUM(H15/48)+E15+P15+Q15</f>
        <v>102852.99458333333</v>
      </c>
      <c r="L15" s="239"/>
      <c r="N15" s="261" t="str">
        <f t="shared" ref="N15:N18" si="4">D15</f>
        <v>5GX
스탠다드</v>
      </c>
      <c r="O15" s="262">
        <f>SUM(H15*const!C2)</f>
        <v>74493.87000000001</v>
      </c>
      <c r="P15" s="262">
        <f t="shared" ref="P15:P18" si="5">SUM(O15/24)</f>
        <v>3103.9112500000006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1160500</v>
      </c>
      <c r="I16" s="231">
        <f t="shared" si="1"/>
        <v>140382.97291666665</v>
      </c>
      <c r="J16" s="231">
        <f t="shared" si="2"/>
        <v>124264.9173611111</v>
      </c>
      <c r="K16" s="250">
        <f t="shared" si="3"/>
        <v>116205.88958333332</v>
      </c>
      <c r="L16" s="239"/>
      <c r="N16" s="261" t="str">
        <f t="shared" si="4"/>
        <v>5GX
프라임</v>
      </c>
      <c r="O16" s="262">
        <f>SUM(H16*const!C2)</f>
        <v>72763.350000000006</v>
      </c>
      <c r="P16" s="262">
        <f t="shared" si="5"/>
        <v>3031.8062500000001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1128300</v>
      </c>
      <c r="I17" s="237">
        <f t="shared" si="1"/>
        <v>174957.18375</v>
      </c>
      <c r="J17" s="237">
        <f t="shared" si="2"/>
        <v>159286.35041666665</v>
      </c>
      <c r="K17" s="251">
        <f t="shared" si="3"/>
        <v>151450.93375</v>
      </c>
      <c r="L17" s="239"/>
      <c r="M17" s="56"/>
      <c r="N17" s="261" t="str">
        <f t="shared" si="4"/>
        <v>5GX
플래티넘</v>
      </c>
      <c r="O17" s="262">
        <f>SUM(H17*const!C2)</f>
        <v>70744.41</v>
      </c>
      <c r="P17" s="262">
        <f t="shared" si="5"/>
        <v>2947.6837500000001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1226050</v>
      </c>
      <c r="I18" s="241">
        <f t="shared" si="1"/>
        <v>99285.472291666651</v>
      </c>
      <c r="J18" s="241">
        <f t="shared" si="2"/>
        <v>82257.000069444432</v>
      </c>
      <c r="K18" s="252">
        <f t="shared" si="3"/>
        <v>73742.763958333322</v>
      </c>
      <c r="L18" s="239"/>
      <c r="M18" s="56"/>
      <c r="N18" s="261" t="str">
        <f t="shared" si="4"/>
        <v>5GX
0틴</v>
      </c>
      <c r="O18" s="262">
        <f>SUM(H18*const!C2)</f>
        <v>76873.335000000006</v>
      </c>
      <c r="P18" s="262">
        <f t="shared" si="5"/>
        <v>3203.0556250000004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아이폰12_
256GB</v>
      </c>
      <c r="E20" s="75" t="s">
        <v>266</v>
      </c>
      <c r="F20" s="76">
        <f>I7</f>
        <v>1287000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1287000</v>
      </c>
      <c r="I23" s="224">
        <f>SUM(H23/24)+P23+Q23+E23-F23</f>
        <v>98234.287500000006</v>
      </c>
      <c r="J23" s="224">
        <f>SUM(H23/36)+P23+Q23+E23-F23</f>
        <v>80359.287500000006</v>
      </c>
      <c r="K23" s="254">
        <f>SUM(H23/48)+P23+Q23+E23-F23</f>
        <v>71421.787500000006</v>
      </c>
      <c r="L23" s="239"/>
      <c r="M23" s="56"/>
      <c r="N23" s="261" t="str">
        <f>D23</f>
        <v>5GX
슬림</v>
      </c>
      <c r="O23" s="262">
        <f>SUM(H23*const!C2)</f>
        <v>80694.900000000009</v>
      </c>
      <c r="P23" s="262">
        <f>SUM(O23/24)</f>
        <v>3362.2875000000004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1287000</v>
      </c>
      <c r="I24" s="86">
        <f t="shared" ref="I24:I27" si="9">SUM(H24/24)+P24+Q24+E24-F24</f>
        <v>113234.28750000001</v>
      </c>
      <c r="J24" s="86">
        <f t="shared" ref="J24:J27" si="10">SUM(H24/36)+P24+Q24+E24-F24</f>
        <v>95359.287500000006</v>
      </c>
      <c r="K24" s="255">
        <f t="shared" ref="K24:K27" si="11">SUM(H24/48)+P24+Q24+E24-F24</f>
        <v>86421.787500000006</v>
      </c>
      <c r="L24" s="239"/>
      <c r="M24" s="56"/>
      <c r="N24" s="261" t="str">
        <f t="shared" ref="N24:N27" si="12">D24</f>
        <v>5GX
스탠다드</v>
      </c>
      <c r="O24" s="262">
        <f>SUM(H24*const!C2)</f>
        <v>80694.900000000009</v>
      </c>
      <c r="P24" s="262">
        <f t="shared" ref="P24:P27" si="13">SUM(O24/24)</f>
        <v>3362.2875000000004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1287000</v>
      </c>
      <c r="I25" s="86">
        <f t="shared" si="9"/>
        <v>123734.28750000001</v>
      </c>
      <c r="J25" s="86">
        <f t="shared" si="10"/>
        <v>105859.28750000001</v>
      </c>
      <c r="K25" s="255">
        <f t="shared" si="11"/>
        <v>96921.787500000006</v>
      </c>
      <c r="L25" s="239"/>
      <c r="M25" s="56"/>
      <c r="N25" s="261" t="str">
        <f t="shared" si="12"/>
        <v>5GX
프라임</v>
      </c>
      <c r="O25" s="262">
        <f>SUM(H25*const!C2)</f>
        <v>80694.900000000009</v>
      </c>
      <c r="P25" s="262">
        <f t="shared" si="13"/>
        <v>3362.2875000000004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1287000</v>
      </c>
      <c r="I26" s="88">
        <f t="shared" si="9"/>
        <v>150734.28750000001</v>
      </c>
      <c r="J26" s="88">
        <f t="shared" si="10"/>
        <v>132859.28750000001</v>
      </c>
      <c r="K26" s="256">
        <f t="shared" si="11"/>
        <v>123921.78750000001</v>
      </c>
      <c r="L26" s="239"/>
      <c r="M26" s="56"/>
      <c r="N26" s="261" t="str">
        <f t="shared" si="12"/>
        <v>5GX
플래티넘</v>
      </c>
      <c r="O26" s="262">
        <f>SUM(H26*const!C2)</f>
        <v>80694.900000000009</v>
      </c>
      <c r="P26" s="262">
        <f t="shared" si="13"/>
        <v>3362.2875000000004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1287000</v>
      </c>
      <c r="I27" s="226">
        <f t="shared" si="9"/>
        <v>90734.287500000006</v>
      </c>
      <c r="J27" s="226">
        <f t="shared" si="10"/>
        <v>72859.287500000006</v>
      </c>
      <c r="K27" s="257">
        <f t="shared" si="11"/>
        <v>63921.787500000006</v>
      </c>
      <c r="L27" s="239"/>
      <c r="M27" s="56"/>
      <c r="N27" s="261" t="str">
        <f t="shared" si="12"/>
        <v>5GX
0틴</v>
      </c>
      <c r="O27" s="262">
        <f>SUM(H27*const!C2)</f>
        <v>80694.900000000009</v>
      </c>
      <c r="P27" s="262">
        <f t="shared" si="13"/>
        <v>3362.2875000000004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price!L21</f>
        <v>65000</v>
      </c>
      <c r="F4" s="83">
        <f>price!M21</f>
        <v>86000</v>
      </c>
      <c r="G4" s="83">
        <f>price!N21</f>
        <v>110000</v>
      </c>
      <c r="H4" s="83">
        <f>price!O21</f>
        <v>138000</v>
      </c>
      <c r="I4" s="83">
        <f>price!P21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4" t="str">
        <f>price!B21</f>
        <v>아이폰12Pro_
128GB</v>
      </c>
      <c r="F7" s="485"/>
      <c r="G7" s="461" t="s">
        <v>258</v>
      </c>
      <c r="H7" s="461"/>
      <c r="I7" s="462">
        <f>price!C21</f>
        <v>1342000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128GB</v>
      </c>
      <c r="E11" s="124" t="s">
        <v>266</v>
      </c>
      <c r="F11" s="125">
        <f>I7</f>
        <v>1342000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1267250</v>
      </c>
      <c r="I14" s="234">
        <f>SUM(H14/24)+E14+P14+Q14</f>
        <v>111109.77395833335</v>
      </c>
      <c r="J14" s="234">
        <f>SUM(H14/36)+E14+P14+Q14</f>
        <v>93509.079513888893</v>
      </c>
      <c r="K14" s="249">
        <f>SUM(H14/48)+E14+P14+Q14</f>
        <v>84708.732291666674</v>
      </c>
      <c r="L14" s="239"/>
      <c r="N14" s="261" t="str">
        <f>D14</f>
        <v>5GX
슬림</v>
      </c>
      <c r="O14" s="262">
        <f>SUM(H14*const!C2)</f>
        <v>79456.575000000012</v>
      </c>
      <c r="P14" s="262">
        <f>SUM(O14/24)</f>
        <v>3310.6906250000006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1243100</v>
      </c>
      <c r="I15" s="231">
        <f t="shared" ref="I15:I18" si="1">SUM(H15/24)+E15+P15+Q15</f>
        <v>130040.43208333335</v>
      </c>
      <c r="J15" s="231">
        <f t="shared" ref="J15:J18" si="2">SUM(H15/36)+E15+P15+Q15</f>
        <v>112775.15430555557</v>
      </c>
      <c r="K15" s="250">
        <f t="shared" ref="K15:K18" si="3">SUM(H15/48)+E15+P15+Q15</f>
        <v>104142.51541666668</v>
      </c>
      <c r="L15" s="239"/>
      <c r="N15" s="261" t="str">
        <f t="shared" ref="N15:N18" si="4">D15</f>
        <v>5GX
스탠다드</v>
      </c>
      <c r="O15" s="262">
        <f>SUM(H15*const!C2)</f>
        <v>77942.37000000001</v>
      </c>
      <c r="P15" s="262">
        <f t="shared" ref="P15:P18" si="5">SUM(O15/24)</f>
        <v>3247.5987500000006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1215500</v>
      </c>
      <c r="I16" s="231">
        <f t="shared" si="1"/>
        <v>142818.32708333334</v>
      </c>
      <c r="J16" s="231">
        <f t="shared" si="2"/>
        <v>125936.38263888888</v>
      </c>
      <c r="K16" s="250">
        <f t="shared" si="3"/>
        <v>117495.41041666667</v>
      </c>
      <c r="L16" s="239"/>
      <c r="N16" s="261" t="str">
        <f t="shared" si="4"/>
        <v>5GX
프라임</v>
      </c>
      <c r="O16" s="262">
        <f>SUM(H16*const!C2)</f>
        <v>76211.850000000006</v>
      </c>
      <c r="P16" s="262">
        <f t="shared" si="5"/>
        <v>3175.4937500000001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1183300</v>
      </c>
      <c r="I17" s="237">
        <f t="shared" si="1"/>
        <v>177392.53791666665</v>
      </c>
      <c r="J17" s="237">
        <f t="shared" si="2"/>
        <v>160957.81569444443</v>
      </c>
      <c r="K17" s="251">
        <f t="shared" si="3"/>
        <v>152740.45458333334</v>
      </c>
      <c r="L17" s="239"/>
      <c r="M17" s="56"/>
      <c r="N17" s="261" t="str">
        <f t="shared" si="4"/>
        <v>5GX
플래티넘</v>
      </c>
      <c r="O17" s="262">
        <f>SUM(H17*const!C2)</f>
        <v>74192.91</v>
      </c>
      <c r="P17" s="262">
        <f t="shared" si="5"/>
        <v>3091.3712500000001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1281050</v>
      </c>
      <c r="I18" s="241">
        <f t="shared" si="1"/>
        <v>101720.82645833334</v>
      </c>
      <c r="J18" s="241">
        <f t="shared" si="2"/>
        <v>83928.465347222213</v>
      </c>
      <c r="K18" s="252">
        <f t="shared" si="3"/>
        <v>75032.284791666665</v>
      </c>
      <c r="L18" s="239"/>
      <c r="M18" s="56"/>
      <c r="N18" s="261" t="str">
        <f t="shared" si="4"/>
        <v>5GX
0틴</v>
      </c>
      <c r="O18" s="262">
        <f>SUM(H18*const!C2)</f>
        <v>80321.835000000006</v>
      </c>
      <c r="P18" s="262">
        <f t="shared" si="5"/>
        <v>3346.7431250000004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128GB</v>
      </c>
      <c r="E20" s="75" t="s">
        <v>266</v>
      </c>
      <c r="F20" s="76">
        <f>I7</f>
        <v>1342000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1342000</v>
      </c>
      <c r="I23" s="224">
        <f>SUM(H23/24)+P23+Q23+E23-F23</f>
        <v>100669.64166666666</v>
      </c>
      <c r="J23" s="224">
        <f>SUM(H23/36)+P23+Q23+E23-F23</f>
        <v>82030.752777777787</v>
      </c>
      <c r="K23" s="254">
        <f>SUM(H23/48)+P23+Q23+E23-F23</f>
        <v>72711.308333333334</v>
      </c>
      <c r="L23" s="239"/>
      <c r="M23" s="56"/>
      <c r="N23" s="261" t="str">
        <f>D23</f>
        <v>5GX
슬림</v>
      </c>
      <c r="O23" s="262">
        <f>SUM(H23*const!C2)</f>
        <v>84143.400000000009</v>
      </c>
      <c r="P23" s="262">
        <f>SUM(O23/24)</f>
        <v>3505.9750000000004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1342000</v>
      </c>
      <c r="I24" s="86">
        <f t="shared" ref="I24:I27" si="9">SUM(H24/24)+P24+Q24+E24-F24</f>
        <v>115669.64166666666</v>
      </c>
      <c r="J24" s="86">
        <f t="shared" ref="J24:J27" si="10">SUM(H24/36)+P24+Q24+E24-F24</f>
        <v>97030.752777777787</v>
      </c>
      <c r="K24" s="255">
        <f t="shared" ref="K24:K27" si="11">SUM(H24/48)+P24+Q24+E24-F24</f>
        <v>87711.308333333334</v>
      </c>
      <c r="L24" s="239"/>
      <c r="M24" s="56"/>
      <c r="N24" s="261" t="str">
        <f t="shared" ref="N24:N27" si="12">D24</f>
        <v>5GX
스탠다드</v>
      </c>
      <c r="O24" s="262">
        <f>SUM(H24*const!C2)</f>
        <v>84143.400000000009</v>
      </c>
      <c r="P24" s="262">
        <f t="shared" ref="P24:P27" si="13">SUM(O24/24)</f>
        <v>3505.9750000000004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1342000</v>
      </c>
      <c r="I25" s="86">
        <f t="shared" si="9"/>
        <v>126169.64166666666</v>
      </c>
      <c r="J25" s="86">
        <f t="shared" si="10"/>
        <v>107530.75277777779</v>
      </c>
      <c r="K25" s="255">
        <f t="shared" si="11"/>
        <v>98211.308333333334</v>
      </c>
      <c r="L25" s="239"/>
      <c r="M25" s="56"/>
      <c r="N25" s="261" t="str">
        <f t="shared" si="12"/>
        <v>5GX
프라임</v>
      </c>
      <c r="O25" s="262">
        <f>SUM(H25*const!C2)</f>
        <v>84143.400000000009</v>
      </c>
      <c r="P25" s="262">
        <f t="shared" si="13"/>
        <v>3505.9750000000004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1342000</v>
      </c>
      <c r="I26" s="88">
        <f t="shared" si="9"/>
        <v>153169.64166666666</v>
      </c>
      <c r="J26" s="88">
        <f t="shared" si="10"/>
        <v>134530.75277777779</v>
      </c>
      <c r="K26" s="256">
        <f t="shared" si="11"/>
        <v>125211.30833333335</v>
      </c>
      <c r="L26" s="239"/>
      <c r="M26" s="56"/>
      <c r="N26" s="261" t="str">
        <f t="shared" si="12"/>
        <v>5GX
플래티넘</v>
      </c>
      <c r="O26" s="262">
        <f>SUM(H26*const!C2)</f>
        <v>84143.400000000009</v>
      </c>
      <c r="P26" s="262">
        <f t="shared" si="13"/>
        <v>3505.9750000000004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1342000</v>
      </c>
      <c r="I27" s="226">
        <f t="shared" si="9"/>
        <v>93169.641666666663</v>
      </c>
      <c r="J27" s="226">
        <f t="shared" si="10"/>
        <v>74530.752777777787</v>
      </c>
      <c r="K27" s="257">
        <f t="shared" si="11"/>
        <v>65211.308333333334</v>
      </c>
      <c r="L27" s="239"/>
      <c r="M27" s="56"/>
      <c r="N27" s="261" t="str">
        <f t="shared" si="12"/>
        <v>5GX
0틴</v>
      </c>
      <c r="O27" s="262">
        <f>SUM(H27*const!C2)</f>
        <v>84143.400000000009</v>
      </c>
      <c r="P27" s="262">
        <f t="shared" si="13"/>
        <v>3505.9750000000004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price!L22</f>
        <v>65000</v>
      </c>
      <c r="F4" s="83">
        <f>price!M22</f>
        <v>86000</v>
      </c>
      <c r="G4" s="83">
        <f>price!N22</f>
        <v>110000</v>
      </c>
      <c r="H4" s="83">
        <f>price!O22</f>
        <v>138000</v>
      </c>
      <c r="I4" s="83">
        <f>price!P22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price!B22</f>
        <v>아이폰12Pro_
256GB</v>
      </c>
      <c r="F7" s="487"/>
      <c r="G7" s="461" t="s">
        <v>258</v>
      </c>
      <c r="H7" s="461"/>
      <c r="I7" s="462">
        <f>price!C22</f>
        <v>1474000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256GB</v>
      </c>
      <c r="E11" s="124" t="s">
        <v>266</v>
      </c>
      <c r="F11" s="125">
        <f>I7</f>
        <v>1474000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256GB</v>
      </c>
      <c r="E20" s="75" t="s">
        <v>266</v>
      </c>
      <c r="F20" s="76">
        <f>I7</f>
        <v>1474000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price!L23</f>
        <v>65000</v>
      </c>
      <c r="F4" s="83">
        <f>price!M23</f>
        <v>86000</v>
      </c>
      <c r="G4" s="83">
        <f>price!N23</f>
        <v>110000</v>
      </c>
      <c r="H4" s="83">
        <f>price!O23</f>
        <v>138000</v>
      </c>
      <c r="I4" s="83">
        <f>price!P23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price!B23</f>
        <v>아이폰12Pro_
512GB</v>
      </c>
      <c r="F7" s="487"/>
      <c r="G7" s="461" t="s">
        <v>258</v>
      </c>
      <c r="H7" s="461"/>
      <c r="I7" s="462">
        <f>price!C23</f>
        <v>1738000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아이폰12Pro_
512GB</v>
      </c>
      <c r="E11" s="124" t="s">
        <v>266</v>
      </c>
      <c r="F11" s="125">
        <f>I7</f>
        <v>1738000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1663250</v>
      </c>
      <c r="I14" s="234">
        <f>SUM(H14/24)+E14+P14+Q14</f>
        <v>128644.32395833333</v>
      </c>
      <c r="J14" s="234">
        <f>SUM(H14/36)+E14+P14+Q14</f>
        <v>105543.6295138889</v>
      </c>
      <c r="K14" s="249">
        <f>SUM(H14/48)+E14+P14+Q14</f>
        <v>93993.282291666663</v>
      </c>
      <c r="L14" s="239"/>
      <c r="N14" s="261" t="str">
        <f>D14</f>
        <v>5GX
슬림</v>
      </c>
      <c r="O14" s="262">
        <f>SUM(H14*const!C2)</f>
        <v>104285.77500000001</v>
      </c>
      <c r="P14" s="262">
        <f>SUM(O14/24)</f>
        <v>4345.2406250000004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1639100</v>
      </c>
      <c r="I15" s="231">
        <f t="shared" ref="I15:I18" si="1">SUM(H15/24)+E15+P15+Q15</f>
        <v>147574.98208333331</v>
      </c>
      <c r="J15" s="231">
        <f t="shared" ref="J15:J18" si="2">SUM(H15/36)+E15+P15+Q15</f>
        <v>124809.70430555556</v>
      </c>
      <c r="K15" s="250">
        <f t="shared" ref="K15:K18" si="3">SUM(H15/48)+E15+P15+Q15</f>
        <v>113427.06541666665</v>
      </c>
      <c r="L15" s="239"/>
      <c r="N15" s="261" t="str">
        <f t="shared" ref="N15:N18" si="4">D15</f>
        <v>5GX
스탠다드</v>
      </c>
      <c r="O15" s="262">
        <f>SUM(H15*const!C2)</f>
        <v>102771.57</v>
      </c>
      <c r="P15" s="262">
        <f t="shared" ref="P15:P18" si="5">SUM(O15/24)</f>
        <v>4282.1487500000003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1611500</v>
      </c>
      <c r="I16" s="231">
        <f t="shared" si="1"/>
        <v>160352.87708333333</v>
      </c>
      <c r="J16" s="231">
        <f t="shared" si="2"/>
        <v>137970.93263888889</v>
      </c>
      <c r="K16" s="250">
        <f t="shared" si="3"/>
        <v>126779.96041666665</v>
      </c>
      <c r="L16" s="239"/>
      <c r="N16" s="261" t="str">
        <f t="shared" si="4"/>
        <v>5GX
프라임</v>
      </c>
      <c r="O16" s="262">
        <f>SUM(H16*const!C2)</f>
        <v>101041.05</v>
      </c>
      <c r="P16" s="262">
        <f t="shared" si="5"/>
        <v>4210.0437499999998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1579300</v>
      </c>
      <c r="I17" s="237">
        <f t="shared" si="1"/>
        <v>194927.0879166667</v>
      </c>
      <c r="J17" s="237">
        <f t="shared" si="2"/>
        <v>172992.36569444445</v>
      </c>
      <c r="K17" s="251">
        <f t="shared" si="3"/>
        <v>162025.00458333336</v>
      </c>
      <c r="L17" s="239"/>
      <c r="M17" s="56"/>
      <c r="N17" s="261" t="str">
        <f t="shared" si="4"/>
        <v>5GX
플래티넘</v>
      </c>
      <c r="O17" s="262">
        <f>SUM(H17*const!C2)</f>
        <v>99022.110000000015</v>
      </c>
      <c r="P17" s="262">
        <f t="shared" si="5"/>
        <v>4125.9212500000003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1677050</v>
      </c>
      <c r="I18" s="241">
        <f t="shared" si="1"/>
        <v>119255.37645833332</v>
      </c>
      <c r="J18" s="241">
        <f t="shared" si="2"/>
        <v>95963.015347222215</v>
      </c>
      <c r="K18" s="252">
        <f t="shared" si="3"/>
        <v>84316.834791666653</v>
      </c>
      <c r="L18" s="239"/>
      <c r="M18" s="56"/>
      <c r="N18" s="261" t="str">
        <f t="shared" si="4"/>
        <v>5GX
0틴</v>
      </c>
      <c r="O18" s="262">
        <f>SUM(H18*const!C2)</f>
        <v>105151.035</v>
      </c>
      <c r="P18" s="262">
        <f t="shared" si="5"/>
        <v>4381.2931250000001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아이폰12Pro_
512GB</v>
      </c>
      <c r="E20" s="75" t="s">
        <v>266</v>
      </c>
      <c r="F20" s="76">
        <f>I7</f>
        <v>1738000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1738000</v>
      </c>
      <c r="I23" s="224">
        <f>SUM(H23/24)+P23+Q23+E23-F23</f>
        <v>118204.19166666665</v>
      </c>
      <c r="J23" s="224">
        <f>SUM(H23/36)+P23+Q23+E23-F23</f>
        <v>94065.302777777775</v>
      </c>
      <c r="K23" s="254">
        <f>SUM(H23/48)+P23+Q23+E23-F23</f>
        <v>81995.858333333337</v>
      </c>
      <c r="L23" s="239"/>
      <c r="M23" s="56"/>
      <c r="N23" s="261" t="str">
        <f>D23</f>
        <v>5GX
슬림</v>
      </c>
      <c r="O23" s="262">
        <f>SUM(H23*const!C2)</f>
        <v>108972.6</v>
      </c>
      <c r="P23" s="262">
        <f>SUM(O23/24)</f>
        <v>4540.5250000000005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1738000</v>
      </c>
      <c r="I24" s="86">
        <f t="shared" ref="I24:I27" si="9">SUM(H24/24)+P24+Q24+E24-F24</f>
        <v>133204.19166666665</v>
      </c>
      <c r="J24" s="86">
        <f t="shared" ref="J24:J27" si="10">SUM(H24/36)+P24+Q24+E24-F24</f>
        <v>109065.30277777778</v>
      </c>
      <c r="K24" s="255">
        <f t="shared" ref="K24:K27" si="11">SUM(H24/48)+P24+Q24+E24-F24</f>
        <v>96995.858333333337</v>
      </c>
      <c r="L24" s="239"/>
      <c r="M24" s="56"/>
      <c r="N24" s="261" t="str">
        <f t="shared" ref="N24:N27" si="12">D24</f>
        <v>5GX
스탠다드</v>
      </c>
      <c r="O24" s="262">
        <f>SUM(H24*const!C2)</f>
        <v>108972.6</v>
      </c>
      <c r="P24" s="262">
        <f t="shared" ref="P24:P27" si="13">SUM(O24/24)</f>
        <v>4540.5250000000005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1738000</v>
      </c>
      <c r="I25" s="86">
        <f t="shared" si="9"/>
        <v>143704.19166666665</v>
      </c>
      <c r="J25" s="86">
        <f t="shared" si="10"/>
        <v>119565.30277777778</v>
      </c>
      <c r="K25" s="255">
        <f t="shared" si="11"/>
        <v>107495.85833333334</v>
      </c>
      <c r="L25" s="239"/>
      <c r="M25" s="56"/>
      <c r="N25" s="261" t="str">
        <f t="shared" si="12"/>
        <v>5GX
프라임</v>
      </c>
      <c r="O25" s="262">
        <f>SUM(H25*const!C2)</f>
        <v>108972.6</v>
      </c>
      <c r="P25" s="262">
        <f t="shared" si="13"/>
        <v>4540.5250000000005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1738000</v>
      </c>
      <c r="I26" s="88">
        <f t="shared" si="9"/>
        <v>170704.19166666665</v>
      </c>
      <c r="J26" s="88">
        <f t="shared" si="10"/>
        <v>146565.30277777778</v>
      </c>
      <c r="K26" s="256">
        <f t="shared" si="11"/>
        <v>134495.85833333334</v>
      </c>
      <c r="L26" s="239"/>
      <c r="M26" s="56"/>
      <c r="N26" s="261" t="str">
        <f t="shared" si="12"/>
        <v>5GX
플래티넘</v>
      </c>
      <c r="O26" s="262">
        <f>SUM(H26*const!C2)</f>
        <v>108972.6</v>
      </c>
      <c r="P26" s="262">
        <f t="shared" si="13"/>
        <v>4540.5250000000005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1738000</v>
      </c>
      <c r="I27" s="226">
        <f t="shared" si="9"/>
        <v>110704.19166666667</v>
      </c>
      <c r="J27" s="226">
        <f t="shared" si="10"/>
        <v>86565.302777777775</v>
      </c>
      <c r="K27" s="257">
        <f t="shared" si="11"/>
        <v>74495.858333333337</v>
      </c>
      <c r="L27" s="239"/>
      <c r="M27" s="56"/>
      <c r="N27" s="261" t="str">
        <f t="shared" si="12"/>
        <v>5GX
0틴</v>
      </c>
      <c r="O27" s="262">
        <f>SUM(H27*const!C2)</f>
        <v>108972.6</v>
      </c>
      <c r="P27" s="262">
        <f t="shared" si="13"/>
        <v>4540.5250000000005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price!L24</f>
        <v>65000</v>
      </c>
      <c r="F4" s="83">
        <f>price!M24</f>
        <v>86000</v>
      </c>
      <c r="G4" s="83">
        <f>price!N24</f>
        <v>110000</v>
      </c>
      <c r="H4" s="83">
        <f>price!O24</f>
        <v>138000</v>
      </c>
      <c r="I4" s="83">
        <f>price!P24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price!B24</f>
        <v>아이폰12ProMax_
128GB</v>
      </c>
      <c r="F7" s="487"/>
      <c r="G7" s="461" t="s">
        <v>258</v>
      </c>
      <c r="H7" s="461"/>
      <c r="I7" s="462">
        <f>price!C24</f>
        <v>1474000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128GB</v>
      </c>
      <c r="E11" s="124" t="s">
        <v>266</v>
      </c>
      <c r="F11" s="125">
        <f>I7</f>
        <v>1474000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1399250</v>
      </c>
      <c r="I14" s="234">
        <f>SUM(H14/24)+E14+P14+Q14</f>
        <v>116954.62395833334</v>
      </c>
      <c r="J14" s="234">
        <f>SUM(H14/36)+E14+P14+Q14</f>
        <v>97520.596180555556</v>
      </c>
      <c r="K14" s="249">
        <f>SUM(H14/48)+E14+P14+Q14</f>
        <v>87803.582291666666</v>
      </c>
      <c r="L14" s="239"/>
      <c r="N14" s="261" t="str">
        <f>D14</f>
        <v>5GX
슬림</v>
      </c>
      <c r="O14" s="262">
        <f>SUM(H14*const!C2)</f>
        <v>87732.975000000006</v>
      </c>
      <c r="P14" s="262">
        <f>SUM(O14/24)</f>
        <v>3655.5406250000001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1375100</v>
      </c>
      <c r="I15" s="231">
        <f t="shared" ref="I15:I18" si="1">SUM(H15/24)+E15+P15+Q15</f>
        <v>135885.28208333335</v>
      </c>
      <c r="J15" s="231">
        <f t="shared" ref="J15:J18" si="2">SUM(H15/36)+E15+P15+Q15</f>
        <v>116786.67097222221</v>
      </c>
      <c r="K15" s="250">
        <f t="shared" ref="K15:K18" si="3">SUM(H15/48)+E15+P15+Q15</f>
        <v>107237.36541666667</v>
      </c>
      <c r="L15" s="239"/>
      <c r="N15" s="261" t="str">
        <f t="shared" ref="N15:N18" si="4">D15</f>
        <v>5GX
스탠다드</v>
      </c>
      <c r="O15" s="262">
        <f>SUM(H15*const!C2)</f>
        <v>86218.77</v>
      </c>
      <c r="P15" s="262">
        <f t="shared" ref="P15:P18" si="5">SUM(O15/24)</f>
        <v>3592.44875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1347500</v>
      </c>
      <c r="I16" s="231">
        <f t="shared" si="1"/>
        <v>148663.17708333334</v>
      </c>
      <c r="J16" s="231">
        <f t="shared" si="2"/>
        <v>129947.89930555556</v>
      </c>
      <c r="K16" s="250">
        <f t="shared" si="3"/>
        <v>120590.26041666667</v>
      </c>
      <c r="L16" s="239"/>
      <c r="N16" s="261" t="str">
        <f t="shared" si="4"/>
        <v>5GX
프라임</v>
      </c>
      <c r="O16" s="262">
        <f>SUM(H16*const!C2)</f>
        <v>84488.250000000015</v>
      </c>
      <c r="P16" s="262">
        <f t="shared" si="5"/>
        <v>3520.3437500000005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1315300</v>
      </c>
      <c r="I17" s="237">
        <f t="shared" si="1"/>
        <v>183237.38791666666</v>
      </c>
      <c r="J17" s="237">
        <f t="shared" si="2"/>
        <v>164969.33236111113</v>
      </c>
      <c r="K17" s="251">
        <f t="shared" si="3"/>
        <v>155835.30458333335</v>
      </c>
      <c r="L17" s="239"/>
      <c r="M17" s="56"/>
      <c r="N17" s="261" t="str">
        <f t="shared" si="4"/>
        <v>5GX
플래티넘</v>
      </c>
      <c r="O17" s="262">
        <f>SUM(H17*const!C2)</f>
        <v>82469.310000000012</v>
      </c>
      <c r="P17" s="262">
        <f t="shared" si="5"/>
        <v>3436.2212500000005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1413050</v>
      </c>
      <c r="I18" s="241">
        <f t="shared" si="1"/>
        <v>107565.67645833334</v>
      </c>
      <c r="J18" s="241">
        <f t="shared" si="2"/>
        <v>87939.98201388889</v>
      </c>
      <c r="K18" s="252">
        <f t="shared" si="3"/>
        <v>78127.134791666671</v>
      </c>
      <c r="L18" s="239"/>
      <c r="M18" s="56"/>
      <c r="N18" s="261" t="str">
        <f t="shared" si="4"/>
        <v>5GX
0틴</v>
      </c>
      <c r="O18" s="262">
        <f>SUM(H18*const!C2)</f>
        <v>88598.235000000015</v>
      </c>
      <c r="P18" s="262">
        <f t="shared" si="5"/>
        <v>3691.5931250000008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128GB</v>
      </c>
      <c r="E20" s="75" t="s">
        <v>266</v>
      </c>
      <c r="F20" s="76">
        <f>I7</f>
        <v>1474000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1474000</v>
      </c>
      <c r="I23" s="224">
        <f>SUM(H23/24)+P23+Q23+E23-F23</f>
        <v>106514.49166666667</v>
      </c>
      <c r="J23" s="224">
        <f>SUM(H23/36)+P23+Q23+E23-F23</f>
        <v>86042.26944444445</v>
      </c>
      <c r="K23" s="254">
        <f>SUM(H23/48)+P23+Q23+E23-F23</f>
        <v>75806.158333333326</v>
      </c>
      <c r="L23" s="239"/>
      <c r="M23" s="56"/>
      <c r="N23" s="261" t="str">
        <f>D23</f>
        <v>5GX
슬림</v>
      </c>
      <c r="O23" s="262">
        <f>SUM(H23*const!C2)</f>
        <v>92419.8</v>
      </c>
      <c r="P23" s="262">
        <f>SUM(O23/24)</f>
        <v>3850.8250000000003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1474000</v>
      </c>
      <c r="I24" s="86">
        <f t="shared" ref="I24:I27" si="9">SUM(H24/24)+P24+Q24+E24-F24</f>
        <v>121514.49166666667</v>
      </c>
      <c r="J24" s="86">
        <f t="shared" ref="J24:J27" si="10">SUM(H24/36)+P24+Q24+E24-F24</f>
        <v>101042.26944444445</v>
      </c>
      <c r="K24" s="255">
        <f t="shared" ref="K24:K27" si="11">SUM(H24/48)+P24+Q24+E24-F24</f>
        <v>90806.158333333326</v>
      </c>
      <c r="L24" s="239"/>
      <c r="M24" s="56"/>
      <c r="N24" s="261" t="str">
        <f t="shared" ref="N24:N27" si="12">D24</f>
        <v>5GX
스탠다드</v>
      </c>
      <c r="O24" s="262">
        <f>SUM(H24*const!C2)</f>
        <v>92419.8</v>
      </c>
      <c r="P24" s="262">
        <f t="shared" ref="P24:P27" si="13">SUM(O24/24)</f>
        <v>3850.8250000000003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1474000</v>
      </c>
      <c r="I25" s="86">
        <f t="shared" si="9"/>
        <v>132014.49166666667</v>
      </c>
      <c r="J25" s="86">
        <f t="shared" si="10"/>
        <v>111542.26944444445</v>
      </c>
      <c r="K25" s="255">
        <f t="shared" si="11"/>
        <v>101306.15833333333</v>
      </c>
      <c r="L25" s="239"/>
      <c r="M25" s="56"/>
      <c r="N25" s="261" t="str">
        <f t="shared" si="12"/>
        <v>5GX
프라임</v>
      </c>
      <c r="O25" s="262">
        <f>SUM(H25*const!C2)</f>
        <v>92419.8</v>
      </c>
      <c r="P25" s="262">
        <f t="shared" si="13"/>
        <v>3850.8250000000003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1474000</v>
      </c>
      <c r="I26" s="88">
        <f t="shared" si="9"/>
        <v>159014.49166666667</v>
      </c>
      <c r="J26" s="88">
        <f t="shared" si="10"/>
        <v>138542.26944444445</v>
      </c>
      <c r="K26" s="256">
        <f t="shared" si="11"/>
        <v>128306.15833333333</v>
      </c>
      <c r="L26" s="239"/>
      <c r="M26" s="56"/>
      <c r="N26" s="261" t="str">
        <f t="shared" si="12"/>
        <v>5GX
플래티넘</v>
      </c>
      <c r="O26" s="262">
        <f>SUM(H26*const!C2)</f>
        <v>92419.8</v>
      </c>
      <c r="P26" s="262">
        <f t="shared" si="13"/>
        <v>3850.8250000000003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1474000</v>
      </c>
      <c r="I27" s="226">
        <f t="shared" si="9"/>
        <v>99014.491666666669</v>
      </c>
      <c r="J27" s="226">
        <f t="shared" si="10"/>
        <v>78542.26944444445</v>
      </c>
      <c r="K27" s="257">
        <f t="shared" si="11"/>
        <v>68306.158333333326</v>
      </c>
      <c r="L27" s="239"/>
      <c r="M27" s="56"/>
      <c r="N27" s="261" t="str">
        <f t="shared" si="12"/>
        <v>5GX
0틴</v>
      </c>
      <c r="O27" s="262">
        <f>SUM(H27*const!C2)</f>
        <v>92419.8</v>
      </c>
      <c r="P27" s="262">
        <f t="shared" si="13"/>
        <v>3850.8250000000003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price!L25</f>
        <v>65000</v>
      </c>
      <c r="F4" s="83">
        <f>price!M25</f>
        <v>86000</v>
      </c>
      <c r="G4" s="83">
        <f>price!N25</f>
        <v>110000</v>
      </c>
      <c r="H4" s="83">
        <f>price!O25</f>
        <v>138000</v>
      </c>
      <c r="I4" s="83">
        <f>price!P25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price!B25</f>
        <v>아이폰12ProMax_
256GB</v>
      </c>
      <c r="F7" s="487"/>
      <c r="G7" s="461" t="s">
        <v>258</v>
      </c>
      <c r="H7" s="461"/>
      <c r="I7" s="462">
        <f>price!C25</f>
        <v>1606000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256GB</v>
      </c>
      <c r="E11" s="124" t="s">
        <v>266</v>
      </c>
      <c r="F11" s="125">
        <f>I7</f>
        <v>1606000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1531250</v>
      </c>
      <c r="I14" s="234">
        <f>SUM(H14/24)+E14+P14+Q14</f>
        <v>122799.47395833334</v>
      </c>
      <c r="J14" s="234">
        <f>SUM(H14/36)+E14+P14+Q14</f>
        <v>101532.11284722222</v>
      </c>
      <c r="K14" s="249">
        <f>SUM(H14/48)+E14+P14+Q14</f>
        <v>90898.432291666672</v>
      </c>
      <c r="L14" s="239"/>
      <c r="N14" s="261" t="str">
        <f>D14</f>
        <v>5GX
슬림</v>
      </c>
      <c r="O14" s="262">
        <f>SUM(H14*const!C2)</f>
        <v>96009.375000000015</v>
      </c>
      <c r="P14" s="262">
        <f>SUM(O14/24)</f>
        <v>4000.3906250000005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1507100</v>
      </c>
      <c r="I15" s="231">
        <f t="shared" ref="I15:I18" si="1">SUM(H15/24)+E15+P15+Q15</f>
        <v>141730.13208333333</v>
      </c>
      <c r="J15" s="231">
        <f t="shared" ref="J15:J18" si="2">SUM(H15/36)+E15+P15+Q15</f>
        <v>120798.18763888889</v>
      </c>
      <c r="K15" s="250">
        <f t="shared" ref="K15:K18" si="3">SUM(H15/48)+E15+P15+Q15</f>
        <v>110332.21541666667</v>
      </c>
      <c r="L15" s="239"/>
      <c r="N15" s="261" t="str">
        <f t="shared" ref="N15:N18" si="4">D15</f>
        <v>5GX
스탠다드</v>
      </c>
      <c r="O15" s="262">
        <f>SUM(H15*const!C2)</f>
        <v>94495.170000000013</v>
      </c>
      <c r="P15" s="262">
        <f t="shared" ref="P15:P18" si="5">SUM(O15/24)</f>
        <v>3937.2987500000004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1479500</v>
      </c>
      <c r="I16" s="231">
        <f t="shared" si="1"/>
        <v>154508.02708333335</v>
      </c>
      <c r="J16" s="231">
        <f t="shared" si="2"/>
        <v>133959.41597222222</v>
      </c>
      <c r="K16" s="250">
        <f t="shared" si="3"/>
        <v>123685.11041666668</v>
      </c>
      <c r="L16" s="239"/>
      <c r="N16" s="261" t="str">
        <f t="shared" si="4"/>
        <v>5GX
프라임</v>
      </c>
      <c r="O16" s="262">
        <f>SUM(H16*const!C2)</f>
        <v>92764.650000000009</v>
      </c>
      <c r="P16" s="262">
        <f t="shared" si="5"/>
        <v>3865.1937500000004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1447300</v>
      </c>
      <c r="I17" s="237">
        <f t="shared" si="1"/>
        <v>189082.23791666667</v>
      </c>
      <c r="J17" s="237">
        <f t="shared" si="2"/>
        <v>168980.84902777779</v>
      </c>
      <c r="K17" s="251">
        <f t="shared" si="3"/>
        <v>158930.15458333335</v>
      </c>
      <c r="L17" s="239"/>
      <c r="M17" s="56"/>
      <c r="N17" s="261" t="str">
        <f t="shared" si="4"/>
        <v>5GX
플래티넘</v>
      </c>
      <c r="O17" s="262">
        <f>SUM(H17*const!C2)</f>
        <v>90745.71</v>
      </c>
      <c r="P17" s="262">
        <f t="shared" si="5"/>
        <v>3781.0712500000004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1545050</v>
      </c>
      <c r="I18" s="241">
        <f t="shared" si="1"/>
        <v>113410.52645833335</v>
      </c>
      <c r="J18" s="241">
        <f t="shared" si="2"/>
        <v>91951.498680555567</v>
      </c>
      <c r="K18" s="252">
        <f t="shared" si="3"/>
        <v>81221.984791666677</v>
      </c>
      <c r="L18" s="239"/>
      <c r="M18" s="56"/>
      <c r="N18" s="261" t="str">
        <f t="shared" si="4"/>
        <v>5GX
0틴</v>
      </c>
      <c r="O18" s="262">
        <f>SUM(H18*const!C2)</f>
        <v>96874.635000000009</v>
      </c>
      <c r="P18" s="262">
        <f t="shared" si="5"/>
        <v>4036.4431250000002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256GB</v>
      </c>
      <c r="E20" s="75" t="s">
        <v>266</v>
      </c>
      <c r="F20" s="76">
        <f>I7</f>
        <v>1606000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1606000</v>
      </c>
      <c r="I23" s="224">
        <f>SUM(H23/24)+P23+Q23+E23-F23</f>
        <v>112359.34166666667</v>
      </c>
      <c r="J23" s="224">
        <f>SUM(H23/36)+P23+Q23+E23-F23</f>
        <v>90053.786111111112</v>
      </c>
      <c r="K23" s="254">
        <f>SUM(H23/48)+P23+Q23+E23-F23</f>
        <v>78901.008333333331</v>
      </c>
      <c r="L23" s="239"/>
      <c r="M23" s="56"/>
      <c r="N23" s="261" t="str">
        <f>D23</f>
        <v>5GX
슬림</v>
      </c>
      <c r="O23" s="262">
        <f>SUM(H23*const!C2)</f>
        <v>100696.20000000001</v>
      </c>
      <c r="P23" s="262">
        <f>SUM(O23/24)</f>
        <v>4195.6750000000002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1606000</v>
      </c>
      <c r="I24" s="86">
        <f t="shared" ref="I24:I27" si="9">SUM(H24/24)+P24+Q24+E24-F24</f>
        <v>127359.34166666667</v>
      </c>
      <c r="J24" s="86">
        <f t="shared" ref="J24:J27" si="10">SUM(H24/36)+P24+Q24+E24-F24</f>
        <v>105053.78611111111</v>
      </c>
      <c r="K24" s="255">
        <f t="shared" ref="K24:K27" si="11">SUM(H24/48)+P24+Q24+E24-F24</f>
        <v>93901.008333333331</v>
      </c>
      <c r="L24" s="239"/>
      <c r="M24" s="56"/>
      <c r="N24" s="261" t="str">
        <f t="shared" ref="N24:N27" si="12">D24</f>
        <v>5GX
스탠다드</v>
      </c>
      <c r="O24" s="262">
        <f>SUM(H24*const!C2)</f>
        <v>100696.20000000001</v>
      </c>
      <c r="P24" s="262">
        <f t="shared" ref="P24:P27" si="13">SUM(O24/24)</f>
        <v>4195.6750000000002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1606000</v>
      </c>
      <c r="I25" s="86">
        <f t="shared" si="9"/>
        <v>137859.34166666667</v>
      </c>
      <c r="J25" s="86">
        <f t="shared" si="10"/>
        <v>115553.78611111111</v>
      </c>
      <c r="K25" s="255">
        <f t="shared" si="11"/>
        <v>104401.00833333333</v>
      </c>
      <c r="L25" s="239"/>
      <c r="M25" s="56"/>
      <c r="N25" s="261" t="str">
        <f t="shared" si="12"/>
        <v>5GX
프라임</v>
      </c>
      <c r="O25" s="262">
        <f>SUM(H25*const!C2)</f>
        <v>100696.20000000001</v>
      </c>
      <c r="P25" s="262">
        <f t="shared" si="13"/>
        <v>4195.6750000000002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1606000</v>
      </c>
      <c r="I26" s="88">
        <f t="shared" si="9"/>
        <v>164859.34166666667</v>
      </c>
      <c r="J26" s="88">
        <f t="shared" si="10"/>
        <v>142553.78611111111</v>
      </c>
      <c r="K26" s="256">
        <f t="shared" si="11"/>
        <v>131401.00833333333</v>
      </c>
      <c r="L26" s="239"/>
      <c r="M26" s="56"/>
      <c r="N26" s="261" t="str">
        <f t="shared" si="12"/>
        <v>5GX
플래티넘</v>
      </c>
      <c r="O26" s="262">
        <f>SUM(H26*const!C2)</f>
        <v>100696.20000000001</v>
      </c>
      <c r="P26" s="262">
        <f t="shared" si="13"/>
        <v>4195.6750000000002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1606000</v>
      </c>
      <c r="I27" s="226">
        <f t="shared" si="9"/>
        <v>104859.34166666667</v>
      </c>
      <c r="J27" s="226">
        <f t="shared" si="10"/>
        <v>82553.786111111112</v>
      </c>
      <c r="K27" s="257">
        <f t="shared" si="11"/>
        <v>71401.008333333331</v>
      </c>
      <c r="L27" s="239"/>
      <c r="M27" s="56"/>
      <c r="N27" s="261" t="str">
        <f t="shared" si="12"/>
        <v>5GX
0틴</v>
      </c>
      <c r="O27" s="262">
        <f>SUM(H27*const!C2)</f>
        <v>100696.20000000001</v>
      </c>
      <c r="P27" s="262">
        <f t="shared" si="13"/>
        <v>4195.6750000000002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price!L26</f>
        <v>65000</v>
      </c>
      <c r="F4" s="83">
        <f>price!M26</f>
        <v>86000</v>
      </c>
      <c r="G4" s="83">
        <f>price!N26</f>
        <v>110000</v>
      </c>
      <c r="H4" s="83">
        <f>price!O26</f>
        <v>138000</v>
      </c>
      <c r="I4" s="83">
        <f>price!P26</f>
        <v>53000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price!B26</f>
        <v>아이폰12ProMax_
512GB</v>
      </c>
      <c r="F7" s="487"/>
      <c r="G7" s="461" t="s">
        <v>258</v>
      </c>
      <c r="H7" s="461"/>
      <c r="I7" s="462">
        <f>price!C26</f>
        <v>1870000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아이폰12ProMax_
512GB</v>
      </c>
      <c r="E11" s="124" t="s">
        <v>266</v>
      </c>
      <c r="F11" s="125">
        <f>I7</f>
        <v>1870000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65000</v>
      </c>
      <c r="G14" s="235">
        <f>SUM(F14*0.15)</f>
        <v>9750</v>
      </c>
      <c r="H14" s="234">
        <f>SUM(I7-F14-G14)</f>
        <v>1795250</v>
      </c>
      <c r="I14" s="234">
        <f>SUM(H14/24)+E14+P14+Q14</f>
        <v>134489.17395833333</v>
      </c>
      <c r="J14" s="234">
        <f>SUM(H14/36)+E14+P14+Q14</f>
        <v>109555.14618055556</v>
      </c>
      <c r="K14" s="249">
        <f>SUM(H14/48)+E14+P14+Q14</f>
        <v>97088.132291666654</v>
      </c>
      <c r="L14" s="239"/>
      <c r="N14" s="261" t="str">
        <f>D14</f>
        <v>5GX
슬림</v>
      </c>
      <c r="O14" s="262">
        <f>SUM(H14*const!C2)</f>
        <v>112562.17500000002</v>
      </c>
      <c r="P14" s="262">
        <f>SUM(O14/24)</f>
        <v>4690.0906250000007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86000</v>
      </c>
      <c r="G15" s="232">
        <f t="shared" ref="G15:G18" si="0">SUM(F15*0.15)</f>
        <v>12900</v>
      </c>
      <c r="H15" s="231">
        <f>SUM(I7-F15-G15)</f>
        <v>1771100</v>
      </c>
      <c r="I15" s="231">
        <f t="shared" ref="I15:I18" si="1">SUM(H15/24)+E15+P15+Q15</f>
        <v>153419.83208333331</v>
      </c>
      <c r="J15" s="231">
        <f t="shared" ref="J15:J18" si="2">SUM(H15/36)+E15+P15+Q15</f>
        <v>128821.22097222222</v>
      </c>
      <c r="K15" s="250">
        <f t="shared" ref="K15:K18" si="3">SUM(H15/48)+E15+P15+Q15</f>
        <v>116521.91541666666</v>
      </c>
      <c r="L15" s="239"/>
      <c r="N15" s="261" t="str">
        <f t="shared" ref="N15:N18" si="4">D15</f>
        <v>5GX
스탠다드</v>
      </c>
      <c r="O15" s="262">
        <f>SUM(H15*const!C2)</f>
        <v>111047.97000000002</v>
      </c>
      <c r="P15" s="262">
        <f t="shared" ref="P15:P18" si="5">SUM(O15/24)</f>
        <v>4626.9987500000007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110000</v>
      </c>
      <c r="G16" s="232">
        <f t="shared" si="0"/>
        <v>16500</v>
      </c>
      <c r="H16" s="231">
        <f>SUM(I7-F16-G16)</f>
        <v>1743500</v>
      </c>
      <c r="I16" s="231">
        <f t="shared" si="1"/>
        <v>166197.7270833333</v>
      </c>
      <c r="J16" s="231">
        <f t="shared" si="2"/>
        <v>141982.44930555555</v>
      </c>
      <c r="K16" s="250">
        <f t="shared" si="3"/>
        <v>129874.81041666666</v>
      </c>
      <c r="L16" s="239"/>
      <c r="N16" s="261" t="str">
        <f t="shared" si="4"/>
        <v>5GX
프라임</v>
      </c>
      <c r="O16" s="262">
        <f>SUM(H16*const!C2)</f>
        <v>109317.45000000001</v>
      </c>
      <c r="P16" s="262">
        <f t="shared" si="5"/>
        <v>4554.8937500000002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138000</v>
      </c>
      <c r="G17" s="238">
        <f t="shared" si="0"/>
        <v>20700</v>
      </c>
      <c r="H17" s="237">
        <f>SUM(I7-F17-G17)</f>
        <v>1711300</v>
      </c>
      <c r="I17" s="237">
        <f t="shared" si="1"/>
        <v>200771.93791666668</v>
      </c>
      <c r="J17" s="237">
        <f t="shared" si="2"/>
        <v>177003.88236111111</v>
      </c>
      <c r="K17" s="251">
        <f t="shared" si="3"/>
        <v>165119.85458333333</v>
      </c>
      <c r="L17" s="239"/>
      <c r="M17" s="56"/>
      <c r="N17" s="261" t="str">
        <f t="shared" si="4"/>
        <v>5GX
플래티넘</v>
      </c>
      <c r="O17" s="262">
        <f>SUM(H17*const!C2)</f>
        <v>107298.51000000001</v>
      </c>
      <c r="P17" s="262">
        <f t="shared" si="5"/>
        <v>4470.7712500000007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53000</v>
      </c>
      <c r="G18" s="242">
        <f t="shared" si="0"/>
        <v>7950</v>
      </c>
      <c r="H18" s="241">
        <f>SUM(I7-F18-G18)</f>
        <v>1809050</v>
      </c>
      <c r="I18" s="241">
        <f t="shared" si="1"/>
        <v>125100.22645833333</v>
      </c>
      <c r="J18" s="241">
        <f t="shared" si="2"/>
        <v>99974.532013888893</v>
      </c>
      <c r="K18" s="252">
        <f t="shared" si="3"/>
        <v>87411.684791666659</v>
      </c>
      <c r="L18" s="239"/>
      <c r="M18" s="56"/>
      <c r="N18" s="261" t="str">
        <f t="shared" si="4"/>
        <v>5GX
0틴</v>
      </c>
      <c r="O18" s="262">
        <f>SUM(H18*const!C2)</f>
        <v>113427.43500000001</v>
      </c>
      <c r="P18" s="262">
        <f t="shared" si="5"/>
        <v>4726.1431250000005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아이폰12ProMax_
512GB</v>
      </c>
      <c r="E20" s="75" t="s">
        <v>266</v>
      </c>
      <c r="F20" s="76">
        <f>I7</f>
        <v>1870000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1870000</v>
      </c>
      <c r="I23" s="224">
        <f>SUM(H23/24)+P23+Q23+E23-F23</f>
        <v>124049.04166666669</v>
      </c>
      <c r="J23" s="224">
        <f>SUM(H23/36)+P23+Q23+E23-F23</f>
        <v>98076.819444444438</v>
      </c>
      <c r="K23" s="254">
        <f>SUM(H23/48)+P23+Q23+E23-F23</f>
        <v>85090.708333333343</v>
      </c>
      <c r="L23" s="239"/>
      <c r="M23" s="56"/>
      <c r="N23" s="261" t="str">
        <f>D23</f>
        <v>5GX
슬림</v>
      </c>
      <c r="O23" s="262">
        <f>SUM(H23*const!C2)</f>
        <v>117249.00000000001</v>
      </c>
      <c r="P23" s="262">
        <f>SUM(O23/24)</f>
        <v>4885.3750000000009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1870000</v>
      </c>
      <c r="I24" s="86">
        <f t="shared" ref="I24:I27" si="9">SUM(H24/24)+P24+Q24+E24-F24</f>
        <v>139049.04166666669</v>
      </c>
      <c r="J24" s="86">
        <f t="shared" ref="J24:J27" si="10">SUM(H24/36)+P24+Q24+E24-F24</f>
        <v>113076.81944444444</v>
      </c>
      <c r="K24" s="255">
        <f t="shared" ref="K24:K27" si="11">SUM(H24/48)+P24+Q24+E24-F24</f>
        <v>100090.70833333334</v>
      </c>
      <c r="L24" s="239"/>
      <c r="M24" s="56"/>
      <c r="N24" s="261" t="str">
        <f t="shared" ref="N24:N27" si="12">D24</f>
        <v>5GX
스탠다드</v>
      </c>
      <c r="O24" s="262">
        <f>SUM(H24*const!C2)</f>
        <v>117249.00000000001</v>
      </c>
      <c r="P24" s="262">
        <f t="shared" ref="P24:P27" si="13">SUM(O24/24)</f>
        <v>4885.3750000000009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1870000</v>
      </c>
      <c r="I25" s="86">
        <f t="shared" si="9"/>
        <v>149549.04166666669</v>
      </c>
      <c r="J25" s="86">
        <f t="shared" si="10"/>
        <v>123576.81944444444</v>
      </c>
      <c r="K25" s="255">
        <f t="shared" si="11"/>
        <v>110590.70833333334</v>
      </c>
      <c r="L25" s="239"/>
      <c r="M25" s="56"/>
      <c r="N25" s="261" t="str">
        <f t="shared" si="12"/>
        <v>5GX
프라임</v>
      </c>
      <c r="O25" s="262">
        <f>SUM(H25*const!C2)</f>
        <v>117249.00000000001</v>
      </c>
      <c r="P25" s="262">
        <f t="shared" si="13"/>
        <v>4885.3750000000009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1870000</v>
      </c>
      <c r="I26" s="88">
        <f t="shared" si="9"/>
        <v>176549.04166666669</v>
      </c>
      <c r="J26" s="88">
        <f t="shared" si="10"/>
        <v>150576.81944444444</v>
      </c>
      <c r="K26" s="256">
        <f t="shared" si="11"/>
        <v>137590.70833333334</v>
      </c>
      <c r="L26" s="239"/>
      <c r="M26" s="56"/>
      <c r="N26" s="261" t="str">
        <f t="shared" si="12"/>
        <v>5GX
플래티넘</v>
      </c>
      <c r="O26" s="262">
        <f>SUM(H26*const!C2)</f>
        <v>117249.00000000001</v>
      </c>
      <c r="P26" s="262">
        <f t="shared" si="13"/>
        <v>4885.3750000000009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1870000</v>
      </c>
      <c r="I27" s="226">
        <f t="shared" si="9"/>
        <v>116549.04166666667</v>
      </c>
      <c r="J27" s="226">
        <f t="shared" si="10"/>
        <v>90576.819444444438</v>
      </c>
      <c r="K27" s="257">
        <f t="shared" si="11"/>
        <v>77590.708333333343</v>
      </c>
      <c r="L27" s="239"/>
      <c r="M27" s="56"/>
      <c r="N27" s="261" t="str">
        <f t="shared" si="12"/>
        <v>5GX
0틴</v>
      </c>
      <c r="O27" s="262">
        <f>SUM(H27*const!C2)</f>
        <v>117249.00000000001</v>
      </c>
      <c r="P27" s="262">
        <f t="shared" si="13"/>
        <v>4885.3750000000009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price!L27</f>
        <v>294000</v>
      </c>
      <c r="F4" s="83">
        <f>price!M27</f>
        <v>340000</v>
      </c>
      <c r="G4" s="83">
        <f>price!N27</f>
        <v>390000</v>
      </c>
      <c r="H4" s="83">
        <f>price!O27</f>
        <v>420000</v>
      </c>
      <c r="I4" s="83">
        <f>price!P27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4" t="str">
        <f>price!B27</f>
        <v>아이폰12Mini_
64GB</v>
      </c>
      <c r="F7" s="485"/>
      <c r="G7" s="461" t="s">
        <v>258</v>
      </c>
      <c r="H7" s="461"/>
      <c r="I7" s="462">
        <f>price!C27</f>
        <v>946000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64GB</v>
      </c>
      <c r="E11" s="124" t="s">
        <v>266</v>
      </c>
      <c r="F11" s="125">
        <f>I7</f>
        <v>946000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607900</v>
      </c>
      <c r="I14" s="234">
        <f>SUM(H14/24)+E14+P14+Q14</f>
        <v>81914.30541666667</v>
      </c>
      <c r="J14" s="234">
        <f>SUM(H14/36)+E14+P14+Q14</f>
        <v>73471.249861111108</v>
      </c>
      <c r="K14" s="249">
        <f>SUM(H14/48)+E14+P14+Q14</f>
        <v>69249.722083333327</v>
      </c>
      <c r="L14" s="239"/>
      <c r="N14" s="261" t="str">
        <f>D14</f>
        <v>5GX
슬림</v>
      </c>
      <c r="O14" s="262">
        <f>SUM(H14*const!C2)</f>
        <v>38115.33</v>
      </c>
      <c r="P14" s="262">
        <f>SUM(O14/24)</f>
        <v>1588.1387500000001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555000</v>
      </c>
      <c r="I15" s="231">
        <f t="shared" ref="I15:I18" si="1">SUM(H15/24)+E15+P15+Q15</f>
        <v>99571.9375</v>
      </c>
      <c r="J15" s="231">
        <f t="shared" ref="J15:J18" si="2">SUM(H15/36)+E15+P15+Q15</f>
        <v>91863.604166666672</v>
      </c>
      <c r="K15" s="250">
        <f t="shared" ref="K15:K18" si="3">SUM(H15/48)+E15+P15+Q15</f>
        <v>88009.4375</v>
      </c>
      <c r="L15" s="239"/>
      <c r="N15" s="261" t="str">
        <f t="shared" ref="N15:N18" si="4">D15</f>
        <v>5GX
스탠다드</v>
      </c>
      <c r="O15" s="262">
        <f>SUM(H15*const!C2)</f>
        <v>34798.5</v>
      </c>
      <c r="P15" s="262">
        <f t="shared" ref="P15:P18" si="5">SUM(O15/24)</f>
        <v>1449.9375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497500</v>
      </c>
      <c r="I16" s="231">
        <f t="shared" si="1"/>
        <v>111025.88541666667</v>
      </c>
      <c r="J16" s="231">
        <f t="shared" si="2"/>
        <v>104116.16319444444</v>
      </c>
      <c r="K16" s="250">
        <f t="shared" si="3"/>
        <v>100661.30208333333</v>
      </c>
      <c r="L16" s="239"/>
      <c r="N16" s="261" t="str">
        <f t="shared" si="4"/>
        <v>5GX
프라임</v>
      </c>
      <c r="O16" s="262">
        <f>SUM(H16*const!C2)</f>
        <v>31193.250000000004</v>
      </c>
      <c r="P16" s="262">
        <f t="shared" si="5"/>
        <v>1299.7187500000002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463000</v>
      </c>
      <c r="I17" s="237">
        <f t="shared" si="1"/>
        <v>145498.25416666665</v>
      </c>
      <c r="J17" s="237">
        <f t="shared" si="2"/>
        <v>139067.69861111112</v>
      </c>
      <c r="K17" s="251">
        <f t="shared" si="3"/>
        <v>135852.42083333334</v>
      </c>
      <c r="L17" s="239"/>
      <c r="M17" s="56"/>
      <c r="N17" s="261" t="str">
        <f t="shared" si="4"/>
        <v>5GX
플래티넘</v>
      </c>
      <c r="O17" s="262">
        <f>SUM(H17*const!C2)</f>
        <v>29030.100000000002</v>
      </c>
      <c r="P17" s="262">
        <f t="shared" si="5"/>
        <v>1209.5875000000001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635500</v>
      </c>
      <c r="I18" s="241">
        <f t="shared" si="1"/>
        <v>73136.410416666666</v>
      </c>
      <c r="J18" s="241">
        <f t="shared" si="2"/>
        <v>64310.021527777782</v>
      </c>
      <c r="K18" s="252">
        <f t="shared" si="3"/>
        <v>59896.827083333337</v>
      </c>
      <c r="L18" s="239"/>
      <c r="M18" s="56"/>
      <c r="N18" s="261" t="str">
        <f t="shared" si="4"/>
        <v>5GX
0틴</v>
      </c>
      <c r="O18" s="262">
        <f>SUM(H18*const!C2)</f>
        <v>39845.850000000006</v>
      </c>
      <c r="P18" s="262">
        <f t="shared" si="5"/>
        <v>1660.2437500000003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64GB</v>
      </c>
      <c r="E20" s="75" t="s">
        <v>266</v>
      </c>
      <c r="F20" s="76">
        <f>I7</f>
        <v>946000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946000</v>
      </c>
      <c r="I23" s="224">
        <f>SUM(H23/24)+P23+Q23+E23-F23</f>
        <v>83135.091666666674</v>
      </c>
      <c r="J23" s="224">
        <f>SUM(H23/36)+P23+Q23+E23-F23</f>
        <v>69996.202777777769</v>
      </c>
      <c r="K23" s="254">
        <f>SUM(H23/48)+P23+Q23+E23-F23</f>
        <v>63426.758333333331</v>
      </c>
      <c r="L23" s="239"/>
      <c r="M23" s="56"/>
      <c r="N23" s="261" t="str">
        <f>D23</f>
        <v>5GX
슬림</v>
      </c>
      <c r="O23" s="262">
        <f>SUM(H23*const!C2)</f>
        <v>59314.200000000004</v>
      </c>
      <c r="P23" s="262">
        <f>SUM(O23/24)</f>
        <v>2471.4250000000002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946000</v>
      </c>
      <c r="I24" s="86">
        <f t="shared" ref="I24:I27" si="9">SUM(H24/24)+P24+Q24+E24-F24</f>
        <v>98135.091666666674</v>
      </c>
      <c r="J24" s="86">
        <f t="shared" ref="J24:J27" si="10">SUM(H24/36)+P24+Q24+E24-F24</f>
        <v>84996.202777777769</v>
      </c>
      <c r="K24" s="255">
        <f t="shared" ref="K24:K27" si="11">SUM(H24/48)+P24+Q24+E24-F24</f>
        <v>78426.758333333331</v>
      </c>
      <c r="L24" s="239"/>
      <c r="M24" s="56"/>
      <c r="N24" s="261" t="str">
        <f t="shared" ref="N24:N27" si="12">D24</f>
        <v>5GX
스탠다드</v>
      </c>
      <c r="O24" s="262">
        <f>SUM(H24*const!C2)</f>
        <v>59314.200000000004</v>
      </c>
      <c r="P24" s="262">
        <f t="shared" ref="P24:P27" si="13">SUM(O24/24)</f>
        <v>2471.4250000000002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946000</v>
      </c>
      <c r="I25" s="86">
        <f t="shared" si="9"/>
        <v>108635.09166666667</v>
      </c>
      <c r="J25" s="86">
        <f t="shared" si="10"/>
        <v>95496.202777777769</v>
      </c>
      <c r="K25" s="255">
        <f t="shared" si="11"/>
        <v>88926.758333333331</v>
      </c>
      <c r="L25" s="239"/>
      <c r="M25" s="56"/>
      <c r="N25" s="261" t="str">
        <f t="shared" si="12"/>
        <v>5GX
프라임</v>
      </c>
      <c r="O25" s="262">
        <f>SUM(H25*const!C2)</f>
        <v>59314.200000000004</v>
      </c>
      <c r="P25" s="262">
        <f t="shared" si="13"/>
        <v>2471.4250000000002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946000</v>
      </c>
      <c r="I26" s="88">
        <f t="shared" si="9"/>
        <v>135635.09166666667</v>
      </c>
      <c r="J26" s="88">
        <f t="shared" si="10"/>
        <v>122496.20277777777</v>
      </c>
      <c r="K26" s="256">
        <f t="shared" si="11"/>
        <v>115926.75833333333</v>
      </c>
      <c r="L26" s="239"/>
      <c r="M26" s="56"/>
      <c r="N26" s="261" t="str">
        <f t="shared" si="12"/>
        <v>5GX
플래티넘</v>
      </c>
      <c r="O26" s="262">
        <f>SUM(H26*const!C2)</f>
        <v>59314.200000000004</v>
      </c>
      <c r="P26" s="262">
        <f t="shared" si="13"/>
        <v>2471.4250000000002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946000</v>
      </c>
      <c r="I27" s="226">
        <f t="shared" si="9"/>
        <v>75635.091666666674</v>
      </c>
      <c r="J27" s="226">
        <f t="shared" si="10"/>
        <v>62496.202777777769</v>
      </c>
      <c r="K27" s="257">
        <f t="shared" si="11"/>
        <v>55926.758333333331</v>
      </c>
      <c r="L27" s="239"/>
      <c r="M27" s="56"/>
      <c r="N27" s="261" t="str">
        <f t="shared" si="12"/>
        <v>5GX
0틴</v>
      </c>
      <c r="O27" s="262">
        <f>SUM(H27*const!C2)</f>
        <v>59314.200000000004</v>
      </c>
      <c r="P27" s="262">
        <f t="shared" si="13"/>
        <v>2471.4250000000002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29409"/>
  </sheetPr>
  <dimension ref="A1:E2"/>
  <sheetViews>
    <sheetView zoomScale="130" zoomScaleNormal="130" workbookViewId="0">
      <selection activeCell="D37" sqref="D37"/>
    </sheetView>
  </sheetViews>
  <sheetFormatPr baseColWidth="10" defaultColWidth="11" defaultRowHeight="14"/>
  <cols>
    <col min="1" max="1" width="9.33203125" style="27" bestFit="1" customWidth="1"/>
    <col min="2" max="2" width="13" style="27" bestFit="1" customWidth="1"/>
    <col min="3" max="3" width="9.33203125" style="27" bestFit="1" customWidth="1"/>
    <col min="4" max="4" width="13" style="27" bestFit="1" customWidth="1"/>
    <col min="5" max="5" width="9.33203125" style="27" bestFit="1" customWidth="1"/>
    <col min="6" max="16384" width="11" style="27"/>
  </cols>
  <sheetData>
    <row r="1" spans="1:5">
      <c r="A1" s="3" t="s">
        <v>14</v>
      </c>
      <c r="B1" s="3" t="s">
        <v>15</v>
      </c>
      <c r="C1" s="3" t="s">
        <v>16</v>
      </c>
      <c r="D1" s="3" t="s">
        <v>18</v>
      </c>
      <c r="E1" s="3" t="s">
        <v>17</v>
      </c>
    </row>
    <row r="2" spans="1:5">
      <c r="A2" s="27">
        <v>0.25</v>
      </c>
      <c r="B2" s="27">
        <v>0.15</v>
      </c>
      <c r="C2" s="27">
        <v>6.2700000000000006E-2</v>
      </c>
      <c r="D2" s="27">
        <v>24</v>
      </c>
      <c r="E2" s="27">
        <v>-3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price!L28</f>
        <v>294000</v>
      </c>
      <c r="F4" s="83">
        <f>price!M28</f>
        <v>340000</v>
      </c>
      <c r="G4" s="83">
        <f>price!N28</f>
        <v>390000</v>
      </c>
      <c r="H4" s="83">
        <f>price!O28</f>
        <v>420000</v>
      </c>
      <c r="I4" s="83">
        <f>price!P28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price!B28</f>
        <v>아이폰12Mini_
128GB</v>
      </c>
      <c r="F7" s="487"/>
      <c r="G7" s="461" t="s">
        <v>258</v>
      </c>
      <c r="H7" s="461"/>
      <c r="I7" s="462">
        <f>price!C28</f>
        <v>1012000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128GB</v>
      </c>
      <c r="E11" s="124" t="s">
        <v>266</v>
      </c>
      <c r="F11" s="125">
        <f>I7</f>
        <v>1012000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673900</v>
      </c>
      <c r="I14" s="234">
        <f>SUM(H14/24)+E14+P14+Q14</f>
        <v>84836.730416666673</v>
      </c>
      <c r="J14" s="234">
        <f>SUM(H14/36)+E14+P14+Q14</f>
        <v>75477.008194444439</v>
      </c>
      <c r="K14" s="249">
        <f>SUM(H14/48)+E14+P14+Q14</f>
        <v>70797.14708333333</v>
      </c>
      <c r="L14" s="239"/>
      <c r="N14" s="261" t="str">
        <f>D14</f>
        <v>5GX
슬림</v>
      </c>
      <c r="O14" s="262">
        <f>SUM(H14*const!C2)</f>
        <v>42253.530000000006</v>
      </c>
      <c r="P14" s="262">
        <f>SUM(O14/24)</f>
        <v>1760.5637500000003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621000</v>
      </c>
      <c r="I15" s="231">
        <f t="shared" ref="I15:I18" si="1">SUM(H15/24)+E15+P15+Q15</f>
        <v>102494.3625</v>
      </c>
      <c r="J15" s="231">
        <f t="shared" ref="J15:J18" si="2">SUM(H15/36)+E15+P15+Q15</f>
        <v>93869.362500000003</v>
      </c>
      <c r="K15" s="250">
        <f t="shared" ref="K15:K18" si="3">SUM(H15/48)+E15+P15+Q15</f>
        <v>89556.862500000003</v>
      </c>
      <c r="L15" s="239"/>
      <c r="N15" s="261" t="str">
        <f t="shared" ref="N15:N18" si="4">D15</f>
        <v>5GX
스탠다드</v>
      </c>
      <c r="O15" s="262">
        <f>SUM(H15*const!C2)</f>
        <v>38936.700000000004</v>
      </c>
      <c r="P15" s="262">
        <f t="shared" ref="P15:P18" si="5">SUM(O15/24)</f>
        <v>1622.3625000000002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563500</v>
      </c>
      <c r="I16" s="231">
        <f t="shared" si="1"/>
        <v>113948.31041666667</v>
      </c>
      <c r="J16" s="231">
        <f t="shared" si="2"/>
        <v>106121.92152777778</v>
      </c>
      <c r="K16" s="250">
        <f t="shared" si="3"/>
        <v>102208.72708333333</v>
      </c>
      <c r="L16" s="239"/>
      <c r="N16" s="261" t="str">
        <f t="shared" si="4"/>
        <v>5GX
프라임</v>
      </c>
      <c r="O16" s="262">
        <f>SUM(H16*const!C2)</f>
        <v>35331.450000000004</v>
      </c>
      <c r="P16" s="262">
        <f t="shared" si="5"/>
        <v>1472.1437500000002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529000</v>
      </c>
      <c r="I17" s="237">
        <f t="shared" si="1"/>
        <v>148420.67916666667</v>
      </c>
      <c r="J17" s="237">
        <f t="shared" si="2"/>
        <v>141073.45694444445</v>
      </c>
      <c r="K17" s="251">
        <f t="shared" si="3"/>
        <v>137399.84583333335</v>
      </c>
      <c r="L17" s="239"/>
      <c r="M17" s="56"/>
      <c r="N17" s="261" t="str">
        <f t="shared" si="4"/>
        <v>5GX
플래티넘</v>
      </c>
      <c r="O17" s="262">
        <f>SUM(H17*const!C2)</f>
        <v>33168.300000000003</v>
      </c>
      <c r="P17" s="262">
        <f t="shared" si="5"/>
        <v>1382.0125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701500</v>
      </c>
      <c r="I18" s="241">
        <f t="shared" si="1"/>
        <v>76058.835416666669</v>
      </c>
      <c r="J18" s="241">
        <f t="shared" si="2"/>
        <v>66315.779861111107</v>
      </c>
      <c r="K18" s="252">
        <f t="shared" si="3"/>
        <v>61444.252083333333</v>
      </c>
      <c r="L18" s="239"/>
      <c r="M18" s="56"/>
      <c r="N18" s="261" t="str">
        <f t="shared" si="4"/>
        <v>5GX
0틴</v>
      </c>
      <c r="O18" s="262">
        <f>SUM(H18*const!C2)</f>
        <v>43984.05</v>
      </c>
      <c r="P18" s="262">
        <f t="shared" si="5"/>
        <v>1832.66875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128GB</v>
      </c>
      <c r="E20" s="75" t="s">
        <v>266</v>
      </c>
      <c r="F20" s="76">
        <f>I7</f>
        <v>1012000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1012000</v>
      </c>
      <c r="I23" s="224">
        <f>SUM(H23/24)+P23+Q23+E23-F23</f>
        <v>86057.516666666663</v>
      </c>
      <c r="J23" s="224">
        <f>SUM(H23/36)+P23+Q23+E23-F23</f>
        <v>72001.961111111101</v>
      </c>
      <c r="K23" s="254">
        <f>SUM(H23/48)+P23+Q23+E23-F23</f>
        <v>64974.183333333334</v>
      </c>
      <c r="L23" s="239"/>
      <c r="M23" s="56"/>
      <c r="N23" s="261" t="str">
        <f>D23</f>
        <v>5GX
슬림</v>
      </c>
      <c r="O23" s="262">
        <f>SUM(H23*const!C2)</f>
        <v>63452.400000000009</v>
      </c>
      <c r="P23" s="262">
        <f>SUM(O23/24)</f>
        <v>2643.8500000000004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1012000</v>
      </c>
      <c r="I24" s="86">
        <f t="shared" ref="I24:I27" si="9">SUM(H24/24)+P24+Q24+E24-F24</f>
        <v>101057.51666666666</v>
      </c>
      <c r="J24" s="86">
        <f t="shared" ref="J24:J27" si="10">SUM(H24/36)+P24+Q24+E24-F24</f>
        <v>87001.961111111101</v>
      </c>
      <c r="K24" s="255">
        <f t="shared" ref="K24:K27" si="11">SUM(H24/48)+P24+Q24+E24-F24</f>
        <v>79974.183333333334</v>
      </c>
      <c r="L24" s="239"/>
      <c r="M24" s="56"/>
      <c r="N24" s="261" t="str">
        <f t="shared" ref="N24:N27" si="12">D24</f>
        <v>5GX
스탠다드</v>
      </c>
      <c r="O24" s="262">
        <f>SUM(H24*const!C2)</f>
        <v>63452.400000000009</v>
      </c>
      <c r="P24" s="262">
        <f t="shared" ref="P24:P27" si="13">SUM(O24/24)</f>
        <v>2643.8500000000004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1012000</v>
      </c>
      <c r="I25" s="86">
        <f t="shared" si="9"/>
        <v>111557.51666666666</v>
      </c>
      <c r="J25" s="86">
        <f t="shared" si="10"/>
        <v>97501.961111111101</v>
      </c>
      <c r="K25" s="255">
        <f t="shared" si="11"/>
        <v>90474.183333333334</v>
      </c>
      <c r="L25" s="239"/>
      <c r="M25" s="56"/>
      <c r="N25" s="261" t="str">
        <f t="shared" si="12"/>
        <v>5GX
프라임</v>
      </c>
      <c r="O25" s="262">
        <f>SUM(H25*const!C2)</f>
        <v>63452.400000000009</v>
      </c>
      <c r="P25" s="262">
        <f t="shared" si="13"/>
        <v>2643.8500000000004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1012000</v>
      </c>
      <c r="I26" s="88">
        <f t="shared" si="9"/>
        <v>138557.51666666666</v>
      </c>
      <c r="J26" s="88">
        <f t="shared" si="10"/>
        <v>124501.9611111111</v>
      </c>
      <c r="K26" s="256">
        <f t="shared" si="11"/>
        <v>117474.18333333335</v>
      </c>
      <c r="L26" s="239"/>
      <c r="M26" s="56"/>
      <c r="N26" s="261" t="str">
        <f t="shared" si="12"/>
        <v>5GX
플래티넘</v>
      </c>
      <c r="O26" s="262">
        <f>SUM(H26*const!C2)</f>
        <v>63452.400000000009</v>
      </c>
      <c r="P26" s="262">
        <f t="shared" si="13"/>
        <v>2643.8500000000004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1012000</v>
      </c>
      <c r="I27" s="226">
        <f t="shared" si="9"/>
        <v>78557.516666666663</v>
      </c>
      <c r="J27" s="226">
        <f t="shared" si="10"/>
        <v>64501.961111111101</v>
      </c>
      <c r="K27" s="257">
        <f t="shared" si="11"/>
        <v>57474.183333333334</v>
      </c>
      <c r="L27" s="239"/>
      <c r="M27" s="56"/>
      <c r="N27" s="261" t="str">
        <f t="shared" si="12"/>
        <v>5GX
0틴</v>
      </c>
      <c r="O27" s="262">
        <f>SUM(H27*const!C2)</f>
        <v>63452.400000000009</v>
      </c>
      <c r="P27" s="262">
        <f t="shared" si="13"/>
        <v>2643.8500000000004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price!L29</f>
        <v>294000</v>
      </c>
      <c r="F4" s="83">
        <f>price!M29</f>
        <v>340000</v>
      </c>
      <c r="G4" s="83">
        <f>price!N29</f>
        <v>390000</v>
      </c>
      <c r="H4" s="83">
        <f>price!O29</f>
        <v>420000</v>
      </c>
      <c r="I4" s="83">
        <f>price!P29</f>
        <v>270000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86" t="str">
        <f>price!B29</f>
        <v>아이폰12Mini_
256GB</v>
      </c>
      <c r="F7" s="487"/>
      <c r="G7" s="461" t="s">
        <v>258</v>
      </c>
      <c r="H7" s="461"/>
      <c r="I7" s="462">
        <f>price!C29</f>
        <v>1155000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아이폰12Mini_
256GB</v>
      </c>
      <c r="E11" s="124" t="s">
        <v>266</v>
      </c>
      <c r="F11" s="125">
        <f>I7</f>
        <v>1155000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294000</v>
      </c>
      <c r="G14" s="235">
        <f>SUM(F14*0.15)</f>
        <v>44100</v>
      </c>
      <c r="H14" s="234">
        <f>SUM(I7-F14-G14)</f>
        <v>816900</v>
      </c>
      <c r="I14" s="234">
        <f>SUM(H14/24)+E14+P14+Q14</f>
        <v>91168.651249999995</v>
      </c>
      <c r="J14" s="234">
        <f>SUM(H14/36)+E14+P14+Q14</f>
        <v>79822.817916666667</v>
      </c>
      <c r="K14" s="249">
        <f>SUM(H14/48)+E14+P14+Q14</f>
        <v>74149.901249999995</v>
      </c>
      <c r="L14" s="239"/>
      <c r="N14" s="261" t="str">
        <f>D14</f>
        <v>5GX
슬림</v>
      </c>
      <c r="O14" s="262">
        <f>SUM(H14*const!C2)</f>
        <v>51219.630000000005</v>
      </c>
      <c r="P14" s="262">
        <f>SUM(O14/24)</f>
        <v>2134.1512500000003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340000</v>
      </c>
      <c r="G15" s="232">
        <f t="shared" ref="G15:G18" si="0">SUM(F15*0.15)</f>
        <v>51000</v>
      </c>
      <c r="H15" s="231">
        <f>SUM(I7-F15-G15)</f>
        <v>764000</v>
      </c>
      <c r="I15" s="231">
        <f t="shared" ref="I15:I18" si="1">SUM(H15/24)+E15+P15+Q15</f>
        <v>108826.28333333333</v>
      </c>
      <c r="J15" s="231">
        <f t="shared" ref="J15:J18" si="2">SUM(H15/36)+E15+P15+Q15</f>
        <v>98215.172222222216</v>
      </c>
      <c r="K15" s="250">
        <f t="shared" ref="K15:K18" si="3">SUM(H15/48)+E15+P15+Q15</f>
        <v>92909.616666666669</v>
      </c>
      <c r="L15" s="239"/>
      <c r="N15" s="261" t="str">
        <f t="shared" ref="N15:N18" si="4">D15</f>
        <v>5GX
스탠다드</v>
      </c>
      <c r="O15" s="262">
        <f>SUM(H15*const!C2)</f>
        <v>47902.8</v>
      </c>
      <c r="P15" s="262">
        <f t="shared" ref="P15:P18" si="5">SUM(O15/24)</f>
        <v>1995.95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390000</v>
      </c>
      <c r="G16" s="232">
        <f t="shared" si="0"/>
        <v>58500</v>
      </c>
      <c r="H16" s="231">
        <f>SUM(I7-F16-G16)</f>
        <v>706500</v>
      </c>
      <c r="I16" s="231">
        <f t="shared" si="1"/>
        <v>120280.23125</v>
      </c>
      <c r="J16" s="231">
        <f t="shared" si="2"/>
        <v>110467.73125</v>
      </c>
      <c r="K16" s="250">
        <f t="shared" si="3"/>
        <v>105561.48125</v>
      </c>
      <c r="L16" s="239"/>
      <c r="N16" s="261" t="str">
        <f t="shared" si="4"/>
        <v>5GX
프라임</v>
      </c>
      <c r="O16" s="262">
        <f>SUM(H16*const!C2)</f>
        <v>44297.55</v>
      </c>
      <c r="P16" s="262">
        <f t="shared" si="5"/>
        <v>1845.73125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420000</v>
      </c>
      <c r="G17" s="238">
        <f t="shared" si="0"/>
        <v>63000</v>
      </c>
      <c r="H17" s="237">
        <f>SUM(I7-F17-G17)</f>
        <v>672000</v>
      </c>
      <c r="I17" s="237">
        <f t="shared" si="1"/>
        <v>154752.6</v>
      </c>
      <c r="J17" s="237">
        <f t="shared" si="2"/>
        <v>145419.26666666666</v>
      </c>
      <c r="K17" s="251">
        <f t="shared" si="3"/>
        <v>140752.6</v>
      </c>
      <c r="L17" s="239"/>
      <c r="M17" s="56"/>
      <c r="N17" s="261" t="str">
        <f t="shared" si="4"/>
        <v>5GX
플래티넘</v>
      </c>
      <c r="O17" s="262">
        <f>SUM(H17*const!C2)</f>
        <v>42134.400000000001</v>
      </c>
      <c r="P17" s="262">
        <f t="shared" si="5"/>
        <v>1755.6000000000001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270000</v>
      </c>
      <c r="G18" s="242">
        <f t="shared" si="0"/>
        <v>40500</v>
      </c>
      <c r="H18" s="241">
        <f>SUM(I7-F18-G18)</f>
        <v>844500</v>
      </c>
      <c r="I18" s="241">
        <f t="shared" si="1"/>
        <v>82390.756250000006</v>
      </c>
      <c r="J18" s="241">
        <f t="shared" si="2"/>
        <v>70661.589583333334</v>
      </c>
      <c r="K18" s="252">
        <f t="shared" si="3"/>
        <v>64797.006249999999</v>
      </c>
      <c r="L18" s="239"/>
      <c r="M18" s="56"/>
      <c r="N18" s="261" t="str">
        <f t="shared" si="4"/>
        <v>5GX
0틴</v>
      </c>
      <c r="O18" s="262">
        <f>SUM(H18*const!C2)</f>
        <v>52950.15</v>
      </c>
      <c r="P18" s="262">
        <f t="shared" si="5"/>
        <v>2206.2562499999999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아이폰12Mini_
256GB</v>
      </c>
      <c r="E20" s="75" t="s">
        <v>266</v>
      </c>
      <c r="F20" s="76">
        <f>I7</f>
        <v>1155000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1155000</v>
      </c>
      <c r="I23" s="224">
        <f>SUM(H23/24)+P23+Q23+E23-F23</f>
        <v>92389.4375</v>
      </c>
      <c r="J23" s="224">
        <f>SUM(H23/36)+P23+Q23+E23-F23</f>
        <v>76347.770833333328</v>
      </c>
      <c r="K23" s="254">
        <f>SUM(H23/48)+P23+Q23+E23-F23</f>
        <v>68326.9375</v>
      </c>
      <c r="L23" s="239"/>
      <c r="M23" s="56"/>
      <c r="N23" s="261" t="str">
        <f>D23</f>
        <v>5GX
슬림</v>
      </c>
      <c r="O23" s="262">
        <f>SUM(H23*const!C2)</f>
        <v>72418.5</v>
      </c>
      <c r="P23" s="262">
        <f>SUM(O23/24)</f>
        <v>3017.4375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1155000</v>
      </c>
      <c r="I24" s="86">
        <f t="shared" ref="I24:I27" si="9">SUM(H24/24)+P24+Q24+E24-F24</f>
        <v>107389.4375</v>
      </c>
      <c r="J24" s="86">
        <f t="shared" ref="J24:J27" si="10">SUM(H24/36)+P24+Q24+E24-F24</f>
        <v>91347.770833333328</v>
      </c>
      <c r="K24" s="255">
        <f t="shared" ref="K24:K27" si="11">SUM(H24/48)+P24+Q24+E24-F24</f>
        <v>83326.9375</v>
      </c>
      <c r="L24" s="239"/>
      <c r="M24" s="56"/>
      <c r="N24" s="261" t="str">
        <f t="shared" ref="N24:N27" si="12">D24</f>
        <v>5GX
스탠다드</v>
      </c>
      <c r="O24" s="262">
        <f>SUM(H24*const!C2)</f>
        <v>72418.5</v>
      </c>
      <c r="P24" s="262">
        <f t="shared" ref="P24:P27" si="13">SUM(O24/24)</f>
        <v>3017.4375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1155000</v>
      </c>
      <c r="I25" s="86">
        <f t="shared" si="9"/>
        <v>117889.4375</v>
      </c>
      <c r="J25" s="86">
        <f t="shared" si="10"/>
        <v>101847.77083333333</v>
      </c>
      <c r="K25" s="255">
        <f t="shared" si="11"/>
        <v>93826.9375</v>
      </c>
      <c r="L25" s="239"/>
      <c r="M25" s="56"/>
      <c r="N25" s="261" t="str">
        <f t="shared" si="12"/>
        <v>5GX
프라임</v>
      </c>
      <c r="O25" s="262">
        <f>SUM(H25*const!C2)</f>
        <v>72418.5</v>
      </c>
      <c r="P25" s="262">
        <f t="shared" si="13"/>
        <v>3017.4375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1155000</v>
      </c>
      <c r="I26" s="88">
        <f t="shared" si="9"/>
        <v>144889.4375</v>
      </c>
      <c r="J26" s="88">
        <f t="shared" si="10"/>
        <v>128847.77083333331</v>
      </c>
      <c r="K26" s="256">
        <f t="shared" si="11"/>
        <v>120826.9375</v>
      </c>
      <c r="L26" s="239"/>
      <c r="M26" s="56"/>
      <c r="N26" s="261" t="str">
        <f t="shared" si="12"/>
        <v>5GX
플래티넘</v>
      </c>
      <c r="O26" s="262">
        <f>SUM(H26*const!C2)</f>
        <v>72418.5</v>
      </c>
      <c r="P26" s="262">
        <f t="shared" si="13"/>
        <v>3017.4375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1155000</v>
      </c>
      <c r="I27" s="226">
        <f t="shared" si="9"/>
        <v>84889.4375</v>
      </c>
      <c r="J27" s="226">
        <f t="shared" si="10"/>
        <v>68847.770833333328</v>
      </c>
      <c r="K27" s="257">
        <f t="shared" si="11"/>
        <v>60826.9375</v>
      </c>
      <c r="L27" s="239"/>
      <c r="M27" s="56"/>
      <c r="N27" s="261" t="str">
        <f t="shared" si="12"/>
        <v>5GX
0틴</v>
      </c>
      <c r="O27" s="262">
        <f>SUM(H27*const!C2)</f>
        <v>72418.5</v>
      </c>
      <c r="P27" s="262">
        <f t="shared" si="13"/>
        <v>3017.4375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price!Q30</f>
        <v>180000</v>
      </c>
      <c r="E5" s="197">
        <f>price!R30</f>
        <v>203000</v>
      </c>
      <c r="F5" s="197">
        <f>price!S30</f>
        <v>223000</v>
      </c>
      <c r="G5" s="197">
        <f>price!T30</f>
        <v>250000</v>
      </c>
      <c r="H5" s="197">
        <f>price!U30</f>
        <v>250000</v>
      </c>
      <c r="I5" s="197">
        <f>price!V30</f>
        <v>250000</v>
      </c>
      <c r="J5" s="197">
        <f>price!W30</f>
        <v>180000</v>
      </c>
      <c r="K5" s="197">
        <f>price!X30</f>
        <v>223000</v>
      </c>
      <c r="L5" s="197">
        <f>price!Y30</f>
        <v>250000</v>
      </c>
      <c r="M5" s="197">
        <f>price!Z30</f>
        <v>180000</v>
      </c>
      <c r="N5" s="197">
        <f>price!AA30</f>
        <v>0</v>
      </c>
      <c r="O5" s="197">
        <f>price!AB30</f>
        <v>178000</v>
      </c>
      <c r="P5" s="197">
        <f>price!AC30</f>
        <v>197000</v>
      </c>
      <c r="Q5" s="197">
        <f>price!AD30</f>
        <v>213000</v>
      </c>
      <c r="R5" s="197">
        <f>price!AE30</f>
        <v>0</v>
      </c>
      <c r="S5" s="197">
        <f>price!AF30</f>
        <v>155000</v>
      </c>
      <c r="T5" s="197">
        <f>price!AG30</f>
        <v>155000</v>
      </c>
      <c r="U5" s="197">
        <f>price!AH30</f>
        <v>180000</v>
      </c>
      <c r="V5" s="197">
        <f>price!AI30</f>
        <v>203000</v>
      </c>
      <c r="W5" s="197">
        <f>price!AJ30</f>
        <v>223000</v>
      </c>
      <c r="X5" s="197">
        <f>price!AK30</f>
        <v>250000</v>
      </c>
      <c r="Y5" s="197">
        <f>price!AL30</f>
        <v>250000</v>
      </c>
    </row>
    <row r="6" spans="3:25" ht="18" thickBot="1"/>
    <row r="7" spans="3:25" ht="24" thickBot="1">
      <c r="D7" s="74" t="s">
        <v>257</v>
      </c>
      <c r="E7" s="460" t="str">
        <f>price!B30</f>
        <v>노트9</v>
      </c>
      <c r="F7" s="460"/>
      <c r="G7" s="461" t="s">
        <v>258</v>
      </c>
      <c r="H7" s="461"/>
      <c r="I7" s="462">
        <f>price!C30</f>
        <v>799700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노트9</v>
      </c>
      <c r="E9" s="75" t="s">
        <v>266</v>
      </c>
      <c r="F9" s="76">
        <f>I7</f>
        <v>799700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180000</v>
      </c>
      <c r="G12" s="263">
        <f>SUM(F12*0.15)</f>
        <v>27000</v>
      </c>
      <c r="H12" s="206">
        <f>SUM(I7-F12-G12)</f>
        <v>592700</v>
      </c>
      <c r="I12" s="206">
        <f>SUM(H12/24)+E12+O12+P12</f>
        <v>59241.262083333328</v>
      </c>
      <c r="J12" s="206">
        <f>SUM(H12/36)+E12+O12+P12</f>
        <v>51009.31763888889</v>
      </c>
      <c r="K12" s="207">
        <f>SUM(H12/48)+E12+O12+P12</f>
        <v>46893.345416666663</v>
      </c>
      <c r="L12" s="56"/>
      <c r="M12" s="114" t="str">
        <f>D12</f>
        <v>LTE_플랜
세이브</v>
      </c>
      <c r="N12" s="115">
        <f t="shared" ref="N12:N33" si="0">SUM(H12*0.0627)</f>
        <v>37162.29</v>
      </c>
      <c r="O12" s="115">
        <f>SUM(N12/24)</f>
        <v>1548.42875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203000</v>
      </c>
      <c r="G13" s="264">
        <f t="shared" ref="G13:G33" si="1">SUM(F13*0.15)</f>
        <v>30450</v>
      </c>
      <c r="H13" s="208">
        <f>SUM(I7-F13-G13)</f>
        <v>566250</v>
      </c>
      <c r="I13" s="208">
        <f t="shared" ref="I13:I33" si="2">SUM(H13/24)+E13+O13+P13</f>
        <v>68070.078125</v>
      </c>
      <c r="J13" s="208">
        <f t="shared" ref="J13:J33" si="3">SUM(H13/36)+E13+O13+P13</f>
        <v>60205.494791666664</v>
      </c>
      <c r="K13" s="209">
        <f t="shared" ref="K13:K33" si="4">SUM(H13/48)+E13+O13+P13</f>
        <v>56273.203125</v>
      </c>
      <c r="L13" s="56"/>
      <c r="M13" s="114" t="str">
        <f t="shared" ref="M13:M33" si="5">D13</f>
        <v>LTE_플랜
안심2.5G</v>
      </c>
      <c r="N13" s="115">
        <f t="shared" si="0"/>
        <v>35503.875</v>
      </c>
      <c r="O13" s="115">
        <f t="shared" ref="O13:O33" si="6">SUM(N13/24)</f>
        <v>1479.328125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223000</v>
      </c>
      <c r="G14" s="264">
        <f t="shared" si="1"/>
        <v>33450</v>
      </c>
      <c r="H14" s="208">
        <f>SUM(I7-F14-G14)</f>
        <v>543250</v>
      </c>
      <c r="I14" s="208">
        <f t="shared" si="2"/>
        <v>74051.657291666677</v>
      </c>
      <c r="J14" s="208">
        <f t="shared" si="3"/>
        <v>66506.518402777787</v>
      </c>
      <c r="K14" s="209">
        <f t="shared" si="4"/>
        <v>62733.948958333334</v>
      </c>
      <c r="L14" s="56"/>
      <c r="M14" s="114" t="str">
        <f t="shared" si="5"/>
        <v>LTE_플랜
안심4G</v>
      </c>
      <c r="N14" s="115">
        <f t="shared" si="0"/>
        <v>34061.775000000001</v>
      </c>
      <c r="O14" s="115">
        <f t="shared" si="6"/>
        <v>1419.2406250000001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250000</v>
      </c>
      <c r="G15" s="264">
        <f t="shared" si="1"/>
        <v>37500</v>
      </c>
      <c r="H15" s="208">
        <f>SUM(I7-F15-G15)</f>
        <v>512200</v>
      </c>
      <c r="I15" s="208">
        <f t="shared" si="2"/>
        <v>91676.789166666669</v>
      </c>
      <c r="J15" s="208">
        <f t="shared" si="3"/>
        <v>84562.900277777779</v>
      </c>
      <c r="K15" s="209">
        <f t="shared" si="4"/>
        <v>81005.955833333326</v>
      </c>
      <c r="L15" s="56"/>
      <c r="M15" s="114" t="str">
        <f t="shared" si="5"/>
        <v>LTE_플랜
에센스</v>
      </c>
      <c r="N15" s="115">
        <f t="shared" si="0"/>
        <v>32114.940000000002</v>
      </c>
      <c r="O15" s="115">
        <f t="shared" si="6"/>
        <v>1338.1225000000002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250000</v>
      </c>
      <c r="G16" s="264">
        <f t="shared" si="1"/>
        <v>37500</v>
      </c>
      <c r="H16" s="208">
        <f>SUM(I7-F16-G16)</f>
        <v>512200</v>
      </c>
      <c r="I16" s="208">
        <f t="shared" si="2"/>
        <v>101676.78916666667</v>
      </c>
      <c r="J16" s="208">
        <f t="shared" si="3"/>
        <v>94562.900277777779</v>
      </c>
      <c r="K16" s="209">
        <f t="shared" si="4"/>
        <v>91005.955833333326</v>
      </c>
      <c r="L16" s="56"/>
      <c r="M16" s="114" t="str">
        <f t="shared" si="5"/>
        <v>LTE_플랜
스페셜</v>
      </c>
      <c r="N16" s="115">
        <f t="shared" si="0"/>
        <v>32114.940000000002</v>
      </c>
      <c r="O16" s="115">
        <f t="shared" si="6"/>
        <v>1338.1225000000002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250000</v>
      </c>
      <c r="G17" s="265">
        <f t="shared" si="1"/>
        <v>37500</v>
      </c>
      <c r="H17" s="210">
        <f>SUM(I7-F17-G17)</f>
        <v>512200</v>
      </c>
      <c r="I17" s="210">
        <f t="shared" si="2"/>
        <v>122676.78916666667</v>
      </c>
      <c r="J17" s="210">
        <f t="shared" si="3"/>
        <v>115562.90027777778</v>
      </c>
      <c r="K17" s="211">
        <f t="shared" si="4"/>
        <v>112005.95583333333</v>
      </c>
      <c r="L17" s="56"/>
      <c r="M17" s="114" t="str">
        <f t="shared" si="5"/>
        <v>LTE_플랜
맥스</v>
      </c>
      <c r="N17" s="115">
        <f t="shared" si="0"/>
        <v>32114.940000000002</v>
      </c>
      <c r="O17" s="115">
        <f t="shared" si="6"/>
        <v>1338.1225000000002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180000</v>
      </c>
      <c r="G18" s="263">
        <f t="shared" si="1"/>
        <v>27000</v>
      </c>
      <c r="H18" s="206">
        <f>SUM(I7-F18-G18)</f>
        <v>592700</v>
      </c>
      <c r="I18" s="206">
        <f t="shared" si="2"/>
        <v>59241.262083333328</v>
      </c>
      <c r="J18" s="206">
        <f t="shared" si="3"/>
        <v>51009.31763888889</v>
      </c>
      <c r="K18" s="207">
        <f t="shared" si="4"/>
        <v>46893.345416666663</v>
      </c>
      <c r="L18" s="56"/>
      <c r="M18" s="114" t="str">
        <f t="shared" si="5"/>
        <v>LTE_0플랜
스몰</v>
      </c>
      <c r="N18" s="115">
        <f t="shared" si="0"/>
        <v>37162.29</v>
      </c>
      <c r="O18" s="115">
        <f t="shared" si="6"/>
        <v>1548.42875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223000</v>
      </c>
      <c r="G19" s="264">
        <f t="shared" si="1"/>
        <v>33450</v>
      </c>
      <c r="H19" s="208">
        <f>SUM(I7-F19-G19)</f>
        <v>543250</v>
      </c>
      <c r="I19" s="208">
        <f t="shared" si="2"/>
        <v>74051.657291666677</v>
      </c>
      <c r="J19" s="208">
        <f t="shared" si="3"/>
        <v>66506.518402777787</v>
      </c>
      <c r="K19" s="209">
        <f t="shared" si="4"/>
        <v>62733.948958333334</v>
      </c>
      <c r="L19" s="56"/>
      <c r="M19" s="114" t="str">
        <f t="shared" si="5"/>
        <v>LTE_0플랜
미디엄</v>
      </c>
      <c r="N19" s="115">
        <f t="shared" si="0"/>
        <v>34061.775000000001</v>
      </c>
      <c r="O19" s="115">
        <f t="shared" si="6"/>
        <v>1419.2406250000001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250000</v>
      </c>
      <c r="G20" s="266">
        <f t="shared" si="1"/>
        <v>37500</v>
      </c>
      <c r="H20" s="212">
        <f>SUM(I7-F20-G20)</f>
        <v>512200</v>
      </c>
      <c r="I20" s="212">
        <f t="shared" si="2"/>
        <v>91676.789166666669</v>
      </c>
      <c r="J20" s="212">
        <f t="shared" si="3"/>
        <v>84562.900277777779</v>
      </c>
      <c r="K20" s="213">
        <f t="shared" si="4"/>
        <v>81005.955833333326</v>
      </c>
      <c r="L20" s="56"/>
      <c r="M20" s="114" t="str">
        <f t="shared" si="5"/>
        <v>LTE_0플랜
라지</v>
      </c>
      <c r="N20" s="115">
        <f t="shared" si="0"/>
        <v>32114.940000000002</v>
      </c>
      <c r="O20" s="115">
        <f t="shared" si="6"/>
        <v>1338.1225000000002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180000</v>
      </c>
      <c r="G21" s="267">
        <f>SUM(F21*0.15)</f>
        <v>27000</v>
      </c>
      <c r="H21" s="214">
        <f>SUM(I7-F21-G21)</f>
        <v>592700</v>
      </c>
      <c r="I21" s="214">
        <f t="shared" si="2"/>
        <v>59241.262083333328</v>
      </c>
      <c r="J21" s="214">
        <f t="shared" si="3"/>
        <v>51009.31763888889</v>
      </c>
      <c r="K21" s="215">
        <f t="shared" si="4"/>
        <v>46893.345416666663</v>
      </c>
      <c r="L21" s="56"/>
      <c r="M21" s="114" t="str">
        <f t="shared" si="5"/>
        <v>0플랜
히어로</v>
      </c>
      <c r="N21" s="115">
        <f t="shared" si="0"/>
        <v>37162.29</v>
      </c>
      <c r="O21" s="115">
        <f t="shared" si="6"/>
        <v>1548.42875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0</v>
      </c>
      <c r="G22" s="265">
        <f t="shared" si="1"/>
        <v>0</v>
      </c>
      <c r="H22" s="210">
        <f>SUM(I7-F22-G22)</f>
        <v>799700</v>
      </c>
      <c r="I22" s="210">
        <f t="shared" si="2"/>
        <v>90407.049583333341</v>
      </c>
      <c r="J22" s="210">
        <f t="shared" si="3"/>
        <v>79300.105138888888</v>
      </c>
      <c r="K22" s="211">
        <f t="shared" si="4"/>
        <v>73746.632916666669</v>
      </c>
      <c r="L22" s="56"/>
      <c r="M22" s="114" t="str">
        <f t="shared" si="5"/>
        <v>0플랜
슈퍼히어로</v>
      </c>
      <c r="N22" s="115">
        <f t="shared" si="0"/>
        <v>50141.19</v>
      </c>
      <c r="O22" s="115">
        <f t="shared" si="6"/>
        <v>2089.2162499999999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178000</v>
      </c>
      <c r="G23" s="263">
        <f t="shared" si="1"/>
        <v>26700</v>
      </c>
      <c r="H23" s="206">
        <f>SUM(I7-F23-G23)</f>
        <v>595000</v>
      </c>
      <c r="I23" s="206">
        <f t="shared" si="2"/>
        <v>57343.104166666672</v>
      </c>
      <c r="J23" s="206">
        <f t="shared" si="3"/>
        <v>49079.215277777781</v>
      </c>
      <c r="K23" s="207">
        <f t="shared" si="4"/>
        <v>44947.270833333336</v>
      </c>
      <c r="L23" s="56"/>
      <c r="M23" s="114" t="str">
        <f t="shared" si="5"/>
        <v>LTE_팅
세이브</v>
      </c>
      <c r="N23" s="115">
        <f t="shared" si="0"/>
        <v>37306.5</v>
      </c>
      <c r="O23" s="115">
        <f t="shared" si="6"/>
        <v>1554.4375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197000</v>
      </c>
      <c r="G24" s="264">
        <f t="shared" si="1"/>
        <v>29550</v>
      </c>
      <c r="H24" s="208">
        <f>SUM(I7-F24-G24)</f>
        <v>573150</v>
      </c>
      <c r="I24" s="208">
        <f t="shared" si="2"/>
        <v>66375.604374999995</v>
      </c>
      <c r="J24" s="208">
        <f t="shared" si="3"/>
        <v>58415.187708333338</v>
      </c>
      <c r="K24" s="209">
        <f t="shared" si="4"/>
        <v>54434.979375000003</v>
      </c>
      <c r="L24" s="56"/>
      <c r="M24" s="114" t="str">
        <f t="shared" si="5"/>
        <v>LTE_팅
3.0G</v>
      </c>
      <c r="N24" s="115">
        <f t="shared" si="0"/>
        <v>35936.505000000005</v>
      </c>
      <c r="O24" s="115">
        <f t="shared" si="6"/>
        <v>1497.3543750000001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554750</v>
      </c>
      <c r="I25" s="212">
        <f t="shared" si="2"/>
        <v>71560.867708333331</v>
      </c>
      <c r="J25" s="212">
        <f t="shared" si="3"/>
        <v>63856.006597222222</v>
      </c>
      <c r="K25" s="213">
        <f t="shared" si="4"/>
        <v>60003.576041666667</v>
      </c>
      <c r="L25" s="56"/>
      <c r="M25" s="114" t="str">
        <f t="shared" si="5"/>
        <v>LTE_팅
5.0G</v>
      </c>
      <c r="N25" s="115">
        <f t="shared" si="0"/>
        <v>34782.825000000004</v>
      </c>
      <c r="O25" s="115">
        <f t="shared" si="6"/>
        <v>1449.2843750000002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0</v>
      </c>
      <c r="G26" s="267">
        <f t="shared" si="1"/>
        <v>0</v>
      </c>
      <c r="H26" s="214">
        <f>SUM(I7-F26-G26)</f>
        <v>799700</v>
      </c>
      <c r="I26" s="214">
        <f t="shared" si="2"/>
        <v>50807.049583333333</v>
      </c>
      <c r="J26" s="214">
        <f t="shared" si="3"/>
        <v>39700.105138888888</v>
      </c>
      <c r="K26" s="215">
        <f t="shared" si="4"/>
        <v>34146.632916666669</v>
      </c>
      <c r="L26" s="56"/>
      <c r="M26" s="114" t="str">
        <f t="shared" si="5"/>
        <v>ZEM플랜
라이트</v>
      </c>
      <c r="N26" s="115">
        <f t="shared" si="0"/>
        <v>50141.19</v>
      </c>
      <c r="O26" s="115">
        <f t="shared" si="6"/>
        <v>2089.2162499999999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155000</v>
      </c>
      <c r="G27" s="265">
        <f t="shared" si="1"/>
        <v>23250</v>
      </c>
      <c r="H27" s="210">
        <f>SUM(I7-F27-G27)</f>
        <v>621450</v>
      </c>
      <c r="I27" s="210">
        <f t="shared" si="2"/>
        <v>47314.288124999999</v>
      </c>
      <c r="J27" s="210">
        <f t="shared" si="3"/>
        <v>38683.038124999999</v>
      </c>
      <c r="K27" s="211">
        <f t="shared" si="4"/>
        <v>34367.413124999999</v>
      </c>
      <c r="L27" s="56"/>
      <c r="M27" s="114" t="str">
        <f t="shared" si="5"/>
        <v>ZEM플랜
스마트</v>
      </c>
      <c r="N27" s="115">
        <f t="shared" si="0"/>
        <v>38964.915000000001</v>
      </c>
      <c r="O27" s="115">
        <f t="shared" si="6"/>
        <v>1623.538125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155000</v>
      </c>
      <c r="G28" s="263">
        <f t="shared" si="1"/>
        <v>23250</v>
      </c>
      <c r="H28" s="206">
        <f>SUM(I7-F28-G28)</f>
        <v>621450</v>
      </c>
      <c r="I28" s="206">
        <f t="shared" si="2"/>
        <v>47314.288124999999</v>
      </c>
      <c r="J28" s="206">
        <f t="shared" si="3"/>
        <v>38683.038124999999</v>
      </c>
      <c r="K28" s="207">
        <f t="shared" si="4"/>
        <v>34367.413124999999</v>
      </c>
      <c r="L28" s="56"/>
      <c r="M28" s="114" t="str">
        <f t="shared" si="5"/>
        <v>LTE T끼리
어르신</v>
      </c>
      <c r="N28" s="115">
        <f t="shared" si="0"/>
        <v>38964.915000000001</v>
      </c>
      <c r="O28" s="115">
        <f t="shared" si="6"/>
        <v>1623.538125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180000</v>
      </c>
      <c r="G29" s="264">
        <f>SUM(F29*0.15)</f>
        <v>27000</v>
      </c>
      <c r="H29" s="208">
        <f>SUM(I7-F29-G29)</f>
        <v>592700</v>
      </c>
      <c r="I29" s="208">
        <f t="shared" si="2"/>
        <v>59241.262083333328</v>
      </c>
      <c r="J29" s="208">
        <f t="shared" si="3"/>
        <v>51009.31763888889</v>
      </c>
      <c r="K29" s="209">
        <f t="shared" si="4"/>
        <v>46893.345416666663</v>
      </c>
      <c r="L29" s="56"/>
      <c r="M29" s="114" t="str">
        <f t="shared" si="5"/>
        <v>LTE어르신
세이브</v>
      </c>
      <c r="N29" s="115">
        <f t="shared" si="0"/>
        <v>37162.29</v>
      </c>
      <c r="O29" s="115">
        <f t="shared" si="6"/>
        <v>1548.42875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203000</v>
      </c>
      <c r="G30" s="264">
        <f t="shared" si="1"/>
        <v>30450</v>
      </c>
      <c r="H30" s="208">
        <f>SUM(I7-F30-G30)</f>
        <v>566250</v>
      </c>
      <c r="I30" s="208">
        <f t="shared" si="2"/>
        <v>68070.078125</v>
      </c>
      <c r="J30" s="208">
        <f t="shared" si="3"/>
        <v>60205.494791666664</v>
      </c>
      <c r="K30" s="209">
        <f t="shared" si="4"/>
        <v>56273.203125</v>
      </c>
      <c r="L30" s="56"/>
      <c r="M30" s="114" t="str">
        <f t="shared" si="5"/>
        <v>LTE어르신
안심2.8G</v>
      </c>
      <c r="N30" s="115">
        <f t="shared" si="0"/>
        <v>35503.875</v>
      </c>
      <c r="O30" s="115">
        <f t="shared" si="6"/>
        <v>1479.328125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223000</v>
      </c>
      <c r="G31" s="264">
        <f t="shared" si="1"/>
        <v>33450</v>
      </c>
      <c r="H31" s="208">
        <f>SUM(I7-F31-G31)</f>
        <v>543250</v>
      </c>
      <c r="I31" s="208">
        <f t="shared" si="2"/>
        <v>74051.657291666677</v>
      </c>
      <c r="J31" s="208">
        <f t="shared" si="3"/>
        <v>66506.518402777787</v>
      </c>
      <c r="K31" s="209">
        <f t="shared" si="4"/>
        <v>62733.948958333334</v>
      </c>
      <c r="L31" s="56"/>
      <c r="M31" s="114" t="str">
        <f t="shared" si="5"/>
        <v>LTE어르신
안심4.5G</v>
      </c>
      <c r="N31" s="115">
        <f t="shared" si="0"/>
        <v>34061.775000000001</v>
      </c>
      <c r="O31" s="115">
        <f t="shared" si="6"/>
        <v>1419.2406250000001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250000</v>
      </c>
      <c r="G32" s="264">
        <f t="shared" si="1"/>
        <v>37500</v>
      </c>
      <c r="H32" s="208">
        <f>SUM(I7-F32-G32)</f>
        <v>512200</v>
      </c>
      <c r="I32" s="208">
        <f t="shared" si="2"/>
        <v>91676.789166666669</v>
      </c>
      <c r="J32" s="208">
        <f t="shared" si="3"/>
        <v>84562.900277777779</v>
      </c>
      <c r="K32" s="209">
        <f t="shared" si="4"/>
        <v>81005.955833333326</v>
      </c>
      <c r="L32" s="56"/>
      <c r="M32" s="114" t="str">
        <f t="shared" si="5"/>
        <v>LTE어르신
에센스</v>
      </c>
      <c r="N32" s="115">
        <f t="shared" si="0"/>
        <v>32114.940000000002</v>
      </c>
      <c r="O32" s="115">
        <f t="shared" si="6"/>
        <v>1338.1225000000002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250000</v>
      </c>
      <c r="G33" s="265">
        <f t="shared" si="1"/>
        <v>37500</v>
      </c>
      <c r="H33" s="210">
        <f>SUM(I7-F33-G33)</f>
        <v>512200</v>
      </c>
      <c r="I33" s="210">
        <f t="shared" si="2"/>
        <v>101676.78916666667</v>
      </c>
      <c r="J33" s="210">
        <f t="shared" si="3"/>
        <v>94562.900277777779</v>
      </c>
      <c r="K33" s="211">
        <f t="shared" si="4"/>
        <v>91005.955833333326</v>
      </c>
      <c r="L33" s="56"/>
      <c r="M33" s="114" t="str">
        <f t="shared" si="5"/>
        <v>LTE어르신
스페셜</v>
      </c>
      <c r="N33" s="115">
        <f t="shared" si="0"/>
        <v>32114.940000000002</v>
      </c>
      <c r="O33" s="115">
        <f t="shared" si="6"/>
        <v>1338.1225000000002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노트9</v>
      </c>
      <c r="E35" s="75" t="s">
        <v>266</v>
      </c>
      <c r="F35" s="76">
        <f>I7</f>
        <v>799700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799700</v>
      </c>
      <c r="I38" s="97">
        <f>SUM(H38/24)+O38+P38+E38-F38</f>
        <v>60157.049583333341</v>
      </c>
      <c r="J38" s="97">
        <f>SUM(H38/36)+O38+P38+E38-F38</f>
        <v>49050.105138888888</v>
      </c>
      <c r="K38" s="98">
        <f>SUM(H38/48)+O38+P38+E38-F38</f>
        <v>43496.632916666669</v>
      </c>
      <c r="L38" s="56"/>
      <c r="M38" s="114" t="str">
        <f>D38</f>
        <v>LTE_플랜
세이브</v>
      </c>
      <c r="N38" s="115">
        <f t="shared" ref="N38:N59" si="7">SUM(H38*0.0627)</f>
        <v>50141.19</v>
      </c>
      <c r="O38" s="115">
        <f>SUM(N38/24)</f>
        <v>2089.2162499999999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799700</v>
      </c>
      <c r="I39" s="94">
        <f t="shared" ref="I39:I59" si="11">SUM(H39/24)+O39+P39+E39-F39</f>
        <v>67657.049583333341</v>
      </c>
      <c r="J39" s="94">
        <f t="shared" ref="J39:J59" si="12">SUM(H39/36)+O39+P39+E39-F39</f>
        <v>56550.105138888888</v>
      </c>
      <c r="K39" s="99">
        <f t="shared" ref="K39:K59" si="13">SUM(H39/48)+O39+P39+E39-F39</f>
        <v>50996.632916666669</v>
      </c>
      <c r="L39" s="56"/>
      <c r="M39" s="114" t="str">
        <f t="shared" ref="M39:M59" si="14">D39</f>
        <v>LTE_플랜
안심2.5G</v>
      </c>
      <c r="N39" s="115">
        <f t="shared" si="7"/>
        <v>50141.19</v>
      </c>
      <c r="O39" s="115">
        <f t="shared" ref="O39:O59" si="15">SUM(N39/24)</f>
        <v>2089.2162499999999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799700</v>
      </c>
      <c r="I40" s="94">
        <f t="shared" si="11"/>
        <v>72907.049583333341</v>
      </c>
      <c r="J40" s="94">
        <f t="shared" si="12"/>
        <v>61800.105138888888</v>
      </c>
      <c r="K40" s="99">
        <f t="shared" si="13"/>
        <v>56246.632916666669</v>
      </c>
      <c r="L40" s="56"/>
      <c r="M40" s="114" t="str">
        <f t="shared" si="14"/>
        <v>LTE_플랜
안심4G</v>
      </c>
      <c r="N40" s="115">
        <f t="shared" si="7"/>
        <v>50141.19</v>
      </c>
      <c r="O40" s="115">
        <f t="shared" si="15"/>
        <v>2089.2162499999999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799700</v>
      </c>
      <c r="I41" s="94">
        <f t="shared" si="11"/>
        <v>87157.049583333341</v>
      </c>
      <c r="J41" s="94">
        <f t="shared" si="12"/>
        <v>76050.105138888888</v>
      </c>
      <c r="K41" s="99">
        <f t="shared" si="13"/>
        <v>70496.632916666669</v>
      </c>
      <c r="L41" s="56"/>
      <c r="M41" s="114" t="str">
        <f t="shared" si="14"/>
        <v>LTE_플랜
에센스</v>
      </c>
      <c r="N41" s="115">
        <f t="shared" si="7"/>
        <v>50141.19</v>
      </c>
      <c r="O41" s="115">
        <f t="shared" si="15"/>
        <v>2089.2162499999999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799700</v>
      </c>
      <c r="I42" s="94">
        <f t="shared" si="11"/>
        <v>94657.049583333341</v>
      </c>
      <c r="J42" s="94">
        <f t="shared" si="12"/>
        <v>83550.105138888888</v>
      </c>
      <c r="K42" s="99">
        <f t="shared" si="13"/>
        <v>77996.632916666669</v>
      </c>
      <c r="L42" s="56"/>
      <c r="M42" s="114" t="str">
        <f t="shared" si="14"/>
        <v>LTE_플랜
스페셜</v>
      </c>
      <c r="N42" s="115">
        <f t="shared" si="7"/>
        <v>50141.19</v>
      </c>
      <c r="O42" s="115">
        <f t="shared" si="15"/>
        <v>2089.2162499999999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799700</v>
      </c>
      <c r="I43" s="104">
        <f t="shared" si="11"/>
        <v>110407.04958333334</v>
      </c>
      <c r="J43" s="104">
        <f t="shared" si="12"/>
        <v>99300.105138888888</v>
      </c>
      <c r="K43" s="106">
        <f t="shared" si="13"/>
        <v>93746.632916666669</v>
      </c>
      <c r="L43" s="56"/>
      <c r="M43" s="114" t="str">
        <f t="shared" si="14"/>
        <v>LTE_플랜
맥스</v>
      </c>
      <c r="N43" s="115">
        <f t="shared" si="7"/>
        <v>50141.19</v>
      </c>
      <c r="O43" s="115">
        <f t="shared" si="15"/>
        <v>2089.2162499999999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799700</v>
      </c>
      <c r="I44" s="97">
        <f t="shared" si="11"/>
        <v>60157.049583333341</v>
      </c>
      <c r="J44" s="97">
        <f t="shared" si="12"/>
        <v>49050.105138888888</v>
      </c>
      <c r="K44" s="98">
        <f t="shared" si="13"/>
        <v>43496.632916666669</v>
      </c>
      <c r="L44" s="56"/>
      <c r="M44" s="114" t="str">
        <f t="shared" si="14"/>
        <v>LTE_0플랜
스몰</v>
      </c>
      <c r="N44" s="115">
        <f t="shared" si="7"/>
        <v>50141.19</v>
      </c>
      <c r="O44" s="115">
        <f t="shared" si="15"/>
        <v>2089.2162499999999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799700</v>
      </c>
      <c r="I45" s="94">
        <f t="shared" si="11"/>
        <v>72907.049583333341</v>
      </c>
      <c r="J45" s="94">
        <f>SUM(H45/36)+O45+P45+E45-F45</f>
        <v>61800.105138888888</v>
      </c>
      <c r="K45" s="99">
        <f t="shared" si="13"/>
        <v>56246.632916666669</v>
      </c>
      <c r="L45" s="56"/>
      <c r="M45" s="114" t="str">
        <f t="shared" si="14"/>
        <v>LTE_0플랜
미디엄</v>
      </c>
      <c r="N45" s="115">
        <f t="shared" si="7"/>
        <v>50141.19</v>
      </c>
      <c r="O45" s="115">
        <f t="shared" si="15"/>
        <v>2089.2162499999999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799700</v>
      </c>
      <c r="I46" s="101">
        <f t="shared" si="11"/>
        <v>87157.049583333341</v>
      </c>
      <c r="J46" s="101">
        <f t="shared" si="12"/>
        <v>76050.105138888888</v>
      </c>
      <c r="K46" s="102">
        <f t="shared" si="13"/>
        <v>70496.632916666669</v>
      </c>
      <c r="L46" s="56"/>
      <c r="M46" s="114" t="str">
        <f t="shared" si="14"/>
        <v>LTE_0플랜
라지</v>
      </c>
      <c r="N46" s="115">
        <f t="shared" si="7"/>
        <v>50141.19</v>
      </c>
      <c r="O46" s="115">
        <f t="shared" si="15"/>
        <v>2089.2162499999999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799700</v>
      </c>
      <c r="I47" s="96">
        <f t="shared" si="11"/>
        <v>60157.049583333341</v>
      </c>
      <c r="J47" s="96">
        <f t="shared" si="12"/>
        <v>49050.105138888888</v>
      </c>
      <c r="K47" s="105">
        <f t="shared" si="13"/>
        <v>43496.632916666669</v>
      </c>
      <c r="L47" s="56"/>
      <c r="M47" s="114" t="str">
        <f t="shared" si="14"/>
        <v>0플랜
히어로</v>
      </c>
      <c r="N47" s="115">
        <f t="shared" si="7"/>
        <v>50141.19</v>
      </c>
      <c r="O47" s="115">
        <f t="shared" si="15"/>
        <v>2089.2162499999999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799700</v>
      </c>
      <c r="I48" s="104">
        <f t="shared" si="11"/>
        <v>76657.049583333341</v>
      </c>
      <c r="J48" s="104">
        <f t="shared" si="12"/>
        <v>65550.105138888888</v>
      </c>
      <c r="K48" s="106">
        <f t="shared" si="13"/>
        <v>59996.632916666669</v>
      </c>
      <c r="L48" s="56"/>
      <c r="M48" s="114" t="str">
        <f t="shared" si="14"/>
        <v>0플랜
슈퍼히어로</v>
      </c>
      <c r="N48" s="115">
        <f t="shared" si="7"/>
        <v>50141.19</v>
      </c>
      <c r="O48" s="115">
        <f t="shared" si="15"/>
        <v>2089.2162499999999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799700</v>
      </c>
      <c r="I49" s="217">
        <f t="shared" si="11"/>
        <v>58657.049583333341</v>
      </c>
      <c r="J49" s="217">
        <f t="shared" si="12"/>
        <v>47550.105138888888</v>
      </c>
      <c r="K49" s="218">
        <f t="shared" si="13"/>
        <v>41996.632916666669</v>
      </c>
      <c r="L49" s="56"/>
      <c r="M49" s="114" t="str">
        <f t="shared" si="14"/>
        <v>LTE_팅
세이브</v>
      </c>
      <c r="N49" s="115">
        <f t="shared" si="7"/>
        <v>50141.19</v>
      </c>
      <c r="O49" s="115">
        <f t="shared" si="15"/>
        <v>2089.2162499999999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799700</v>
      </c>
      <c r="I50" s="94">
        <f t="shared" si="11"/>
        <v>66157.049583333341</v>
      </c>
      <c r="J50" s="94">
        <f t="shared" si="12"/>
        <v>55050.105138888888</v>
      </c>
      <c r="K50" s="219">
        <f t="shared" si="13"/>
        <v>49496.632916666669</v>
      </c>
      <c r="L50" s="56"/>
      <c r="M50" s="114" t="str">
        <f t="shared" si="14"/>
        <v>LTE_팅
3.0G</v>
      </c>
      <c r="N50" s="115">
        <f t="shared" si="7"/>
        <v>50141.19</v>
      </c>
      <c r="O50" s="115">
        <f t="shared" si="15"/>
        <v>2089.2162499999999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799700</v>
      </c>
      <c r="I51" s="221">
        <f t="shared" si="11"/>
        <v>70657.049583333341</v>
      </c>
      <c r="J51" s="221">
        <f t="shared" si="12"/>
        <v>59550.105138888888</v>
      </c>
      <c r="K51" s="222">
        <f t="shared" si="13"/>
        <v>53996.632916666669</v>
      </c>
      <c r="L51" s="56"/>
      <c r="M51" s="114" t="str">
        <f t="shared" si="14"/>
        <v>LTE_팅
5.0G</v>
      </c>
      <c r="N51" s="115">
        <f t="shared" si="7"/>
        <v>50141.19</v>
      </c>
      <c r="O51" s="115">
        <f t="shared" si="15"/>
        <v>2089.2162499999999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799700</v>
      </c>
      <c r="I52" s="96">
        <f t="shared" si="11"/>
        <v>46957.049583333333</v>
      </c>
      <c r="J52" s="96">
        <f t="shared" si="12"/>
        <v>35850.105138888888</v>
      </c>
      <c r="K52" s="105">
        <f t="shared" si="13"/>
        <v>30296.632916666669</v>
      </c>
      <c r="L52" s="56"/>
      <c r="M52" s="114" t="str">
        <f t="shared" si="14"/>
        <v>ZEM플랜
라이트</v>
      </c>
      <c r="N52" s="115">
        <f t="shared" si="7"/>
        <v>50141.19</v>
      </c>
      <c r="O52" s="115">
        <f t="shared" si="15"/>
        <v>2089.2162499999999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799700</v>
      </c>
      <c r="I53" s="101">
        <f t="shared" si="11"/>
        <v>50257.049583333333</v>
      </c>
      <c r="J53" s="101">
        <f t="shared" si="12"/>
        <v>39150.105138888888</v>
      </c>
      <c r="K53" s="102">
        <f t="shared" si="13"/>
        <v>33596.632916666669</v>
      </c>
      <c r="L53" s="56"/>
      <c r="M53" s="114" t="str">
        <f t="shared" si="14"/>
        <v>ZEM플랜
스마트</v>
      </c>
      <c r="N53" s="115">
        <f t="shared" si="7"/>
        <v>50141.19</v>
      </c>
      <c r="O53" s="115">
        <f t="shared" si="15"/>
        <v>2089.2162499999999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799700</v>
      </c>
      <c r="I54" s="96">
        <f t="shared" si="11"/>
        <v>50257.049583333333</v>
      </c>
      <c r="J54" s="96">
        <f t="shared" si="12"/>
        <v>39150.105138888888</v>
      </c>
      <c r="K54" s="105">
        <f t="shared" si="13"/>
        <v>33596.632916666669</v>
      </c>
      <c r="L54" s="56"/>
      <c r="M54" s="114" t="str">
        <f t="shared" si="14"/>
        <v>LTE T끼리
어르신</v>
      </c>
      <c r="N54" s="115">
        <f t="shared" si="7"/>
        <v>50141.19</v>
      </c>
      <c r="O54" s="115">
        <f t="shared" si="15"/>
        <v>2089.2162499999999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799700</v>
      </c>
      <c r="I55" s="94">
        <f t="shared" si="11"/>
        <v>60157.049583333341</v>
      </c>
      <c r="J55" s="94">
        <f t="shared" si="12"/>
        <v>49050.105138888888</v>
      </c>
      <c r="K55" s="99">
        <f t="shared" si="13"/>
        <v>43496.632916666669</v>
      </c>
      <c r="L55" s="56"/>
      <c r="M55" s="114" t="str">
        <f t="shared" si="14"/>
        <v>LTE어르신
세이브</v>
      </c>
      <c r="N55" s="115">
        <f t="shared" si="7"/>
        <v>50141.19</v>
      </c>
      <c r="O55" s="115">
        <f t="shared" si="15"/>
        <v>2089.2162499999999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799700</v>
      </c>
      <c r="I56" s="94">
        <f t="shared" si="11"/>
        <v>67657.049583333341</v>
      </c>
      <c r="J56" s="94">
        <f t="shared" si="12"/>
        <v>56550.105138888888</v>
      </c>
      <c r="K56" s="99">
        <f t="shared" si="13"/>
        <v>50996.632916666669</v>
      </c>
      <c r="L56" s="56"/>
      <c r="M56" s="114" t="str">
        <f t="shared" si="14"/>
        <v>LTE어르신
안심2.8G</v>
      </c>
      <c r="N56" s="115">
        <f t="shared" si="7"/>
        <v>50141.19</v>
      </c>
      <c r="O56" s="115">
        <f t="shared" si="15"/>
        <v>2089.2162499999999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799700</v>
      </c>
      <c r="I57" s="94">
        <f t="shared" si="11"/>
        <v>72907.049583333341</v>
      </c>
      <c r="J57" s="94">
        <f t="shared" si="12"/>
        <v>61800.105138888888</v>
      </c>
      <c r="K57" s="99">
        <f t="shared" si="13"/>
        <v>56246.632916666669</v>
      </c>
      <c r="L57" s="56"/>
      <c r="M57" s="114" t="str">
        <f t="shared" si="14"/>
        <v>LTE어르신
안심4.5G</v>
      </c>
      <c r="N57" s="115">
        <f t="shared" si="7"/>
        <v>50141.19</v>
      </c>
      <c r="O57" s="115">
        <f t="shared" si="15"/>
        <v>2089.2162499999999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799700</v>
      </c>
      <c r="I58" s="94">
        <f t="shared" si="11"/>
        <v>87157.049583333341</v>
      </c>
      <c r="J58" s="94">
        <f t="shared" si="12"/>
        <v>76050.105138888888</v>
      </c>
      <c r="K58" s="99">
        <f t="shared" si="13"/>
        <v>70496.632916666669</v>
      </c>
      <c r="L58" s="56"/>
      <c r="M58" s="114" t="str">
        <f t="shared" si="14"/>
        <v>LTE어르신
에센스</v>
      </c>
      <c r="N58" s="115">
        <f t="shared" si="7"/>
        <v>50141.19</v>
      </c>
      <c r="O58" s="115">
        <f t="shared" si="15"/>
        <v>2089.2162499999999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799700</v>
      </c>
      <c r="I59" s="101">
        <f t="shared" si="11"/>
        <v>94657.049583333341</v>
      </c>
      <c r="J59" s="101">
        <f t="shared" si="12"/>
        <v>83550.105138888888</v>
      </c>
      <c r="K59" s="102">
        <f t="shared" si="13"/>
        <v>77996.632916666669</v>
      </c>
      <c r="L59" s="56"/>
      <c r="M59" s="114" t="str">
        <f t="shared" si="14"/>
        <v>LTE어르신
스페셜</v>
      </c>
      <c r="N59" s="115">
        <f t="shared" si="7"/>
        <v>50141.19</v>
      </c>
      <c r="O59" s="115">
        <f t="shared" si="15"/>
        <v>2089.2162499999999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C23:C25"/>
    <mergeCell ref="C26:C27"/>
    <mergeCell ref="C28:C33"/>
    <mergeCell ref="I7:J7"/>
    <mergeCell ref="E7:F7"/>
    <mergeCell ref="G7:H7"/>
    <mergeCell ref="H9:K9"/>
    <mergeCell ref="C10:D11"/>
    <mergeCell ref="E10:E11"/>
    <mergeCell ref="F10:F11"/>
    <mergeCell ref="G10:G11"/>
    <mergeCell ref="H10:H11"/>
    <mergeCell ref="I10:K10"/>
    <mergeCell ref="O2:S2"/>
    <mergeCell ref="T2:Y2"/>
    <mergeCell ref="C12:C17"/>
    <mergeCell ref="C18:C20"/>
    <mergeCell ref="C21:C22"/>
    <mergeCell ref="C2:C3"/>
    <mergeCell ref="D2:I2"/>
    <mergeCell ref="J2:L2"/>
    <mergeCell ref="M2:N2"/>
    <mergeCell ref="H35:K35"/>
    <mergeCell ref="C36:D37"/>
    <mergeCell ref="E36:E37"/>
    <mergeCell ref="F36:F37"/>
    <mergeCell ref="G36:G37"/>
    <mergeCell ref="H36:H37"/>
    <mergeCell ref="I36:K36"/>
    <mergeCell ref="C54:C59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price!Q31</f>
        <v>330000</v>
      </c>
      <c r="E5" s="197">
        <f>price!R31</f>
        <v>421000</v>
      </c>
      <c r="F5" s="197">
        <f>price!S31</f>
        <v>421000</v>
      </c>
      <c r="G5" s="197">
        <f>price!T31</f>
        <v>600000</v>
      </c>
      <c r="H5" s="197">
        <f>price!U31</f>
        <v>600000</v>
      </c>
      <c r="I5" s="197">
        <f>price!V31</f>
        <v>600000</v>
      </c>
      <c r="J5" s="197">
        <f>price!W31</f>
        <v>330000</v>
      </c>
      <c r="K5" s="197">
        <f>price!X31</f>
        <v>421000</v>
      </c>
      <c r="L5" s="197">
        <f>price!Y31</f>
        <v>600000</v>
      </c>
      <c r="M5" s="197">
        <f>price!Z31</f>
        <v>330000</v>
      </c>
      <c r="N5" s="197">
        <f>price!AA31</f>
        <v>532000</v>
      </c>
      <c r="O5" s="197">
        <f>price!AB31</f>
        <v>323000</v>
      </c>
      <c r="P5" s="197">
        <f>price!AC31</f>
        <v>397000</v>
      </c>
      <c r="Q5" s="197">
        <f>price!AD31</f>
        <v>458000</v>
      </c>
      <c r="R5" s="197">
        <f>price!AE31</f>
        <v>154000</v>
      </c>
      <c r="S5" s="197">
        <f>price!AF31</f>
        <v>174000</v>
      </c>
      <c r="T5" s="197">
        <f>price!AG31</f>
        <v>235000</v>
      </c>
      <c r="U5" s="197">
        <f>price!AH31</f>
        <v>330000</v>
      </c>
      <c r="V5" s="197">
        <f>price!AI31</f>
        <v>421000</v>
      </c>
      <c r="W5" s="197">
        <f>price!AJ31</f>
        <v>498000</v>
      </c>
      <c r="X5" s="197">
        <f>price!AK31</f>
        <v>600000</v>
      </c>
      <c r="Y5" s="197">
        <f>price!AL31</f>
        <v>600000</v>
      </c>
    </row>
    <row r="6" spans="3:25" ht="18" thickBot="1"/>
    <row r="7" spans="3:25" ht="24" thickBot="1">
      <c r="D7" s="74" t="s">
        <v>257</v>
      </c>
      <c r="E7" s="460" t="str">
        <f>price!B31</f>
        <v>Z플립</v>
      </c>
      <c r="F7" s="460"/>
      <c r="G7" s="461" t="s">
        <v>258</v>
      </c>
      <c r="H7" s="461"/>
      <c r="I7" s="462">
        <f>price!C31</f>
        <v>1188000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Z플립</v>
      </c>
      <c r="E9" s="75" t="s">
        <v>266</v>
      </c>
      <c r="F9" s="76">
        <f>I7</f>
        <v>1188000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330000</v>
      </c>
      <c r="G12" s="263">
        <f>SUM(F12*0.15)</f>
        <v>49500</v>
      </c>
      <c r="H12" s="206">
        <f>SUM(I7-F12-G12)</f>
        <v>808500</v>
      </c>
      <c r="I12" s="206">
        <f>SUM(H12/24)+E12+O12+P12</f>
        <v>68796.706250000003</v>
      </c>
      <c r="J12" s="206">
        <f>SUM(H12/36)+E12+O12+P12</f>
        <v>57567.539583333331</v>
      </c>
      <c r="K12" s="207">
        <f>SUM(H12/48)+E12+O12+P12</f>
        <v>51952.956250000003</v>
      </c>
      <c r="L12" s="56"/>
      <c r="M12" s="114" t="str">
        <f>D12</f>
        <v>LTE_플랜
세이브</v>
      </c>
      <c r="N12" s="115">
        <f t="shared" ref="N12:N33" si="0">SUM(H12*0.0627)</f>
        <v>50692.950000000004</v>
      </c>
      <c r="O12" s="115">
        <f>SUM(N12/24)</f>
        <v>2112.2062500000002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421000</v>
      </c>
      <c r="G13" s="264">
        <f t="shared" ref="G13:G33" si="1">SUM(F13*0.15)</f>
        <v>63150</v>
      </c>
      <c r="H13" s="208">
        <f>SUM(I7-F13-G13)</f>
        <v>703850</v>
      </c>
      <c r="I13" s="208">
        <f t="shared" ref="I13:I33" si="2">SUM(H13/24)+E13+O13+P13</f>
        <v>74162.891458333324</v>
      </c>
      <c r="J13" s="208">
        <f t="shared" ref="J13:J33" si="3">SUM(H13/36)+E13+O13+P13</f>
        <v>64387.197013888894</v>
      </c>
      <c r="K13" s="209">
        <f t="shared" ref="K13:K33" si="4">SUM(H13/48)+E13+O13+P13</f>
        <v>59499.349791666667</v>
      </c>
      <c r="L13" s="56"/>
      <c r="M13" s="114" t="str">
        <f t="shared" ref="M13:M33" si="5">D13</f>
        <v>LTE_플랜
안심2.5G</v>
      </c>
      <c r="N13" s="115">
        <f t="shared" si="0"/>
        <v>44131.395000000004</v>
      </c>
      <c r="O13" s="115">
        <f t="shared" ref="O13:O33" si="6">SUM(N13/24)</f>
        <v>1838.8081250000002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421000</v>
      </c>
      <c r="G14" s="264">
        <f t="shared" si="1"/>
        <v>63150</v>
      </c>
      <c r="H14" s="208">
        <f>SUM(I7-F14-G14)</f>
        <v>703850</v>
      </c>
      <c r="I14" s="208">
        <f t="shared" si="2"/>
        <v>81162.891458333324</v>
      </c>
      <c r="J14" s="208">
        <f t="shared" si="3"/>
        <v>71387.197013888886</v>
      </c>
      <c r="K14" s="209">
        <f t="shared" si="4"/>
        <v>66499.349791666667</v>
      </c>
      <c r="L14" s="56"/>
      <c r="M14" s="114" t="str">
        <f t="shared" si="5"/>
        <v>LTE_플랜
안심4G</v>
      </c>
      <c r="N14" s="115">
        <f t="shared" si="0"/>
        <v>44131.395000000004</v>
      </c>
      <c r="O14" s="115">
        <f t="shared" si="6"/>
        <v>1838.8081250000002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600000</v>
      </c>
      <c r="G15" s="264">
        <f t="shared" si="1"/>
        <v>90000</v>
      </c>
      <c r="H15" s="208">
        <f>SUM(I7-F15-G15)</f>
        <v>498000</v>
      </c>
      <c r="I15" s="208">
        <f t="shared" si="2"/>
        <v>91048.024999999994</v>
      </c>
      <c r="J15" s="208">
        <f t="shared" si="3"/>
        <v>84131.358333333323</v>
      </c>
      <c r="K15" s="209">
        <f t="shared" si="4"/>
        <v>80673.024999999994</v>
      </c>
      <c r="L15" s="56"/>
      <c r="M15" s="114" t="str">
        <f t="shared" si="5"/>
        <v>LTE_플랜
에센스</v>
      </c>
      <c r="N15" s="115">
        <f t="shared" si="0"/>
        <v>31224.600000000002</v>
      </c>
      <c r="O15" s="115">
        <f t="shared" si="6"/>
        <v>1301.0250000000001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600000</v>
      </c>
      <c r="G16" s="264">
        <f t="shared" si="1"/>
        <v>90000</v>
      </c>
      <c r="H16" s="208">
        <f>SUM(I7-F16-G16)</f>
        <v>498000</v>
      </c>
      <c r="I16" s="208">
        <f t="shared" si="2"/>
        <v>101048.02499999999</v>
      </c>
      <c r="J16" s="208">
        <f t="shared" si="3"/>
        <v>94131.358333333323</v>
      </c>
      <c r="K16" s="209">
        <f t="shared" si="4"/>
        <v>90673.024999999994</v>
      </c>
      <c r="L16" s="56"/>
      <c r="M16" s="114" t="str">
        <f t="shared" si="5"/>
        <v>LTE_플랜
스페셜</v>
      </c>
      <c r="N16" s="115">
        <f t="shared" si="0"/>
        <v>31224.600000000002</v>
      </c>
      <c r="O16" s="115">
        <f t="shared" si="6"/>
        <v>1301.0250000000001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600000</v>
      </c>
      <c r="G17" s="265">
        <f t="shared" si="1"/>
        <v>90000</v>
      </c>
      <c r="H17" s="210">
        <f>SUM(I7-F17-G17)</f>
        <v>498000</v>
      </c>
      <c r="I17" s="210">
        <f t="shared" si="2"/>
        <v>122048.02499999999</v>
      </c>
      <c r="J17" s="210">
        <f t="shared" si="3"/>
        <v>115131.35833333332</v>
      </c>
      <c r="K17" s="211">
        <f t="shared" si="4"/>
        <v>111673.02499999999</v>
      </c>
      <c r="L17" s="56"/>
      <c r="M17" s="114" t="str">
        <f t="shared" si="5"/>
        <v>LTE_플랜
맥스</v>
      </c>
      <c r="N17" s="115">
        <f t="shared" si="0"/>
        <v>31224.600000000002</v>
      </c>
      <c r="O17" s="115">
        <f t="shared" si="6"/>
        <v>1301.0250000000001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330000</v>
      </c>
      <c r="G18" s="263">
        <f t="shared" si="1"/>
        <v>49500</v>
      </c>
      <c r="H18" s="206">
        <f>SUM(I7-F18-G18)</f>
        <v>808500</v>
      </c>
      <c r="I18" s="206">
        <f t="shared" si="2"/>
        <v>68796.706250000003</v>
      </c>
      <c r="J18" s="206">
        <f t="shared" si="3"/>
        <v>57567.539583333331</v>
      </c>
      <c r="K18" s="207">
        <f t="shared" si="4"/>
        <v>51952.956250000003</v>
      </c>
      <c r="L18" s="56"/>
      <c r="M18" s="114" t="str">
        <f t="shared" si="5"/>
        <v>LTE_0플랜
스몰</v>
      </c>
      <c r="N18" s="115">
        <f t="shared" si="0"/>
        <v>50692.950000000004</v>
      </c>
      <c r="O18" s="115">
        <f t="shared" si="6"/>
        <v>2112.2062500000002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421000</v>
      </c>
      <c r="G19" s="264">
        <f t="shared" si="1"/>
        <v>63150</v>
      </c>
      <c r="H19" s="208">
        <f>SUM(I7-F19-G19)</f>
        <v>703850</v>
      </c>
      <c r="I19" s="208">
        <f t="shared" si="2"/>
        <v>81162.891458333324</v>
      </c>
      <c r="J19" s="208">
        <f t="shared" si="3"/>
        <v>71387.197013888886</v>
      </c>
      <c r="K19" s="209">
        <f t="shared" si="4"/>
        <v>66499.349791666667</v>
      </c>
      <c r="L19" s="56"/>
      <c r="M19" s="114" t="str">
        <f t="shared" si="5"/>
        <v>LTE_0플랜
미디엄</v>
      </c>
      <c r="N19" s="115">
        <f t="shared" si="0"/>
        <v>44131.395000000004</v>
      </c>
      <c r="O19" s="115">
        <f t="shared" si="6"/>
        <v>1838.8081250000002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600000</v>
      </c>
      <c r="G20" s="266">
        <f t="shared" si="1"/>
        <v>90000</v>
      </c>
      <c r="H20" s="212">
        <f>SUM(I7-F20-G20)</f>
        <v>498000</v>
      </c>
      <c r="I20" s="212">
        <f t="shared" si="2"/>
        <v>91048.024999999994</v>
      </c>
      <c r="J20" s="212">
        <f t="shared" si="3"/>
        <v>84131.358333333323</v>
      </c>
      <c r="K20" s="213">
        <f t="shared" si="4"/>
        <v>80673.024999999994</v>
      </c>
      <c r="L20" s="56"/>
      <c r="M20" s="114" t="str">
        <f t="shared" si="5"/>
        <v>LTE_0플랜
라지</v>
      </c>
      <c r="N20" s="115">
        <f t="shared" si="0"/>
        <v>31224.600000000002</v>
      </c>
      <c r="O20" s="115">
        <f t="shared" si="6"/>
        <v>1301.0250000000001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330000</v>
      </c>
      <c r="G21" s="267">
        <f>SUM(F21*0.15)</f>
        <v>49500</v>
      </c>
      <c r="H21" s="214">
        <f>SUM(I7-F21-G21)</f>
        <v>808500</v>
      </c>
      <c r="I21" s="214">
        <f t="shared" si="2"/>
        <v>68796.706250000003</v>
      </c>
      <c r="J21" s="214">
        <f t="shared" si="3"/>
        <v>57567.539583333331</v>
      </c>
      <c r="K21" s="215">
        <f t="shared" si="4"/>
        <v>51952.956250000003</v>
      </c>
      <c r="L21" s="56"/>
      <c r="M21" s="114" t="str">
        <f t="shared" si="5"/>
        <v>0플랜
히어로</v>
      </c>
      <c r="N21" s="115">
        <f t="shared" si="0"/>
        <v>50692.950000000004</v>
      </c>
      <c r="O21" s="115">
        <f t="shared" si="6"/>
        <v>2112.2062500000002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532000</v>
      </c>
      <c r="G22" s="265">
        <f t="shared" si="1"/>
        <v>79800</v>
      </c>
      <c r="H22" s="210">
        <f>SUM(I7-F22-G22)</f>
        <v>576200</v>
      </c>
      <c r="I22" s="210">
        <f t="shared" si="2"/>
        <v>80510.655833333323</v>
      </c>
      <c r="J22" s="210">
        <f t="shared" si="3"/>
        <v>72507.878055555557</v>
      </c>
      <c r="K22" s="211">
        <f t="shared" si="4"/>
        <v>68506.489166666666</v>
      </c>
      <c r="L22" s="56"/>
      <c r="M22" s="114" t="str">
        <f t="shared" si="5"/>
        <v>0플랜
슈퍼히어로</v>
      </c>
      <c r="N22" s="115">
        <f t="shared" si="0"/>
        <v>36127.740000000005</v>
      </c>
      <c r="O22" s="115">
        <f t="shared" si="6"/>
        <v>1505.3225000000002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323000</v>
      </c>
      <c r="G23" s="263">
        <f t="shared" si="1"/>
        <v>48450</v>
      </c>
      <c r="H23" s="206">
        <f>SUM(I7-F23-G23)</f>
        <v>816550</v>
      </c>
      <c r="I23" s="206">
        <f t="shared" si="2"/>
        <v>67153.153541666659</v>
      </c>
      <c r="J23" s="206">
        <f t="shared" si="3"/>
        <v>55812.181319444448</v>
      </c>
      <c r="K23" s="207">
        <f t="shared" si="4"/>
        <v>50141.695208333331</v>
      </c>
      <c r="L23" s="56"/>
      <c r="M23" s="114" t="str">
        <f t="shared" si="5"/>
        <v>LTE_팅
세이브</v>
      </c>
      <c r="N23" s="115">
        <f t="shared" si="0"/>
        <v>51197.685000000005</v>
      </c>
      <c r="O23" s="115">
        <f t="shared" si="6"/>
        <v>2133.2368750000001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397000</v>
      </c>
      <c r="G24" s="264">
        <f t="shared" si="1"/>
        <v>59550</v>
      </c>
      <c r="H24" s="208">
        <f>SUM(I7-F24-G24)</f>
        <v>731450</v>
      </c>
      <c r="I24" s="208">
        <f t="shared" si="2"/>
        <v>73384.996458333335</v>
      </c>
      <c r="J24" s="208">
        <f t="shared" si="3"/>
        <v>63225.968680555554</v>
      </c>
      <c r="K24" s="209">
        <f t="shared" si="4"/>
        <v>58146.454791666663</v>
      </c>
      <c r="L24" s="56"/>
      <c r="M24" s="114" t="str">
        <f t="shared" si="5"/>
        <v>LTE_팅
3.0G</v>
      </c>
      <c r="N24" s="115">
        <f t="shared" si="0"/>
        <v>45861.915000000001</v>
      </c>
      <c r="O24" s="115">
        <f t="shared" si="6"/>
        <v>1910.913125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458000</v>
      </c>
      <c r="G25" s="266">
        <f t="shared" si="1"/>
        <v>68700</v>
      </c>
      <c r="H25" s="212">
        <f>SUM(I7-F25-G25)</f>
        <v>661300</v>
      </c>
      <c r="I25" s="212">
        <f t="shared" si="2"/>
        <v>76278.812916666677</v>
      </c>
      <c r="J25" s="212">
        <f t="shared" si="3"/>
        <v>67094.090694444443</v>
      </c>
      <c r="K25" s="213">
        <f t="shared" si="4"/>
        <v>62501.729583333334</v>
      </c>
      <c r="L25" s="56"/>
      <c r="M25" s="114" t="str">
        <f t="shared" si="5"/>
        <v>LTE_팅
5.0G</v>
      </c>
      <c r="N25" s="115">
        <f t="shared" si="0"/>
        <v>41463.51</v>
      </c>
      <c r="O25" s="115">
        <f t="shared" si="6"/>
        <v>1727.64625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154000</v>
      </c>
      <c r="G26" s="267">
        <f t="shared" si="1"/>
        <v>23100</v>
      </c>
      <c r="H26" s="214">
        <f>SUM(I7-F26-G26)</f>
        <v>1010900</v>
      </c>
      <c r="I26" s="214">
        <f t="shared" si="2"/>
        <v>60158.809583333335</v>
      </c>
      <c r="J26" s="214">
        <f t="shared" si="3"/>
        <v>46118.531805555554</v>
      </c>
      <c r="K26" s="215">
        <f t="shared" si="4"/>
        <v>39098.392916666671</v>
      </c>
      <c r="L26" s="56"/>
      <c r="M26" s="114" t="str">
        <f t="shared" si="5"/>
        <v>ZEM플랜
라이트</v>
      </c>
      <c r="N26" s="115">
        <f t="shared" si="0"/>
        <v>63383.430000000008</v>
      </c>
      <c r="O26" s="115">
        <f t="shared" si="6"/>
        <v>2640.9762500000002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174000</v>
      </c>
      <c r="G27" s="265">
        <f t="shared" si="1"/>
        <v>26100</v>
      </c>
      <c r="H27" s="210">
        <f>SUM(I7-F27-G27)</f>
        <v>987900</v>
      </c>
      <c r="I27" s="210">
        <f t="shared" si="2"/>
        <v>63540.388749999998</v>
      </c>
      <c r="J27" s="210">
        <f t="shared" si="3"/>
        <v>49819.55541666667</v>
      </c>
      <c r="K27" s="211">
        <f t="shared" si="4"/>
        <v>42959.138749999998</v>
      </c>
      <c r="L27" s="56"/>
      <c r="M27" s="114" t="str">
        <f t="shared" si="5"/>
        <v>ZEM플랜
스마트</v>
      </c>
      <c r="N27" s="115">
        <f t="shared" si="0"/>
        <v>61941.330000000009</v>
      </c>
      <c r="O27" s="115">
        <f t="shared" si="6"/>
        <v>2580.8887500000005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235000</v>
      </c>
      <c r="G28" s="263">
        <f t="shared" si="1"/>
        <v>35250</v>
      </c>
      <c r="H28" s="206">
        <f>SUM(I7-F28-G28)</f>
        <v>917750</v>
      </c>
      <c r="I28" s="206">
        <f t="shared" si="2"/>
        <v>60434.205208333333</v>
      </c>
      <c r="J28" s="206">
        <f t="shared" si="3"/>
        <v>47687.677430555552</v>
      </c>
      <c r="K28" s="207">
        <f t="shared" si="4"/>
        <v>41314.413541666669</v>
      </c>
      <c r="L28" s="56"/>
      <c r="M28" s="114" t="str">
        <f t="shared" si="5"/>
        <v>LTE T끼리
어르신</v>
      </c>
      <c r="N28" s="115">
        <f t="shared" si="0"/>
        <v>57542.925000000003</v>
      </c>
      <c r="O28" s="115">
        <f t="shared" si="6"/>
        <v>2397.6218750000003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330000</v>
      </c>
      <c r="G29" s="264">
        <f>SUM(F29*0.15)</f>
        <v>49500</v>
      </c>
      <c r="H29" s="208">
        <f>SUM(I7-F29-G29)</f>
        <v>808500</v>
      </c>
      <c r="I29" s="208">
        <f t="shared" si="2"/>
        <v>68796.706250000003</v>
      </c>
      <c r="J29" s="208">
        <f t="shared" si="3"/>
        <v>57567.539583333331</v>
      </c>
      <c r="K29" s="209">
        <f t="shared" si="4"/>
        <v>51952.956250000003</v>
      </c>
      <c r="L29" s="56"/>
      <c r="M29" s="114" t="str">
        <f t="shared" si="5"/>
        <v>LTE어르신
세이브</v>
      </c>
      <c r="N29" s="115">
        <f t="shared" si="0"/>
        <v>50692.950000000004</v>
      </c>
      <c r="O29" s="115">
        <f t="shared" si="6"/>
        <v>2112.2062500000002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421000</v>
      </c>
      <c r="G30" s="264">
        <f t="shared" si="1"/>
        <v>63150</v>
      </c>
      <c r="H30" s="208">
        <f>SUM(I7-F30-G30)</f>
        <v>703850</v>
      </c>
      <c r="I30" s="208">
        <f t="shared" si="2"/>
        <v>74162.891458333324</v>
      </c>
      <c r="J30" s="208">
        <f t="shared" si="3"/>
        <v>64387.197013888894</v>
      </c>
      <c r="K30" s="209">
        <f t="shared" si="4"/>
        <v>59499.349791666667</v>
      </c>
      <c r="L30" s="56"/>
      <c r="M30" s="114" t="str">
        <f t="shared" si="5"/>
        <v>LTE어르신
안심2.8G</v>
      </c>
      <c r="N30" s="115">
        <f t="shared" si="0"/>
        <v>44131.395000000004</v>
      </c>
      <c r="O30" s="115">
        <f t="shared" si="6"/>
        <v>1838.8081250000002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498000</v>
      </c>
      <c r="G31" s="264">
        <f t="shared" si="1"/>
        <v>74700</v>
      </c>
      <c r="H31" s="208">
        <f>SUM(I7-F31-G31)</f>
        <v>615300</v>
      </c>
      <c r="I31" s="208">
        <f t="shared" si="2"/>
        <v>77241.971250000002</v>
      </c>
      <c r="J31" s="208">
        <f t="shared" si="3"/>
        <v>68696.137916666674</v>
      </c>
      <c r="K31" s="209">
        <f t="shared" si="4"/>
        <v>64423.221250000002</v>
      </c>
      <c r="L31" s="56"/>
      <c r="M31" s="114" t="str">
        <f t="shared" si="5"/>
        <v>LTE어르신
안심4.5G</v>
      </c>
      <c r="N31" s="115">
        <f t="shared" si="0"/>
        <v>38579.310000000005</v>
      </c>
      <c r="O31" s="115">
        <f t="shared" si="6"/>
        <v>1607.4712500000003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600000</v>
      </c>
      <c r="G32" s="264">
        <f t="shared" si="1"/>
        <v>90000</v>
      </c>
      <c r="H32" s="208">
        <f>SUM(I7-F32-G32)</f>
        <v>498000</v>
      </c>
      <c r="I32" s="208">
        <f t="shared" si="2"/>
        <v>91048.024999999994</v>
      </c>
      <c r="J32" s="208">
        <f t="shared" si="3"/>
        <v>84131.358333333323</v>
      </c>
      <c r="K32" s="209">
        <f t="shared" si="4"/>
        <v>80673.024999999994</v>
      </c>
      <c r="L32" s="56"/>
      <c r="M32" s="114" t="str">
        <f t="shared" si="5"/>
        <v>LTE어르신
에센스</v>
      </c>
      <c r="N32" s="115">
        <f t="shared" si="0"/>
        <v>31224.600000000002</v>
      </c>
      <c r="O32" s="115">
        <f t="shared" si="6"/>
        <v>1301.0250000000001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600000</v>
      </c>
      <c r="G33" s="265">
        <f t="shared" si="1"/>
        <v>90000</v>
      </c>
      <c r="H33" s="210">
        <f>SUM(I7-F33-G33)</f>
        <v>498000</v>
      </c>
      <c r="I33" s="210">
        <f t="shared" si="2"/>
        <v>101048.02499999999</v>
      </c>
      <c r="J33" s="210">
        <f t="shared" si="3"/>
        <v>94131.358333333323</v>
      </c>
      <c r="K33" s="211">
        <f t="shared" si="4"/>
        <v>90673.024999999994</v>
      </c>
      <c r="L33" s="56"/>
      <c r="M33" s="114" t="str">
        <f t="shared" si="5"/>
        <v>LTE어르신
스페셜</v>
      </c>
      <c r="N33" s="115">
        <f t="shared" si="0"/>
        <v>31224.600000000002</v>
      </c>
      <c r="O33" s="115">
        <f t="shared" si="6"/>
        <v>1301.0250000000001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Z플립</v>
      </c>
      <c r="E35" s="75" t="s">
        <v>266</v>
      </c>
      <c r="F35" s="76">
        <f>I7</f>
        <v>1188000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1188000</v>
      </c>
      <c r="I38" s="97">
        <f>SUM(H38/24)+O38+P38+E38-F38</f>
        <v>77350.649999999994</v>
      </c>
      <c r="J38" s="97">
        <f>SUM(H38/36)+O38+P38+E38-F38</f>
        <v>60850.649999999994</v>
      </c>
      <c r="K38" s="98">
        <f>SUM(H38/48)+O38+P38+E38-F38</f>
        <v>52600.65</v>
      </c>
      <c r="L38" s="56"/>
      <c r="M38" s="114" t="str">
        <f>D38</f>
        <v>LTE_플랜
세이브</v>
      </c>
      <c r="N38" s="115">
        <f t="shared" ref="N38:N59" si="7">SUM(H38*0.0627)</f>
        <v>74487.600000000006</v>
      </c>
      <c r="O38" s="115">
        <f>SUM(N38/24)</f>
        <v>3103.65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1188000</v>
      </c>
      <c r="I39" s="94">
        <f t="shared" ref="I39:I59" si="11">SUM(H39/24)+O39+P39+E39-F39</f>
        <v>84850.65</v>
      </c>
      <c r="J39" s="94">
        <f t="shared" ref="J39:J59" si="12">SUM(H39/36)+O39+P39+E39-F39</f>
        <v>68350.649999999994</v>
      </c>
      <c r="K39" s="99">
        <f t="shared" ref="K39:K59" si="13">SUM(H39/48)+O39+P39+E39-F39</f>
        <v>60100.649999999994</v>
      </c>
      <c r="L39" s="56"/>
      <c r="M39" s="114" t="str">
        <f t="shared" ref="M39:M59" si="14">D39</f>
        <v>LTE_플랜
안심2.5G</v>
      </c>
      <c r="N39" s="115">
        <f t="shared" si="7"/>
        <v>74487.600000000006</v>
      </c>
      <c r="O39" s="115">
        <f t="shared" ref="O39:O59" si="15">SUM(N39/24)</f>
        <v>3103.65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1188000</v>
      </c>
      <c r="I40" s="94">
        <f t="shared" si="11"/>
        <v>90100.65</v>
      </c>
      <c r="J40" s="94">
        <f t="shared" si="12"/>
        <v>73600.649999999994</v>
      </c>
      <c r="K40" s="99">
        <f t="shared" si="13"/>
        <v>65350.649999999994</v>
      </c>
      <c r="L40" s="56"/>
      <c r="M40" s="114" t="str">
        <f t="shared" si="14"/>
        <v>LTE_플랜
안심4G</v>
      </c>
      <c r="N40" s="115">
        <f t="shared" si="7"/>
        <v>74487.600000000006</v>
      </c>
      <c r="O40" s="115">
        <f t="shared" si="15"/>
        <v>3103.65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1188000</v>
      </c>
      <c r="I41" s="94">
        <f t="shared" si="11"/>
        <v>104350.65</v>
      </c>
      <c r="J41" s="94">
        <f t="shared" si="12"/>
        <v>87850.65</v>
      </c>
      <c r="K41" s="99">
        <f t="shared" si="13"/>
        <v>79600.649999999994</v>
      </c>
      <c r="L41" s="56"/>
      <c r="M41" s="114" t="str">
        <f t="shared" si="14"/>
        <v>LTE_플랜
에센스</v>
      </c>
      <c r="N41" s="115">
        <f t="shared" si="7"/>
        <v>74487.600000000006</v>
      </c>
      <c r="O41" s="115">
        <f t="shared" si="15"/>
        <v>3103.65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1188000</v>
      </c>
      <c r="I42" s="94">
        <f t="shared" si="11"/>
        <v>111850.65</v>
      </c>
      <c r="J42" s="94">
        <f t="shared" si="12"/>
        <v>95350.65</v>
      </c>
      <c r="K42" s="99">
        <f t="shared" si="13"/>
        <v>87100.65</v>
      </c>
      <c r="L42" s="56"/>
      <c r="M42" s="114" t="str">
        <f t="shared" si="14"/>
        <v>LTE_플랜
스페셜</v>
      </c>
      <c r="N42" s="115">
        <f t="shared" si="7"/>
        <v>74487.600000000006</v>
      </c>
      <c r="O42" s="115">
        <f t="shared" si="15"/>
        <v>3103.65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1188000</v>
      </c>
      <c r="I43" s="104">
        <f t="shared" si="11"/>
        <v>127600.65</v>
      </c>
      <c r="J43" s="104">
        <f t="shared" si="12"/>
        <v>111100.65</v>
      </c>
      <c r="K43" s="106">
        <f t="shared" si="13"/>
        <v>102850.65</v>
      </c>
      <c r="L43" s="56"/>
      <c r="M43" s="114" t="str">
        <f t="shared" si="14"/>
        <v>LTE_플랜
맥스</v>
      </c>
      <c r="N43" s="115">
        <f t="shared" si="7"/>
        <v>74487.600000000006</v>
      </c>
      <c r="O43" s="115">
        <f t="shared" si="15"/>
        <v>3103.65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1188000</v>
      </c>
      <c r="I44" s="97">
        <f t="shared" si="11"/>
        <v>77350.649999999994</v>
      </c>
      <c r="J44" s="97">
        <f t="shared" si="12"/>
        <v>60850.649999999994</v>
      </c>
      <c r="K44" s="98">
        <f t="shared" si="13"/>
        <v>52600.65</v>
      </c>
      <c r="L44" s="56"/>
      <c r="M44" s="114" t="str">
        <f t="shared" si="14"/>
        <v>LTE_0플랜
스몰</v>
      </c>
      <c r="N44" s="115">
        <f t="shared" si="7"/>
        <v>74487.600000000006</v>
      </c>
      <c r="O44" s="115">
        <f t="shared" si="15"/>
        <v>3103.65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1188000</v>
      </c>
      <c r="I45" s="94">
        <f t="shared" si="11"/>
        <v>90100.65</v>
      </c>
      <c r="J45" s="94">
        <f>SUM(H45/36)+O45+P45+E45-F45</f>
        <v>73600.649999999994</v>
      </c>
      <c r="K45" s="99">
        <f t="shared" si="13"/>
        <v>65350.649999999994</v>
      </c>
      <c r="L45" s="56"/>
      <c r="M45" s="114" t="str">
        <f t="shared" si="14"/>
        <v>LTE_0플랜
미디엄</v>
      </c>
      <c r="N45" s="115">
        <f t="shared" si="7"/>
        <v>74487.600000000006</v>
      </c>
      <c r="O45" s="115">
        <f t="shared" si="15"/>
        <v>3103.65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1188000</v>
      </c>
      <c r="I46" s="101">
        <f t="shared" si="11"/>
        <v>104350.65</v>
      </c>
      <c r="J46" s="101">
        <f t="shared" si="12"/>
        <v>87850.65</v>
      </c>
      <c r="K46" s="102">
        <f t="shared" si="13"/>
        <v>79600.649999999994</v>
      </c>
      <c r="L46" s="56"/>
      <c r="M46" s="114" t="str">
        <f t="shared" si="14"/>
        <v>LTE_0플랜
라지</v>
      </c>
      <c r="N46" s="115">
        <f t="shared" si="7"/>
        <v>74487.600000000006</v>
      </c>
      <c r="O46" s="115">
        <f t="shared" si="15"/>
        <v>3103.65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1188000</v>
      </c>
      <c r="I47" s="96">
        <f t="shared" si="11"/>
        <v>77350.649999999994</v>
      </c>
      <c r="J47" s="96">
        <f t="shared" si="12"/>
        <v>60850.649999999994</v>
      </c>
      <c r="K47" s="105">
        <f t="shared" si="13"/>
        <v>52600.65</v>
      </c>
      <c r="L47" s="56"/>
      <c r="M47" s="114" t="str">
        <f t="shared" si="14"/>
        <v>0플랜
히어로</v>
      </c>
      <c r="N47" s="115">
        <f t="shared" si="7"/>
        <v>74487.600000000006</v>
      </c>
      <c r="O47" s="115">
        <f t="shared" si="15"/>
        <v>3103.65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1188000</v>
      </c>
      <c r="I48" s="104">
        <f t="shared" si="11"/>
        <v>93850.65</v>
      </c>
      <c r="J48" s="104">
        <f t="shared" si="12"/>
        <v>77350.649999999994</v>
      </c>
      <c r="K48" s="106">
        <f t="shared" si="13"/>
        <v>69100.649999999994</v>
      </c>
      <c r="L48" s="56"/>
      <c r="M48" s="114" t="str">
        <f t="shared" si="14"/>
        <v>0플랜
슈퍼히어로</v>
      </c>
      <c r="N48" s="115">
        <f t="shared" si="7"/>
        <v>74487.600000000006</v>
      </c>
      <c r="O48" s="115">
        <f t="shared" si="15"/>
        <v>3103.65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1188000</v>
      </c>
      <c r="I49" s="217">
        <f t="shared" si="11"/>
        <v>75850.649999999994</v>
      </c>
      <c r="J49" s="217">
        <f t="shared" si="12"/>
        <v>59350.649999999994</v>
      </c>
      <c r="K49" s="218">
        <f t="shared" si="13"/>
        <v>51100.65</v>
      </c>
      <c r="L49" s="56"/>
      <c r="M49" s="114" t="str">
        <f t="shared" si="14"/>
        <v>LTE_팅
세이브</v>
      </c>
      <c r="N49" s="115">
        <f t="shared" si="7"/>
        <v>74487.600000000006</v>
      </c>
      <c r="O49" s="115">
        <f t="shared" si="15"/>
        <v>3103.65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1188000</v>
      </c>
      <c r="I50" s="94">
        <f t="shared" si="11"/>
        <v>83350.649999999994</v>
      </c>
      <c r="J50" s="94">
        <f t="shared" si="12"/>
        <v>66850.649999999994</v>
      </c>
      <c r="K50" s="219">
        <f t="shared" si="13"/>
        <v>58600.649999999994</v>
      </c>
      <c r="L50" s="56"/>
      <c r="M50" s="114" t="str">
        <f t="shared" si="14"/>
        <v>LTE_팅
3.0G</v>
      </c>
      <c r="N50" s="115">
        <f t="shared" si="7"/>
        <v>74487.600000000006</v>
      </c>
      <c r="O50" s="115">
        <f t="shared" si="15"/>
        <v>3103.65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1188000</v>
      </c>
      <c r="I51" s="221">
        <f t="shared" si="11"/>
        <v>87850.65</v>
      </c>
      <c r="J51" s="221">
        <f t="shared" si="12"/>
        <v>71350.649999999994</v>
      </c>
      <c r="K51" s="222">
        <f t="shared" si="13"/>
        <v>63100.649999999994</v>
      </c>
      <c r="L51" s="56"/>
      <c r="M51" s="114" t="str">
        <f t="shared" si="14"/>
        <v>LTE_팅
5.0G</v>
      </c>
      <c r="N51" s="115">
        <f t="shared" si="7"/>
        <v>74487.600000000006</v>
      </c>
      <c r="O51" s="115">
        <f t="shared" si="15"/>
        <v>3103.65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1188000</v>
      </c>
      <c r="I52" s="96">
        <f t="shared" si="11"/>
        <v>64150.649999999994</v>
      </c>
      <c r="J52" s="96">
        <f t="shared" si="12"/>
        <v>47650.65</v>
      </c>
      <c r="K52" s="105">
        <f t="shared" si="13"/>
        <v>39400.65</v>
      </c>
      <c r="L52" s="56"/>
      <c r="M52" s="114" t="str">
        <f t="shared" si="14"/>
        <v>ZEM플랜
라이트</v>
      </c>
      <c r="N52" s="115">
        <f t="shared" si="7"/>
        <v>74487.600000000006</v>
      </c>
      <c r="O52" s="115">
        <f t="shared" si="15"/>
        <v>3103.65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1188000</v>
      </c>
      <c r="I53" s="101">
        <f t="shared" si="11"/>
        <v>67450.649999999994</v>
      </c>
      <c r="J53" s="101">
        <f t="shared" si="12"/>
        <v>50950.65</v>
      </c>
      <c r="K53" s="102">
        <f t="shared" si="13"/>
        <v>42700.65</v>
      </c>
      <c r="L53" s="56"/>
      <c r="M53" s="114" t="str">
        <f t="shared" si="14"/>
        <v>ZEM플랜
스마트</v>
      </c>
      <c r="N53" s="115">
        <f t="shared" si="7"/>
        <v>74487.600000000006</v>
      </c>
      <c r="O53" s="115">
        <f t="shared" si="15"/>
        <v>3103.65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1188000</v>
      </c>
      <c r="I54" s="96">
        <f t="shared" si="11"/>
        <v>67450.649999999994</v>
      </c>
      <c r="J54" s="96">
        <f t="shared" si="12"/>
        <v>50950.65</v>
      </c>
      <c r="K54" s="105">
        <f t="shared" si="13"/>
        <v>42700.65</v>
      </c>
      <c r="L54" s="56"/>
      <c r="M54" s="114" t="str">
        <f t="shared" si="14"/>
        <v>LTE T끼리
어르신</v>
      </c>
      <c r="N54" s="115">
        <f t="shared" si="7"/>
        <v>74487.600000000006</v>
      </c>
      <c r="O54" s="115">
        <f t="shared" si="15"/>
        <v>3103.65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1188000</v>
      </c>
      <c r="I55" s="94">
        <f t="shared" si="11"/>
        <v>77350.649999999994</v>
      </c>
      <c r="J55" s="94">
        <f t="shared" si="12"/>
        <v>60850.649999999994</v>
      </c>
      <c r="K55" s="99">
        <f t="shared" si="13"/>
        <v>52600.65</v>
      </c>
      <c r="L55" s="56"/>
      <c r="M55" s="114" t="str">
        <f t="shared" si="14"/>
        <v>LTE어르신
세이브</v>
      </c>
      <c r="N55" s="115">
        <f t="shared" si="7"/>
        <v>74487.600000000006</v>
      </c>
      <c r="O55" s="115">
        <f t="shared" si="15"/>
        <v>3103.65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1188000</v>
      </c>
      <c r="I56" s="94">
        <f t="shared" si="11"/>
        <v>84850.65</v>
      </c>
      <c r="J56" s="94">
        <f t="shared" si="12"/>
        <v>68350.649999999994</v>
      </c>
      <c r="K56" s="99">
        <f t="shared" si="13"/>
        <v>60100.649999999994</v>
      </c>
      <c r="L56" s="56"/>
      <c r="M56" s="114" t="str">
        <f t="shared" si="14"/>
        <v>LTE어르신
안심2.8G</v>
      </c>
      <c r="N56" s="115">
        <f t="shared" si="7"/>
        <v>74487.600000000006</v>
      </c>
      <c r="O56" s="115">
        <f t="shared" si="15"/>
        <v>3103.65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1188000</v>
      </c>
      <c r="I57" s="94">
        <f t="shared" si="11"/>
        <v>90100.65</v>
      </c>
      <c r="J57" s="94">
        <f t="shared" si="12"/>
        <v>73600.649999999994</v>
      </c>
      <c r="K57" s="99">
        <f t="shared" si="13"/>
        <v>65350.649999999994</v>
      </c>
      <c r="L57" s="56"/>
      <c r="M57" s="114" t="str">
        <f t="shared" si="14"/>
        <v>LTE어르신
안심4.5G</v>
      </c>
      <c r="N57" s="115">
        <f t="shared" si="7"/>
        <v>74487.600000000006</v>
      </c>
      <c r="O57" s="115">
        <f t="shared" si="15"/>
        <v>3103.65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1188000</v>
      </c>
      <c r="I58" s="94">
        <f t="shared" si="11"/>
        <v>104350.65</v>
      </c>
      <c r="J58" s="94">
        <f t="shared" si="12"/>
        <v>87850.65</v>
      </c>
      <c r="K58" s="99">
        <f t="shared" si="13"/>
        <v>79600.649999999994</v>
      </c>
      <c r="L58" s="56"/>
      <c r="M58" s="114" t="str">
        <f t="shared" si="14"/>
        <v>LTE어르신
에센스</v>
      </c>
      <c r="N58" s="115">
        <f t="shared" si="7"/>
        <v>74487.600000000006</v>
      </c>
      <c r="O58" s="115">
        <f t="shared" si="15"/>
        <v>3103.65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1188000</v>
      </c>
      <c r="I59" s="101">
        <f t="shared" si="11"/>
        <v>111850.65</v>
      </c>
      <c r="J59" s="101">
        <f t="shared" si="12"/>
        <v>95350.65</v>
      </c>
      <c r="K59" s="102">
        <f t="shared" si="13"/>
        <v>87100.65</v>
      </c>
      <c r="L59" s="56"/>
      <c r="M59" s="114" t="str">
        <f t="shared" si="14"/>
        <v>LTE어르신
스페셜</v>
      </c>
      <c r="N59" s="115">
        <f t="shared" si="7"/>
        <v>74487.600000000006</v>
      </c>
      <c r="O59" s="115">
        <f t="shared" si="15"/>
        <v>3103.65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00FF"/>
  </sheetPr>
  <dimension ref="B2:Z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6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6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6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6" s="27" customFormat="1" ht="14">
      <c r="C5" s="198" t="s">
        <v>262</v>
      </c>
      <c r="D5" s="197">
        <f>price!Q32</f>
        <v>300000</v>
      </c>
      <c r="E5" s="197">
        <f>price!R32</f>
        <v>327000</v>
      </c>
      <c r="F5" s="197">
        <f>price!S32</f>
        <v>350000</v>
      </c>
      <c r="G5" s="197">
        <f>price!T32</f>
        <v>380000</v>
      </c>
      <c r="H5" s="197">
        <f>price!U32</f>
        <v>380000</v>
      </c>
      <c r="I5" s="197">
        <f>price!V32</f>
        <v>380000</v>
      </c>
      <c r="J5" s="197">
        <f>price!W32</f>
        <v>300000</v>
      </c>
      <c r="K5" s="197">
        <f>price!X32</f>
        <v>350000</v>
      </c>
      <c r="L5" s="197">
        <f>price!Y32</f>
        <v>380000</v>
      </c>
      <c r="M5" s="197">
        <f>price!Z32</f>
        <v>300000</v>
      </c>
      <c r="N5" s="197">
        <f>price!AA32</f>
        <v>360000</v>
      </c>
      <c r="O5" s="197">
        <f>price!AB32</f>
        <v>298000</v>
      </c>
      <c r="P5" s="197">
        <f>price!AC32</f>
        <v>320000</v>
      </c>
      <c r="Q5" s="197">
        <f>price!AD32</f>
        <v>338000</v>
      </c>
      <c r="R5" s="197">
        <f>price!AE32</f>
        <v>254000</v>
      </c>
      <c r="S5" s="197">
        <f>price!AF32</f>
        <v>272000</v>
      </c>
      <c r="T5" s="197">
        <f>price!AG32</f>
        <v>272000</v>
      </c>
      <c r="U5" s="197">
        <f>price!AH32</f>
        <v>300000</v>
      </c>
      <c r="V5" s="197">
        <f>price!AI32</f>
        <v>327000</v>
      </c>
      <c r="W5" s="197">
        <f>price!AJ32</f>
        <v>350000</v>
      </c>
      <c r="X5" s="197">
        <f>price!AK32</f>
        <v>380000</v>
      </c>
      <c r="Y5" s="197">
        <f>price!AL32</f>
        <v>380000</v>
      </c>
      <c r="Z5" s="197">
        <f>price!AM32</f>
        <v>0</v>
      </c>
    </row>
    <row r="6" spans="3:26" ht="18" thickBot="1"/>
    <row r="7" spans="3:26" ht="24" thickBot="1">
      <c r="D7" s="74" t="s">
        <v>257</v>
      </c>
      <c r="E7" s="460" t="str">
        <f>price!B32</f>
        <v>갤럭시 A80</v>
      </c>
      <c r="F7" s="460"/>
      <c r="G7" s="461" t="s">
        <v>258</v>
      </c>
      <c r="H7" s="461"/>
      <c r="I7" s="462">
        <f>price!C32</f>
        <v>599500</v>
      </c>
      <c r="J7" s="463"/>
    </row>
    <row r="8" spans="3:26" s="56" customFormat="1" ht="23">
      <c r="D8" s="108"/>
      <c r="E8" s="109"/>
      <c r="F8" s="109"/>
      <c r="G8" s="109"/>
      <c r="H8" s="109"/>
      <c r="I8" s="110"/>
      <c r="J8" s="111"/>
      <c r="M8" s="203"/>
    </row>
    <row r="9" spans="3:26" ht="15" customHeight="1" thickBot="1">
      <c r="C9" s="78" t="s">
        <v>265</v>
      </c>
      <c r="D9" s="77" t="str">
        <f>E7</f>
        <v>갤럭시 A80</v>
      </c>
      <c r="E9" s="75" t="s">
        <v>266</v>
      </c>
      <c r="F9" s="76">
        <f>I7</f>
        <v>599500</v>
      </c>
      <c r="G9" s="77" t="s">
        <v>264</v>
      </c>
      <c r="H9" s="516" t="s">
        <v>267</v>
      </c>
      <c r="I9" s="516"/>
      <c r="J9" s="516"/>
      <c r="K9" s="516"/>
      <c r="L9" s="56"/>
    </row>
    <row r="10" spans="3:26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6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6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300000</v>
      </c>
      <c r="G12" s="263">
        <f>SUM(F12*0.15)</f>
        <v>45000</v>
      </c>
      <c r="H12" s="206">
        <f>SUM(I7-F12-G12)</f>
        <v>254500</v>
      </c>
      <c r="I12" s="206">
        <f>SUM(H12/24)+E12+O12+P12</f>
        <v>44266.047916666663</v>
      </c>
      <c r="J12" s="206">
        <f>SUM(H12/36)+E12+O12+P12</f>
        <v>40731.325694444444</v>
      </c>
      <c r="K12" s="207">
        <f>SUM(H12/48)+E12+O12+P12</f>
        <v>38963.964583333334</v>
      </c>
      <c r="L12" s="56"/>
      <c r="M12" s="114" t="str">
        <f>D12</f>
        <v>LTE_플랜
세이브</v>
      </c>
      <c r="N12" s="115">
        <f t="shared" ref="N12:N33" si="0">SUM(H12*0.0627)</f>
        <v>15957.150000000001</v>
      </c>
      <c r="O12" s="115">
        <f>SUM(N12/24)</f>
        <v>664.88125000000002</v>
      </c>
      <c r="P12" s="115">
        <f>const!E2</f>
        <v>-3</v>
      </c>
    </row>
    <row r="13" spans="3:26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327000</v>
      </c>
      <c r="G13" s="264">
        <f t="shared" ref="G13:G33" si="1">SUM(F13*0.15)</f>
        <v>49050</v>
      </c>
      <c r="H13" s="208">
        <f>SUM(I7-F13-G13)</f>
        <v>223450</v>
      </c>
      <c r="I13" s="208">
        <f t="shared" ref="I13:I33" si="2">SUM(H13/24)+E13+O13+P13</f>
        <v>52891.179791666662</v>
      </c>
      <c r="J13" s="208">
        <f t="shared" ref="J13:J33" si="3">SUM(H13/36)+E13+O13+P13</f>
        <v>49787.707569444443</v>
      </c>
      <c r="K13" s="209">
        <f t="shared" ref="K13:K33" si="4">SUM(H13/48)+E13+O13+P13</f>
        <v>48235.971458333333</v>
      </c>
      <c r="L13" s="56"/>
      <c r="M13" s="114" t="str">
        <f t="shared" ref="M13:M33" si="5">D13</f>
        <v>LTE_플랜
안심2.5G</v>
      </c>
      <c r="N13" s="115">
        <f t="shared" si="0"/>
        <v>14010.315000000001</v>
      </c>
      <c r="O13" s="115">
        <f t="shared" ref="O13:O33" si="6">SUM(N13/24)</f>
        <v>583.76312500000006</v>
      </c>
      <c r="P13" s="115">
        <f>const!E2</f>
        <v>-3</v>
      </c>
    </row>
    <row r="14" spans="3:26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350000</v>
      </c>
      <c r="G14" s="264">
        <f t="shared" si="1"/>
        <v>52500</v>
      </c>
      <c r="H14" s="208">
        <f>SUM(I7-F14-G14)</f>
        <v>197000</v>
      </c>
      <c r="I14" s="208">
        <f t="shared" si="2"/>
        <v>58719.995833333334</v>
      </c>
      <c r="J14" s="208">
        <f t="shared" si="3"/>
        <v>55983.884722222218</v>
      </c>
      <c r="K14" s="209">
        <f t="shared" si="4"/>
        <v>54615.829166666663</v>
      </c>
      <c r="L14" s="56"/>
      <c r="M14" s="114" t="str">
        <f t="shared" si="5"/>
        <v>LTE_플랜
안심4G</v>
      </c>
      <c r="N14" s="115">
        <f t="shared" si="0"/>
        <v>12351.900000000001</v>
      </c>
      <c r="O14" s="115">
        <f t="shared" si="6"/>
        <v>514.66250000000002</v>
      </c>
      <c r="P14" s="115">
        <f>const!E2</f>
        <v>-3</v>
      </c>
    </row>
    <row r="15" spans="3:26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380000</v>
      </c>
      <c r="G15" s="264">
        <f t="shared" si="1"/>
        <v>57000</v>
      </c>
      <c r="H15" s="208">
        <f>SUM(I7-F15-G15)</f>
        <v>162500</v>
      </c>
      <c r="I15" s="208">
        <f t="shared" si="2"/>
        <v>76192.364583333328</v>
      </c>
      <c r="J15" s="208">
        <f t="shared" si="3"/>
        <v>73935.420138888891</v>
      </c>
      <c r="K15" s="209">
        <f t="shared" si="4"/>
        <v>72806.947916666672</v>
      </c>
      <c r="L15" s="56"/>
      <c r="M15" s="114" t="str">
        <f t="shared" si="5"/>
        <v>LTE_플랜
에센스</v>
      </c>
      <c r="N15" s="115">
        <f t="shared" si="0"/>
        <v>10188.750000000002</v>
      </c>
      <c r="O15" s="115">
        <f t="shared" si="6"/>
        <v>424.53125000000006</v>
      </c>
      <c r="P15" s="115">
        <f>const!E2</f>
        <v>-3</v>
      </c>
    </row>
    <row r="16" spans="3:26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380000</v>
      </c>
      <c r="G16" s="264">
        <f t="shared" si="1"/>
        <v>57000</v>
      </c>
      <c r="H16" s="208">
        <f>SUM(I7-F16-G16)</f>
        <v>162500</v>
      </c>
      <c r="I16" s="208">
        <f t="shared" si="2"/>
        <v>86192.364583333328</v>
      </c>
      <c r="J16" s="208">
        <f t="shared" si="3"/>
        <v>83935.420138888891</v>
      </c>
      <c r="K16" s="209">
        <f t="shared" si="4"/>
        <v>82806.947916666672</v>
      </c>
      <c r="L16" s="56"/>
      <c r="M16" s="114" t="str">
        <f t="shared" si="5"/>
        <v>LTE_플랜
스페셜</v>
      </c>
      <c r="N16" s="115">
        <f t="shared" si="0"/>
        <v>10188.750000000002</v>
      </c>
      <c r="O16" s="115">
        <f t="shared" si="6"/>
        <v>424.53125000000006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380000</v>
      </c>
      <c r="G17" s="265">
        <f t="shared" si="1"/>
        <v>57000</v>
      </c>
      <c r="H17" s="210">
        <f>SUM(I7-F17-G17)</f>
        <v>162500</v>
      </c>
      <c r="I17" s="210">
        <f t="shared" si="2"/>
        <v>107192.36458333333</v>
      </c>
      <c r="J17" s="210">
        <f t="shared" si="3"/>
        <v>104935.42013888889</v>
      </c>
      <c r="K17" s="211">
        <f t="shared" si="4"/>
        <v>103806.94791666667</v>
      </c>
      <c r="L17" s="56"/>
      <c r="M17" s="114" t="str">
        <f t="shared" si="5"/>
        <v>LTE_플랜
맥스</v>
      </c>
      <c r="N17" s="115">
        <f t="shared" si="0"/>
        <v>10188.750000000002</v>
      </c>
      <c r="O17" s="115">
        <f t="shared" si="6"/>
        <v>424.53125000000006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300000</v>
      </c>
      <c r="G18" s="263">
        <f t="shared" si="1"/>
        <v>45000</v>
      </c>
      <c r="H18" s="206">
        <f>SUM(I7-F18-G18)</f>
        <v>254500</v>
      </c>
      <c r="I18" s="206">
        <f t="shared" si="2"/>
        <v>44266.047916666663</v>
      </c>
      <c r="J18" s="206">
        <f t="shared" si="3"/>
        <v>40731.325694444444</v>
      </c>
      <c r="K18" s="207">
        <f t="shared" si="4"/>
        <v>38963.964583333334</v>
      </c>
      <c r="L18" s="56"/>
      <c r="M18" s="114" t="str">
        <f t="shared" si="5"/>
        <v>LTE_0플랜
스몰</v>
      </c>
      <c r="N18" s="115">
        <f t="shared" si="0"/>
        <v>15957.150000000001</v>
      </c>
      <c r="O18" s="115">
        <f t="shared" si="6"/>
        <v>664.88125000000002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350000</v>
      </c>
      <c r="G19" s="264">
        <f t="shared" si="1"/>
        <v>52500</v>
      </c>
      <c r="H19" s="208">
        <f>SUM(I7-F19-G19)</f>
        <v>197000</v>
      </c>
      <c r="I19" s="208">
        <f t="shared" si="2"/>
        <v>58719.995833333334</v>
      </c>
      <c r="J19" s="208">
        <f t="shared" si="3"/>
        <v>55983.884722222218</v>
      </c>
      <c r="K19" s="209">
        <f t="shared" si="4"/>
        <v>54615.829166666663</v>
      </c>
      <c r="L19" s="56"/>
      <c r="M19" s="114" t="str">
        <f t="shared" si="5"/>
        <v>LTE_0플랜
미디엄</v>
      </c>
      <c r="N19" s="115">
        <f t="shared" si="0"/>
        <v>12351.900000000001</v>
      </c>
      <c r="O19" s="115">
        <f t="shared" si="6"/>
        <v>514.66250000000002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380000</v>
      </c>
      <c r="G20" s="266">
        <f t="shared" si="1"/>
        <v>57000</v>
      </c>
      <c r="H20" s="212">
        <f>SUM(I7-F20-G20)</f>
        <v>162500</v>
      </c>
      <c r="I20" s="212">
        <f t="shared" si="2"/>
        <v>76192.364583333328</v>
      </c>
      <c r="J20" s="212">
        <f t="shared" si="3"/>
        <v>73935.420138888891</v>
      </c>
      <c r="K20" s="213">
        <f t="shared" si="4"/>
        <v>72806.947916666672</v>
      </c>
      <c r="L20" s="56"/>
      <c r="M20" s="114" t="str">
        <f t="shared" si="5"/>
        <v>LTE_0플랜
라지</v>
      </c>
      <c r="N20" s="115">
        <f t="shared" si="0"/>
        <v>10188.750000000002</v>
      </c>
      <c r="O20" s="115">
        <f t="shared" si="6"/>
        <v>424.53125000000006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300000</v>
      </c>
      <c r="G21" s="267">
        <f>SUM(F21*0.15)</f>
        <v>45000</v>
      </c>
      <c r="H21" s="214">
        <f>SUM(I7-F21-G21)</f>
        <v>254500</v>
      </c>
      <c r="I21" s="214">
        <f t="shared" si="2"/>
        <v>44266.047916666663</v>
      </c>
      <c r="J21" s="214">
        <f t="shared" si="3"/>
        <v>40731.325694444444</v>
      </c>
      <c r="K21" s="215">
        <f t="shared" si="4"/>
        <v>38963.964583333334</v>
      </c>
      <c r="L21" s="56"/>
      <c r="M21" s="114" t="str">
        <f t="shared" si="5"/>
        <v>0플랜
히어로</v>
      </c>
      <c r="N21" s="115">
        <f t="shared" si="0"/>
        <v>15957.150000000001</v>
      </c>
      <c r="O21" s="115">
        <f t="shared" si="6"/>
        <v>664.88125000000002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360000</v>
      </c>
      <c r="G22" s="265">
        <f t="shared" si="1"/>
        <v>54000</v>
      </c>
      <c r="H22" s="210">
        <f>SUM(I7-F22-G22)</f>
        <v>185500</v>
      </c>
      <c r="I22" s="210">
        <f t="shared" si="2"/>
        <v>63210.785416666666</v>
      </c>
      <c r="J22" s="210">
        <f t="shared" si="3"/>
        <v>60634.396527777782</v>
      </c>
      <c r="K22" s="211">
        <f t="shared" si="4"/>
        <v>59346.202083333337</v>
      </c>
      <c r="L22" s="56"/>
      <c r="M22" s="114" t="str">
        <f t="shared" si="5"/>
        <v>0플랜
슈퍼히어로</v>
      </c>
      <c r="N22" s="115">
        <f t="shared" si="0"/>
        <v>11630.85</v>
      </c>
      <c r="O22" s="115">
        <f t="shared" si="6"/>
        <v>484.61875000000003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298000</v>
      </c>
      <c r="G23" s="263">
        <f t="shared" si="1"/>
        <v>44700</v>
      </c>
      <c r="H23" s="206">
        <f>SUM(I7-F23-G23)</f>
        <v>256800</v>
      </c>
      <c r="I23" s="206">
        <f t="shared" si="2"/>
        <v>42367.89</v>
      </c>
      <c r="J23" s="206">
        <f t="shared" si="3"/>
        <v>38801.223333333335</v>
      </c>
      <c r="K23" s="207">
        <f t="shared" si="4"/>
        <v>37017.89</v>
      </c>
      <c r="L23" s="56"/>
      <c r="M23" s="114" t="str">
        <f t="shared" si="5"/>
        <v>LTE_팅
세이브</v>
      </c>
      <c r="N23" s="115">
        <f t="shared" si="0"/>
        <v>16101.36</v>
      </c>
      <c r="O23" s="115">
        <f t="shared" si="6"/>
        <v>670.89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320000</v>
      </c>
      <c r="G24" s="264">
        <f t="shared" si="1"/>
        <v>48000</v>
      </c>
      <c r="H24" s="208">
        <f>SUM(I7-F24-G24)</f>
        <v>231500</v>
      </c>
      <c r="I24" s="208">
        <f t="shared" si="2"/>
        <v>51247.627083333333</v>
      </c>
      <c r="J24" s="208">
        <f t="shared" si="3"/>
        <v>48032.349305555552</v>
      </c>
      <c r="K24" s="209">
        <f t="shared" si="4"/>
        <v>46424.710416666661</v>
      </c>
      <c r="L24" s="56"/>
      <c r="M24" s="114" t="str">
        <f t="shared" si="5"/>
        <v>LTE_팅
3.0G</v>
      </c>
      <c r="N24" s="115">
        <f t="shared" si="0"/>
        <v>14515.050000000001</v>
      </c>
      <c r="O24" s="115">
        <f t="shared" si="6"/>
        <v>604.79375000000005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338000</v>
      </c>
      <c r="G25" s="266">
        <f t="shared" si="1"/>
        <v>50700</v>
      </c>
      <c r="H25" s="212">
        <f>SUM(I7-F25-G25)</f>
        <v>210800</v>
      </c>
      <c r="I25" s="212">
        <f t="shared" si="2"/>
        <v>56331.048333333332</v>
      </c>
      <c r="J25" s="212">
        <f t="shared" si="3"/>
        <v>53403.270555555551</v>
      </c>
      <c r="K25" s="213">
        <f t="shared" si="4"/>
        <v>51939.381666666661</v>
      </c>
      <c r="L25" s="56"/>
      <c r="M25" s="114" t="str">
        <f t="shared" si="5"/>
        <v>LTE_팅
5.0G</v>
      </c>
      <c r="N25" s="115">
        <f t="shared" si="0"/>
        <v>13217.160000000002</v>
      </c>
      <c r="O25" s="115">
        <f t="shared" si="6"/>
        <v>550.71500000000003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254000</v>
      </c>
      <c r="G26" s="267">
        <f t="shared" si="1"/>
        <v>38100</v>
      </c>
      <c r="H26" s="214">
        <f>SUM(I7-F26-G26)</f>
        <v>307400</v>
      </c>
      <c r="I26" s="214">
        <f t="shared" si="2"/>
        <v>29008.415833333336</v>
      </c>
      <c r="J26" s="214">
        <f t="shared" si="3"/>
        <v>24738.971388888891</v>
      </c>
      <c r="K26" s="215">
        <f t="shared" si="4"/>
        <v>22604.249166666668</v>
      </c>
      <c r="L26" s="56"/>
      <c r="M26" s="114" t="str">
        <f t="shared" si="5"/>
        <v>ZEM플랜
라이트</v>
      </c>
      <c r="N26" s="115">
        <f t="shared" si="0"/>
        <v>19273.980000000003</v>
      </c>
      <c r="O26" s="115">
        <f t="shared" si="6"/>
        <v>803.0825000000001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272000</v>
      </c>
      <c r="G27" s="265">
        <f t="shared" si="1"/>
        <v>40800</v>
      </c>
      <c r="H27" s="210">
        <f>SUM(I7-F27-G27)</f>
        <v>286700</v>
      </c>
      <c r="I27" s="210">
        <f t="shared" si="2"/>
        <v>32491.837083333336</v>
      </c>
      <c r="J27" s="210">
        <f t="shared" si="3"/>
        <v>28509.89263888889</v>
      </c>
      <c r="K27" s="211">
        <f t="shared" si="4"/>
        <v>26518.920416666668</v>
      </c>
      <c r="L27" s="56"/>
      <c r="M27" s="114" t="str">
        <f t="shared" si="5"/>
        <v>ZEM플랜
스마트</v>
      </c>
      <c r="N27" s="115">
        <f t="shared" si="0"/>
        <v>17976.09</v>
      </c>
      <c r="O27" s="115">
        <f t="shared" si="6"/>
        <v>749.00374999999997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272000</v>
      </c>
      <c r="G28" s="263">
        <f t="shared" si="1"/>
        <v>40800</v>
      </c>
      <c r="H28" s="206">
        <f>SUM(I7-F28-G28)</f>
        <v>286700</v>
      </c>
      <c r="I28" s="206">
        <f t="shared" si="2"/>
        <v>32491.837083333336</v>
      </c>
      <c r="J28" s="206">
        <f t="shared" si="3"/>
        <v>28509.89263888889</v>
      </c>
      <c r="K28" s="207">
        <f t="shared" si="4"/>
        <v>26518.920416666668</v>
      </c>
      <c r="L28" s="56"/>
      <c r="M28" s="114" t="str">
        <f t="shared" si="5"/>
        <v>LTE T끼리
어르신</v>
      </c>
      <c r="N28" s="115">
        <f t="shared" si="0"/>
        <v>17976.09</v>
      </c>
      <c r="O28" s="115">
        <f t="shared" si="6"/>
        <v>749.00374999999997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300000</v>
      </c>
      <c r="G29" s="264">
        <f>SUM(F29*0.15)</f>
        <v>45000</v>
      </c>
      <c r="H29" s="208">
        <f>SUM(I7-F29-G29)</f>
        <v>254500</v>
      </c>
      <c r="I29" s="208">
        <f t="shared" si="2"/>
        <v>44266.047916666663</v>
      </c>
      <c r="J29" s="208">
        <f t="shared" si="3"/>
        <v>40731.325694444444</v>
      </c>
      <c r="K29" s="209">
        <f t="shared" si="4"/>
        <v>38963.964583333334</v>
      </c>
      <c r="L29" s="56"/>
      <c r="M29" s="114" t="str">
        <f t="shared" si="5"/>
        <v>LTE어르신
세이브</v>
      </c>
      <c r="N29" s="115">
        <f t="shared" si="0"/>
        <v>15957.150000000001</v>
      </c>
      <c r="O29" s="115">
        <f t="shared" si="6"/>
        <v>664.88125000000002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327000</v>
      </c>
      <c r="G30" s="264">
        <f t="shared" si="1"/>
        <v>49050</v>
      </c>
      <c r="H30" s="208">
        <f>SUM(I7-F30-G30)</f>
        <v>223450</v>
      </c>
      <c r="I30" s="208">
        <f t="shared" si="2"/>
        <v>52891.179791666662</v>
      </c>
      <c r="J30" s="208">
        <f t="shared" si="3"/>
        <v>49787.707569444443</v>
      </c>
      <c r="K30" s="209">
        <f t="shared" si="4"/>
        <v>48235.971458333333</v>
      </c>
      <c r="L30" s="56"/>
      <c r="M30" s="114" t="str">
        <f t="shared" si="5"/>
        <v>LTE어르신
안심2.8G</v>
      </c>
      <c r="N30" s="115">
        <f t="shared" si="0"/>
        <v>14010.315000000001</v>
      </c>
      <c r="O30" s="115">
        <f t="shared" si="6"/>
        <v>583.76312500000006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350000</v>
      </c>
      <c r="G31" s="264">
        <f t="shared" si="1"/>
        <v>52500</v>
      </c>
      <c r="H31" s="208">
        <f>SUM(I7-F31-G31)</f>
        <v>197000</v>
      </c>
      <c r="I31" s="208">
        <f t="shared" si="2"/>
        <v>58719.995833333334</v>
      </c>
      <c r="J31" s="208">
        <f t="shared" si="3"/>
        <v>55983.884722222218</v>
      </c>
      <c r="K31" s="209">
        <f t="shared" si="4"/>
        <v>54615.829166666663</v>
      </c>
      <c r="L31" s="56"/>
      <c r="M31" s="114" t="str">
        <f t="shared" si="5"/>
        <v>LTE어르신
안심4.5G</v>
      </c>
      <c r="N31" s="115">
        <f t="shared" si="0"/>
        <v>12351.900000000001</v>
      </c>
      <c r="O31" s="115">
        <f t="shared" si="6"/>
        <v>514.66250000000002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380000</v>
      </c>
      <c r="G32" s="264">
        <f t="shared" si="1"/>
        <v>57000</v>
      </c>
      <c r="H32" s="208">
        <f>SUM(I7-F32-G32)</f>
        <v>162500</v>
      </c>
      <c r="I32" s="208">
        <f t="shared" si="2"/>
        <v>76192.364583333328</v>
      </c>
      <c r="J32" s="208">
        <f t="shared" si="3"/>
        <v>73935.420138888891</v>
      </c>
      <c r="K32" s="209">
        <f t="shared" si="4"/>
        <v>72806.947916666672</v>
      </c>
      <c r="L32" s="56"/>
      <c r="M32" s="114" t="str">
        <f t="shared" si="5"/>
        <v>LTE어르신
에센스</v>
      </c>
      <c r="N32" s="115">
        <f t="shared" si="0"/>
        <v>10188.750000000002</v>
      </c>
      <c r="O32" s="115">
        <f t="shared" si="6"/>
        <v>424.53125000000006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380000</v>
      </c>
      <c r="G33" s="265">
        <f t="shared" si="1"/>
        <v>57000</v>
      </c>
      <c r="H33" s="210">
        <f>SUM(I7-F33-G33)</f>
        <v>162500</v>
      </c>
      <c r="I33" s="210">
        <f t="shared" si="2"/>
        <v>86192.364583333328</v>
      </c>
      <c r="J33" s="210">
        <f t="shared" si="3"/>
        <v>83935.420138888891</v>
      </c>
      <c r="K33" s="211">
        <f t="shared" si="4"/>
        <v>82806.947916666672</v>
      </c>
      <c r="L33" s="56"/>
      <c r="M33" s="114" t="str">
        <f t="shared" si="5"/>
        <v>LTE어르신
스페셜</v>
      </c>
      <c r="N33" s="115">
        <f t="shared" si="0"/>
        <v>10188.750000000002</v>
      </c>
      <c r="O33" s="115">
        <f t="shared" si="6"/>
        <v>424.53125000000006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A80</v>
      </c>
      <c r="E35" s="75" t="s">
        <v>266</v>
      </c>
      <c r="F35" s="76">
        <f>I7</f>
        <v>599500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599500</v>
      </c>
      <c r="I38" s="97">
        <f>SUM(H38/24)+O38+P38+E38-F38</f>
        <v>51292.360416666663</v>
      </c>
      <c r="J38" s="97">
        <f>SUM(H38/36)+O38+P38+E38-F38</f>
        <v>42965.971527777772</v>
      </c>
      <c r="K38" s="98">
        <f>SUM(H38/48)+O38+P38+E38-F38</f>
        <v>38802.777083333334</v>
      </c>
      <c r="L38" s="56"/>
      <c r="M38" s="114" t="str">
        <f>D38</f>
        <v>LTE_플랜
세이브</v>
      </c>
      <c r="N38" s="115">
        <f t="shared" ref="N38:N59" si="7">SUM(H38*0.0627)</f>
        <v>37588.65</v>
      </c>
      <c r="O38" s="115">
        <f>SUM(N38/24)</f>
        <v>1566.1937500000001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599500</v>
      </c>
      <c r="I39" s="94">
        <f t="shared" ref="I39:I59" si="11">SUM(H39/24)+O39+P39+E39-F39</f>
        <v>58792.360416666663</v>
      </c>
      <c r="J39" s="94">
        <f t="shared" ref="J39:J59" si="12">SUM(H39/36)+O39+P39+E39-F39</f>
        <v>50465.971527777772</v>
      </c>
      <c r="K39" s="99">
        <f t="shared" ref="K39:K59" si="13">SUM(H39/48)+O39+P39+E39-F39</f>
        <v>46302.777083333334</v>
      </c>
      <c r="L39" s="56"/>
      <c r="M39" s="114" t="str">
        <f t="shared" ref="M39:M59" si="14">D39</f>
        <v>LTE_플랜
안심2.5G</v>
      </c>
      <c r="N39" s="115">
        <f t="shared" si="7"/>
        <v>37588.65</v>
      </c>
      <c r="O39" s="115">
        <f t="shared" ref="O39:O59" si="15">SUM(N39/24)</f>
        <v>1566.1937500000001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599500</v>
      </c>
      <c r="I40" s="94">
        <f t="shared" si="11"/>
        <v>64042.360416666663</v>
      </c>
      <c r="J40" s="94">
        <f t="shared" si="12"/>
        <v>55715.971527777772</v>
      </c>
      <c r="K40" s="99">
        <f t="shared" si="13"/>
        <v>51552.777083333334</v>
      </c>
      <c r="L40" s="56"/>
      <c r="M40" s="114" t="str">
        <f t="shared" si="14"/>
        <v>LTE_플랜
안심4G</v>
      </c>
      <c r="N40" s="115">
        <f t="shared" si="7"/>
        <v>37588.65</v>
      </c>
      <c r="O40" s="115">
        <f t="shared" si="15"/>
        <v>1566.1937500000001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599500</v>
      </c>
      <c r="I41" s="94">
        <f t="shared" si="11"/>
        <v>78292.360416666663</v>
      </c>
      <c r="J41" s="94">
        <f t="shared" si="12"/>
        <v>69965.971527777772</v>
      </c>
      <c r="K41" s="99">
        <f t="shared" si="13"/>
        <v>65802.777083333334</v>
      </c>
      <c r="L41" s="56"/>
      <c r="M41" s="114" t="str">
        <f t="shared" si="14"/>
        <v>LTE_플랜
에센스</v>
      </c>
      <c r="N41" s="115">
        <f t="shared" si="7"/>
        <v>37588.65</v>
      </c>
      <c r="O41" s="115">
        <f t="shared" si="15"/>
        <v>1566.1937500000001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599500</v>
      </c>
      <c r="I42" s="94">
        <f t="shared" si="11"/>
        <v>85792.360416666663</v>
      </c>
      <c r="J42" s="94">
        <f t="shared" si="12"/>
        <v>77465.971527777772</v>
      </c>
      <c r="K42" s="99">
        <f t="shared" si="13"/>
        <v>73302.777083333334</v>
      </c>
      <c r="L42" s="56"/>
      <c r="M42" s="114" t="str">
        <f t="shared" si="14"/>
        <v>LTE_플랜
스페셜</v>
      </c>
      <c r="N42" s="115">
        <f t="shared" si="7"/>
        <v>37588.65</v>
      </c>
      <c r="O42" s="115">
        <f t="shared" si="15"/>
        <v>1566.1937500000001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599500</v>
      </c>
      <c r="I43" s="104">
        <f t="shared" si="11"/>
        <v>101542.36041666666</v>
      </c>
      <c r="J43" s="104">
        <f t="shared" si="12"/>
        <v>93215.971527777772</v>
      </c>
      <c r="K43" s="106">
        <f t="shared" si="13"/>
        <v>89052.777083333334</v>
      </c>
      <c r="L43" s="56"/>
      <c r="M43" s="114" t="str">
        <f t="shared" si="14"/>
        <v>LTE_플랜
맥스</v>
      </c>
      <c r="N43" s="115">
        <f t="shared" si="7"/>
        <v>37588.65</v>
      </c>
      <c r="O43" s="115">
        <f t="shared" si="15"/>
        <v>1566.1937500000001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599500</v>
      </c>
      <c r="I44" s="97">
        <f t="shared" si="11"/>
        <v>51292.360416666663</v>
      </c>
      <c r="J44" s="97">
        <f t="shared" si="12"/>
        <v>42965.971527777772</v>
      </c>
      <c r="K44" s="98">
        <f t="shared" si="13"/>
        <v>38802.777083333334</v>
      </c>
      <c r="L44" s="56"/>
      <c r="M44" s="114" t="str">
        <f t="shared" si="14"/>
        <v>LTE_0플랜
스몰</v>
      </c>
      <c r="N44" s="115">
        <f t="shared" si="7"/>
        <v>37588.65</v>
      </c>
      <c r="O44" s="115">
        <f t="shared" si="15"/>
        <v>1566.1937500000001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599500</v>
      </c>
      <c r="I45" s="94">
        <f t="shared" si="11"/>
        <v>64042.360416666663</v>
      </c>
      <c r="J45" s="94">
        <f>SUM(H45/36)+O45+P45+E45-F45</f>
        <v>55715.971527777772</v>
      </c>
      <c r="K45" s="99">
        <f t="shared" si="13"/>
        <v>51552.777083333334</v>
      </c>
      <c r="L45" s="56"/>
      <c r="M45" s="114" t="str">
        <f t="shared" si="14"/>
        <v>LTE_0플랜
미디엄</v>
      </c>
      <c r="N45" s="115">
        <f t="shared" si="7"/>
        <v>37588.65</v>
      </c>
      <c r="O45" s="115">
        <f t="shared" si="15"/>
        <v>1566.1937500000001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599500</v>
      </c>
      <c r="I46" s="101">
        <f t="shared" si="11"/>
        <v>78292.360416666663</v>
      </c>
      <c r="J46" s="101">
        <f t="shared" si="12"/>
        <v>69965.971527777772</v>
      </c>
      <c r="K46" s="102">
        <f t="shared" si="13"/>
        <v>65802.777083333334</v>
      </c>
      <c r="L46" s="56"/>
      <c r="M46" s="114" t="str">
        <f t="shared" si="14"/>
        <v>LTE_0플랜
라지</v>
      </c>
      <c r="N46" s="115">
        <f t="shared" si="7"/>
        <v>37588.65</v>
      </c>
      <c r="O46" s="115">
        <f t="shared" si="15"/>
        <v>1566.1937500000001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599500</v>
      </c>
      <c r="I47" s="96">
        <f t="shared" si="11"/>
        <v>51292.360416666663</v>
      </c>
      <c r="J47" s="96">
        <f t="shared" si="12"/>
        <v>42965.971527777772</v>
      </c>
      <c r="K47" s="105">
        <f t="shared" si="13"/>
        <v>38802.777083333334</v>
      </c>
      <c r="L47" s="56"/>
      <c r="M47" s="114" t="str">
        <f t="shared" si="14"/>
        <v>0플랜
히어로</v>
      </c>
      <c r="N47" s="115">
        <f t="shared" si="7"/>
        <v>37588.65</v>
      </c>
      <c r="O47" s="115">
        <f t="shared" si="15"/>
        <v>1566.1937500000001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599500</v>
      </c>
      <c r="I48" s="104">
        <f t="shared" si="11"/>
        <v>67792.360416666663</v>
      </c>
      <c r="J48" s="104">
        <f t="shared" si="12"/>
        <v>59465.971527777772</v>
      </c>
      <c r="K48" s="106">
        <f t="shared" si="13"/>
        <v>55302.777083333334</v>
      </c>
      <c r="L48" s="56"/>
      <c r="M48" s="114" t="str">
        <f t="shared" si="14"/>
        <v>0플랜
슈퍼히어로</v>
      </c>
      <c r="N48" s="115">
        <f t="shared" si="7"/>
        <v>37588.65</v>
      </c>
      <c r="O48" s="115">
        <f t="shared" si="15"/>
        <v>1566.1937500000001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599500</v>
      </c>
      <c r="I49" s="217">
        <f t="shared" si="11"/>
        <v>49792.360416666663</v>
      </c>
      <c r="J49" s="217">
        <f t="shared" si="12"/>
        <v>41465.971527777772</v>
      </c>
      <c r="K49" s="218">
        <f t="shared" si="13"/>
        <v>37302.777083333334</v>
      </c>
      <c r="L49" s="56"/>
      <c r="M49" s="114" t="str">
        <f t="shared" si="14"/>
        <v>LTE_팅
세이브</v>
      </c>
      <c r="N49" s="115">
        <f t="shared" si="7"/>
        <v>37588.65</v>
      </c>
      <c r="O49" s="115">
        <f t="shared" si="15"/>
        <v>1566.1937500000001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599500</v>
      </c>
      <c r="I50" s="94">
        <f t="shared" si="11"/>
        <v>57292.360416666663</v>
      </c>
      <c r="J50" s="94">
        <f t="shared" si="12"/>
        <v>48965.971527777772</v>
      </c>
      <c r="K50" s="219">
        <f t="shared" si="13"/>
        <v>44802.777083333334</v>
      </c>
      <c r="L50" s="56"/>
      <c r="M50" s="114" t="str">
        <f t="shared" si="14"/>
        <v>LTE_팅
3.0G</v>
      </c>
      <c r="N50" s="115">
        <f t="shared" si="7"/>
        <v>37588.65</v>
      </c>
      <c r="O50" s="115">
        <f t="shared" si="15"/>
        <v>1566.1937500000001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599500</v>
      </c>
      <c r="I51" s="221">
        <f t="shared" si="11"/>
        <v>61792.360416666663</v>
      </c>
      <c r="J51" s="221">
        <f t="shared" si="12"/>
        <v>53465.971527777772</v>
      </c>
      <c r="K51" s="222">
        <f t="shared" si="13"/>
        <v>49302.777083333334</v>
      </c>
      <c r="L51" s="56"/>
      <c r="M51" s="114" t="str">
        <f t="shared" si="14"/>
        <v>LTE_팅
5.0G</v>
      </c>
      <c r="N51" s="115">
        <f t="shared" si="7"/>
        <v>37588.65</v>
      </c>
      <c r="O51" s="115">
        <f t="shared" si="15"/>
        <v>1566.1937500000001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599500</v>
      </c>
      <c r="I52" s="96">
        <f t="shared" si="11"/>
        <v>38092.360416666663</v>
      </c>
      <c r="J52" s="96">
        <f t="shared" si="12"/>
        <v>29765.971527777772</v>
      </c>
      <c r="K52" s="105">
        <f t="shared" si="13"/>
        <v>25602.777083333334</v>
      </c>
      <c r="L52" s="56"/>
      <c r="M52" s="114" t="str">
        <f t="shared" si="14"/>
        <v>ZEM플랜
라이트</v>
      </c>
      <c r="N52" s="115">
        <f t="shared" si="7"/>
        <v>37588.65</v>
      </c>
      <c r="O52" s="115">
        <f t="shared" si="15"/>
        <v>1566.1937500000001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599500</v>
      </c>
      <c r="I53" s="101">
        <f t="shared" si="11"/>
        <v>41392.360416666663</v>
      </c>
      <c r="J53" s="101">
        <f t="shared" si="12"/>
        <v>33065.971527777772</v>
      </c>
      <c r="K53" s="102">
        <f t="shared" si="13"/>
        <v>28902.777083333334</v>
      </c>
      <c r="L53" s="56"/>
      <c r="M53" s="114" t="str">
        <f t="shared" si="14"/>
        <v>ZEM플랜
스마트</v>
      </c>
      <c r="N53" s="115">
        <f t="shared" si="7"/>
        <v>37588.65</v>
      </c>
      <c r="O53" s="115">
        <f t="shared" si="15"/>
        <v>1566.1937500000001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599500</v>
      </c>
      <c r="I54" s="96">
        <f t="shared" si="11"/>
        <v>41392.360416666663</v>
      </c>
      <c r="J54" s="96">
        <f t="shared" si="12"/>
        <v>33065.971527777772</v>
      </c>
      <c r="K54" s="105">
        <f t="shared" si="13"/>
        <v>28902.777083333334</v>
      </c>
      <c r="L54" s="56"/>
      <c r="M54" s="114" t="str">
        <f t="shared" si="14"/>
        <v>LTE T끼리
어르신</v>
      </c>
      <c r="N54" s="115">
        <f t="shared" si="7"/>
        <v>37588.65</v>
      </c>
      <c r="O54" s="115">
        <f t="shared" si="15"/>
        <v>1566.1937500000001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599500</v>
      </c>
      <c r="I55" s="94">
        <f t="shared" si="11"/>
        <v>51292.360416666663</v>
      </c>
      <c r="J55" s="94">
        <f t="shared" si="12"/>
        <v>42965.971527777772</v>
      </c>
      <c r="K55" s="99">
        <f t="shared" si="13"/>
        <v>38802.777083333334</v>
      </c>
      <c r="L55" s="56"/>
      <c r="M55" s="114" t="str">
        <f t="shared" si="14"/>
        <v>LTE어르신
세이브</v>
      </c>
      <c r="N55" s="115">
        <f t="shared" si="7"/>
        <v>37588.65</v>
      </c>
      <c r="O55" s="115">
        <f t="shared" si="15"/>
        <v>1566.1937500000001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599500</v>
      </c>
      <c r="I56" s="94">
        <f t="shared" si="11"/>
        <v>58792.360416666663</v>
      </c>
      <c r="J56" s="94">
        <f t="shared" si="12"/>
        <v>50465.971527777772</v>
      </c>
      <c r="K56" s="99">
        <f t="shared" si="13"/>
        <v>46302.777083333334</v>
      </c>
      <c r="L56" s="56"/>
      <c r="M56" s="114" t="str">
        <f t="shared" si="14"/>
        <v>LTE어르신
안심2.8G</v>
      </c>
      <c r="N56" s="115">
        <f t="shared" si="7"/>
        <v>37588.65</v>
      </c>
      <c r="O56" s="115">
        <f t="shared" si="15"/>
        <v>1566.1937500000001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599500</v>
      </c>
      <c r="I57" s="94">
        <f t="shared" si="11"/>
        <v>64042.360416666663</v>
      </c>
      <c r="J57" s="94">
        <f t="shared" si="12"/>
        <v>55715.971527777772</v>
      </c>
      <c r="K57" s="99">
        <f t="shared" si="13"/>
        <v>51552.777083333334</v>
      </c>
      <c r="L57" s="56"/>
      <c r="M57" s="114" t="str">
        <f t="shared" si="14"/>
        <v>LTE어르신
안심4.5G</v>
      </c>
      <c r="N57" s="115">
        <f t="shared" si="7"/>
        <v>37588.65</v>
      </c>
      <c r="O57" s="115">
        <f t="shared" si="15"/>
        <v>1566.1937500000001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599500</v>
      </c>
      <c r="I58" s="94">
        <f t="shared" si="11"/>
        <v>78292.360416666663</v>
      </c>
      <c r="J58" s="94">
        <f t="shared" si="12"/>
        <v>69965.971527777772</v>
      </c>
      <c r="K58" s="99">
        <f t="shared" si="13"/>
        <v>65802.777083333334</v>
      </c>
      <c r="L58" s="56"/>
      <c r="M58" s="114" t="str">
        <f t="shared" si="14"/>
        <v>LTE어르신
에센스</v>
      </c>
      <c r="N58" s="115">
        <f t="shared" si="7"/>
        <v>37588.65</v>
      </c>
      <c r="O58" s="115">
        <f t="shared" si="15"/>
        <v>1566.1937500000001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599500</v>
      </c>
      <c r="I59" s="101">
        <f t="shared" si="11"/>
        <v>85792.360416666663</v>
      </c>
      <c r="J59" s="101">
        <f t="shared" si="12"/>
        <v>77465.971527777772</v>
      </c>
      <c r="K59" s="102">
        <f t="shared" si="13"/>
        <v>73302.777083333334</v>
      </c>
      <c r="L59" s="56"/>
      <c r="M59" s="114" t="str">
        <f t="shared" si="14"/>
        <v>LTE어르신
스페셜</v>
      </c>
      <c r="N59" s="115">
        <f t="shared" si="7"/>
        <v>37588.65</v>
      </c>
      <c r="O59" s="115">
        <f t="shared" si="15"/>
        <v>1566.1937500000001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price!Q33</f>
        <v>90000</v>
      </c>
      <c r="E5" s="197">
        <f>price!R33</f>
        <v>106000</v>
      </c>
      <c r="F5" s="197">
        <f>price!S33</f>
        <v>121000</v>
      </c>
      <c r="G5" s="197">
        <f>price!T33</f>
        <v>140000</v>
      </c>
      <c r="H5" s="197">
        <f>price!U33</f>
        <v>140000</v>
      </c>
      <c r="I5" s="197">
        <f>price!V33</f>
        <v>140000</v>
      </c>
      <c r="J5" s="197">
        <f>price!W33</f>
        <v>90000</v>
      </c>
      <c r="K5" s="197">
        <f>price!X33</f>
        <v>121000</v>
      </c>
      <c r="L5" s="197">
        <f>price!Y33</f>
        <v>140000</v>
      </c>
      <c r="M5" s="197">
        <f>price!Z33</f>
        <v>90000</v>
      </c>
      <c r="N5" s="197">
        <f>price!AA33</f>
        <v>127000</v>
      </c>
      <c r="O5" s="197">
        <f>price!AB33</f>
        <v>88000</v>
      </c>
      <c r="P5" s="197">
        <f>price!AC33</f>
        <v>102000</v>
      </c>
      <c r="Q5" s="197">
        <f>price!AD33</f>
        <v>113000</v>
      </c>
      <c r="R5" s="197">
        <f>price!AE33</f>
        <v>61000</v>
      </c>
      <c r="S5" s="197">
        <f>price!AF33</f>
        <v>72000</v>
      </c>
      <c r="T5" s="197">
        <f>price!AG33</f>
        <v>72000</v>
      </c>
      <c r="U5" s="197">
        <f>price!AH33</f>
        <v>90000</v>
      </c>
      <c r="V5" s="197">
        <f>price!AI33</f>
        <v>106000</v>
      </c>
      <c r="W5" s="197">
        <f>price!AJ33</f>
        <v>121000</v>
      </c>
      <c r="X5" s="197">
        <f>price!AK33</f>
        <v>140000</v>
      </c>
      <c r="Y5" s="197">
        <f>price!AL33</f>
        <v>140000</v>
      </c>
    </row>
    <row r="6" spans="3:25" ht="18" thickBot="1"/>
    <row r="7" spans="3:25" ht="24" thickBot="1">
      <c r="D7" s="74" t="s">
        <v>257</v>
      </c>
      <c r="E7" s="460" t="str">
        <f>price!B33</f>
        <v>갤럭시 A30</v>
      </c>
      <c r="F7" s="460"/>
      <c r="G7" s="461" t="s">
        <v>258</v>
      </c>
      <c r="H7" s="461"/>
      <c r="I7" s="462">
        <f>price!C33</f>
        <v>374000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갤럭시 A30</v>
      </c>
      <c r="E9" s="75" t="s">
        <v>266</v>
      </c>
      <c r="F9" s="76">
        <f>I7</f>
        <v>374000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90000</v>
      </c>
      <c r="G12" s="263">
        <f>SUM(F12*0.15)</f>
        <v>13500</v>
      </c>
      <c r="H12" s="206">
        <f>SUM(I7-F12-G12)</f>
        <v>270500</v>
      </c>
      <c r="I12" s="206">
        <f>SUM(H12/24)+E12+O12+P12</f>
        <v>44974.514583333337</v>
      </c>
      <c r="J12" s="206">
        <f>SUM(H12/36)+E12+O12+P12</f>
        <v>41217.570138888892</v>
      </c>
      <c r="K12" s="207">
        <f>SUM(H12/48)+E12+O12+P12</f>
        <v>39339.097916666666</v>
      </c>
      <c r="L12" s="56"/>
      <c r="M12" s="114" t="str">
        <f>D12</f>
        <v>LTE_플랜
세이브</v>
      </c>
      <c r="N12" s="115">
        <f t="shared" ref="N12:N33" si="0">SUM(H12*0.0627)</f>
        <v>16960.350000000002</v>
      </c>
      <c r="O12" s="115">
        <f>SUM(N12/24)</f>
        <v>706.68125000000009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106000</v>
      </c>
      <c r="G13" s="264">
        <f t="shared" ref="G13:G33" si="1">SUM(F13*0.15)</f>
        <v>15900</v>
      </c>
      <c r="H13" s="208">
        <f>SUM(I7-F13-G13)</f>
        <v>252100</v>
      </c>
      <c r="I13" s="208">
        <f t="shared" ref="I13:I33" si="2">SUM(H13/24)+E13+O13+P13</f>
        <v>54159.777916666666</v>
      </c>
      <c r="J13" s="208">
        <f t="shared" ref="J13:J33" si="3">SUM(H13/36)+E13+O13+P13</f>
        <v>50658.389027777783</v>
      </c>
      <c r="K13" s="209">
        <f t="shared" ref="K13:K33" si="4">SUM(H13/48)+E13+O13+P13</f>
        <v>48907.694583333338</v>
      </c>
      <c r="L13" s="56"/>
      <c r="M13" s="114" t="str">
        <f t="shared" ref="M13:M33" si="5">D13</f>
        <v>LTE_플랜
안심2.5G</v>
      </c>
      <c r="N13" s="115">
        <f t="shared" si="0"/>
        <v>15806.670000000002</v>
      </c>
      <c r="O13" s="115">
        <f t="shared" ref="O13:O33" si="6">SUM(N13/24)</f>
        <v>658.61125000000004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121000</v>
      </c>
      <c r="G14" s="264">
        <f t="shared" si="1"/>
        <v>18150</v>
      </c>
      <c r="H14" s="208">
        <f>SUM(I7-F14-G14)</f>
        <v>234850</v>
      </c>
      <c r="I14" s="208">
        <f t="shared" si="2"/>
        <v>60395.962291666663</v>
      </c>
      <c r="J14" s="208">
        <f t="shared" si="3"/>
        <v>57134.156736111108</v>
      </c>
      <c r="K14" s="209">
        <f t="shared" si="4"/>
        <v>55503.253958333335</v>
      </c>
      <c r="L14" s="56"/>
      <c r="M14" s="114" t="str">
        <f t="shared" si="5"/>
        <v>LTE_플랜
안심4G</v>
      </c>
      <c r="N14" s="115">
        <f t="shared" si="0"/>
        <v>14725.095000000001</v>
      </c>
      <c r="O14" s="115">
        <f t="shared" si="6"/>
        <v>613.54562500000009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140000</v>
      </c>
      <c r="G15" s="264">
        <f t="shared" si="1"/>
        <v>21000</v>
      </c>
      <c r="H15" s="208">
        <f>SUM(I7-F15-G15)</f>
        <v>213000</v>
      </c>
      <c r="I15" s="208">
        <f t="shared" si="2"/>
        <v>78428.462499999994</v>
      </c>
      <c r="J15" s="208">
        <f t="shared" si="3"/>
        <v>75470.129166666666</v>
      </c>
      <c r="K15" s="209">
        <f t="shared" si="4"/>
        <v>73990.962499999994</v>
      </c>
      <c r="L15" s="56"/>
      <c r="M15" s="114" t="str">
        <f t="shared" si="5"/>
        <v>LTE_플랜
에센스</v>
      </c>
      <c r="N15" s="115">
        <f t="shared" si="0"/>
        <v>13355.1</v>
      </c>
      <c r="O15" s="115">
        <f t="shared" si="6"/>
        <v>556.46249999999998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140000</v>
      </c>
      <c r="G16" s="264">
        <f t="shared" si="1"/>
        <v>21000</v>
      </c>
      <c r="H16" s="208">
        <f>SUM(I7-F16-G16)</f>
        <v>213000</v>
      </c>
      <c r="I16" s="208">
        <f t="shared" si="2"/>
        <v>88428.462499999994</v>
      </c>
      <c r="J16" s="208">
        <f t="shared" si="3"/>
        <v>85470.129166666666</v>
      </c>
      <c r="K16" s="209">
        <f t="shared" si="4"/>
        <v>83990.962499999994</v>
      </c>
      <c r="L16" s="56"/>
      <c r="M16" s="114" t="str">
        <f t="shared" si="5"/>
        <v>LTE_플랜
스페셜</v>
      </c>
      <c r="N16" s="115">
        <f t="shared" si="0"/>
        <v>13355.1</v>
      </c>
      <c r="O16" s="115">
        <f t="shared" si="6"/>
        <v>556.46249999999998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140000</v>
      </c>
      <c r="G17" s="265">
        <f t="shared" si="1"/>
        <v>21000</v>
      </c>
      <c r="H17" s="210">
        <f>SUM(I7-F17-G17)</f>
        <v>213000</v>
      </c>
      <c r="I17" s="210">
        <f t="shared" si="2"/>
        <v>109428.46249999999</v>
      </c>
      <c r="J17" s="210">
        <f t="shared" si="3"/>
        <v>106470.12916666667</v>
      </c>
      <c r="K17" s="211">
        <f t="shared" si="4"/>
        <v>104990.96249999999</v>
      </c>
      <c r="L17" s="56"/>
      <c r="M17" s="114" t="str">
        <f t="shared" si="5"/>
        <v>LTE_플랜
맥스</v>
      </c>
      <c r="N17" s="115">
        <f t="shared" si="0"/>
        <v>13355.1</v>
      </c>
      <c r="O17" s="115">
        <f t="shared" si="6"/>
        <v>556.46249999999998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90000</v>
      </c>
      <c r="G18" s="263">
        <f t="shared" si="1"/>
        <v>13500</v>
      </c>
      <c r="H18" s="206">
        <f>SUM(I7-F18-G18)</f>
        <v>270500</v>
      </c>
      <c r="I18" s="206">
        <f t="shared" si="2"/>
        <v>44974.514583333337</v>
      </c>
      <c r="J18" s="206">
        <f t="shared" si="3"/>
        <v>41217.570138888892</v>
      </c>
      <c r="K18" s="207">
        <f t="shared" si="4"/>
        <v>39339.097916666666</v>
      </c>
      <c r="L18" s="56"/>
      <c r="M18" s="114" t="str">
        <f t="shared" si="5"/>
        <v>LTE_0플랜
스몰</v>
      </c>
      <c r="N18" s="115">
        <f t="shared" si="0"/>
        <v>16960.350000000002</v>
      </c>
      <c r="O18" s="115">
        <f t="shared" si="6"/>
        <v>706.68125000000009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121000</v>
      </c>
      <c r="G19" s="264">
        <f t="shared" si="1"/>
        <v>18150</v>
      </c>
      <c r="H19" s="208">
        <f>SUM(I7-F19-G19)</f>
        <v>234850</v>
      </c>
      <c r="I19" s="208">
        <f t="shared" si="2"/>
        <v>60395.962291666663</v>
      </c>
      <c r="J19" s="208">
        <f t="shared" si="3"/>
        <v>57134.156736111108</v>
      </c>
      <c r="K19" s="209">
        <f t="shared" si="4"/>
        <v>55503.253958333335</v>
      </c>
      <c r="L19" s="56"/>
      <c r="M19" s="114" t="str">
        <f t="shared" si="5"/>
        <v>LTE_0플랜
미디엄</v>
      </c>
      <c r="N19" s="115">
        <f t="shared" si="0"/>
        <v>14725.095000000001</v>
      </c>
      <c r="O19" s="115">
        <f t="shared" si="6"/>
        <v>613.54562500000009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140000</v>
      </c>
      <c r="G20" s="266">
        <f t="shared" si="1"/>
        <v>21000</v>
      </c>
      <c r="H20" s="212">
        <f>SUM(I7-F20-G20)</f>
        <v>213000</v>
      </c>
      <c r="I20" s="212">
        <f t="shared" si="2"/>
        <v>78428.462499999994</v>
      </c>
      <c r="J20" s="212">
        <f t="shared" si="3"/>
        <v>75470.129166666666</v>
      </c>
      <c r="K20" s="213">
        <f t="shared" si="4"/>
        <v>73990.962499999994</v>
      </c>
      <c r="L20" s="56"/>
      <c r="M20" s="114" t="str">
        <f t="shared" si="5"/>
        <v>LTE_0플랜
라지</v>
      </c>
      <c r="N20" s="115">
        <f t="shared" si="0"/>
        <v>13355.1</v>
      </c>
      <c r="O20" s="115">
        <f t="shared" si="6"/>
        <v>556.46249999999998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90000</v>
      </c>
      <c r="G21" s="267">
        <f>SUM(F21*0.15)</f>
        <v>13500</v>
      </c>
      <c r="H21" s="214">
        <f>SUM(I7-F21-G21)</f>
        <v>270500</v>
      </c>
      <c r="I21" s="214">
        <f t="shared" si="2"/>
        <v>44974.514583333337</v>
      </c>
      <c r="J21" s="214">
        <f t="shared" si="3"/>
        <v>41217.570138888892</v>
      </c>
      <c r="K21" s="215">
        <f t="shared" si="4"/>
        <v>39339.097916666666</v>
      </c>
      <c r="L21" s="56"/>
      <c r="M21" s="114" t="str">
        <f t="shared" si="5"/>
        <v>0플랜
히어로</v>
      </c>
      <c r="N21" s="115">
        <f t="shared" si="0"/>
        <v>16960.350000000002</v>
      </c>
      <c r="O21" s="115">
        <f t="shared" si="6"/>
        <v>706.68125000000009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127000</v>
      </c>
      <c r="G22" s="265">
        <f t="shared" si="1"/>
        <v>19050</v>
      </c>
      <c r="H22" s="210">
        <f>SUM(I7-F22-G22)</f>
        <v>227950</v>
      </c>
      <c r="I22" s="210">
        <f t="shared" si="2"/>
        <v>65090.436041666668</v>
      </c>
      <c r="J22" s="210">
        <f t="shared" si="3"/>
        <v>61924.463819444449</v>
      </c>
      <c r="K22" s="211">
        <f t="shared" si="4"/>
        <v>60341.477708333339</v>
      </c>
      <c r="L22" s="56"/>
      <c r="M22" s="114" t="str">
        <f t="shared" si="5"/>
        <v>0플랜
슈퍼히어로</v>
      </c>
      <c r="N22" s="115">
        <f t="shared" si="0"/>
        <v>14292.465000000002</v>
      </c>
      <c r="O22" s="115">
        <f t="shared" si="6"/>
        <v>595.51937500000008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88000</v>
      </c>
      <c r="G23" s="263">
        <f t="shared" si="1"/>
        <v>13200</v>
      </c>
      <c r="H23" s="206">
        <f>SUM(I7-F23-G23)</f>
        <v>272800</v>
      </c>
      <c r="I23" s="206">
        <f t="shared" si="2"/>
        <v>43076.356666666667</v>
      </c>
      <c r="J23" s="206">
        <f t="shared" si="3"/>
        <v>39287.467777777783</v>
      </c>
      <c r="K23" s="207">
        <f t="shared" si="4"/>
        <v>37393.023333333338</v>
      </c>
      <c r="L23" s="56"/>
      <c r="M23" s="114" t="str">
        <f t="shared" si="5"/>
        <v>LTE_팅
세이브</v>
      </c>
      <c r="N23" s="115">
        <f t="shared" si="0"/>
        <v>17104.560000000001</v>
      </c>
      <c r="O23" s="115">
        <f t="shared" si="6"/>
        <v>712.69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102000</v>
      </c>
      <c r="G24" s="264">
        <f t="shared" si="1"/>
        <v>15300</v>
      </c>
      <c r="H24" s="208">
        <f>SUM(I7-F24-G24)</f>
        <v>256700</v>
      </c>
      <c r="I24" s="208">
        <f t="shared" si="2"/>
        <v>52363.462083333339</v>
      </c>
      <c r="J24" s="208">
        <f t="shared" si="3"/>
        <v>48798.184305555558</v>
      </c>
      <c r="K24" s="209">
        <f t="shared" si="4"/>
        <v>47015.545416666668</v>
      </c>
      <c r="L24" s="56"/>
      <c r="M24" s="114" t="str">
        <f t="shared" si="5"/>
        <v>LTE_팅
3.0G</v>
      </c>
      <c r="N24" s="115">
        <f t="shared" si="0"/>
        <v>16095.090000000002</v>
      </c>
      <c r="O24" s="115">
        <f t="shared" si="6"/>
        <v>670.62875000000008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113000</v>
      </c>
      <c r="G25" s="266">
        <f t="shared" si="1"/>
        <v>16950</v>
      </c>
      <c r="H25" s="212">
        <f>SUM(I7-F25-G25)</f>
        <v>244050</v>
      </c>
      <c r="I25" s="212">
        <f t="shared" si="2"/>
        <v>57803.330625000002</v>
      </c>
      <c r="J25" s="212">
        <f t="shared" si="3"/>
        <v>54413.747291666667</v>
      </c>
      <c r="K25" s="213">
        <f t="shared" si="4"/>
        <v>52718.955625000002</v>
      </c>
      <c r="L25" s="56"/>
      <c r="M25" s="114" t="str">
        <f t="shared" si="5"/>
        <v>LTE_팅
5.0G</v>
      </c>
      <c r="N25" s="115">
        <f t="shared" si="0"/>
        <v>15301.935000000001</v>
      </c>
      <c r="O25" s="115">
        <f t="shared" si="6"/>
        <v>637.58062500000005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61000</v>
      </c>
      <c r="G26" s="267">
        <f t="shared" si="1"/>
        <v>9150</v>
      </c>
      <c r="H26" s="214">
        <f>SUM(I7-F26-G26)</f>
        <v>303850</v>
      </c>
      <c r="I26" s="214">
        <f t="shared" si="2"/>
        <v>28851.224791666664</v>
      </c>
      <c r="J26" s="214">
        <f t="shared" si="3"/>
        <v>24631.085902777777</v>
      </c>
      <c r="K26" s="215">
        <f t="shared" si="4"/>
        <v>22521.016458333332</v>
      </c>
      <c r="L26" s="56"/>
      <c r="M26" s="114" t="str">
        <f t="shared" si="5"/>
        <v>ZEM플랜
라이트</v>
      </c>
      <c r="N26" s="115">
        <f t="shared" si="0"/>
        <v>19051.395</v>
      </c>
      <c r="O26" s="115">
        <f t="shared" si="6"/>
        <v>793.80812500000002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72000</v>
      </c>
      <c r="G27" s="265">
        <f t="shared" si="1"/>
        <v>10800</v>
      </c>
      <c r="H27" s="210">
        <f>SUM(I7-F27-G27)</f>
        <v>291200</v>
      </c>
      <c r="I27" s="210">
        <f t="shared" si="2"/>
        <v>32691.093333333334</v>
      </c>
      <c r="J27" s="210">
        <f t="shared" si="3"/>
        <v>28646.648888888889</v>
      </c>
      <c r="K27" s="211">
        <f t="shared" si="4"/>
        <v>26624.426666666666</v>
      </c>
      <c r="L27" s="56"/>
      <c r="M27" s="114" t="str">
        <f t="shared" si="5"/>
        <v>ZEM플랜
스마트</v>
      </c>
      <c r="N27" s="115">
        <f t="shared" si="0"/>
        <v>18258.240000000002</v>
      </c>
      <c r="O27" s="115">
        <f t="shared" si="6"/>
        <v>760.7600000000001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72000</v>
      </c>
      <c r="G28" s="263">
        <f t="shared" si="1"/>
        <v>10800</v>
      </c>
      <c r="H28" s="206">
        <f>SUM(I7-F28-G28)</f>
        <v>291200</v>
      </c>
      <c r="I28" s="206">
        <f t="shared" si="2"/>
        <v>32691.093333333334</v>
      </c>
      <c r="J28" s="206">
        <f t="shared" si="3"/>
        <v>28646.648888888889</v>
      </c>
      <c r="K28" s="207">
        <f t="shared" si="4"/>
        <v>26624.426666666666</v>
      </c>
      <c r="L28" s="56"/>
      <c r="M28" s="114" t="str">
        <f t="shared" si="5"/>
        <v>LTE T끼리
어르신</v>
      </c>
      <c r="N28" s="115">
        <f t="shared" si="0"/>
        <v>18258.240000000002</v>
      </c>
      <c r="O28" s="115">
        <f t="shared" si="6"/>
        <v>760.7600000000001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90000</v>
      </c>
      <c r="G29" s="264">
        <f>SUM(F29*0.15)</f>
        <v>13500</v>
      </c>
      <c r="H29" s="208">
        <f>SUM(I7-F29-G29)</f>
        <v>270500</v>
      </c>
      <c r="I29" s="208">
        <f t="shared" si="2"/>
        <v>44974.514583333337</v>
      </c>
      <c r="J29" s="208">
        <f t="shared" si="3"/>
        <v>41217.570138888892</v>
      </c>
      <c r="K29" s="209">
        <f t="shared" si="4"/>
        <v>39339.097916666666</v>
      </c>
      <c r="L29" s="56"/>
      <c r="M29" s="114" t="str">
        <f t="shared" si="5"/>
        <v>LTE어르신
세이브</v>
      </c>
      <c r="N29" s="115">
        <f t="shared" si="0"/>
        <v>16960.350000000002</v>
      </c>
      <c r="O29" s="115">
        <f t="shared" si="6"/>
        <v>706.68125000000009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106000</v>
      </c>
      <c r="G30" s="264">
        <f t="shared" si="1"/>
        <v>15900</v>
      </c>
      <c r="H30" s="208">
        <f>SUM(I7-F30-G30)</f>
        <v>252100</v>
      </c>
      <c r="I30" s="208">
        <f t="shared" si="2"/>
        <v>54159.777916666666</v>
      </c>
      <c r="J30" s="208">
        <f t="shared" si="3"/>
        <v>50658.389027777783</v>
      </c>
      <c r="K30" s="209">
        <f t="shared" si="4"/>
        <v>48907.694583333338</v>
      </c>
      <c r="L30" s="56"/>
      <c r="M30" s="114" t="str">
        <f t="shared" si="5"/>
        <v>LTE어르신
안심2.8G</v>
      </c>
      <c r="N30" s="115">
        <f t="shared" si="0"/>
        <v>15806.670000000002</v>
      </c>
      <c r="O30" s="115">
        <f t="shared" si="6"/>
        <v>658.61125000000004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121000</v>
      </c>
      <c r="G31" s="264">
        <f t="shared" si="1"/>
        <v>18150</v>
      </c>
      <c r="H31" s="208">
        <f>SUM(I7-F31-G31)</f>
        <v>234850</v>
      </c>
      <c r="I31" s="208">
        <f t="shared" si="2"/>
        <v>60395.962291666663</v>
      </c>
      <c r="J31" s="208">
        <f t="shared" si="3"/>
        <v>57134.156736111108</v>
      </c>
      <c r="K31" s="209">
        <f t="shared" si="4"/>
        <v>55503.253958333335</v>
      </c>
      <c r="L31" s="56"/>
      <c r="M31" s="114" t="str">
        <f t="shared" si="5"/>
        <v>LTE어르신
안심4.5G</v>
      </c>
      <c r="N31" s="115">
        <f t="shared" si="0"/>
        <v>14725.095000000001</v>
      </c>
      <c r="O31" s="115">
        <f t="shared" si="6"/>
        <v>613.54562500000009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140000</v>
      </c>
      <c r="G32" s="264">
        <f t="shared" si="1"/>
        <v>21000</v>
      </c>
      <c r="H32" s="208">
        <f>SUM(I7-F32-G32)</f>
        <v>213000</v>
      </c>
      <c r="I32" s="208">
        <f t="shared" si="2"/>
        <v>78428.462499999994</v>
      </c>
      <c r="J32" s="208">
        <f t="shared" si="3"/>
        <v>75470.129166666666</v>
      </c>
      <c r="K32" s="209">
        <f t="shared" si="4"/>
        <v>73990.962499999994</v>
      </c>
      <c r="L32" s="56"/>
      <c r="M32" s="114" t="str">
        <f t="shared" si="5"/>
        <v>LTE어르신
에센스</v>
      </c>
      <c r="N32" s="115">
        <f t="shared" si="0"/>
        <v>13355.1</v>
      </c>
      <c r="O32" s="115">
        <f t="shared" si="6"/>
        <v>556.46249999999998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140000</v>
      </c>
      <c r="G33" s="265">
        <f t="shared" si="1"/>
        <v>21000</v>
      </c>
      <c r="H33" s="210">
        <f>SUM(I7-F33-G33)</f>
        <v>213000</v>
      </c>
      <c r="I33" s="210">
        <f t="shared" si="2"/>
        <v>88428.462499999994</v>
      </c>
      <c r="J33" s="210">
        <f t="shared" si="3"/>
        <v>85470.129166666666</v>
      </c>
      <c r="K33" s="211">
        <f t="shared" si="4"/>
        <v>83990.962499999994</v>
      </c>
      <c r="L33" s="56"/>
      <c r="M33" s="114" t="str">
        <f t="shared" si="5"/>
        <v>LTE어르신
스페셜</v>
      </c>
      <c r="N33" s="115">
        <f t="shared" si="0"/>
        <v>13355.1</v>
      </c>
      <c r="O33" s="115">
        <f t="shared" si="6"/>
        <v>556.46249999999998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A30</v>
      </c>
      <c r="E35" s="75" t="s">
        <v>266</v>
      </c>
      <c r="F35" s="76">
        <f>I7</f>
        <v>374000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374000</v>
      </c>
      <c r="I38" s="97">
        <f>SUM(H38/24)+O38+P38+E38-F38</f>
        <v>41307.408333333333</v>
      </c>
      <c r="J38" s="97">
        <f>SUM(H38/36)+O38+P38+E38-F38</f>
        <v>36112.963888888888</v>
      </c>
      <c r="K38" s="98">
        <f>SUM(H38/48)+O38+P38+E38-F38</f>
        <v>33515.741666666669</v>
      </c>
      <c r="L38" s="56"/>
      <c r="M38" s="114" t="str">
        <f>D38</f>
        <v>LTE_플랜
세이브</v>
      </c>
      <c r="N38" s="115">
        <f t="shared" ref="N38:N59" si="7">SUM(H38*0.0627)</f>
        <v>23449.800000000003</v>
      </c>
      <c r="O38" s="115">
        <f>SUM(N38/24)</f>
        <v>977.07500000000016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374000</v>
      </c>
      <c r="I39" s="94">
        <f t="shared" ref="I39:I59" si="11">SUM(H39/24)+O39+P39+E39-F39</f>
        <v>48807.408333333333</v>
      </c>
      <c r="J39" s="94">
        <f t="shared" ref="J39:J59" si="12">SUM(H39/36)+O39+P39+E39-F39</f>
        <v>43612.963888888888</v>
      </c>
      <c r="K39" s="99">
        <f t="shared" ref="K39:K59" si="13">SUM(H39/48)+O39+P39+E39-F39</f>
        <v>41015.741666666669</v>
      </c>
      <c r="L39" s="56"/>
      <c r="M39" s="114" t="str">
        <f t="shared" ref="M39:M59" si="14">D39</f>
        <v>LTE_플랜
안심2.5G</v>
      </c>
      <c r="N39" s="115">
        <f t="shared" si="7"/>
        <v>23449.800000000003</v>
      </c>
      <c r="O39" s="115">
        <f t="shared" ref="O39:O59" si="15">SUM(N39/24)</f>
        <v>977.07500000000016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374000</v>
      </c>
      <c r="I40" s="94">
        <f t="shared" si="11"/>
        <v>54057.408333333326</v>
      </c>
      <c r="J40" s="94">
        <f t="shared" si="12"/>
        <v>48862.963888888888</v>
      </c>
      <c r="K40" s="99">
        <f t="shared" si="13"/>
        <v>46265.741666666669</v>
      </c>
      <c r="L40" s="56"/>
      <c r="M40" s="114" t="str">
        <f t="shared" si="14"/>
        <v>LTE_플랜
안심4G</v>
      </c>
      <c r="N40" s="115">
        <f t="shared" si="7"/>
        <v>23449.800000000003</v>
      </c>
      <c r="O40" s="115">
        <f t="shared" si="15"/>
        <v>977.07500000000016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374000</v>
      </c>
      <c r="I41" s="94">
        <f t="shared" si="11"/>
        <v>68307.408333333326</v>
      </c>
      <c r="J41" s="94">
        <f t="shared" si="12"/>
        <v>63112.963888888888</v>
      </c>
      <c r="K41" s="99">
        <f t="shared" si="13"/>
        <v>60515.741666666669</v>
      </c>
      <c r="L41" s="56"/>
      <c r="M41" s="114" t="str">
        <f t="shared" si="14"/>
        <v>LTE_플랜
에센스</v>
      </c>
      <c r="N41" s="115">
        <f t="shared" si="7"/>
        <v>23449.800000000003</v>
      </c>
      <c r="O41" s="115">
        <f t="shared" si="15"/>
        <v>977.07500000000016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374000</v>
      </c>
      <c r="I42" s="94">
        <f t="shared" si="11"/>
        <v>75807.408333333326</v>
      </c>
      <c r="J42" s="94">
        <f t="shared" si="12"/>
        <v>70612.963888888888</v>
      </c>
      <c r="K42" s="99">
        <f t="shared" si="13"/>
        <v>68015.741666666669</v>
      </c>
      <c r="L42" s="56"/>
      <c r="M42" s="114" t="str">
        <f t="shared" si="14"/>
        <v>LTE_플랜
스페셜</v>
      </c>
      <c r="N42" s="115">
        <f t="shared" si="7"/>
        <v>23449.800000000003</v>
      </c>
      <c r="O42" s="115">
        <f t="shared" si="15"/>
        <v>977.07500000000016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374000</v>
      </c>
      <c r="I43" s="104">
        <f t="shared" si="11"/>
        <v>91557.408333333326</v>
      </c>
      <c r="J43" s="104">
        <f t="shared" si="12"/>
        <v>86362.963888888888</v>
      </c>
      <c r="K43" s="106">
        <f t="shared" si="13"/>
        <v>83765.741666666669</v>
      </c>
      <c r="L43" s="56"/>
      <c r="M43" s="114" t="str">
        <f t="shared" si="14"/>
        <v>LTE_플랜
맥스</v>
      </c>
      <c r="N43" s="115">
        <f t="shared" si="7"/>
        <v>23449.800000000003</v>
      </c>
      <c r="O43" s="115">
        <f t="shared" si="15"/>
        <v>977.07500000000016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374000</v>
      </c>
      <c r="I44" s="97">
        <f t="shared" si="11"/>
        <v>41307.408333333333</v>
      </c>
      <c r="J44" s="97">
        <f t="shared" si="12"/>
        <v>36112.963888888888</v>
      </c>
      <c r="K44" s="98">
        <f t="shared" si="13"/>
        <v>33515.741666666669</v>
      </c>
      <c r="L44" s="56"/>
      <c r="M44" s="114" t="str">
        <f t="shared" si="14"/>
        <v>LTE_0플랜
스몰</v>
      </c>
      <c r="N44" s="115">
        <f t="shared" si="7"/>
        <v>23449.800000000003</v>
      </c>
      <c r="O44" s="115">
        <f t="shared" si="15"/>
        <v>977.07500000000016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374000</v>
      </c>
      <c r="I45" s="94">
        <f t="shared" si="11"/>
        <v>54057.408333333326</v>
      </c>
      <c r="J45" s="94">
        <f>SUM(H45/36)+O45+P45+E45-F45</f>
        <v>48862.963888888888</v>
      </c>
      <c r="K45" s="99">
        <f t="shared" si="13"/>
        <v>46265.741666666669</v>
      </c>
      <c r="L45" s="56"/>
      <c r="M45" s="114" t="str">
        <f t="shared" si="14"/>
        <v>LTE_0플랜
미디엄</v>
      </c>
      <c r="N45" s="115">
        <f t="shared" si="7"/>
        <v>23449.800000000003</v>
      </c>
      <c r="O45" s="115">
        <f t="shared" si="15"/>
        <v>977.07500000000016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374000</v>
      </c>
      <c r="I46" s="101">
        <f t="shared" si="11"/>
        <v>68307.408333333326</v>
      </c>
      <c r="J46" s="101">
        <f t="shared" si="12"/>
        <v>63112.963888888888</v>
      </c>
      <c r="K46" s="102">
        <f t="shared" si="13"/>
        <v>60515.741666666669</v>
      </c>
      <c r="L46" s="56"/>
      <c r="M46" s="114" t="str">
        <f t="shared" si="14"/>
        <v>LTE_0플랜
라지</v>
      </c>
      <c r="N46" s="115">
        <f t="shared" si="7"/>
        <v>23449.800000000003</v>
      </c>
      <c r="O46" s="115">
        <f t="shared" si="15"/>
        <v>977.07500000000016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374000</v>
      </c>
      <c r="I47" s="96">
        <f t="shared" si="11"/>
        <v>41307.408333333333</v>
      </c>
      <c r="J47" s="96">
        <f t="shared" si="12"/>
        <v>36112.963888888888</v>
      </c>
      <c r="K47" s="105">
        <f t="shared" si="13"/>
        <v>33515.741666666669</v>
      </c>
      <c r="L47" s="56"/>
      <c r="M47" s="114" t="str">
        <f t="shared" si="14"/>
        <v>0플랜
히어로</v>
      </c>
      <c r="N47" s="115">
        <f t="shared" si="7"/>
        <v>23449.800000000003</v>
      </c>
      <c r="O47" s="115">
        <f t="shared" si="15"/>
        <v>977.07500000000016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374000</v>
      </c>
      <c r="I48" s="104">
        <f t="shared" si="11"/>
        <v>57807.408333333326</v>
      </c>
      <c r="J48" s="104">
        <f t="shared" si="12"/>
        <v>52612.963888888888</v>
      </c>
      <c r="K48" s="106">
        <f t="shared" si="13"/>
        <v>50015.741666666669</v>
      </c>
      <c r="L48" s="56"/>
      <c r="M48" s="114" t="str">
        <f t="shared" si="14"/>
        <v>0플랜
슈퍼히어로</v>
      </c>
      <c r="N48" s="115">
        <f t="shared" si="7"/>
        <v>23449.800000000003</v>
      </c>
      <c r="O48" s="115">
        <f t="shared" si="15"/>
        <v>977.07500000000016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374000</v>
      </c>
      <c r="I49" s="217">
        <f t="shared" si="11"/>
        <v>39807.408333333333</v>
      </c>
      <c r="J49" s="217">
        <f t="shared" si="12"/>
        <v>34612.963888888888</v>
      </c>
      <c r="K49" s="218">
        <f t="shared" si="13"/>
        <v>32015.741666666669</v>
      </c>
      <c r="L49" s="56"/>
      <c r="M49" s="114" t="str">
        <f t="shared" si="14"/>
        <v>LTE_팅
세이브</v>
      </c>
      <c r="N49" s="115">
        <f t="shared" si="7"/>
        <v>23449.800000000003</v>
      </c>
      <c r="O49" s="115">
        <f t="shared" si="15"/>
        <v>977.07500000000016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374000</v>
      </c>
      <c r="I50" s="94">
        <f t="shared" si="11"/>
        <v>47307.408333333333</v>
      </c>
      <c r="J50" s="94">
        <f t="shared" si="12"/>
        <v>42112.963888888888</v>
      </c>
      <c r="K50" s="219">
        <f t="shared" si="13"/>
        <v>39515.741666666669</v>
      </c>
      <c r="L50" s="56"/>
      <c r="M50" s="114" t="str">
        <f t="shared" si="14"/>
        <v>LTE_팅
3.0G</v>
      </c>
      <c r="N50" s="115">
        <f t="shared" si="7"/>
        <v>23449.800000000003</v>
      </c>
      <c r="O50" s="115">
        <f t="shared" si="15"/>
        <v>977.07500000000016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374000</v>
      </c>
      <c r="I51" s="221">
        <f t="shared" si="11"/>
        <v>51807.408333333333</v>
      </c>
      <c r="J51" s="221">
        <f t="shared" si="12"/>
        <v>46612.963888888888</v>
      </c>
      <c r="K51" s="222">
        <f t="shared" si="13"/>
        <v>44015.741666666669</v>
      </c>
      <c r="L51" s="56"/>
      <c r="M51" s="114" t="str">
        <f t="shared" si="14"/>
        <v>LTE_팅
5.0G</v>
      </c>
      <c r="N51" s="115">
        <f t="shared" si="7"/>
        <v>23449.800000000003</v>
      </c>
      <c r="O51" s="115">
        <f t="shared" si="15"/>
        <v>977.07500000000016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374000</v>
      </c>
      <c r="I52" s="96">
        <f t="shared" si="11"/>
        <v>28107.408333333333</v>
      </c>
      <c r="J52" s="96">
        <f t="shared" si="12"/>
        <v>22912.963888888888</v>
      </c>
      <c r="K52" s="105">
        <f t="shared" si="13"/>
        <v>20315.741666666669</v>
      </c>
      <c r="L52" s="56"/>
      <c r="M52" s="114" t="str">
        <f t="shared" si="14"/>
        <v>ZEM플랜
라이트</v>
      </c>
      <c r="N52" s="115">
        <f t="shared" si="7"/>
        <v>23449.800000000003</v>
      </c>
      <c r="O52" s="115">
        <f t="shared" si="15"/>
        <v>977.07500000000016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374000</v>
      </c>
      <c r="I53" s="101">
        <f t="shared" si="11"/>
        <v>31407.408333333333</v>
      </c>
      <c r="J53" s="101">
        <f t="shared" si="12"/>
        <v>26212.963888888888</v>
      </c>
      <c r="K53" s="102">
        <f t="shared" si="13"/>
        <v>23615.741666666669</v>
      </c>
      <c r="L53" s="56"/>
      <c r="M53" s="114" t="str">
        <f t="shared" si="14"/>
        <v>ZEM플랜
스마트</v>
      </c>
      <c r="N53" s="115">
        <f t="shared" si="7"/>
        <v>23449.800000000003</v>
      </c>
      <c r="O53" s="115">
        <f t="shared" si="15"/>
        <v>977.07500000000016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374000</v>
      </c>
      <c r="I54" s="96">
        <f t="shared" si="11"/>
        <v>31407.408333333333</v>
      </c>
      <c r="J54" s="96">
        <f t="shared" si="12"/>
        <v>26212.963888888888</v>
      </c>
      <c r="K54" s="105">
        <f t="shared" si="13"/>
        <v>23615.741666666669</v>
      </c>
      <c r="L54" s="56"/>
      <c r="M54" s="114" t="str">
        <f t="shared" si="14"/>
        <v>LTE T끼리
어르신</v>
      </c>
      <c r="N54" s="115">
        <f t="shared" si="7"/>
        <v>23449.800000000003</v>
      </c>
      <c r="O54" s="115">
        <f t="shared" si="15"/>
        <v>977.07500000000016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374000</v>
      </c>
      <c r="I55" s="94">
        <f t="shared" si="11"/>
        <v>41307.408333333333</v>
      </c>
      <c r="J55" s="94">
        <f t="shared" si="12"/>
        <v>36112.963888888888</v>
      </c>
      <c r="K55" s="99">
        <f t="shared" si="13"/>
        <v>33515.741666666669</v>
      </c>
      <c r="L55" s="56"/>
      <c r="M55" s="114" t="str">
        <f t="shared" si="14"/>
        <v>LTE어르신
세이브</v>
      </c>
      <c r="N55" s="115">
        <f t="shared" si="7"/>
        <v>23449.800000000003</v>
      </c>
      <c r="O55" s="115">
        <f t="shared" si="15"/>
        <v>977.07500000000016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374000</v>
      </c>
      <c r="I56" s="94">
        <f t="shared" si="11"/>
        <v>48807.408333333333</v>
      </c>
      <c r="J56" s="94">
        <f t="shared" si="12"/>
        <v>43612.963888888888</v>
      </c>
      <c r="K56" s="99">
        <f t="shared" si="13"/>
        <v>41015.741666666669</v>
      </c>
      <c r="L56" s="56"/>
      <c r="M56" s="114" t="str">
        <f t="shared" si="14"/>
        <v>LTE어르신
안심2.8G</v>
      </c>
      <c r="N56" s="115">
        <f t="shared" si="7"/>
        <v>23449.800000000003</v>
      </c>
      <c r="O56" s="115">
        <f t="shared" si="15"/>
        <v>977.07500000000016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374000</v>
      </c>
      <c r="I57" s="94">
        <f t="shared" si="11"/>
        <v>54057.408333333326</v>
      </c>
      <c r="J57" s="94">
        <f t="shared" si="12"/>
        <v>48862.963888888888</v>
      </c>
      <c r="K57" s="99">
        <f t="shared" si="13"/>
        <v>46265.741666666669</v>
      </c>
      <c r="L57" s="56"/>
      <c r="M57" s="114" t="str">
        <f t="shared" si="14"/>
        <v>LTE어르신
안심4.5G</v>
      </c>
      <c r="N57" s="115">
        <f t="shared" si="7"/>
        <v>23449.800000000003</v>
      </c>
      <c r="O57" s="115">
        <f t="shared" si="15"/>
        <v>977.07500000000016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374000</v>
      </c>
      <c r="I58" s="94">
        <f t="shared" si="11"/>
        <v>68307.408333333326</v>
      </c>
      <c r="J58" s="94">
        <f t="shared" si="12"/>
        <v>63112.963888888888</v>
      </c>
      <c r="K58" s="99">
        <f t="shared" si="13"/>
        <v>60515.741666666669</v>
      </c>
      <c r="L58" s="56"/>
      <c r="M58" s="114" t="str">
        <f t="shared" si="14"/>
        <v>LTE어르신
에센스</v>
      </c>
      <c r="N58" s="115">
        <f t="shared" si="7"/>
        <v>23449.800000000003</v>
      </c>
      <c r="O58" s="115">
        <f t="shared" si="15"/>
        <v>977.07500000000016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374000</v>
      </c>
      <c r="I59" s="101">
        <f t="shared" si="11"/>
        <v>75807.408333333326</v>
      </c>
      <c r="J59" s="101">
        <f t="shared" si="12"/>
        <v>70612.963888888888</v>
      </c>
      <c r="K59" s="102">
        <f t="shared" si="13"/>
        <v>68015.741666666669</v>
      </c>
      <c r="L59" s="56"/>
      <c r="M59" s="114" t="str">
        <f t="shared" si="14"/>
        <v>LTE어르신
스페셜</v>
      </c>
      <c r="N59" s="115">
        <f t="shared" si="7"/>
        <v>23449.800000000003</v>
      </c>
      <c r="O59" s="115">
        <f t="shared" si="15"/>
        <v>977.07500000000016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21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price!Q34</f>
        <v>190000</v>
      </c>
      <c r="E5" s="197">
        <f>price!R34</f>
        <v>206000</v>
      </c>
      <c r="F5" s="197">
        <f>price!S34</f>
        <v>221000</v>
      </c>
      <c r="G5" s="197">
        <f>price!T34</f>
        <v>240000</v>
      </c>
      <c r="H5" s="197">
        <f>price!U34</f>
        <v>240000</v>
      </c>
      <c r="I5" s="197">
        <f>price!V34</f>
        <v>240000</v>
      </c>
      <c r="J5" s="197">
        <f>price!W34</f>
        <v>190000</v>
      </c>
      <c r="K5" s="197">
        <f>price!X34</f>
        <v>206000</v>
      </c>
      <c r="L5" s="197">
        <f>price!Y34</f>
        <v>240000</v>
      </c>
      <c r="M5" s="197">
        <f>price!Z34</f>
        <v>190000</v>
      </c>
      <c r="N5" s="197">
        <f>price!AA34</f>
        <v>227000</v>
      </c>
      <c r="O5" s="197">
        <f>price!AB34</f>
        <v>188000</v>
      </c>
      <c r="P5" s="197">
        <f>price!AC34</f>
        <v>202000</v>
      </c>
      <c r="Q5" s="197">
        <f>price!AD34</f>
        <v>213000</v>
      </c>
      <c r="R5" s="197">
        <f>price!AE34</f>
        <v>161000</v>
      </c>
      <c r="S5" s="197">
        <f>price!AF34</f>
        <v>172000</v>
      </c>
      <c r="T5" s="197">
        <f>price!AG34</f>
        <v>172000</v>
      </c>
      <c r="U5" s="197">
        <f>price!AH34</f>
        <v>190000</v>
      </c>
      <c r="V5" s="197">
        <f>price!AI34</f>
        <v>206000</v>
      </c>
      <c r="W5" s="197">
        <f>price!AJ34</f>
        <v>221000</v>
      </c>
      <c r="X5" s="197">
        <f>price!AK34</f>
        <v>240000</v>
      </c>
      <c r="Y5" s="197">
        <f>price!AL34</f>
        <v>240000</v>
      </c>
    </row>
    <row r="6" spans="3:25" ht="18" thickBot="1"/>
    <row r="7" spans="3:25" ht="24" thickBot="1">
      <c r="D7" s="74" t="s">
        <v>257</v>
      </c>
      <c r="E7" s="460" t="str">
        <f>price!B34</f>
        <v>갤럭시 A21</v>
      </c>
      <c r="F7" s="460"/>
      <c r="G7" s="461" t="s">
        <v>258</v>
      </c>
      <c r="H7" s="461"/>
      <c r="I7" s="462">
        <f>price!C34</f>
        <v>297000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갤럭시 A21</v>
      </c>
      <c r="E9" s="75" t="s">
        <v>266</v>
      </c>
      <c r="F9" s="76">
        <f>I7</f>
        <v>297000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190000</v>
      </c>
      <c r="G12" s="263">
        <f>SUM(F12*0.15)</f>
        <v>28500</v>
      </c>
      <c r="H12" s="206">
        <f>SUM(I7-F12-G12)</f>
        <v>78500</v>
      </c>
      <c r="I12" s="206">
        <f>SUM(H12/24)+E12+O12+P12</f>
        <v>36472.914583333339</v>
      </c>
      <c r="J12" s="206">
        <f>SUM(H12/36)+E12+O12+P12</f>
        <v>35382.636805555558</v>
      </c>
      <c r="K12" s="207">
        <f>SUM(H12/48)+E12+O12+P12</f>
        <v>34837.497916666667</v>
      </c>
      <c r="L12" s="56"/>
      <c r="M12" s="114" t="str">
        <f>D12</f>
        <v>LTE_플랜
세이브</v>
      </c>
      <c r="N12" s="115">
        <f t="shared" ref="N12:N33" si="0">SUM(H12*0.0627)</f>
        <v>4921.9500000000007</v>
      </c>
      <c r="O12" s="115">
        <f>SUM(N12/24)</f>
        <v>205.08125000000004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206000</v>
      </c>
      <c r="G13" s="264">
        <f t="shared" ref="G13:G33" si="1">SUM(F13*0.15)</f>
        <v>30900</v>
      </c>
      <c r="H13" s="208">
        <f>SUM(I7-F13-G13)</f>
        <v>60100</v>
      </c>
      <c r="I13" s="208">
        <f t="shared" ref="I13:I33" si="2">SUM(H13/24)+E13+O13+P13</f>
        <v>45658.177916666667</v>
      </c>
      <c r="J13" s="208">
        <f t="shared" ref="J13:J33" si="3">SUM(H13/36)+E13+O13+P13</f>
        <v>44823.455694444448</v>
      </c>
      <c r="K13" s="209">
        <f t="shared" ref="K13:K33" si="4">SUM(H13/48)+E13+O13+P13</f>
        <v>44406.094583333339</v>
      </c>
      <c r="L13" s="56"/>
      <c r="M13" s="114" t="str">
        <f t="shared" ref="M13:M33" si="5">D13</f>
        <v>LTE_플랜
안심2.5G</v>
      </c>
      <c r="N13" s="115">
        <f t="shared" si="0"/>
        <v>3768.2700000000004</v>
      </c>
      <c r="O13" s="115">
        <f t="shared" ref="O13:O33" si="6">SUM(N13/24)</f>
        <v>157.01125000000002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221000</v>
      </c>
      <c r="G14" s="264">
        <f t="shared" si="1"/>
        <v>33150</v>
      </c>
      <c r="H14" s="208">
        <f>SUM(I7-F14-G14)</f>
        <v>42850</v>
      </c>
      <c r="I14" s="208">
        <f t="shared" si="2"/>
        <v>51894.362291666665</v>
      </c>
      <c r="J14" s="208">
        <f t="shared" si="3"/>
        <v>51299.223402777781</v>
      </c>
      <c r="K14" s="209">
        <f t="shared" si="4"/>
        <v>51001.653958333336</v>
      </c>
      <c r="L14" s="56"/>
      <c r="M14" s="114" t="str">
        <f t="shared" si="5"/>
        <v>LTE_플랜
안심4G</v>
      </c>
      <c r="N14" s="115">
        <f t="shared" si="0"/>
        <v>2686.6950000000002</v>
      </c>
      <c r="O14" s="115">
        <f t="shared" si="6"/>
        <v>111.94562500000001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240000</v>
      </c>
      <c r="G15" s="264">
        <f t="shared" si="1"/>
        <v>36000</v>
      </c>
      <c r="H15" s="208">
        <f>SUM(I7-F15-G15)</f>
        <v>21000</v>
      </c>
      <c r="I15" s="208">
        <f t="shared" si="2"/>
        <v>69926.862500000003</v>
      </c>
      <c r="J15" s="208">
        <f t="shared" si="3"/>
        <v>69635.195833333331</v>
      </c>
      <c r="K15" s="209">
        <f t="shared" si="4"/>
        <v>69489.362500000003</v>
      </c>
      <c r="L15" s="56"/>
      <c r="M15" s="114" t="str">
        <f t="shared" si="5"/>
        <v>LTE_플랜
에센스</v>
      </c>
      <c r="N15" s="115">
        <f t="shared" si="0"/>
        <v>1316.7</v>
      </c>
      <c r="O15" s="115">
        <f t="shared" si="6"/>
        <v>54.862500000000004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240000</v>
      </c>
      <c r="G16" s="264">
        <f t="shared" si="1"/>
        <v>36000</v>
      </c>
      <c r="H16" s="208">
        <f>SUM(I7-F16-G16)</f>
        <v>21000</v>
      </c>
      <c r="I16" s="208">
        <f t="shared" si="2"/>
        <v>79926.862500000003</v>
      </c>
      <c r="J16" s="208">
        <f t="shared" si="3"/>
        <v>79635.195833333331</v>
      </c>
      <c r="K16" s="209">
        <f t="shared" si="4"/>
        <v>79489.362500000003</v>
      </c>
      <c r="L16" s="56"/>
      <c r="M16" s="114" t="str">
        <f t="shared" si="5"/>
        <v>LTE_플랜
스페셜</v>
      </c>
      <c r="N16" s="115">
        <f t="shared" si="0"/>
        <v>1316.7</v>
      </c>
      <c r="O16" s="115">
        <f t="shared" si="6"/>
        <v>54.862500000000004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240000</v>
      </c>
      <c r="G17" s="265">
        <f t="shared" si="1"/>
        <v>36000</v>
      </c>
      <c r="H17" s="210">
        <f>SUM(I7-F17-G17)</f>
        <v>21000</v>
      </c>
      <c r="I17" s="210">
        <f t="shared" si="2"/>
        <v>100926.8625</v>
      </c>
      <c r="J17" s="210">
        <f t="shared" si="3"/>
        <v>100635.19583333333</v>
      </c>
      <c r="K17" s="211">
        <f t="shared" si="4"/>
        <v>100489.3625</v>
      </c>
      <c r="L17" s="56"/>
      <c r="M17" s="114" t="str">
        <f t="shared" si="5"/>
        <v>LTE_플랜
맥스</v>
      </c>
      <c r="N17" s="115">
        <f t="shared" si="0"/>
        <v>1316.7</v>
      </c>
      <c r="O17" s="115">
        <f t="shared" si="6"/>
        <v>54.862500000000004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190000</v>
      </c>
      <c r="G18" s="263">
        <f t="shared" si="1"/>
        <v>28500</v>
      </c>
      <c r="H18" s="206">
        <f>SUM(I7-F18-G18)</f>
        <v>78500</v>
      </c>
      <c r="I18" s="206">
        <f t="shared" si="2"/>
        <v>36472.914583333339</v>
      </c>
      <c r="J18" s="206">
        <f t="shared" si="3"/>
        <v>35382.636805555558</v>
      </c>
      <c r="K18" s="207">
        <f t="shared" si="4"/>
        <v>34837.497916666667</v>
      </c>
      <c r="L18" s="56"/>
      <c r="M18" s="114" t="str">
        <f t="shared" si="5"/>
        <v>LTE_0플랜
스몰</v>
      </c>
      <c r="N18" s="115">
        <f t="shared" si="0"/>
        <v>4921.9500000000007</v>
      </c>
      <c r="O18" s="115">
        <f t="shared" si="6"/>
        <v>205.08125000000004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206000</v>
      </c>
      <c r="G19" s="264">
        <f t="shared" si="1"/>
        <v>30900</v>
      </c>
      <c r="H19" s="208">
        <f>SUM(I7-F19-G19)</f>
        <v>60100</v>
      </c>
      <c r="I19" s="208">
        <f t="shared" si="2"/>
        <v>52658.177916666667</v>
      </c>
      <c r="J19" s="208">
        <f t="shared" si="3"/>
        <v>51823.455694444448</v>
      </c>
      <c r="K19" s="209">
        <f t="shared" si="4"/>
        <v>51406.094583333339</v>
      </c>
      <c r="L19" s="56"/>
      <c r="M19" s="114" t="str">
        <f t="shared" si="5"/>
        <v>LTE_0플랜
미디엄</v>
      </c>
      <c r="N19" s="115">
        <f t="shared" si="0"/>
        <v>3768.2700000000004</v>
      </c>
      <c r="O19" s="115">
        <f t="shared" si="6"/>
        <v>157.01125000000002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240000</v>
      </c>
      <c r="G20" s="266">
        <f t="shared" si="1"/>
        <v>36000</v>
      </c>
      <c r="H20" s="212">
        <f>SUM(I7-F20-G20)</f>
        <v>21000</v>
      </c>
      <c r="I20" s="212">
        <f t="shared" si="2"/>
        <v>69926.862500000003</v>
      </c>
      <c r="J20" s="212">
        <f t="shared" si="3"/>
        <v>69635.195833333331</v>
      </c>
      <c r="K20" s="213">
        <f t="shared" si="4"/>
        <v>69489.362500000003</v>
      </c>
      <c r="L20" s="56"/>
      <c r="M20" s="114" t="str">
        <f t="shared" si="5"/>
        <v>LTE_0플랜
라지</v>
      </c>
      <c r="N20" s="115">
        <f t="shared" si="0"/>
        <v>1316.7</v>
      </c>
      <c r="O20" s="115">
        <f t="shared" si="6"/>
        <v>54.862500000000004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190000</v>
      </c>
      <c r="G21" s="267">
        <f>SUM(F21*0.15)</f>
        <v>28500</v>
      </c>
      <c r="H21" s="214">
        <f>SUM(I7-F21-G21)</f>
        <v>78500</v>
      </c>
      <c r="I21" s="214">
        <f t="shared" si="2"/>
        <v>36472.914583333339</v>
      </c>
      <c r="J21" s="214">
        <f t="shared" si="3"/>
        <v>35382.636805555558</v>
      </c>
      <c r="K21" s="215">
        <f t="shared" si="4"/>
        <v>34837.497916666667</v>
      </c>
      <c r="L21" s="56"/>
      <c r="M21" s="114" t="str">
        <f t="shared" si="5"/>
        <v>0플랜
히어로</v>
      </c>
      <c r="N21" s="115">
        <f t="shared" si="0"/>
        <v>4921.9500000000007</v>
      </c>
      <c r="O21" s="115">
        <f t="shared" si="6"/>
        <v>205.08125000000004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227000</v>
      </c>
      <c r="G22" s="265">
        <f t="shared" si="1"/>
        <v>34050</v>
      </c>
      <c r="H22" s="210">
        <f>SUM(I7-F22-G22)</f>
        <v>35950</v>
      </c>
      <c r="I22" s="210">
        <f t="shared" si="2"/>
        <v>56588.836041666662</v>
      </c>
      <c r="J22" s="210">
        <f t="shared" si="3"/>
        <v>56089.530486111107</v>
      </c>
      <c r="K22" s="211">
        <f t="shared" si="4"/>
        <v>55839.877708333333</v>
      </c>
      <c r="L22" s="56"/>
      <c r="M22" s="114" t="str">
        <f t="shared" si="5"/>
        <v>0플랜
슈퍼히어로</v>
      </c>
      <c r="N22" s="115">
        <f t="shared" si="0"/>
        <v>2254.0650000000001</v>
      </c>
      <c r="O22" s="115">
        <f t="shared" si="6"/>
        <v>93.919375000000002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188000</v>
      </c>
      <c r="G23" s="263">
        <f t="shared" si="1"/>
        <v>28200</v>
      </c>
      <c r="H23" s="206">
        <f>SUM(I7-F23-G23)</f>
        <v>80800</v>
      </c>
      <c r="I23" s="206">
        <f t="shared" si="2"/>
        <v>34574.756666666661</v>
      </c>
      <c r="J23" s="206">
        <f t="shared" si="3"/>
        <v>33452.534444444442</v>
      </c>
      <c r="K23" s="207">
        <f t="shared" si="4"/>
        <v>32891.423333333332</v>
      </c>
      <c r="L23" s="56"/>
      <c r="M23" s="114" t="str">
        <f t="shared" si="5"/>
        <v>LTE_팅
세이브</v>
      </c>
      <c r="N23" s="115">
        <f t="shared" si="0"/>
        <v>5066.1600000000008</v>
      </c>
      <c r="O23" s="115">
        <f t="shared" si="6"/>
        <v>211.09000000000003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202000</v>
      </c>
      <c r="G24" s="264">
        <f t="shared" si="1"/>
        <v>30300</v>
      </c>
      <c r="H24" s="208">
        <f>SUM(I7-F24-G24)</f>
        <v>64700</v>
      </c>
      <c r="I24" s="208">
        <f t="shared" si="2"/>
        <v>43861.862083333333</v>
      </c>
      <c r="J24" s="208">
        <f t="shared" si="3"/>
        <v>42963.250972222217</v>
      </c>
      <c r="K24" s="209">
        <f t="shared" si="4"/>
        <v>42513.945416666662</v>
      </c>
      <c r="L24" s="56"/>
      <c r="M24" s="114" t="str">
        <f t="shared" si="5"/>
        <v>LTE_팅
3.0G</v>
      </c>
      <c r="N24" s="115">
        <f t="shared" si="0"/>
        <v>4056.6900000000005</v>
      </c>
      <c r="O24" s="115">
        <f t="shared" si="6"/>
        <v>169.02875000000003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213000</v>
      </c>
      <c r="G25" s="266">
        <f t="shared" si="1"/>
        <v>31950</v>
      </c>
      <c r="H25" s="212">
        <f>SUM(I7-F25-G25)</f>
        <v>52050</v>
      </c>
      <c r="I25" s="212">
        <f t="shared" si="2"/>
        <v>49301.730624999997</v>
      </c>
      <c r="J25" s="212">
        <f t="shared" si="3"/>
        <v>48578.813958333332</v>
      </c>
      <c r="K25" s="213">
        <f t="shared" si="4"/>
        <v>48217.355624999997</v>
      </c>
      <c r="L25" s="56"/>
      <c r="M25" s="114" t="str">
        <f t="shared" si="5"/>
        <v>LTE_팅
5.0G</v>
      </c>
      <c r="N25" s="115">
        <f t="shared" si="0"/>
        <v>3263.5350000000003</v>
      </c>
      <c r="O25" s="115">
        <f t="shared" si="6"/>
        <v>135.980625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161000</v>
      </c>
      <c r="G26" s="267">
        <f t="shared" si="1"/>
        <v>24150</v>
      </c>
      <c r="H26" s="214">
        <f>SUM(I7-F26-G26)</f>
        <v>111850</v>
      </c>
      <c r="I26" s="214">
        <f t="shared" si="2"/>
        <v>20349.624791666669</v>
      </c>
      <c r="J26" s="214">
        <f t="shared" si="3"/>
        <v>18796.152569444446</v>
      </c>
      <c r="K26" s="215">
        <f t="shared" si="4"/>
        <v>18019.416458333333</v>
      </c>
      <c r="L26" s="56"/>
      <c r="M26" s="114" t="str">
        <f t="shared" si="5"/>
        <v>ZEM플랜
라이트</v>
      </c>
      <c r="N26" s="115">
        <f t="shared" si="0"/>
        <v>7012.9950000000008</v>
      </c>
      <c r="O26" s="115">
        <f t="shared" si="6"/>
        <v>292.20812500000005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172000</v>
      </c>
      <c r="G27" s="265">
        <f t="shared" si="1"/>
        <v>25800</v>
      </c>
      <c r="H27" s="210">
        <f>SUM(I7-F27-G27)</f>
        <v>99200</v>
      </c>
      <c r="I27" s="210">
        <f t="shared" si="2"/>
        <v>24189.493333333332</v>
      </c>
      <c r="J27" s="210">
        <f t="shared" si="3"/>
        <v>22811.715555555555</v>
      </c>
      <c r="K27" s="211">
        <f t="shared" si="4"/>
        <v>22122.826666666668</v>
      </c>
      <c r="L27" s="56"/>
      <c r="M27" s="114" t="str">
        <f t="shared" si="5"/>
        <v>ZEM플랜
스마트</v>
      </c>
      <c r="N27" s="115">
        <f t="shared" si="0"/>
        <v>6219.84</v>
      </c>
      <c r="O27" s="115">
        <f t="shared" si="6"/>
        <v>259.16000000000003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172000</v>
      </c>
      <c r="G28" s="263">
        <f t="shared" si="1"/>
        <v>25800</v>
      </c>
      <c r="H28" s="206">
        <f>SUM(I7-F28-G28)</f>
        <v>99200</v>
      </c>
      <c r="I28" s="206">
        <f t="shared" si="2"/>
        <v>24189.493333333332</v>
      </c>
      <c r="J28" s="206">
        <f t="shared" si="3"/>
        <v>22811.715555555555</v>
      </c>
      <c r="K28" s="207">
        <f t="shared" si="4"/>
        <v>22122.826666666668</v>
      </c>
      <c r="L28" s="56"/>
      <c r="M28" s="114" t="str">
        <f t="shared" si="5"/>
        <v>LTE T끼리
어르신</v>
      </c>
      <c r="N28" s="115">
        <f t="shared" si="0"/>
        <v>6219.84</v>
      </c>
      <c r="O28" s="115">
        <f t="shared" si="6"/>
        <v>259.16000000000003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190000</v>
      </c>
      <c r="G29" s="264">
        <f>SUM(F29*0.15)</f>
        <v>28500</v>
      </c>
      <c r="H29" s="208">
        <f>SUM(I7-F29-G29)</f>
        <v>78500</v>
      </c>
      <c r="I29" s="208">
        <f t="shared" si="2"/>
        <v>36472.914583333339</v>
      </c>
      <c r="J29" s="208">
        <f t="shared" si="3"/>
        <v>35382.636805555558</v>
      </c>
      <c r="K29" s="209">
        <f t="shared" si="4"/>
        <v>34837.497916666667</v>
      </c>
      <c r="L29" s="56"/>
      <c r="M29" s="114" t="str">
        <f t="shared" si="5"/>
        <v>LTE어르신
세이브</v>
      </c>
      <c r="N29" s="115">
        <f t="shared" si="0"/>
        <v>4921.9500000000007</v>
      </c>
      <c r="O29" s="115">
        <f t="shared" si="6"/>
        <v>205.08125000000004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206000</v>
      </c>
      <c r="G30" s="264">
        <f t="shared" si="1"/>
        <v>30900</v>
      </c>
      <c r="H30" s="208">
        <f>SUM(I7-F30-G30)</f>
        <v>60100</v>
      </c>
      <c r="I30" s="208">
        <f t="shared" si="2"/>
        <v>45658.177916666667</v>
      </c>
      <c r="J30" s="208">
        <f t="shared" si="3"/>
        <v>44823.455694444448</v>
      </c>
      <c r="K30" s="209">
        <f t="shared" si="4"/>
        <v>44406.094583333339</v>
      </c>
      <c r="L30" s="56"/>
      <c r="M30" s="114" t="str">
        <f t="shared" si="5"/>
        <v>LTE어르신
안심2.8G</v>
      </c>
      <c r="N30" s="115">
        <f t="shared" si="0"/>
        <v>3768.2700000000004</v>
      </c>
      <c r="O30" s="115">
        <f t="shared" si="6"/>
        <v>157.01125000000002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221000</v>
      </c>
      <c r="G31" s="264">
        <f t="shared" si="1"/>
        <v>33150</v>
      </c>
      <c r="H31" s="208">
        <f>SUM(I7-F31-G31)</f>
        <v>42850</v>
      </c>
      <c r="I31" s="208">
        <f t="shared" si="2"/>
        <v>51894.362291666665</v>
      </c>
      <c r="J31" s="208">
        <f t="shared" si="3"/>
        <v>51299.223402777781</v>
      </c>
      <c r="K31" s="209">
        <f t="shared" si="4"/>
        <v>51001.653958333336</v>
      </c>
      <c r="L31" s="56"/>
      <c r="M31" s="114" t="str">
        <f t="shared" si="5"/>
        <v>LTE어르신
안심4.5G</v>
      </c>
      <c r="N31" s="115">
        <f t="shared" si="0"/>
        <v>2686.6950000000002</v>
      </c>
      <c r="O31" s="115">
        <f t="shared" si="6"/>
        <v>111.94562500000001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240000</v>
      </c>
      <c r="G32" s="264">
        <f t="shared" si="1"/>
        <v>36000</v>
      </c>
      <c r="H32" s="208">
        <f>SUM(I7-F32-G32)</f>
        <v>21000</v>
      </c>
      <c r="I32" s="208">
        <f t="shared" si="2"/>
        <v>69926.862500000003</v>
      </c>
      <c r="J32" s="208">
        <f t="shared" si="3"/>
        <v>69635.195833333331</v>
      </c>
      <c r="K32" s="209">
        <f t="shared" si="4"/>
        <v>69489.362500000003</v>
      </c>
      <c r="L32" s="56"/>
      <c r="M32" s="114" t="str">
        <f t="shared" si="5"/>
        <v>LTE어르신
에센스</v>
      </c>
      <c r="N32" s="115">
        <f t="shared" si="0"/>
        <v>1316.7</v>
      </c>
      <c r="O32" s="115">
        <f t="shared" si="6"/>
        <v>54.862500000000004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240000</v>
      </c>
      <c r="G33" s="265">
        <f t="shared" si="1"/>
        <v>36000</v>
      </c>
      <c r="H33" s="210">
        <f>SUM(I7-F33-G33)</f>
        <v>21000</v>
      </c>
      <c r="I33" s="210">
        <f t="shared" si="2"/>
        <v>79926.862500000003</v>
      </c>
      <c r="J33" s="210">
        <f t="shared" si="3"/>
        <v>79635.195833333331</v>
      </c>
      <c r="K33" s="211">
        <f t="shared" si="4"/>
        <v>79489.362500000003</v>
      </c>
      <c r="L33" s="56"/>
      <c r="M33" s="114" t="str">
        <f t="shared" si="5"/>
        <v>LTE어르신
스페셜</v>
      </c>
      <c r="N33" s="115">
        <f t="shared" si="0"/>
        <v>1316.7</v>
      </c>
      <c r="O33" s="115">
        <f t="shared" si="6"/>
        <v>54.862500000000004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갤럭시 A21</v>
      </c>
      <c r="E35" s="75" t="s">
        <v>266</v>
      </c>
      <c r="F35" s="76">
        <f>I7</f>
        <v>297000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297000</v>
      </c>
      <c r="I38" s="97">
        <f>SUM(H38/24)+O38+P38+E38-F38</f>
        <v>37897.912499999999</v>
      </c>
      <c r="J38" s="97">
        <f>SUM(H38/36)+O38+P38+E38-F38</f>
        <v>33772.912499999999</v>
      </c>
      <c r="K38" s="98">
        <f>SUM(H38/48)+O38+P38+E38-F38</f>
        <v>31710.412499999999</v>
      </c>
      <c r="L38" s="56"/>
      <c r="M38" s="114" t="str">
        <f>D38</f>
        <v>LTE_플랜
세이브</v>
      </c>
      <c r="N38" s="115">
        <f t="shared" ref="N38:N59" si="7">SUM(H38*0.0627)</f>
        <v>18621.900000000001</v>
      </c>
      <c r="O38" s="115">
        <f>SUM(N38/24)</f>
        <v>775.91250000000002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297000</v>
      </c>
      <c r="I39" s="94">
        <f t="shared" ref="I39:I59" si="11">SUM(H39/24)+O39+P39+E39-F39</f>
        <v>45397.912499999999</v>
      </c>
      <c r="J39" s="94">
        <f t="shared" ref="J39:J59" si="12">SUM(H39/36)+O39+P39+E39-F39</f>
        <v>41272.912499999999</v>
      </c>
      <c r="K39" s="99">
        <f t="shared" ref="K39:K59" si="13">SUM(H39/48)+O39+P39+E39-F39</f>
        <v>39210.412499999999</v>
      </c>
      <c r="L39" s="56"/>
      <c r="M39" s="114" t="str">
        <f t="shared" ref="M39:M59" si="14">D39</f>
        <v>LTE_플랜
안심2.5G</v>
      </c>
      <c r="N39" s="115">
        <f t="shared" si="7"/>
        <v>18621.900000000001</v>
      </c>
      <c r="O39" s="115">
        <f t="shared" ref="O39:O59" si="15">SUM(N39/24)</f>
        <v>775.91250000000002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297000</v>
      </c>
      <c r="I40" s="94">
        <f t="shared" si="11"/>
        <v>50647.912499999999</v>
      </c>
      <c r="J40" s="94">
        <f t="shared" si="12"/>
        <v>46522.912499999999</v>
      </c>
      <c r="K40" s="99">
        <f t="shared" si="13"/>
        <v>44460.412499999999</v>
      </c>
      <c r="L40" s="56"/>
      <c r="M40" s="114" t="str">
        <f t="shared" si="14"/>
        <v>LTE_플랜
안심4G</v>
      </c>
      <c r="N40" s="115">
        <f t="shared" si="7"/>
        <v>18621.900000000001</v>
      </c>
      <c r="O40" s="115">
        <f t="shared" si="15"/>
        <v>775.91250000000002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297000</v>
      </c>
      <c r="I41" s="94">
        <f t="shared" si="11"/>
        <v>64897.912500000006</v>
      </c>
      <c r="J41" s="94">
        <f t="shared" si="12"/>
        <v>60772.912500000006</v>
      </c>
      <c r="K41" s="99">
        <f t="shared" si="13"/>
        <v>58710.412500000006</v>
      </c>
      <c r="L41" s="56"/>
      <c r="M41" s="114" t="str">
        <f t="shared" si="14"/>
        <v>LTE_플랜
에센스</v>
      </c>
      <c r="N41" s="115">
        <f t="shared" si="7"/>
        <v>18621.900000000001</v>
      </c>
      <c r="O41" s="115">
        <f t="shared" si="15"/>
        <v>775.91250000000002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297000</v>
      </c>
      <c r="I42" s="94">
        <f t="shared" si="11"/>
        <v>72397.912500000006</v>
      </c>
      <c r="J42" s="94">
        <f t="shared" si="12"/>
        <v>68272.912500000006</v>
      </c>
      <c r="K42" s="99">
        <f t="shared" si="13"/>
        <v>66210.412500000006</v>
      </c>
      <c r="L42" s="56"/>
      <c r="M42" s="114" t="str">
        <f t="shared" si="14"/>
        <v>LTE_플랜
스페셜</v>
      </c>
      <c r="N42" s="115">
        <f t="shared" si="7"/>
        <v>18621.900000000001</v>
      </c>
      <c r="O42" s="115">
        <f t="shared" si="15"/>
        <v>775.91250000000002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297000</v>
      </c>
      <c r="I43" s="104">
        <f t="shared" si="11"/>
        <v>88147.912500000006</v>
      </c>
      <c r="J43" s="104">
        <f t="shared" si="12"/>
        <v>84022.912500000006</v>
      </c>
      <c r="K43" s="106">
        <f t="shared" si="13"/>
        <v>81960.412500000006</v>
      </c>
      <c r="L43" s="56"/>
      <c r="M43" s="114" t="str">
        <f t="shared" si="14"/>
        <v>LTE_플랜
맥스</v>
      </c>
      <c r="N43" s="115">
        <f t="shared" si="7"/>
        <v>18621.900000000001</v>
      </c>
      <c r="O43" s="115">
        <f t="shared" si="15"/>
        <v>775.91250000000002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297000</v>
      </c>
      <c r="I44" s="97">
        <f t="shared" si="11"/>
        <v>37897.912499999999</v>
      </c>
      <c r="J44" s="97">
        <f t="shared" si="12"/>
        <v>33772.912499999999</v>
      </c>
      <c r="K44" s="98">
        <f t="shared" si="13"/>
        <v>31710.412499999999</v>
      </c>
      <c r="L44" s="56"/>
      <c r="M44" s="114" t="str">
        <f t="shared" si="14"/>
        <v>LTE_0플랜
스몰</v>
      </c>
      <c r="N44" s="115">
        <f t="shared" si="7"/>
        <v>18621.900000000001</v>
      </c>
      <c r="O44" s="115">
        <f t="shared" si="15"/>
        <v>775.91250000000002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297000</v>
      </c>
      <c r="I45" s="94">
        <f t="shared" si="11"/>
        <v>50647.912499999999</v>
      </c>
      <c r="J45" s="94">
        <f>SUM(H45/36)+O45+P45+E45-F45</f>
        <v>46522.912499999999</v>
      </c>
      <c r="K45" s="99">
        <f t="shared" si="13"/>
        <v>44460.412499999999</v>
      </c>
      <c r="L45" s="56"/>
      <c r="M45" s="114" t="str">
        <f t="shared" si="14"/>
        <v>LTE_0플랜
미디엄</v>
      </c>
      <c r="N45" s="115">
        <f t="shared" si="7"/>
        <v>18621.900000000001</v>
      </c>
      <c r="O45" s="115">
        <f t="shared" si="15"/>
        <v>775.91250000000002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297000</v>
      </c>
      <c r="I46" s="101">
        <f t="shared" si="11"/>
        <v>64897.912500000006</v>
      </c>
      <c r="J46" s="101">
        <f t="shared" si="12"/>
        <v>60772.912500000006</v>
      </c>
      <c r="K46" s="102">
        <f t="shared" si="13"/>
        <v>58710.412500000006</v>
      </c>
      <c r="L46" s="56"/>
      <c r="M46" s="114" t="str">
        <f t="shared" si="14"/>
        <v>LTE_0플랜
라지</v>
      </c>
      <c r="N46" s="115">
        <f t="shared" si="7"/>
        <v>18621.900000000001</v>
      </c>
      <c r="O46" s="115">
        <f t="shared" si="15"/>
        <v>775.91250000000002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297000</v>
      </c>
      <c r="I47" s="96">
        <f t="shared" si="11"/>
        <v>37897.912499999999</v>
      </c>
      <c r="J47" s="96">
        <f t="shared" si="12"/>
        <v>33772.912499999999</v>
      </c>
      <c r="K47" s="105">
        <f t="shared" si="13"/>
        <v>31710.412499999999</v>
      </c>
      <c r="L47" s="56"/>
      <c r="M47" s="114" t="str">
        <f t="shared" si="14"/>
        <v>0플랜
히어로</v>
      </c>
      <c r="N47" s="115">
        <f t="shared" si="7"/>
        <v>18621.900000000001</v>
      </c>
      <c r="O47" s="115">
        <f t="shared" si="15"/>
        <v>775.91250000000002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297000</v>
      </c>
      <c r="I48" s="104">
        <f t="shared" si="11"/>
        <v>54397.912500000006</v>
      </c>
      <c r="J48" s="104">
        <f t="shared" si="12"/>
        <v>50272.912499999999</v>
      </c>
      <c r="K48" s="106">
        <f t="shared" si="13"/>
        <v>48210.412499999999</v>
      </c>
      <c r="L48" s="56"/>
      <c r="M48" s="114" t="str">
        <f t="shared" si="14"/>
        <v>0플랜
슈퍼히어로</v>
      </c>
      <c r="N48" s="115">
        <f t="shared" si="7"/>
        <v>18621.900000000001</v>
      </c>
      <c r="O48" s="115">
        <f t="shared" si="15"/>
        <v>775.91250000000002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297000</v>
      </c>
      <c r="I49" s="217">
        <f t="shared" si="11"/>
        <v>36397.912499999999</v>
      </c>
      <c r="J49" s="217">
        <f t="shared" si="12"/>
        <v>32272.912499999999</v>
      </c>
      <c r="K49" s="218">
        <f t="shared" si="13"/>
        <v>30210.412499999999</v>
      </c>
      <c r="L49" s="56"/>
      <c r="M49" s="114" t="str">
        <f t="shared" si="14"/>
        <v>LTE_팅
세이브</v>
      </c>
      <c r="N49" s="115">
        <f t="shared" si="7"/>
        <v>18621.900000000001</v>
      </c>
      <c r="O49" s="115">
        <f t="shared" si="15"/>
        <v>775.91250000000002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297000</v>
      </c>
      <c r="I50" s="94">
        <f t="shared" si="11"/>
        <v>43897.912499999999</v>
      </c>
      <c r="J50" s="94">
        <f t="shared" si="12"/>
        <v>39772.912499999999</v>
      </c>
      <c r="K50" s="219">
        <f t="shared" si="13"/>
        <v>37710.412499999999</v>
      </c>
      <c r="L50" s="56"/>
      <c r="M50" s="114" t="str">
        <f t="shared" si="14"/>
        <v>LTE_팅
3.0G</v>
      </c>
      <c r="N50" s="115">
        <f t="shared" si="7"/>
        <v>18621.900000000001</v>
      </c>
      <c r="O50" s="115">
        <f t="shared" si="15"/>
        <v>775.91250000000002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297000</v>
      </c>
      <c r="I51" s="221">
        <f t="shared" si="11"/>
        <v>48397.912499999999</v>
      </c>
      <c r="J51" s="221">
        <f t="shared" si="12"/>
        <v>44272.912499999999</v>
      </c>
      <c r="K51" s="222">
        <f t="shared" si="13"/>
        <v>42210.412499999999</v>
      </c>
      <c r="L51" s="56"/>
      <c r="M51" s="114" t="str">
        <f t="shared" si="14"/>
        <v>LTE_팅
5.0G</v>
      </c>
      <c r="N51" s="115">
        <f t="shared" si="7"/>
        <v>18621.900000000001</v>
      </c>
      <c r="O51" s="115">
        <f t="shared" si="15"/>
        <v>775.91250000000002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297000</v>
      </c>
      <c r="I52" s="96">
        <f t="shared" si="11"/>
        <v>24697.912499999999</v>
      </c>
      <c r="J52" s="96">
        <f t="shared" si="12"/>
        <v>20572.912499999999</v>
      </c>
      <c r="K52" s="105">
        <f t="shared" si="13"/>
        <v>18510.412499999999</v>
      </c>
      <c r="L52" s="56"/>
      <c r="M52" s="114" t="str">
        <f t="shared" si="14"/>
        <v>ZEM플랜
라이트</v>
      </c>
      <c r="N52" s="115">
        <f t="shared" si="7"/>
        <v>18621.900000000001</v>
      </c>
      <c r="O52" s="115">
        <f t="shared" si="15"/>
        <v>775.91250000000002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297000</v>
      </c>
      <c r="I53" s="101">
        <f t="shared" si="11"/>
        <v>27997.912499999999</v>
      </c>
      <c r="J53" s="101">
        <f t="shared" si="12"/>
        <v>23872.912499999999</v>
      </c>
      <c r="K53" s="102">
        <f t="shared" si="13"/>
        <v>21810.412499999999</v>
      </c>
      <c r="L53" s="56"/>
      <c r="M53" s="114" t="str">
        <f t="shared" si="14"/>
        <v>ZEM플랜
스마트</v>
      </c>
      <c r="N53" s="115">
        <f t="shared" si="7"/>
        <v>18621.900000000001</v>
      </c>
      <c r="O53" s="115">
        <f t="shared" si="15"/>
        <v>775.91250000000002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297000</v>
      </c>
      <c r="I54" s="96">
        <f t="shared" si="11"/>
        <v>27997.912499999999</v>
      </c>
      <c r="J54" s="96">
        <f t="shared" si="12"/>
        <v>23872.912499999999</v>
      </c>
      <c r="K54" s="105">
        <f t="shared" si="13"/>
        <v>21810.412499999999</v>
      </c>
      <c r="L54" s="56"/>
      <c r="M54" s="114" t="str">
        <f t="shared" si="14"/>
        <v>LTE T끼리
어르신</v>
      </c>
      <c r="N54" s="115">
        <f t="shared" si="7"/>
        <v>18621.900000000001</v>
      </c>
      <c r="O54" s="115">
        <f t="shared" si="15"/>
        <v>775.91250000000002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297000</v>
      </c>
      <c r="I55" s="94">
        <f t="shared" si="11"/>
        <v>37897.912499999999</v>
      </c>
      <c r="J55" s="94">
        <f t="shared" si="12"/>
        <v>33772.912499999999</v>
      </c>
      <c r="K55" s="99">
        <f t="shared" si="13"/>
        <v>31710.412499999999</v>
      </c>
      <c r="L55" s="56"/>
      <c r="M55" s="114" t="str">
        <f t="shared" si="14"/>
        <v>LTE어르신
세이브</v>
      </c>
      <c r="N55" s="115">
        <f t="shared" si="7"/>
        <v>18621.900000000001</v>
      </c>
      <c r="O55" s="115">
        <f t="shared" si="15"/>
        <v>775.91250000000002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297000</v>
      </c>
      <c r="I56" s="94">
        <f t="shared" si="11"/>
        <v>45397.912499999999</v>
      </c>
      <c r="J56" s="94">
        <f t="shared" si="12"/>
        <v>41272.912499999999</v>
      </c>
      <c r="K56" s="99">
        <f t="shared" si="13"/>
        <v>39210.412499999999</v>
      </c>
      <c r="L56" s="56"/>
      <c r="M56" s="114" t="str">
        <f t="shared" si="14"/>
        <v>LTE어르신
안심2.8G</v>
      </c>
      <c r="N56" s="115">
        <f t="shared" si="7"/>
        <v>18621.900000000001</v>
      </c>
      <c r="O56" s="115">
        <f t="shared" si="15"/>
        <v>775.91250000000002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297000</v>
      </c>
      <c r="I57" s="94">
        <f t="shared" si="11"/>
        <v>50647.912499999999</v>
      </c>
      <c r="J57" s="94">
        <f t="shared" si="12"/>
        <v>46522.912499999999</v>
      </c>
      <c r="K57" s="99">
        <f t="shared" si="13"/>
        <v>44460.412499999999</v>
      </c>
      <c r="L57" s="56"/>
      <c r="M57" s="114" t="str">
        <f t="shared" si="14"/>
        <v>LTE어르신
안심4.5G</v>
      </c>
      <c r="N57" s="115">
        <f t="shared" si="7"/>
        <v>18621.900000000001</v>
      </c>
      <c r="O57" s="115">
        <f t="shared" si="15"/>
        <v>775.91250000000002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297000</v>
      </c>
      <c r="I58" s="94">
        <f t="shared" si="11"/>
        <v>64897.912500000006</v>
      </c>
      <c r="J58" s="94">
        <f t="shared" si="12"/>
        <v>60772.912500000006</v>
      </c>
      <c r="K58" s="99">
        <f t="shared" si="13"/>
        <v>58710.412500000006</v>
      </c>
      <c r="L58" s="56"/>
      <c r="M58" s="114" t="str">
        <f t="shared" si="14"/>
        <v>LTE어르신
에센스</v>
      </c>
      <c r="N58" s="115">
        <f t="shared" si="7"/>
        <v>18621.900000000001</v>
      </c>
      <c r="O58" s="115">
        <f t="shared" si="15"/>
        <v>775.91250000000002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297000</v>
      </c>
      <c r="I59" s="101">
        <f t="shared" si="11"/>
        <v>72397.912500000006</v>
      </c>
      <c r="J59" s="101">
        <f t="shared" si="12"/>
        <v>68272.912500000006</v>
      </c>
      <c r="K59" s="102">
        <f t="shared" si="13"/>
        <v>66210.412500000006</v>
      </c>
      <c r="L59" s="56"/>
      <c r="M59" s="114" t="str">
        <f t="shared" si="14"/>
        <v>LTE어르신
스페셜</v>
      </c>
      <c r="N59" s="115">
        <f t="shared" si="7"/>
        <v>18621.900000000001</v>
      </c>
      <c r="O59" s="115">
        <f t="shared" si="15"/>
        <v>775.91250000000002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8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price!Q35</f>
        <v>34000</v>
      </c>
      <c r="E5" s="197">
        <f>price!R35</f>
        <v>46000</v>
      </c>
      <c r="F5" s="197">
        <f>price!S35</f>
        <v>56000</v>
      </c>
      <c r="G5" s="197">
        <f>price!T35</f>
        <v>69000</v>
      </c>
      <c r="H5" s="197">
        <f>price!U35</f>
        <v>81000</v>
      </c>
      <c r="I5" s="197">
        <f>price!V35</f>
        <v>108000</v>
      </c>
      <c r="J5" s="197">
        <f>price!W35</f>
        <v>34000</v>
      </c>
      <c r="K5" s="197">
        <f>price!X35</f>
        <v>56000</v>
      </c>
      <c r="L5" s="197">
        <f>price!Y35</f>
        <v>69000</v>
      </c>
      <c r="M5" s="197">
        <f>price!Z35</f>
        <v>34000</v>
      </c>
      <c r="N5" s="197">
        <f>price!AA35</f>
        <v>60000</v>
      </c>
      <c r="O5" s="197">
        <f>price!AB35</f>
        <v>33000</v>
      </c>
      <c r="P5" s="197">
        <f>price!AC35</f>
        <v>42000</v>
      </c>
      <c r="Q5" s="197">
        <f>price!AD35</f>
        <v>51000</v>
      </c>
      <c r="R5" s="197">
        <f>price!AE35</f>
        <v>13000</v>
      </c>
      <c r="S5" s="197">
        <f>price!AF35</f>
        <v>21000</v>
      </c>
      <c r="T5" s="197">
        <f>price!AG35</f>
        <v>21000</v>
      </c>
      <c r="U5" s="197">
        <f>price!AH35</f>
        <v>34000</v>
      </c>
      <c r="V5" s="197">
        <f>price!AI35</f>
        <v>46000</v>
      </c>
      <c r="W5" s="197">
        <f>price!AJ35</f>
        <v>56000</v>
      </c>
      <c r="X5" s="197">
        <f>price!AK35</f>
        <v>69000</v>
      </c>
      <c r="Y5" s="197">
        <f>price!AL35</f>
        <v>81000</v>
      </c>
    </row>
    <row r="6" spans="3:25" ht="18" thickBot="1"/>
    <row r="7" spans="3:25" ht="24" thickBot="1">
      <c r="D7" s="74" t="s">
        <v>257</v>
      </c>
      <c r="E7" s="460" t="str">
        <f>price!B35</f>
        <v>아이폰7_
128GB</v>
      </c>
      <c r="F7" s="460"/>
      <c r="G7" s="461" t="s">
        <v>258</v>
      </c>
      <c r="H7" s="461"/>
      <c r="I7" s="462">
        <f>price!C35</f>
        <v>399300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아이폰7_
128GB</v>
      </c>
      <c r="E9" s="75" t="s">
        <v>266</v>
      </c>
      <c r="F9" s="76">
        <f>I7</f>
        <v>399300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360200</v>
      </c>
      <c r="I12" s="206">
        <f>SUM(H12/24)+E12+O12+P12</f>
        <v>48946.355833333335</v>
      </c>
      <c r="J12" s="206">
        <f>SUM(H12/36)+E12+O12+P12</f>
        <v>43943.578055555554</v>
      </c>
      <c r="K12" s="207">
        <f>SUM(H12/48)+E12+O12+P12</f>
        <v>41442.189166666663</v>
      </c>
      <c r="L12" s="56"/>
      <c r="M12" s="114" t="str">
        <f>D12</f>
        <v>LTE_플랜
세이브</v>
      </c>
      <c r="N12" s="115">
        <f t="shared" ref="N12:N33" si="0">SUM(H12*0.0627)</f>
        <v>22584.54</v>
      </c>
      <c r="O12" s="115">
        <f>SUM(N12/24)</f>
        <v>941.02250000000004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346400</v>
      </c>
      <c r="I13" s="208">
        <f t="shared" ref="I13:I33" si="2">SUM(H13/24)+E13+O13+P13</f>
        <v>58335.303333333337</v>
      </c>
      <c r="J13" s="208">
        <f t="shared" ref="J13:J33" si="3">SUM(H13/36)+E13+O13+P13</f>
        <v>53524.19222222222</v>
      </c>
      <c r="K13" s="209">
        <f t="shared" ref="K13:K33" si="4">SUM(H13/48)+E13+O13+P13</f>
        <v>51118.636666666665</v>
      </c>
      <c r="L13" s="56"/>
      <c r="M13" s="114" t="str">
        <f t="shared" ref="M13:M33" si="5">D13</f>
        <v>LTE_플랜
안심2.5G</v>
      </c>
      <c r="N13" s="115">
        <f t="shared" si="0"/>
        <v>21719.280000000002</v>
      </c>
      <c r="O13" s="115">
        <f t="shared" ref="O13:O33" si="6">SUM(N13/24)</f>
        <v>904.97000000000014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334900</v>
      </c>
      <c r="I14" s="208">
        <f t="shared" si="2"/>
        <v>64826.092916666661</v>
      </c>
      <c r="J14" s="208">
        <f t="shared" si="3"/>
        <v>60174.704027777778</v>
      </c>
      <c r="K14" s="209">
        <f t="shared" si="4"/>
        <v>57849.009583333333</v>
      </c>
      <c r="L14" s="56"/>
      <c r="M14" s="114" t="str">
        <f t="shared" si="5"/>
        <v>LTE_플랜
안심4G</v>
      </c>
      <c r="N14" s="115">
        <f t="shared" si="0"/>
        <v>20998.230000000003</v>
      </c>
      <c r="O14" s="115">
        <f t="shared" si="6"/>
        <v>874.9262500000001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319950</v>
      </c>
      <c r="I15" s="208">
        <f t="shared" si="2"/>
        <v>83164.119374999995</v>
      </c>
      <c r="J15" s="208">
        <f t="shared" si="3"/>
        <v>78720.369374999995</v>
      </c>
      <c r="K15" s="209">
        <f t="shared" si="4"/>
        <v>76498.494374999995</v>
      </c>
      <c r="L15" s="56"/>
      <c r="M15" s="114" t="str">
        <f t="shared" si="5"/>
        <v>LTE_플랜
에센스</v>
      </c>
      <c r="N15" s="115">
        <f t="shared" si="0"/>
        <v>20060.865000000002</v>
      </c>
      <c r="O15" s="115">
        <f t="shared" si="6"/>
        <v>835.8693750000001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306150</v>
      </c>
      <c r="I16" s="208">
        <f t="shared" si="2"/>
        <v>92553.066875000004</v>
      </c>
      <c r="J16" s="208">
        <f t="shared" si="3"/>
        <v>88300.983541666676</v>
      </c>
      <c r="K16" s="209">
        <f t="shared" si="4"/>
        <v>86174.941875000004</v>
      </c>
      <c r="L16" s="56"/>
      <c r="M16" s="114" t="str">
        <f t="shared" si="5"/>
        <v>LTE_플랜
스페셜</v>
      </c>
      <c r="N16" s="115">
        <f t="shared" si="0"/>
        <v>19195.605000000003</v>
      </c>
      <c r="O16" s="115">
        <f t="shared" si="6"/>
        <v>799.8168750000001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275100</v>
      </c>
      <c r="I17" s="210">
        <f t="shared" si="2"/>
        <v>112178.19875</v>
      </c>
      <c r="J17" s="210">
        <f t="shared" si="3"/>
        <v>108357.36541666667</v>
      </c>
      <c r="K17" s="211">
        <f t="shared" si="4"/>
        <v>106446.94875</v>
      </c>
      <c r="L17" s="56"/>
      <c r="M17" s="114" t="str">
        <f t="shared" si="5"/>
        <v>LTE_플랜
맥스</v>
      </c>
      <c r="N17" s="115">
        <f t="shared" si="0"/>
        <v>17248.77</v>
      </c>
      <c r="O17" s="115">
        <f t="shared" si="6"/>
        <v>718.69875000000002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360200</v>
      </c>
      <c r="I18" s="206">
        <f t="shared" si="2"/>
        <v>48946.355833333335</v>
      </c>
      <c r="J18" s="206">
        <f t="shared" si="3"/>
        <v>43943.578055555554</v>
      </c>
      <c r="K18" s="207">
        <f t="shared" si="4"/>
        <v>41442.189166666663</v>
      </c>
      <c r="L18" s="56"/>
      <c r="M18" s="114" t="str">
        <f t="shared" si="5"/>
        <v>LTE_0플랜
스몰</v>
      </c>
      <c r="N18" s="115">
        <f t="shared" si="0"/>
        <v>22584.54</v>
      </c>
      <c r="O18" s="115">
        <f t="shared" si="6"/>
        <v>941.02250000000004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334900</v>
      </c>
      <c r="I19" s="208">
        <f t="shared" si="2"/>
        <v>64826.092916666661</v>
      </c>
      <c r="J19" s="208">
        <f t="shared" si="3"/>
        <v>60174.704027777778</v>
      </c>
      <c r="K19" s="209">
        <f t="shared" si="4"/>
        <v>57849.009583333333</v>
      </c>
      <c r="L19" s="56"/>
      <c r="M19" s="114" t="str">
        <f t="shared" si="5"/>
        <v>LTE_0플랜
미디엄</v>
      </c>
      <c r="N19" s="115">
        <f t="shared" si="0"/>
        <v>20998.230000000003</v>
      </c>
      <c r="O19" s="115">
        <f t="shared" si="6"/>
        <v>874.9262500000001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319950</v>
      </c>
      <c r="I20" s="212">
        <f t="shared" si="2"/>
        <v>83164.119374999995</v>
      </c>
      <c r="J20" s="212">
        <f t="shared" si="3"/>
        <v>78720.369374999995</v>
      </c>
      <c r="K20" s="213">
        <f t="shared" si="4"/>
        <v>76498.494374999995</v>
      </c>
      <c r="L20" s="56"/>
      <c r="M20" s="114" t="str">
        <f t="shared" si="5"/>
        <v>LTE_0플랜
라지</v>
      </c>
      <c r="N20" s="115">
        <f t="shared" si="0"/>
        <v>20060.865000000002</v>
      </c>
      <c r="O20" s="115">
        <f t="shared" si="6"/>
        <v>835.8693750000001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360200</v>
      </c>
      <c r="I21" s="214">
        <f t="shared" si="2"/>
        <v>48946.355833333335</v>
      </c>
      <c r="J21" s="214">
        <f t="shared" si="3"/>
        <v>43943.578055555554</v>
      </c>
      <c r="K21" s="215">
        <f t="shared" si="4"/>
        <v>41442.189166666663</v>
      </c>
      <c r="L21" s="56"/>
      <c r="M21" s="114" t="str">
        <f t="shared" si="5"/>
        <v>0플랜
히어로</v>
      </c>
      <c r="N21" s="115">
        <f t="shared" si="0"/>
        <v>22584.54</v>
      </c>
      <c r="O21" s="115">
        <f t="shared" si="6"/>
        <v>941.02250000000004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330300</v>
      </c>
      <c r="I22" s="210">
        <f t="shared" si="2"/>
        <v>69622.408750000002</v>
      </c>
      <c r="J22" s="210">
        <f t="shared" si="3"/>
        <v>65034.908750000002</v>
      </c>
      <c r="K22" s="211">
        <f t="shared" si="4"/>
        <v>62741.158750000002</v>
      </c>
      <c r="L22" s="56"/>
      <c r="M22" s="114" t="str">
        <f t="shared" si="5"/>
        <v>0플랜
슈퍼히어로</v>
      </c>
      <c r="N22" s="115">
        <f t="shared" si="0"/>
        <v>20709.810000000001</v>
      </c>
      <c r="O22" s="115">
        <f t="shared" si="6"/>
        <v>862.90875000000005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361350</v>
      </c>
      <c r="I23" s="206">
        <f t="shared" si="2"/>
        <v>46997.276875000003</v>
      </c>
      <c r="J23" s="206">
        <f t="shared" si="3"/>
        <v>41978.526875000003</v>
      </c>
      <c r="K23" s="207">
        <f t="shared" si="4"/>
        <v>39469.151875000003</v>
      </c>
      <c r="L23" s="56"/>
      <c r="M23" s="114" t="str">
        <f t="shared" si="5"/>
        <v>LTE_팅
세이브</v>
      </c>
      <c r="N23" s="115">
        <f t="shared" si="0"/>
        <v>22656.645</v>
      </c>
      <c r="O23" s="115">
        <f t="shared" si="6"/>
        <v>944.02687500000002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351000</v>
      </c>
      <c r="I24" s="208">
        <f t="shared" si="2"/>
        <v>56538.987500000003</v>
      </c>
      <c r="J24" s="208">
        <f t="shared" si="3"/>
        <v>51663.987500000003</v>
      </c>
      <c r="K24" s="209">
        <f t="shared" si="4"/>
        <v>49226.487500000003</v>
      </c>
      <c r="L24" s="56"/>
      <c r="M24" s="114" t="str">
        <f t="shared" si="5"/>
        <v>LTE_팅
3.0G</v>
      </c>
      <c r="N24" s="115">
        <f t="shared" si="0"/>
        <v>22007.7</v>
      </c>
      <c r="O24" s="115">
        <f t="shared" si="6"/>
        <v>916.98750000000007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340650</v>
      </c>
      <c r="I25" s="212">
        <f t="shared" si="2"/>
        <v>62080.698125000003</v>
      </c>
      <c r="J25" s="212">
        <f t="shared" si="3"/>
        <v>57349.448125000003</v>
      </c>
      <c r="K25" s="213">
        <f t="shared" si="4"/>
        <v>54983.823125000003</v>
      </c>
      <c r="L25" s="56"/>
      <c r="M25" s="114" t="str">
        <f t="shared" si="5"/>
        <v>LTE_팅
5.0G</v>
      </c>
      <c r="N25" s="115">
        <f t="shared" si="0"/>
        <v>21358.755000000001</v>
      </c>
      <c r="O25" s="115">
        <f t="shared" si="6"/>
        <v>889.948125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384350</v>
      </c>
      <c r="I26" s="214">
        <f t="shared" si="2"/>
        <v>32415.697708333337</v>
      </c>
      <c r="J26" s="214">
        <f t="shared" si="3"/>
        <v>27077.503263888892</v>
      </c>
      <c r="K26" s="215">
        <f t="shared" si="4"/>
        <v>24408.406041666669</v>
      </c>
      <c r="L26" s="56"/>
      <c r="M26" s="114" t="str">
        <f t="shared" si="5"/>
        <v>ZEM플랜
라이트</v>
      </c>
      <c r="N26" s="115">
        <f t="shared" si="0"/>
        <v>24098.745000000003</v>
      </c>
      <c r="O26" s="115">
        <f t="shared" si="6"/>
        <v>1004.1143750000001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375150</v>
      </c>
      <c r="I27" s="210">
        <f t="shared" si="2"/>
        <v>36408.329375000001</v>
      </c>
      <c r="J27" s="210">
        <f t="shared" si="3"/>
        <v>31197.912708333337</v>
      </c>
      <c r="K27" s="211">
        <f t="shared" si="4"/>
        <v>28592.704375000001</v>
      </c>
      <c r="L27" s="56"/>
      <c r="M27" s="114" t="str">
        <f t="shared" si="5"/>
        <v>ZEM플랜
스마트</v>
      </c>
      <c r="N27" s="115">
        <f t="shared" si="0"/>
        <v>23521.905000000002</v>
      </c>
      <c r="O27" s="115">
        <f t="shared" si="6"/>
        <v>980.07937500000014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375150</v>
      </c>
      <c r="I28" s="206">
        <f t="shared" si="2"/>
        <v>36408.329375000001</v>
      </c>
      <c r="J28" s="206">
        <f t="shared" si="3"/>
        <v>31197.912708333337</v>
      </c>
      <c r="K28" s="207">
        <f t="shared" si="4"/>
        <v>28592.704375000001</v>
      </c>
      <c r="L28" s="56"/>
      <c r="M28" s="114" t="str">
        <f t="shared" si="5"/>
        <v>LTE T끼리
어르신</v>
      </c>
      <c r="N28" s="115">
        <f t="shared" si="0"/>
        <v>23521.905000000002</v>
      </c>
      <c r="O28" s="115">
        <f t="shared" si="6"/>
        <v>980.07937500000014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360200</v>
      </c>
      <c r="I29" s="208">
        <f t="shared" si="2"/>
        <v>48946.355833333335</v>
      </c>
      <c r="J29" s="208">
        <f t="shared" si="3"/>
        <v>43943.578055555554</v>
      </c>
      <c r="K29" s="209">
        <f t="shared" si="4"/>
        <v>41442.189166666663</v>
      </c>
      <c r="L29" s="56"/>
      <c r="M29" s="114" t="str">
        <f t="shared" si="5"/>
        <v>LTE어르신
세이브</v>
      </c>
      <c r="N29" s="115">
        <f t="shared" si="0"/>
        <v>22584.54</v>
      </c>
      <c r="O29" s="115">
        <f t="shared" si="6"/>
        <v>941.02250000000004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346400</v>
      </c>
      <c r="I30" s="208">
        <f t="shared" si="2"/>
        <v>58335.303333333337</v>
      </c>
      <c r="J30" s="208">
        <f t="shared" si="3"/>
        <v>53524.19222222222</v>
      </c>
      <c r="K30" s="209">
        <f t="shared" si="4"/>
        <v>51118.636666666665</v>
      </c>
      <c r="L30" s="56"/>
      <c r="M30" s="114" t="str">
        <f t="shared" si="5"/>
        <v>LTE어르신
안심2.8G</v>
      </c>
      <c r="N30" s="115">
        <f t="shared" si="0"/>
        <v>21719.280000000002</v>
      </c>
      <c r="O30" s="115">
        <f t="shared" si="6"/>
        <v>904.97000000000014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334900</v>
      </c>
      <c r="I31" s="208">
        <f t="shared" si="2"/>
        <v>64826.092916666661</v>
      </c>
      <c r="J31" s="208">
        <f t="shared" si="3"/>
        <v>60174.704027777778</v>
      </c>
      <c r="K31" s="209">
        <f t="shared" si="4"/>
        <v>57849.009583333333</v>
      </c>
      <c r="L31" s="56"/>
      <c r="M31" s="114" t="str">
        <f t="shared" si="5"/>
        <v>LTE어르신
안심4.5G</v>
      </c>
      <c r="N31" s="115">
        <f t="shared" si="0"/>
        <v>20998.230000000003</v>
      </c>
      <c r="O31" s="115">
        <f t="shared" si="6"/>
        <v>874.9262500000001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319950</v>
      </c>
      <c r="I32" s="208">
        <f t="shared" si="2"/>
        <v>83164.119374999995</v>
      </c>
      <c r="J32" s="208">
        <f t="shared" si="3"/>
        <v>78720.369374999995</v>
      </c>
      <c r="K32" s="209">
        <f t="shared" si="4"/>
        <v>76498.494374999995</v>
      </c>
      <c r="L32" s="56"/>
      <c r="M32" s="114" t="str">
        <f t="shared" si="5"/>
        <v>LTE어르신
에센스</v>
      </c>
      <c r="N32" s="115">
        <f t="shared" si="0"/>
        <v>20060.865000000002</v>
      </c>
      <c r="O32" s="115">
        <f t="shared" si="6"/>
        <v>835.8693750000001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306150</v>
      </c>
      <c r="I33" s="210">
        <f t="shared" si="2"/>
        <v>92553.066875000004</v>
      </c>
      <c r="J33" s="210">
        <f t="shared" si="3"/>
        <v>88300.983541666676</v>
      </c>
      <c r="K33" s="211">
        <f t="shared" si="4"/>
        <v>86174.941875000004</v>
      </c>
      <c r="L33" s="56"/>
      <c r="M33" s="114" t="str">
        <f t="shared" si="5"/>
        <v>LTE어르신
스페셜</v>
      </c>
      <c r="N33" s="115">
        <f t="shared" si="0"/>
        <v>19195.605000000003</v>
      </c>
      <c r="O33" s="115">
        <f t="shared" si="6"/>
        <v>799.8168750000001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아이폰7_
128GB</v>
      </c>
      <c r="E35" s="75" t="s">
        <v>266</v>
      </c>
      <c r="F35" s="76">
        <f>I7</f>
        <v>399300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399300</v>
      </c>
      <c r="I38" s="97">
        <f>SUM(H38/24)+O38+P38+E38-F38</f>
        <v>42427.671249999999</v>
      </c>
      <c r="J38" s="97">
        <f>SUM(H38/36)+O38+P38+E38-F38</f>
        <v>36881.837916666664</v>
      </c>
      <c r="K38" s="98">
        <f>SUM(H38/48)+O38+P38+E38-F38</f>
        <v>34108.921249999999</v>
      </c>
      <c r="L38" s="56"/>
      <c r="M38" s="114" t="str">
        <f>D38</f>
        <v>LTE_플랜
세이브</v>
      </c>
      <c r="N38" s="115">
        <f t="shared" ref="N38:N59" si="7">SUM(H38*0.0627)</f>
        <v>25036.11</v>
      </c>
      <c r="O38" s="115">
        <f>SUM(N38/24)</f>
        <v>1043.1712500000001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399300</v>
      </c>
      <c r="I39" s="94">
        <f t="shared" ref="I39:I59" si="11">SUM(H39/24)+O39+P39+E39-F39</f>
        <v>49927.671249999999</v>
      </c>
      <c r="J39" s="94">
        <f t="shared" ref="J39:J59" si="12">SUM(H39/36)+O39+P39+E39-F39</f>
        <v>44381.837916666664</v>
      </c>
      <c r="K39" s="99">
        <f t="shared" ref="K39:K59" si="13">SUM(H39/48)+O39+P39+E39-F39</f>
        <v>41608.921249999999</v>
      </c>
      <c r="L39" s="56"/>
      <c r="M39" s="114" t="str">
        <f t="shared" ref="M39:M59" si="14">D39</f>
        <v>LTE_플랜
안심2.5G</v>
      </c>
      <c r="N39" s="115">
        <f t="shared" si="7"/>
        <v>25036.11</v>
      </c>
      <c r="O39" s="115">
        <f t="shared" ref="O39:O59" si="15">SUM(N39/24)</f>
        <v>1043.1712500000001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399300</v>
      </c>
      <c r="I40" s="94">
        <f t="shared" si="11"/>
        <v>55177.671249999999</v>
      </c>
      <c r="J40" s="94">
        <f t="shared" si="12"/>
        <v>49631.837916666664</v>
      </c>
      <c r="K40" s="99">
        <f t="shared" si="13"/>
        <v>46858.921249999999</v>
      </c>
      <c r="L40" s="56"/>
      <c r="M40" s="114" t="str">
        <f t="shared" si="14"/>
        <v>LTE_플랜
안심4G</v>
      </c>
      <c r="N40" s="115">
        <f t="shared" si="7"/>
        <v>25036.11</v>
      </c>
      <c r="O40" s="115">
        <f t="shared" si="15"/>
        <v>1043.1712500000001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399300</v>
      </c>
      <c r="I41" s="94">
        <f t="shared" si="11"/>
        <v>69427.671249999999</v>
      </c>
      <c r="J41" s="94">
        <f t="shared" si="12"/>
        <v>63881.837916666671</v>
      </c>
      <c r="K41" s="99">
        <f t="shared" si="13"/>
        <v>61108.921249999999</v>
      </c>
      <c r="L41" s="56"/>
      <c r="M41" s="114" t="str">
        <f t="shared" si="14"/>
        <v>LTE_플랜
에센스</v>
      </c>
      <c r="N41" s="115">
        <f t="shared" si="7"/>
        <v>25036.11</v>
      </c>
      <c r="O41" s="115">
        <f t="shared" si="15"/>
        <v>1043.1712500000001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399300</v>
      </c>
      <c r="I42" s="94">
        <f t="shared" si="11"/>
        <v>76927.671249999999</v>
      </c>
      <c r="J42" s="94">
        <f t="shared" si="12"/>
        <v>71381.837916666671</v>
      </c>
      <c r="K42" s="99">
        <f t="shared" si="13"/>
        <v>68608.921249999999</v>
      </c>
      <c r="L42" s="56"/>
      <c r="M42" s="114" t="str">
        <f t="shared" si="14"/>
        <v>LTE_플랜
스페셜</v>
      </c>
      <c r="N42" s="115">
        <f t="shared" si="7"/>
        <v>25036.11</v>
      </c>
      <c r="O42" s="115">
        <f t="shared" si="15"/>
        <v>1043.1712500000001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399300</v>
      </c>
      <c r="I43" s="104">
        <f t="shared" si="11"/>
        <v>92677.671249999999</v>
      </c>
      <c r="J43" s="104">
        <f t="shared" si="12"/>
        <v>87131.837916666671</v>
      </c>
      <c r="K43" s="106">
        <f t="shared" si="13"/>
        <v>84358.921249999999</v>
      </c>
      <c r="L43" s="56"/>
      <c r="M43" s="114" t="str">
        <f t="shared" si="14"/>
        <v>LTE_플랜
맥스</v>
      </c>
      <c r="N43" s="115">
        <f t="shared" si="7"/>
        <v>25036.11</v>
      </c>
      <c r="O43" s="115">
        <f t="shared" si="15"/>
        <v>1043.1712500000001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399300</v>
      </c>
      <c r="I44" s="97">
        <f t="shared" si="11"/>
        <v>42427.671249999999</v>
      </c>
      <c r="J44" s="97">
        <f t="shared" si="12"/>
        <v>36881.837916666664</v>
      </c>
      <c r="K44" s="98">
        <f t="shared" si="13"/>
        <v>34108.921249999999</v>
      </c>
      <c r="L44" s="56"/>
      <c r="M44" s="114" t="str">
        <f t="shared" si="14"/>
        <v>LTE_0플랜
스몰</v>
      </c>
      <c r="N44" s="115">
        <f t="shared" si="7"/>
        <v>25036.11</v>
      </c>
      <c r="O44" s="115">
        <f t="shared" si="15"/>
        <v>1043.1712500000001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399300</v>
      </c>
      <c r="I45" s="94">
        <f t="shared" si="11"/>
        <v>55177.671249999999</v>
      </c>
      <c r="J45" s="94">
        <f>SUM(H45/36)+O45+P45+E45-F45</f>
        <v>49631.837916666664</v>
      </c>
      <c r="K45" s="99">
        <f t="shared" si="13"/>
        <v>46858.921249999999</v>
      </c>
      <c r="L45" s="56"/>
      <c r="M45" s="114" t="str">
        <f t="shared" si="14"/>
        <v>LTE_0플랜
미디엄</v>
      </c>
      <c r="N45" s="115">
        <f t="shared" si="7"/>
        <v>25036.11</v>
      </c>
      <c r="O45" s="115">
        <f t="shared" si="15"/>
        <v>1043.1712500000001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399300</v>
      </c>
      <c r="I46" s="101">
        <f t="shared" si="11"/>
        <v>69427.671249999999</v>
      </c>
      <c r="J46" s="101">
        <f t="shared" si="12"/>
        <v>63881.837916666671</v>
      </c>
      <c r="K46" s="102">
        <f t="shared" si="13"/>
        <v>61108.921249999999</v>
      </c>
      <c r="L46" s="56"/>
      <c r="M46" s="114" t="str">
        <f t="shared" si="14"/>
        <v>LTE_0플랜
라지</v>
      </c>
      <c r="N46" s="115">
        <f t="shared" si="7"/>
        <v>25036.11</v>
      </c>
      <c r="O46" s="115">
        <f t="shared" si="15"/>
        <v>1043.1712500000001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399300</v>
      </c>
      <c r="I47" s="96">
        <f t="shared" si="11"/>
        <v>42427.671249999999</v>
      </c>
      <c r="J47" s="96">
        <f t="shared" si="12"/>
        <v>36881.837916666664</v>
      </c>
      <c r="K47" s="105">
        <f t="shared" si="13"/>
        <v>34108.921249999999</v>
      </c>
      <c r="L47" s="56"/>
      <c r="M47" s="114" t="str">
        <f t="shared" si="14"/>
        <v>0플랜
히어로</v>
      </c>
      <c r="N47" s="115">
        <f t="shared" si="7"/>
        <v>25036.11</v>
      </c>
      <c r="O47" s="115">
        <f t="shared" si="15"/>
        <v>1043.1712500000001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399300</v>
      </c>
      <c r="I48" s="104">
        <f t="shared" si="11"/>
        <v>58927.671249999999</v>
      </c>
      <c r="J48" s="104">
        <f t="shared" si="12"/>
        <v>53381.837916666671</v>
      </c>
      <c r="K48" s="106">
        <f t="shared" si="13"/>
        <v>50608.921249999999</v>
      </c>
      <c r="L48" s="56"/>
      <c r="M48" s="114" t="str">
        <f t="shared" si="14"/>
        <v>0플랜
슈퍼히어로</v>
      </c>
      <c r="N48" s="115">
        <f t="shared" si="7"/>
        <v>25036.11</v>
      </c>
      <c r="O48" s="115">
        <f t="shared" si="15"/>
        <v>1043.1712500000001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399300</v>
      </c>
      <c r="I49" s="217">
        <f t="shared" si="11"/>
        <v>40927.671249999999</v>
      </c>
      <c r="J49" s="217">
        <f t="shared" si="12"/>
        <v>35381.837916666664</v>
      </c>
      <c r="K49" s="218">
        <f t="shared" si="13"/>
        <v>32608.921249999999</v>
      </c>
      <c r="L49" s="56"/>
      <c r="M49" s="114" t="str">
        <f t="shared" si="14"/>
        <v>LTE_팅
세이브</v>
      </c>
      <c r="N49" s="115">
        <f t="shared" si="7"/>
        <v>25036.11</v>
      </c>
      <c r="O49" s="115">
        <f t="shared" si="15"/>
        <v>1043.1712500000001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399300</v>
      </c>
      <c r="I50" s="94">
        <f t="shared" si="11"/>
        <v>48427.671249999999</v>
      </c>
      <c r="J50" s="94">
        <f t="shared" si="12"/>
        <v>42881.837916666664</v>
      </c>
      <c r="K50" s="219">
        <f t="shared" si="13"/>
        <v>40108.921249999999</v>
      </c>
      <c r="L50" s="56"/>
      <c r="M50" s="114" t="str">
        <f t="shared" si="14"/>
        <v>LTE_팅
3.0G</v>
      </c>
      <c r="N50" s="115">
        <f t="shared" si="7"/>
        <v>25036.11</v>
      </c>
      <c r="O50" s="115">
        <f t="shared" si="15"/>
        <v>1043.1712500000001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399300</v>
      </c>
      <c r="I51" s="221">
        <f t="shared" si="11"/>
        <v>52927.671249999999</v>
      </c>
      <c r="J51" s="221">
        <f t="shared" si="12"/>
        <v>47381.837916666664</v>
      </c>
      <c r="K51" s="222">
        <f t="shared" si="13"/>
        <v>44608.921249999999</v>
      </c>
      <c r="L51" s="56"/>
      <c r="M51" s="114" t="str">
        <f t="shared" si="14"/>
        <v>LTE_팅
5.0G</v>
      </c>
      <c r="N51" s="115">
        <f t="shared" si="7"/>
        <v>25036.11</v>
      </c>
      <c r="O51" s="115">
        <f t="shared" si="15"/>
        <v>1043.1712500000001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399300</v>
      </c>
      <c r="I52" s="96">
        <f t="shared" si="11"/>
        <v>29227.671249999999</v>
      </c>
      <c r="J52" s="96">
        <f t="shared" si="12"/>
        <v>23681.837916666664</v>
      </c>
      <c r="K52" s="105">
        <f t="shared" si="13"/>
        <v>20908.921249999999</v>
      </c>
      <c r="L52" s="56"/>
      <c r="M52" s="114" t="str">
        <f t="shared" si="14"/>
        <v>ZEM플랜
라이트</v>
      </c>
      <c r="N52" s="115">
        <f t="shared" si="7"/>
        <v>25036.11</v>
      </c>
      <c r="O52" s="115">
        <f t="shared" si="15"/>
        <v>1043.1712500000001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399300</v>
      </c>
      <c r="I53" s="101">
        <f t="shared" si="11"/>
        <v>32527.671249999999</v>
      </c>
      <c r="J53" s="101">
        <f t="shared" si="12"/>
        <v>26981.837916666664</v>
      </c>
      <c r="K53" s="102">
        <f t="shared" si="13"/>
        <v>24208.921249999999</v>
      </c>
      <c r="L53" s="56"/>
      <c r="M53" s="114" t="str">
        <f t="shared" si="14"/>
        <v>ZEM플랜
스마트</v>
      </c>
      <c r="N53" s="115">
        <f t="shared" si="7"/>
        <v>25036.11</v>
      </c>
      <c r="O53" s="115">
        <f t="shared" si="15"/>
        <v>1043.1712500000001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399300</v>
      </c>
      <c r="I54" s="96">
        <f t="shared" si="11"/>
        <v>32527.671249999999</v>
      </c>
      <c r="J54" s="96">
        <f t="shared" si="12"/>
        <v>26981.837916666664</v>
      </c>
      <c r="K54" s="105">
        <f t="shared" si="13"/>
        <v>24208.921249999999</v>
      </c>
      <c r="L54" s="56"/>
      <c r="M54" s="114" t="str">
        <f t="shared" si="14"/>
        <v>LTE T끼리
어르신</v>
      </c>
      <c r="N54" s="115">
        <f t="shared" si="7"/>
        <v>25036.11</v>
      </c>
      <c r="O54" s="115">
        <f t="shared" si="15"/>
        <v>1043.1712500000001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399300</v>
      </c>
      <c r="I55" s="94">
        <f t="shared" si="11"/>
        <v>42427.671249999999</v>
      </c>
      <c r="J55" s="94">
        <f t="shared" si="12"/>
        <v>36881.837916666664</v>
      </c>
      <c r="K55" s="99">
        <f t="shared" si="13"/>
        <v>34108.921249999999</v>
      </c>
      <c r="L55" s="56"/>
      <c r="M55" s="114" t="str">
        <f t="shared" si="14"/>
        <v>LTE어르신
세이브</v>
      </c>
      <c r="N55" s="115">
        <f t="shared" si="7"/>
        <v>25036.11</v>
      </c>
      <c r="O55" s="115">
        <f t="shared" si="15"/>
        <v>1043.1712500000001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399300</v>
      </c>
      <c r="I56" s="94">
        <f t="shared" si="11"/>
        <v>49927.671249999999</v>
      </c>
      <c r="J56" s="94">
        <f t="shared" si="12"/>
        <v>44381.837916666664</v>
      </c>
      <c r="K56" s="99">
        <f t="shared" si="13"/>
        <v>41608.921249999999</v>
      </c>
      <c r="L56" s="56"/>
      <c r="M56" s="114" t="str">
        <f t="shared" si="14"/>
        <v>LTE어르신
안심2.8G</v>
      </c>
      <c r="N56" s="115">
        <f t="shared" si="7"/>
        <v>25036.11</v>
      </c>
      <c r="O56" s="115">
        <f t="shared" si="15"/>
        <v>1043.1712500000001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399300</v>
      </c>
      <c r="I57" s="94">
        <f t="shared" si="11"/>
        <v>55177.671249999999</v>
      </c>
      <c r="J57" s="94">
        <f t="shared" si="12"/>
        <v>49631.837916666664</v>
      </c>
      <c r="K57" s="99">
        <f t="shared" si="13"/>
        <v>46858.921249999999</v>
      </c>
      <c r="L57" s="56"/>
      <c r="M57" s="114" t="str">
        <f t="shared" si="14"/>
        <v>LTE어르신
안심4.5G</v>
      </c>
      <c r="N57" s="115">
        <f t="shared" si="7"/>
        <v>25036.11</v>
      </c>
      <c r="O57" s="115">
        <f t="shared" si="15"/>
        <v>1043.1712500000001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399300</v>
      </c>
      <c r="I58" s="94">
        <f t="shared" si="11"/>
        <v>69427.671249999999</v>
      </c>
      <c r="J58" s="94">
        <f t="shared" si="12"/>
        <v>63881.837916666671</v>
      </c>
      <c r="K58" s="99">
        <f t="shared" si="13"/>
        <v>61108.921249999999</v>
      </c>
      <c r="L58" s="56"/>
      <c r="M58" s="114" t="str">
        <f t="shared" si="14"/>
        <v>LTE어르신
에센스</v>
      </c>
      <c r="N58" s="115">
        <f t="shared" si="7"/>
        <v>25036.11</v>
      </c>
      <c r="O58" s="115">
        <f t="shared" si="15"/>
        <v>1043.1712500000001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399300</v>
      </c>
      <c r="I59" s="101">
        <f t="shared" si="11"/>
        <v>76927.671249999999</v>
      </c>
      <c r="J59" s="101">
        <f t="shared" si="12"/>
        <v>71381.837916666671</v>
      </c>
      <c r="K59" s="102">
        <f t="shared" si="13"/>
        <v>68608.921249999999</v>
      </c>
      <c r="L59" s="56"/>
      <c r="M59" s="114" t="str">
        <f t="shared" si="14"/>
        <v>LTE어르신
스페셜</v>
      </c>
      <c r="N59" s="115">
        <f t="shared" si="7"/>
        <v>25036.11</v>
      </c>
      <c r="O59" s="115">
        <f t="shared" si="15"/>
        <v>1043.1712500000001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8.332031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price!Q36</f>
        <v>34000</v>
      </c>
      <c r="E5" s="197">
        <f>price!R36</f>
        <v>46000</v>
      </c>
      <c r="F5" s="197">
        <f>price!S36</f>
        <v>56000</v>
      </c>
      <c r="G5" s="197">
        <f>price!T36</f>
        <v>69000</v>
      </c>
      <c r="H5" s="197">
        <f>price!U36</f>
        <v>81000</v>
      </c>
      <c r="I5" s="197">
        <f>price!V36</f>
        <v>108000</v>
      </c>
      <c r="J5" s="197">
        <f>price!W36</f>
        <v>34000</v>
      </c>
      <c r="K5" s="197">
        <f>price!X36</f>
        <v>56000</v>
      </c>
      <c r="L5" s="197">
        <f>price!Y36</f>
        <v>69000</v>
      </c>
      <c r="M5" s="197">
        <f>price!Z36</f>
        <v>34000</v>
      </c>
      <c r="N5" s="197">
        <f>price!AA36</f>
        <v>60000</v>
      </c>
      <c r="O5" s="197">
        <f>price!AB36</f>
        <v>33000</v>
      </c>
      <c r="P5" s="197">
        <f>price!AC36</f>
        <v>42000</v>
      </c>
      <c r="Q5" s="197">
        <f>price!AD36</f>
        <v>51000</v>
      </c>
      <c r="R5" s="197">
        <f>price!AE36</f>
        <v>13000</v>
      </c>
      <c r="S5" s="197">
        <f>price!AF36</f>
        <v>21000</v>
      </c>
      <c r="T5" s="197">
        <f>price!AG36</f>
        <v>21000</v>
      </c>
      <c r="U5" s="197">
        <f>price!AH36</f>
        <v>34000</v>
      </c>
      <c r="V5" s="197">
        <f>price!AI36</f>
        <v>46000</v>
      </c>
      <c r="W5" s="197">
        <f>price!AJ36</f>
        <v>56000</v>
      </c>
      <c r="X5" s="197">
        <f>price!AK36</f>
        <v>69000</v>
      </c>
      <c r="Y5" s="197">
        <f>price!AL36</f>
        <v>81000</v>
      </c>
    </row>
    <row r="6" spans="3:25" ht="18" thickBot="1"/>
    <row r="7" spans="3:25" ht="24" thickBot="1">
      <c r="D7" s="74" t="s">
        <v>257</v>
      </c>
      <c r="E7" s="487" t="str">
        <f>price!B36</f>
        <v>아이폰SE2020_
64GB</v>
      </c>
      <c r="F7" s="487"/>
      <c r="G7" s="461" t="s">
        <v>258</v>
      </c>
      <c r="H7" s="461"/>
      <c r="I7" s="462">
        <f>price!C36</f>
        <v>539000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아이폰SE2020_
64GB</v>
      </c>
      <c r="E9" s="75" t="s">
        <v>266</v>
      </c>
      <c r="F9" s="76">
        <f>I7</f>
        <v>539000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499900</v>
      </c>
      <c r="I12" s="206">
        <f>SUM(H12/24)+E12+O12+P12</f>
        <v>55132.155416666668</v>
      </c>
      <c r="J12" s="206">
        <f>SUM(H12/36)+E12+O12+P12</f>
        <v>48189.099861111106</v>
      </c>
      <c r="K12" s="207">
        <f>SUM(H12/48)+E12+O12+P12</f>
        <v>44717.572083333333</v>
      </c>
      <c r="L12" s="56"/>
      <c r="M12" s="114" t="str">
        <f>D12</f>
        <v>LTE_플랜
세이브</v>
      </c>
      <c r="N12" s="115">
        <f t="shared" ref="N12:N33" si="0">SUM(H12*0.0627)</f>
        <v>31343.730000000003</v>
      </c>
      <c r="O12" s="115">
        <f>SUM(N12/24)</f>
        <v>1305.9887500000002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486100</v>
      </c>
      <c r="I13" s="208">
        <f t="shared" ref="I13:I33" si="2">SUM(H13/24)+E13+O13+P13</f>
        <v>64521.10291666667</v>
      </c>
      <c r="J13" s="208">
        <f t="shared" ref="J13:J33" si="3">SUM(H13/36)+E13+O13+P13</f>
        <v>57769.71402777778</v>
      </c>
      <c r="K13" s="209">
        <f t="shared" ref="K13:K33" si="4">SUM(H13/48)+E13+O13+P13</f>
        <v>54394.019583333335</v>
      </c>
      <c r="L13" s="56"/>
      <c r="M13" s="114" t="str">
        <f t="shared" ref="M13:M33" si="5">D13</f>
        <v>LTE_플랜
안심2.5G</v>
      </c>
      <c r="N13" s="115">
        <f t="shared" si="0"/>
        <v>30478.47</v>
      </c>
      <c r="O13" s="115">
        <f t="shared" ref="O13:O33" si="6">SUM(N13/24)</f>
        <v>1269.93625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474600</v>
      </c>
      <c r="I14" s="208">
        <f t="shared" si="2"/>
        <v>71011.892500000002</v>
      </c>
      <c r="J14" s="208">
        <f t="shared" si="3"/>
        <v>64420.225833333338</v>
      </c>
      <c r="K14" s="209">
        <f t="shared" si="4"/>
        <v>61124.392500000002</v>
      </c>
      <c r="L14" s="56"/>
      <c r="M14" s="114" t="str">
        <f t="shared" si="5"/>
        <v>LTE_플랜
안심4G</v>
      </c>
      <c r="N14" s="115">
        <f t="shared" si="0"/>
        <v>29757.420000000002</v>
      </c>
      <c r="O14" s="115">
        <f t="shared" si="6"/>
        <v>1239.8925000000002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459650</v>
      </c>
      <c r="I15" s="208">
        <f t="shared" si="2"/>
        <v>89349.918958333335</v>
      </c>
      <c r="J15" s="208">
        <f t="shared" si="3"/>
        <v>82965.891180555569</v>
      </c>
      <c r="K15" s="209">
        <f t="shared" si="4"/>
        <v>79773.877291666679</v>
      </c>
      <c r="L15" s="56"/>
      <c r="M15" s="114" t="str">
        <f t="shared" si="5"/>
        <v>LTE_플랜
에센스</v>
      </c>
      <c r="N15" s="115">
        <f t="shared" si="0"/>
        <v>28820.055000000004</v>
      </c>
      <c r="O15" s="115">
        <f t="shared" si="6"/>
        <v>1200.8356250000002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445850</v>
      </c>
      <c r="I16" s="208">
        <f t="shared" si="2"/>
        <v>98738.86645833333</v>
      </c>
      <c r="J16" s="208">
        <f t="shared" si="3"/>
        <v>92546.505347222221</v>
      </c>
      <c r="K16" s="209">
        <f t="shared" si="4"/>
        <v>89450.324791666673</v>
      </c>
      <c r="L16" s="56"/>
      <c r="M16" s="114" t="str">
        <f t="shared" si="5"/>
        <v>LTE_플랜
스페셜</v>
      </c>
      <c r="N16" s="115">
        <f t="shared" si="0"/>
        <v>27954.795000000002</v>
      </c>
      <c r="O16" s="115">
        <f t="shared" si="6"/>
        <v>1164.7831250000002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414800</v>
      </c>
      <c r="I17" s="210">
        <f t="shared" si="2"/>
        <v>118363.99833333332</v>
      </c>
      <c r="J17" s="210">
        <f t="shared" si="3"/>
        <v>112602.88722222221</v>
      </c>
      <c r="K17" s="211">
        <f t="shared" si="4"/>
        <v>109722.33166666667</v>
      </c>
      <c r="L17" s="56"/>
      <c r="M17" s="114" t="str">
        <f t="shared" si="5"/>
        <v>LTE_플랜
맥스</v>
      </c>
      <c r="N17" s="115">
        <f t="shared" si="0"/>
        <v>26007.960000000003</v>
      </c>
      <c r="O17" s="115">
        <f t="shared" si="6"/>
        <v>1083.6650000000002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499900</v>
      </c>
      <c r="I18" s="206">
        <f t="shared" si="2"/>
        <v>55132.155416666668</v>
      </c>
      <c r="J18" s="206">
        <f t="shared" si="3"/>
        <v>48189.099861111106</v>
      </c>
      <c r="K18" s="207">
        <f t="shared" si="4"/>
        <v>44717.572083333333</v>
      </c>
      <c r="L18" s="56"/>
      <c r="M18" s="114" t="str">
        <f t="shared" si="5"/>
        <v>LTE_0플랜
스몰</v>
      </c>
      <c r="N18" s="115">
        <f t="shared" si="0"/>
        <v>31343.730000000003</v>
      </c>
      <c r="O18" s="115">
        <f t="shared" si="6"/>
        <v>1305.9887500000002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474600</v>
      </c>
      <c r="I19" s="208">
        <f t="shared" si="2"/>
        <v>71011.892500000002</v>
      </c>
      <c r="J19" s="208">
        <f t="shared" si="3"/>
        <v>64420.225833333338</v>
      </c>
      <c r="K19" s="209">
        <f t="shared" si="4"/>
        <v>61124.392500000002</v>
      </c>
      <c r="L19" s="56"/>
      <c r="M19" s="114" t="str">
        <f t="shared" si="5"/>
        <v>LTE_0플랜
미디엄</v>
      </c>
      <c r="N19" s="115">
        <f t="shared" si="0"/>
        <v>29757.420000000002</v>
      </c>
      <c r="O19" s="115">
        <f t="shared" si="6"/>
        <v>1239.8925000000002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459650</v>
      </c>
      <c r="I20" s="212">
        <f t="shared" si="2"/>
        <v>89349.918958333335</v>
      </c>
      <c r="J20" s="212">
        <f t="shared" si="3"/>
        <v>82965.891180555569</v>
      </c>
      <c r="K20" s="213">
        <f t="shared" si="4"/>
        <v>79773.877291666679</v>
      </c>
      <c r="L20" s="56"/>
      <c r="M20" s="114" t="str">
        <f t="shared" si="5"/>
        <v>LTE_0플랜
라지</v>
      </c>
      <c r="N20" s="115">
        <f t="shared" si="0"/>
        <v>28820.055000000004</v>
      </c>
      <c r="O20" s="115">
        <f t="shared" si="6"/>
        <v>1200.8356250000002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499900</v>
      </c>
      <c r="I21" s="214">
        <f t="shared" si="2"/>
        <v>55132.155416666668</v>
      </c>
      <c r="J21" s="214">
        <f t="shared" si="3"/>
        <v>48189.099861111106</v>
      </c>
      <c r="K21" s="215">
        <f t="shared" si="4"/>
        <v>44717.572083333333</v>
      </c>
      <c r="L21" s="56"/>
      <c r="M21" s="114" t="str">
        <f t="shared" si="5"/>
        <v>0플랜
히어로</v>
      </c>
      <c r="N21" s="115">
        <f t="shared" si="0"/>
        <v>31343.730000000003</v>
      </c>
      <c r="O21" s="115">
        <f t="shared" si="6"/>
        <v>1305.9887500000002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470000</v>
      </c>
      <c r="I22" s="210">
        <f t="shared" si="2"/>
        <v>75808.208333333328</v>
      </c>
      <c r="J22" s="210">
        <f t="shared" si="3"/>
        <v>69280.430555555562</v>
      </c>
      <c r="K22" s="211">
        <f t="shared" si="4"/>
        <v>66016.541666666672</v>
      </c>
      <c r="L22" s="56"/>
      <c r="M22" s="114" t="str">
        <f t="shared" si="5"/>
        <v>0플랜
슈퍼히어로</v>
      </c>
      <c r="N22" s="115">
        <f t="shared" si="0"/>
        <v>29469.000000000004</v>
      </c>
      <c r="O22" s="115">
        <f t="shared" si="6"/>
        <v>1227.8750000000002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501050</v>
      </c>
      <c r="I23" s="206">
        <f t="shared" si="2"/>
        <v>53183.076458333329</v>
      </c>
      <c r="J23" s="206">
        <f t="shared" si="3"/>
        <v>46224.048680555556</v>
      </c>
      <c r="K23" s="207">
        <f t="shared" si="4"/>
        <v>42744.534791666665</v>
      </c>
      <c r="L23" s="56"/>
      <c r="M23" s="114" t="str">
        <f t="shared" si="5"/>
        <v>LTE_팅
세이브</v>
      </c>
      <c r="N23" s="115">
        <f t="shared" si="0"/>
        <v>31415.835000000003</v>
      </c>
      <c r="O23" s="115">
        <f t="shared" si="6"/>
        <v>1308.9931250000002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490700</v>
      </c>
      <c r="I24" s="208">
        <f t="shared" si="2"/>
        <v>62724.787083333329</v>
      </c>
      <c r="J24" s="208">
        <f t="shared" si="3"/>
        <v>55909.509305555555</v>
      </c>
      <c r="K24" s="209">
        <f t="shared" si="4"/>
        <v>52501.870416666665</v>
      </c>
      <c r="L24" s="56"/>
      <c r="M24" s="114" t="str">
        <f t="shared" si="5"/>
        <v>LTE_팅
3.0G</v>
      </c>
      <c r="N24" s="115">
        <f t="shared" si="0"/>
        <v>30766.890000000003</v>
      </c>
      <c r="O24" s="115">
        <f t="shared" si="6"/>
        <v>1281.9537500000001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480350</v>
      </c>
      <c r="I25" s="212">
        <f t="shared" si="2"/>
        <v>68266.497708333321</v>
      </c>
      <c r="J25" s="212">
        <f t="shared" si="3"/>
        <v>61594.969930555555</v>
      </c>
      <c r="K25" s="213">
        <f t="shared" si="4"/>
        <v>58259.206041666665</v>
      </c>
      <c r="L25" s="56"/>
      <c r="M25" s="114" t="str">
        <f t="shared" si="5"/>
        <v>LTE_팅
5.0G</v>
      </c>
      <c r="N25" s="115">
        <f t="shared" si="0"/>
        <v>30117.945000000003</v>
      </c>
      <c r="O25" s="115">
        <f t="shared" si="6"/>
        <v>1254.9143750000001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524050</v>
      </c>
      <c r="I26" s="214">
        <f t="shared" si="2"/>
        <v>38601.497291666674</v>
      </c>
      <c r="J26" s="214">
        <f t="shared" si="3"/>
        <v>31323.025069444444</v>
      </c>
      <c r="K26" s="215">
        <f t="shared" si="4"/>
        <v>27683.788958333334</v>
      </c>
      <c r="L26" s="56"/>
      <c r="M26" s="114" t="str">
        <f t="shared" si="5"/>
        <v>ZEM플랜
라이트</v>
      </c>
      <c r="N26" s="115">
        <f t="shared" si="0"/>
        <v>32857.935000000005</v>
      </c>
      <c r="O26" s="115">
        <f t="shared" si="6"/>
        <v>1369.0806250000003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514850</v>
      </c>
      <c r="I27" s="210">
        <f t="shared" si="2"/>
        <v>42594.128958333327</v>
      </c>
      <c r="J27" s="210">
        <f t="shared" si="3"/>
        <v>35443.434513888889</v>
      </c>
      <c r="K27" s="211">
        <f t="shared" si="4"/>
        <v>31868.087291666663</v>
      </c>
      <c r="L27" s="56"/>
      <c r="M27" s="114" t="str">
        <f t="shared" si="5"/>
        <v>ZEM플랜
스마트</v>
      </c>
      <c r="N27" s="115">
        <f t="shared" si="0"/>
        <v>32281.095000000001</v>
      </c>
      <c r="O27" s="115">
        <f t="shared" si="6"/>
        <v>1345.045625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514850</v>
      </c>
      <c r="I28" s="206">
        <f t="shared" si="2"/>
        <v>42594.128958333327</v>
      </c>
      <c r="J28" s="206">
        <f t="shared" si="3"/>
        <v>35443.434513888889</v>
      </c>
      <c r="K28" s="207">
        <f t="shared" si="4"/>
        <v>31868.087291666663</v>
      </c>
      <c r="L28" s="56"/>
      <c r="M28" s="114" t="str">
        <f t="shared" si="5"/>
        <v>LTE T끼리
어르신</v>
      </c>
      <c r="N28" s="115">
        <f t="shared" si="0"/>
        <v>32281.095000000001</v>
      </c>
      <c r="O28" s="115">
        <f t="shared" si="6"/>
        <v>1345.045625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499900</v>
      </c>
      <c r="I29" s="208">
        <f t="shared" si="2"/>
        <v>55132.155416666668</v>
      </c>
      <c r="J29" s="208">
        <f t="shared" si="3"/>
        <v>48189.099861111106</v>
      </c>
      <c r="K29" s="209">
        <f t="shared" si="4"/>
        <v>44717.572083333333</v>
      </c>
      <c r="L29" s="56"/>
      <c r="M29" s="114" t="str">
        <f t="shared" si="5"/>
        <v>LTE어르신
세이브</v>
      </c>
      <c r="N29" s="115">
        <f t="shared" si="0"/>
        <v>31343.730000000003</v>
      </c>
      <c r="O29" s="115">
        <f t="shared" si="6"/>
        <v>1305.9887500000002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486100</v>
      </c>
      <c r="I30" s="208">
        <f t="shared" si="2"/>
        <v>64521.10291666667</v>
      </c>
      <c r="J30" s="208">
        <f t="shared" si="3"/>
        <v>57769.71402777778</v>
      </c>
      <c r="K30" s="209">
        <f t="shared" si="4"/>
        <v>54394.019583333335</v>
      </c>
      <c r="L30" s="56"/>
      <c r="M30" s="114" t="str">
        <f t="shared" si="5"/>
        <v>LTE어르신
안심2.8G</v>
      </c>
      <c r="N30" s="115">
        <f t="shared" si="0"/>
        <v>30478.47</v>
      </c>
      <c r="O30" s="115">
        <f t="shared" si="6"/>
        <v>1269.93625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474600</v>
      </c>
      <c r="I31" s="208">
        <f t="shared" si="2"/>
        <v>71011.892500000002</v>
      </c>
      <c r="J31" s="208">
        <f t="shared" si="3"/>
        <v>64420.225833333338</v>
      </c>
      <c r="K31" s="209">
        <f t="shared" si="4"/>
        <v>61124.392500000002</v>
      </c>
      <c r="L31" s="56"/>
      <c r="M31" s="114" t="str">
        <f t="shared" si="5"/>
        <v>LTE어르신
안심4.5G</v>
      </c>
      <c r="N31" s="115">
        <f t="shared" si="0"/>
        <v>29757.420000000002</v>
      </c>
      <c r="O31" s="115">
        <f t="shared" si="6"/>
        <v>1239.8925000000002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459650</v>
      </c>
      <c r="I32" s="208">
        <f t="shared" si="2"/>
        <v>89349.918958333335</v>
      </c>
      <c r="J32" s="208">
        <f t="shared" si="3"/>
        <v>82965.891180555569</v>
      </c>
      <c r="K32" s="209">
        <f t="shared" si="4"/>
        <v>79773.877291666679</v>
      </c>
      <c r="L32" s="56"/>
      <c r="M32" s="114" t="str">
        <f t="shared" si="5"/>
        <v>LTE어르신
에센스</v>
      </c>
      <c r="N32" s="115">
        <f t="shared" si="0"/>
        <v>28820.055000000004</v>
      </c>
      <c r="O32" s="115">
        <f t="shared" si="6"/>
        <v>1200.8356250000002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445850</v>
      </c>
      <c r="I33" s="210">
        <f t="shared" si="2"/>
        <v>98738.86645833333</v>
      </c>
      <c r="J33" s="210">
        <f t="shared" si="3"/>
        <v>92546.505347222221</v>
      </c>
      <c r="K33" s="211">
        <f t="shared" si="4"/>
        <v>89450.324791666673</v>
      </c>
      <c r="L33" s="56"/>
      <c r="M33" s="114" t="str">
        <f t="shared" si="5"/>
        <v>LTE어르신
스페셜</v>
      </c>
      <c r="N33" s="115">
        <f t="shared" si="0"/>
        <v>27954.795000000002</v>
      </c>
      <c r="O33" s="115">
        <f t="shared" si="6"/>
        <v>1164.7831250000002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아이폰SE2020_
64GB</v>
      </c>
      <c r="E35" s="75" t="s">
        <v>266</v>
      </c>
      <c r="F35" s="76">
        <f>I7</f>
        <v>539000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539000</v>
      </c>
      <c r="I38" s="97">
        <f>SUM(H38/24)+O38+P38+E38-F38</f>
        <v>48613.470833333333</v>
      </c>
      <c r="J38" s="97">
        <f>SUM(H38/36)+O38+P38+E38-F38</f>
        <v>41127.359722222223</v>
      </c>
      <c r="K38" s="98">
        <f>SUM(H38/48)+O38+P38+E38-F38</f>
        <v>37384.304166666669</v>
      </c>
      <c r="L38" s="56"/>
      <c r="M38" s="114" t="str">
        <f>D38</f>
        <v>LTE_플랜
세이브</v>
      </c>
      <c r="N38" s="115">
        <f t="shared" ref="N38:N59" si="7">SUM(H38*0.0627)</f>
        <v>33795.300000000003</v>
      </c>
      <c r="O38" s="115">
        <f>SUM(N38/24)</f>
        <v>1408.1375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539000</v>
      </c>
      <c r="I39" s="94">
        <f t="shared" ref="I39:I59" si="11">SUM(H39/24)+O39+P39+E39-F39</f>
        <v>56113.470833333326</v>
      </c>
      <c r="J39" s="94">
        <f t="shared" ref="J39:J59" si="12">SUM(H39/36)+O39+P39+E39-F39</f>
        <v>48627.359722222223</v>
      </c>
      <c r="K39" s="99">
        <f t="shared" ref="K39:K59" si="13">SUM(H39/48)+O39+P39+E39-F39</f>
        <v>44884.304166666669</v>
      </c>
      <c r="L39" s="56"/>
      <c r="M39" s="114" t="str">
        <f t="shared" ref="M39:M59" si="14">D39</f>
        <v>LTE_플랜
안심2.5G</v>
      </c>
      <c r="N39" s="115">
        <f t="shared" si="7"/>
        <v>33795.300000000003</v>
      </c>
      <c r="O39" s="115">
        <f t="shared" ref="O39:O59" si="15">SUM(N39/24)</f>
        <v>1408.1375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539000</v>
      </c>
      <c r="I40" s="94">
        <f t="shared" si="11"/>
        <v>61363.470833333326</v>
      </c>
      <c r="J40" s="94">
        <f t="shared" si="12"/>
        <v>53877.359722222231</v>
      </c>
      <c r="K40" s="99">
        <f t="shared" si="13"/>
        <v>50134.304166666669</v>
      </c>
      <c r="L40" s="56"/>
      <c r="M40" s="114" t="str">
        <f t="shared" si="14"/>
        <v>LTE_플랜
안심4G</v>
      </c>
      <c r="N40" s="115">
        <f t="shared" si="7"/>
        <v>33795.300000000003</v>
      </c>
      <c r="O40" s="115">
        <f t="shared" si="15"/>
        <v>1408.1375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539000</v>
      </c>
      <c r="I41" s="94">
        <f t="shared" si="11"/>
        <v>75613.470833333326</v>
      </c>
      <c r="J41" s="94">
        <f t="shared" si="12"/>
        <v>68127.359722222231</v>
      </c>
      <c r="K41" s="99">
        <f t="shared" si="13"/>
        <v>64384.304166666669</v>
      </c>
      <c r="L41" s="56"/>
      <c r="M41" s="114" t="str">
        <f t="shared" si="14"/>
        <v>LTE_플랜
에센스</v>
      </c>
      <c r="N41" s="115">
        <f t="shared" si="7"/>
        <v>33795.300000000003</v>
      </c>
      <c r="O41" s="115">
        <f t="shared" si="15"/>
        <v>1408.1375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539000</v>
      </c>
      <c r="I42" s="94">
        <f t="shared" si="11"/>
        <v>83113.470833333326</v>
      </c>
      <c r="J42" s="94">
        <f t="shared" si="12"/>
        <v>75627.359722222231</v>
      </c>
      <c r="K42" s="99">
        <f t="shared" si="13"/>
        <v>71884.304166666669</v>
      </c>
      <c r="L42" s="56"/>
      <c r="M42" s="114" t="str">
        <f t="shared" si="14"/>
        <v>LTE_플랜
스페셜</v>
      </c>
      <c r="N42" s="115">
        <f t="shared" si="7"/>
        <v>33795.300000000003</v>
      </c>
      <c r="O42" s="115">
        <f t="shared" si="15"/>
        <v>1408.1375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539000</v>
      </c>
      <c r="I43" s="104">
        <f t="shared" si="11"/>
        <v>98863.470833333326</v>
      </c>
      <c r="J43" s="104">
        <f t="shared" si="12"/>
        <v>91377.359722222231</v>
      </c>
      <c r="K43" s="106">
        <f t="shared" si="13"/>
        <v>87634.304166666669</v>
      </c>
      <c r="L43" s="56"/>
      <c r="M43" s="114" t="str">
        <f t="shared" si="14"/>
        <v>LTE_플랜
맥스</v>
      </c>
      <c r="N43" s="115">
        <f t="shared" si="7"/>
        <v>33795.300000000003</v>
      </c>
      <c r="O43" s="115">
        <f t="shared" si="15"/>
        <v>1408.1375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539000</v>
      </c>
      <c r="I44" s="97">
        <f t="shared" si="11"/>
        <v>48613.470833333333</v>
      </c>
      <c r="J44" s="97">
        <f t="shared" si="12"/>
        <v>41127.359722222223</v>
      </c>
      <c r="K44" s="98">
        <f t="shared" si="13"/>
        <v>37384.304166666669</v>
      </c>
      <c r="L44" s="56"/>
      <c r="M44" s="114" t="str">
        <f t="shared" si="14"/>
        <v>LTE_0플랜
스몰</v>
      </c>
      <c r="N44" s="115">
        <f t="shared" si="7"/>
        <v>33795.300000000003</v>
      </c>
      <c r="O44" s="115">
        <f t="shared" si="15"/>
        <v>1408.1375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539000</v>
      </c>
      <c r="I45" s="94">
        <f t="shared" si="11"/>
        <v>61363.470833333326</v>
      </c>
      <c r="J45" s="94">
        <f>SUM(H45/36)+O45+P45+E45-F45</f>
        <v>53877.359722222231</v>
      </c>
      <c r="K45" s="99">
        <f t="shared" si="13"/>
        <v>50134.304166666669</v>
      </c>
      <c r="L45" s="56"/>
      <c r="M45" s="114" t="str">
        <f t="shared" si="14"/>
        <v>LTE_0플랜
미디엄</v>
      </c>
      <c r="N45" s="115">
        <f t="shared" si="7"/>
        <v>33795.300000000003</v>
      </c>
      <c r="O45" s="115">
        <f t="shared" si="15"/>
        <v>1408.1375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539000</v>
      </c>
      <c r="I46" s="101">
        <f t="shared" si="11"/>
        <v>75613.470833333326</v>
      </c>
      <c r="J46" s="101">
        <f t="shared" si="12"/>
        <v>68127.359722222231</v>
      </c>
      <c r="K46" s="102">
        <f t="shared" si="13"/>
        <v>64384.304166666669</v>
      </c>
      <c r="L46" s="56"/>
      <c r="M46" s="114" t="str">
        <f t="shared" si="14"/>
        <v>LTE_0플랜
라지</v>
      </c>
      <c r="N46" s="115">
        <f t="shared" si="7"/>
        <v>33795.300000000003</v>
      </c>
      <c r="O46" s="115">
        <f t="shared" si="15"/>
        <v>1408.1375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539000</v>
      </c>
      <c r="I47" s="96">
        <f t="shared" si="11"/>
        <v>48613.470833333333</v>
      </c>
      <c r="J47" s="96">
        <f t="shared" si="12"/>
        <v>41127.359722222223</v>
      </c>
      <c r="K47" s="105">
        <f t="shared" si="13"/>
        <v>37384.304166666669</v>
      </c>
      <c r="L47" s="56"/>
      <c r="M47" s="114" t="str">
        <f t="shared" si="14"/>
        <v>0플랜
히어로</v>
      </c>
      <c r="N47" s="115">
        <f t="shared" si="7"/>
        <v>33795.300000000003</v>
      </c>
      <c r="O47" s="115">
        <f t="shared" si="15"/>
        <v>1408.1375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539000</v>
      </c>
      <c r="I48" s="104">
        <f t="shared" si="11"/>
        <v>65113.470833333326</v>
      </c>
      <c r="J48" s="104">
        <f t="shared" si="12"/>
        <v>57627.359722222231</v>
      </c>
      <c r="K48" s="106">
        <f t="shared" si="13"/>
        <v>53884.304166666669</v>
      </c>
      <c r="L48" s="56"/>
      <c r="M48" s="114" t="str">
        <f t="shared" si="14"/>
        <v>0플랜
슈퍼히어로</v>
      </c>
      <c r="N48" s="115">
        <f t="shared" si="7"/>
        <v>33795.300000000003</v>
      </c>
      <c r="O48" s="115">
        <f t="shared" si="15"/>
        <v>1408.1375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539000</v>
      </c>
      <c r="I49" s="217">
        <f t="shared" si="11"/>
        <v>47113.470833333333</v>
      </c>
      <c r="J49" s="217">
        <f t="shared" si="12"/>
        <v>39627.359722222223</v>
      </c>
      <c r="K49" s="218">
        <f t="shared" si="13"/>
        <v>35884.304166666669</v>
      </c>
      <c r="L49" s="56"/>
      <c r="M49" s="114" t="str">
        <f t="shared" si="14"/>
        <v>LTE_팅
세이브</v>
      </c>
      <c r="N49" s="115">
        <f t="shared" si="7"/>
        <v>33795.300000000003</v>
      </c>
      <c r="O49" s="115">
        <f t="shared" si="15"/>
        <v>1408.1375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539000</v>
      </c>
      <c r="I50" s="94">
        <f t="shared" si="11"/>
        <v>54613.470833333333</v>
      </c>
      <c r="J50" s="94">
        <f t="shared" si="12"/>
        <v>47127.359722222223</v>
      </c>
      <c r="K50" s="219">
        <f t="shared" si="13"/>
        <v>43384.304166666669</v>
      </c>
      <c r="L50" s="56"/>
      <c r="M50" s="114" t="str">
        <f t="shared" si="14"/>
        <v>LTE_팅
3.0G</v>
      </c>
      <c r="N50" s="115">
        <f t="shared" si="7"/>
        <v>33795.300000000003</v>
      </c>
      <c r="O50" s="115">
        <f t="shared" si="15"/>
        <v>1408.1375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539000</v>
      </c>
      <c r="I51" s="221">
        <f t="shared" si="11"/>
        <v>59113.470833333326</v>
      </c>
      <c r="J51" s="221">
        <f t="shared" si="12"/>
        <v>51627.359722222223</v>
      </c>
      <c r="K51" s="222">
        <f t="shared" si="13"/>
        <v>47884.304166666669</v>
      </c>
      <c r="L51" s="56"/>
      <c r="M51" s="114" t="str">
        <f t="shared" si="14"/>
        <v>LTE_팅
5.0G</v>
      </c>
      <c r="N51" s="115">
        <f t="shared" si="7"/>
        <v>33795.300000000003</v>
      </c>
      <c r="O51" s="115">
        <f t="shared" si="15"/>
        <v>1408.1375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539000</v>
      </c>
      <c r="I52" s="96">
        <f t="shared" si="11"/>
        <v>35413.470833333333</v>
      </c>
      <c r="J52" s="96">
        <f t="shared" si="12"/>
        <v>27927.359722222223</v>
      </c>
      <c r="K52" s="105">
        <f t="shared" si="13"/>
        <v>24184.304166666669</v>
      </c>
      <c r="L52" s="56"/>
      <c r="M52" s="114" t="str">
        <f t="shared" si="14"/>
        <v>ZEM플랜
라이트</v>
      </c>
      <c r="N52" s="115">
        <f t="shared" si="7"/>
        <v>33795.300000000003</v>
      </c>
      <c r="O52" s="115">
        <f t="shared" si="15"/>
        <v>1408.1375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539000</v>
      </c>
      <c r="I53" s="101">
        <f t="shared" si="11"/>
        <v>38713.470833333333</v>
      </c>
      <c r="J53" s="101">
        <f t="shared" si="12"/>
        <v>31227.359722222223</v>
      </c>
      <c r="K53" s="102">
        <f t="shared" si="13"/>
        <v>27484.304166666669</v>
      </c>
      <c r="L53" s="56"/>
      <c r="M53" s="114" t="str">
        <f t="shared" si="14"/>
        <v>ZEM플랜
스마트</v>
      </c>
      <c r="N53" s="115">
        <f t="shared" si="7"/>
        <v>33795.300000000003</v>
      </c>
      <c r="O53" s="115">
        <f t="shared" si="15"/>
        <v>1408.1375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539000</v>
      </c>
      <c r="I54" s="96">
        <f t="shared" si="11"/>
        <v>38713.470833333333</v>
      </c>
      <c r="J54" s="96">
        <f t="shared" si="12"/>
        <v>31227.359722222223</v>
      </c>
      <c r="K54" s="105">
        <f t="shared" si="13"/>
        <v>27484.304166666669</v>
      </c>
      <c r="L54" s="56"/>
      <c r="M54" s="114" t="str">
        <f t="shared" si="14"/>
        <v>LTE T끼리
어르신</v>
      </c>
      <c r="N54" s="115">
        <f t="shared" si="7"/>
        <v>33795.300000000003</v>
      </c>
      <c r="O54" s="115">
        <f t="shared" si="15"/>
        <v>1408.1375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539000</v>
      </c>
      <c r="I55" s="94">
        <f t="shared" si="11"/>
        <v>48613.470833333333</v>
      </c>
      <c r="J55" s="94">
        <f t="shared" si="12"/>
        <v>41127.359722222223</v>
      </c>
      <c r="K55" s="99">
        <f t="shared" si="13"/>
        <v>37384.304166666669</v>
      </c>
      <c r="L55" s="56"/>
      <c r="M55" s="114" t="str">
        <f t="shared" si="14"/>
        <v>LTE어르신
세이브</v>
      </c>
      <c r="N55" s="115">
        <f t="shared" si="7"/>
        <v>33795.300000000003</v>
      </c>
      <c r="O55" s="115">
        <f t="shared" si="15"/>
        <v>1408.1375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539000</v>
      </c>
      <c r="I56" s="94">
        <f t="shared" si="11"/>
        <v>56113.470833333326</v>
      </c>
      <c r="J56" s="94">
        <f t="shared" si="12"/>
        <v>48627.359722222223</v>
      </c>
      <c r="K56" s="99">
        <f t="shared" si="13"/>
        <v>44884.304166666669</v>
      </c>
      <c r="L56" s="56"/>
      <c r="M56" s="114" t="str">
        <f t="shared" si="14"/>
        <v>LTE어르신
안심2.8G</v>
      </c>
      <c r="N56" s="115">
        <f t="shared" si="7"/>
        <v>33795.300000000003</v>
      </c>
      <c r="O56" s="115">
        <f t="shared" si="15"/>
        <v>1408.1375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539000</v>
      </c>
      <c r="I57" s="94">
        <f t="shared" si="11"/>
        <v>61363.470833333326</v>
      </c>
      <c r="J57" s="94">
        <f t="shared" si="12"/>
        <v>53877.359722222231</v>
      </c>
      <c r="K57" s="99">
        <f t="shared" si="13"/>
        <v>50134.304166666669</v>
      </c>
      <c r="L57" s="56"/>
      <c r="M57" s="114" t="str">
        <f t="shared" si="14"/>
        <v>LTE어르신
안심4.5G</v>
      </c>
      <c r="N57" s="115">
        <f t="shared" si="7"/>
        <v>33795.300000000003</v>
      </c>
      <c r="O57" s="115">
        <f t="shared" si="15"/>
        <v>1408.1375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539000</v>
      </c>
      <c r="I58" s="94">
        <f t="shared" si="11"/>
        <v>75613.470833333326</v>
      </c>
      <c r="J58" s="94">
        <f t="shared" si="12"/>
        <v>68127.359722222231</v>
      </c>
      <c r="K58" s="99">
        <f t="shared" si="13"/>
        <v>64384.304166666669</v>
      </c>
      <c r="L58" s="56"/>
      <c r="M58" s="114" t="str">
        <f t="shared" si="14"/>
        <v>LTE어르신
에센스</v>
      </c>
      <c r="N58" s="115">
        <f t="shared" si="7"/>
        <v>33795.300000000003</v>
      </c>
      <c r="O58" s="115">
        <f t="shared" si="15"/>
        <v>1408.1375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539000</v>
      </c>
      <c r="I59" s="101">
        <f t="shared" si="11"/>
        <v>83113.470833333326</v>
      </c>
      <c r="J59" s="101">
        <f t="shared" si="12"/>
        <v>75627.359722222231</v>
      </c>
      <c r="K59" s="102">
        <f t="shared" si="13"/>
        <v>71884.304166666669</v>
      </c>
      <c r="L59" s="56"/>
      <c r="M59" s="114" t="str">
        <f t="shared" si="14"/>
        <v>LTE어르신
스페셜</v>
      </c>
      <c r="N59" s="115">
        <f t="shared" si="7"/>
        <v>33795.300000000003</v>
      </c>
      <c r="O59" s="115">
        <f t="shared" si="15"/>
        <v>1408.1375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5.1640625" customWidth="1"/>
    <col min="2" max="2" width="0.6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301" customFormat="1" ht="14">
      <c r="C4" s="302" t="s">
        <v>241</v>
      </c>
      <c r="D4" s="303">
        <f>plan!A7</f>
        <v>33000</v>
      </c>
      <c r="E4" s="303">
        <f>plan!A8</f>
        <v>43000</v>
      </c>
      <c r="F4" s="303">
        <f>plan!A9</f>
        <v>50000</v>
      </c>
      <c r="G4" s="303">
        <f>plan!A10</f>
        <v>69000</v>
      </c>
      <c r="H4" s="303">
        <f>plan!A11</f>
        <v>79000</v>
      </c>
      <c r="I4" s="303">
        <f>plan!A12</f>
        <v>100000</v>
      </c>
      <c r="J4" s="303">
        <f>plan!A13</f>
        <v>33000</v>
      </c>
      <c r="K4" s="303">
        <f>plan!A14</f>
        <v>50000</v>
      </c>
      <c r="L4" s="303">
        <f>plan!A15</f>
        <v>69000</v>
      </c>
      <c r="M4" s="303">
        <f>plan!A16</f>
        <v>33000</v>
      </c>
      <c r="N4" s="304">
        <f>plan!A17</f>
        <v>55000</v>
      </c>
      <c r="O4" s="303">
        <f>plan!A18</f>
        <v>31000</v>
      </c>
      <c r="P4" s="303">
        <f>plan!A19</f>
        <v>41000</v>
      </c>
      <c r="Q4" s="303">
        <f>plan!A20</f>
        <v>47000</v>
      </c>
      <c r="R4" s="303">
        <f>plan!A21</f>
        <v>15400</v>
      </c>
      <c r="S4" s="303">
        <f>plan!A22</f>
        <v>19800</v>
      </c>
      <c r="T4" s="303">
        <f>plan!A23</f>
        <v>19800</v>
      </c>
      <c r="U4" s="303">
        <f>plan!A24</f>
        <v>33000</v>
      </c>
      <c r="V4" s="303">
        <f>plan!A25</f>
        <v>43000</v>
      </c>
      <c r="W4" s="303">
        <f>plan!A26</f>
        <v>50000</v>
      </c>
      <c r="X4" s="303">
        <f>plan!A27</f>
        <v>69000</v>
      </c>
      <c r="Y4" s="303">
        <f>plan!A28</f>
        <v>79000</v>
      </c>
    </row>
    <row r="5" spans="3:25" s="301" customFormat="1" ht="14">
      <c r="C5" s="302" t="s">
        <v>262</v>
      </c>
      <c r="D5" s="303">
        <f>price!Q37</f>
        <v>34000</v>
      </c>
      <c r="E5" s="303">
        <f>price!R37</f>
        <v>46000</v>
      </c>
      <c r="F5" s="303">
        <f>price!S37</f>
        <v>56000</v>
      </c>
      <c r="G5" s="303">
        <f>price!T37</f>
        <v>69000</v>
      </c>
      <c r="H5" s="303">
        <f>price!U37</f>
        <v>81000</v>
      </c>
      <c r="I5" s="303">
        <f>price!V37</f>
        <v>108000</v>
      </c>
      <c r="J5" s="303">
        <f>price!W37</f>
        <v>34000</v>
      </c>
      <c r="K5" s="303">
        <f>price!X37</f>
        <v>56000</v>
      </c>
      <c r="L5" s="303">
        <f>price!Y37</f>
        <v>69000</v>
      </c>
      <c r="M5" s="303">
        <f>price!Z37</f>
        <v>34000</v>
      </c>
      <c r="N5" s="303">
        <f>price!AA37</f>
        <v>60000</v>
      </c>
      <c r="O5" s="303">
        <f>price!AB37</f>
        <v>33000</v>
      </c>
      <c r="P5" s="303">
        <f>price!AC37</f>
        <v>42000</v>
      </c>
      <c r="Q5" s="303">
        <f>price!AD37</f>
        <v>51000</v>
      </c>
      <c r="R5" s="303">
        <f>price!AE37</f>
        <v>13000</v>
      </c>
      <c r="S5" s="303">
        <f>price!AF37</f>
        <v>21000</v>
      </c>
      <c r="T5" s="303">
        <f>price!AG37</f>
        <v>21000</v>
      </c>
      <c r="U5" s="303">
        <f>price!AH37</f>
        <v>34000</v>
      </c>
      <c r="V5" s="303">
        <f>price!AI37</f>
        <v>46000</v>
      </c>
      <c r="W5" s="303">
        <f>price!AJ37</f>
        <v>56000</v>
      </c>
      <c r="X5" s="303">
        <f>price!AK37</f>
        <v>69000</v>
      </c>
      <c r="Y5" s="303">
        <f>price!AL37</f>
        <v>81000</v>
      </c>
    </row>
    <row r="6" spans="3:25" ht="18" thickBot="1"/>
    <row r="7" spans="3:25" ht="24" thickBot="1">
      <c r="D7" s="74" t="s">
        <v>257</v>
      </c>
      <c r="E7" s="487" t="str">
        <f>price!B37</f>
        <v>아이폰SE2020_
128GB</v>
      </c>
      <c r="F7" s="487"/>
      <c r="G7" s="461" t="s">
        <v>258</v>
      </c>
      <c r="H7" s="461"/>
      <c r="I7" s="462">
        <f>price!C37</f>
        <v>605000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아이폰SE2020_
128GB</v>
      </c>
      <c r="E9" s="75" t="s">
        <v>266</v>
      </c>
      <c r="F9" s="76">
        <f>I7</f>
        <v>605000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565900</v>
      </c>
      <c r="I12" s="206">
        <f>SUM(H12/24)+E12+O12+P12</f>
        <v>58054.580416666671</v>
      </c>
      <c r="J12" s="206">
        <f>SUM(H12/36)+E12+O12+P12</f>
        <v>50194.858194444445</v>
      </c>
      <c r="K12" s="207">
        <f>SUM(H12/48)+E12+O12+P12</f>
        <v>46264.997083333335</v>
      </c>
      <c r="L12" s="56"/>
      <c r="M12" s="114" t="str">
        <f>D12</f>
        <v>LTE_플랜
세이브</v>
      </c>
      <c r="N12" s="115">
        <f t="shared" ref="N12:N33" si="0">SUM(H12*0.0627)</f>
        <v>35481.93</v>
      </c>
      <c r="O12" s="115">
        <f>SUM(N12/24)</f>
        <v>1478.4137499999999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552100</v>
      </c>
      <c r="I13" s="208">
        <f t="shared" ref="I13:I33" si="2">SUM(H13/24)+E13+O13+P13</f>
        <v>67443.527916666673</v>
      </c>
      <c r="J13" s="208">
        <f t="shared" ref="J13:J33" si="3">SUM(H13/36)+E13+O13+P13</f>
        <v>59775.472361111111</v>
      </c>
      <c r="K13" s="209">
        <f t="shared" ref="K13:K33" si="4">SUM(H13/48)+E13+O13+P13</f>
        <v>55941.444583333338</v>
      </c>
      <c r="L13" s="56"/>
      <c r="M13" s="114" t="str">
        <f t="shared" ref="M13:M33" si="5">D13</f>
        <v>LTE_플랜
안심2.5G</v>
      </c>
      <c r="N13" s="115">
        <f t="shared" si="0"/>
        <v>34616.670000000006</v>
      </c>
      <c r="O13" s="115">
        <f t="shared" ref="O13:O33" si="6">SUM(N13/24)</f>
        <v>1442.3612500000002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540600</v>
      </c>
      <c r="I14" s="208">
        <f t="shared" si="2"/>
        <v>73934.317500000005</v>
      </c>
      <c r="J14" s="208">
        <f t="shared" si="3"/>
        <v>66425.984166666662</v>
      </c>
      <c r="K14" s="209">
        <f t="shared" si="4"/>
        <v>62671.817499999997</v>
      </c>
      <c r="L14" s="56"/>
      <c r="M14" s="114" t="str">
        <f t="shared" si="5"/>
        <v>LTE_플랜
안심4G</v>
      </c>
      <c r="N14" s="115">
        <f t="shared" si="0"/>
        <v>33895.620000000003</v>
      </c>
      <c r="O14" s="115">
        <f t="shared" si="6"/>
        <v>1412.3175000000001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525650</v>
      </c>
      <c r="I15" s="208">
        <f t="shared" si="2"/>
        <v>92272.343958333324</v>
      </c>
      <c r="J15" s="208">
        <f t="shared" si="3"/>
        <v>84971.649513888886</v>
      </c>
      <c r="K15" s="209">
        <f t="shared" si="4"/>
        <v>81321.302291666667</v>
      </c>
      <c r="L15" s="56"/>
      <c r="M15" s="114" t="str">
        <f t="shared" si="5"/>
        <v>LTE_플랜
에센스</v>
      </c>
      <c r="N15" s="115">
        <f t="shared" si="0"/>
        <v>32958.255000000005</v>
      </c>
      <c r="O15" s="115">
        <f t="shared" si="6"/>
        <v>1373.2606250000001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511850</v>
      </c>
      <c r="I16" s="208">
        <f t="shared" si="2"/>
        <v>101661.29145833333</v>
      </c>
      <c r="J16" s="208">
        <f t="shared" si="3"/>
        <v>94552.263680555567</v>
      </c>
      <c r="K16" s="209">
        <f t="shared" si="4"/>
        <v>90997.749791666676</v>
      </c>
      <c r="L16" s="56"/>
      <c r="M16" s="114" t="str">
        <f t="shared" si="5"/>
        <v>LTE_플랜
스페셜</v>
      </c>
      <c r="N16" s="115">
        <f t="shared" si="0"/>
        <v>32092.995000000003</v>
      </c>
      <c r="O16" s="115">
        <f t="shared" si="6"/>
        <v>1337.2081250000001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480800</v>
      </c>
      <c r="I17" s="210">
        <f t="shared" si="2"/>
        <v>121286.42333333332</v>
      </c>
      <c r="J17" s="210">
        <f t="shared" si="3"/>
        <v>114608.64555555556</v>
      </c>
      <c r="K17" s="211">
        <f t="shared" si="4"/>
        <v>111269.75666666667</v>
      </c>
      <c r="L17" s="56"/>
      <c r="M17" s="114" t="str">
        <f t="shared" si="5"/>
        <v>LTE_플랜
맥스</v>
      </c>
      <c r="N17" s="115">
        <f t="shared" si="0"/>
        <v>30146.160000000003</v>
      </c>
      <c r="O17" s="115">
        <f t="shared" si="6"/>
        <v>1256.0900000000001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565900</v>
      </c>
      <c r="I18" s="206">
        <f t="shared" si="2"/>
        <v>58054.580416666671</v>
      </c>
      <c r="J18" s="206">
        <f t="shared" si="3"/>
        <v>50194.858194444445</v>
      </c>
      <c r="K18" s="207">
        <f t="shared" si="4"/>
        <v>46264.997083333335</v>
      </c>
      <c r="L18" s="56"/>
      <c r="M18" s="114" t="str">
        <f t="shared" si="5"/>
        <v>LTE_0플랜
스몰</v>
      </c>
      <c r="N18" s="115">
        <f t="shared" si="0"/>
        <v>35481.93</v>
      </c>
      <c r="O18" s="115">
        <f t="shared" si="6"/>
        <v>1478.4137499999999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540600</v>
      </c>
      <c r="I19" s="208">
        <f t="shared" si="2"/>
        <v>73934.317500000005</v>
      </c>
      <c r="J19" s="208">
        <f t="shared" si="3"/>
        <v>66425.984166666662</v>
      </c>
      <c r="K19" s="209">
        <f t="shared" si="4"/>
        <v>62671.817499999997</v>
      </c>
      <c r="L19" s="56"/>
      <c r="M19" s="114" t="str">
        <f t="shared" si="5"/>
        <v>LTE_0플랜
미디엄</v>
      </c>
      <c r="N19" s="115">
        <f t="shared" si="0"/>
        <v>33895.620000000003</v>
      </c>
      <c r="O19" s="115">
        <f t="shared" si="6"/>
        <v>1412.3175000000001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525650</v>
      </c>
      <c r="I20" s="212">
        <f t="shared" si="2"/>
        <v>92272.343958333324</v>
      </c>
      <c r="J20" s="212">
        <f t="shared" si="3"/>
        <v>84971.649513888886</v>
      </c>
      <c r="K20" s="213">
        <f t="shared" si="4"/>
        <v>81321.302291666667</v>
      </c>
      <c r="L20" s="56"/>
      <c r="M20" s="114" t="str">
        <f t="shared" si="5"/>
        <v>LTE_0플랜
라지</v>
      </c>
      <c r="N20" s="115">
        <f t="shared" si="0"/>
        <v>32958.255000000005</v>
      </c>
      <c r="O20" s="115">
        <f t="shared" si="6"/>
        <v>1373.2606250000001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565900</v>
      </c>
      <c r="I21" s="214">
        <f t="shared" si="2"/>
        <v>58054.580416666671</v>
      </c>
      <c r="J21" s="214">
        <f t="shared" si="3"/>
        <v>50194.858194444445</v>
      </c>
      <c r="K21" s="215">
        <f t="shared" si="4"/>
        <v>46264.997083333335</v>
      </c>
      <c r="L21" s="56"/>
      <c r="M21" s="114" t="str">
        <f t="shared" si="5"/>
        <v>0플랜
히어로</v>
      </c>
      <c r="N21" s="115">
        <f t="shared" si="0"/>
        <v>35481.93</v>
      </c>
      <c r="O21" s="115">
        <f t="shared" si="6"/>
        <v>1478.4137499999999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536000</v>
      </c>
      <c r="I22" s="210">
        <f t="shared" si="2"/>
        <v>78730.633333333331</v>
      </c>
      <c r="J22" s="210">
        <f t="shared" si="3"/>
        <v>71286.188888888893</v>
      </c>
      <c r="K22" s="211">
        <f t="shared" si="4"/>
        <v>67563.966666666674</v>
      </c>
      <c r="L22" s="56"/>
      <c r="M22" s="114" t="str">
        <f t="shared" si="5"/>
        <v>0플랜
슈퍼히어로</v>
      </c>
      <c r="N22" s="115">
        <f t="shared" si="0"/>
        <v>33607.200000000004</v>
      </c>
      <c r="O22" s="115">
        <f t="shared" si="6"/>
        <v>1400.3000000000002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567050</v>
      </c>
      <c r="I23" s="206">
        <f t="shared" si="2"/>
        <v>56105.501458333325</v>
      </c>
      <c r="J23" s="206">
        <f t="shared" si="3"/>
        <v>48229.807013888887</v>
      </c>
      <c r="K23" s="207">
        <f t="shared" si="4"/>
        <v>44291.959791666668</v>
      </c>
      <c r="L23" s="56"/>
      <c r="M23" s="114" t="str">
        <f t="shared" si="5"/>
        <v>LTE_팅
세이브</v>
      </c>
      <c r="N23" s="115">
        <f t="shared" si="0"/>
        <v>35554.035000000003</v>
      </c>
      <c r="O23" s="115">
        <f t="shared" si="6"/>
        <v>1481.4181250000001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556700</v>
      </c>
      <c r="I24" s="208">
        <f t="shared" si="2"/>
        <v>65647.212083333332</v>
      </c>
      <c r="J24" s="208">
        <f t="shared" si="3"/>
        <v>57915.267638888894</v>
      </c>
      <c r="K24" s="209">
        <f t="shared" si="4"/>
        <v>54049.295416666668</v>
      </c>
      <c r="L24" s="56"/>
      <c r="M24" s="114" t="str">
        <f t="shared" si="5"/>
        <v>LTE_팅
3.0G</v>
      </c>
      <c r="N24" s="115">
        <f t="shared" si="0"/>
        <v>34905.090000000004</v>
      </c>
      <c r="O24" s="115">
        <f t="shared" si="6"/>
        <v>1454.3787500000001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546350</v>
      </c>
      <c r="I25" s="212">
        <f t="shared" si="2"/>
        <v>71188.922708333324</v>
      </c>
      <c r="J25" s="212">
        <f t="shared" si="3"/>
        <v>63600.728263888894</v>
      </c>
      <c r="K25" s="213">
        <f t="shared" si="4"/>
        <v>59806.631041666667</v>
      </c>
      <c r="L25" s="56"/>
      <c r="M25" s="114" t="str">
        <f t="shared" si="5"/>
        <v>LTE_팅
5.0G</v>
      </c>
      <c r="N25" s="115">
        <f t="shared" si="0"/>
        <v>34256.145000000004</v>
      </c>
      <c r="O25" s="115">
        <f t="shared" si="6"/>
        <v>1427.3393750000002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590050</v>
      </c>
      <c r="I26" s="214">
        <f t="shared" si="2"/>
        <v>41523.922291666669</v>
      </c>
      <c r="J26" s="214">
        <f t="shared" si="3"/>
        <v>33328.783402777779</v>
      </c>
      <c r="K26" s="215">
        <f t="shared" si="4"/>
        <v>29231.213958333337</v>
      </c>
      <c r="L26" s="56"/>
      <c r="M26" s="114" t="str">
        <f t="shared" si="5"/>
        <v>ZEM플랜
라이트</v>
      </c>
      <c r="N26" s="115">
        <f t="shared" si="0"/>
        <v>36996.135000000002</v>
      </c>
      <c r="O26" s="115">
        <f t="shared" si="6"/>
        <v>1541.505625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580850</v>
      </c>
      <c r="I27" s="210">
        <f t="shared" si="2"/>
        <v>45516.55395833333</v>
      </c>
      <c r="J27" s="210">
        <f t="shared" si="3"/>
        <v>37449.192847222221</v>
      </c>
      <c r="K27" s="211">
        <f t="shared" si="4"/>
        <v>33415.512291666666</v>
      </c>
      <c r="L27" s="56"/>
      <c r="M27" s="114" t="str">
        <f t="shared" si="5"/>
        <v>ZEM플랜
스마트</v>
      </c>
      <c r="N27" s="115">
        <f t="shared" si="0"/>
        <v>36419.295000000006</v>
      </c>
      <c r="O27" s="115">
        <f t="shared" si="6"/>
        <v>1517.4706250000002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580850</v>
      </c>
      <c r="I28" s="206">
        <f t="shared" si="2"/>
        <v>45516.55395833333</v>
      </c>
      <c r="J28" s="206">
        <f t="shared" si="3"/>
        <v>37449.192847222221</v>
      </c>
      <c r="K28" s="207">
        <f t="shared" si="4"/>
        <v>33415.512291666666</v>
      </c>
      <c r="L28" s="56"/>
      <c r="M28" s="114" t="str">
        <f t="shared" si="5"/>
        <v>LTE T끼리
어르신</v>
      </c>
      <c r="N28" s="115">
        <f t="shared" si="0"/>
        <v>36419.295000000006</v>
      </c>
      <c r="O28" s="115">
        <f t="shared" si="6"/>
        <v>1517.4706250000002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565900</v>
      </c>
      <c r="I29" s="208">
        <f t="shared" si="2"/>
        <v>58054.580416666671</v>
      </c>
      <c r="J29" s="208">
        <f t="shared" si="3"/>
        <v>50194.858194444445</v>
      </c>
      <c r="K29" s="209">
        <f t="shared" si="4"/>
        <v>46264.997083333335</v>
      </c>
      <c r="L29" s="56"/>
      <c r="M29" s="114" t="str">
        <f t="shared" si="5"/>
        <v>LTE어르신
세이브</v>
      </c>
      <c r="N29" s="115">
        <f t="shared" si="0"/>
        <v>35481.93</v>
      </c>
      <c r="O29" s="115">
        <f t="shared" si="6"/>
        <v>1478.4137499999999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552100</v>
      </c>
      <c r="I30" s="208">
        <f t="shared" si="2"/>
        <v>67443.527916666673</v>
      </c>
      <c r="J30" s="208">
        <f t="shared" si="3"/>
        <v>59775.472361111111</v>
      </c>
      <c r="K30" s="209">
        <f t="shared" si="4"/>
        <v>55941.444583333338</v>
      </c>
      <c r="L30" s="56"/>
      <c r="M30" s="114" t="str">
        <f t="shared" si="5"/>
        <v>LTE어르신
안심2.8G</v>
      </c>
      <c r="N30" s="115">
        <f t="shared" si="0"/>
        <v>34616.670000000006</v>
      </c>
      <c r="O30" s="115">
        <f t="shared" si="6"/>
        <v>1442.3612500000002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540600</v>
      </c>
      <c r="I31" s="208">
        <f t="shared" si="2"/>
        <v>73934.317500000005</v>
      </c>
      <c r="J31" s="208">
        <f t="shared" si="3"/>
        <v>66425.984166666662</v>
      </c>
      <c r="K31" s="209">
        <f t="shared" si="4"/>
        <v>62671.817499999997</v>
      </c>
      <c r="L31" s="56"/>
      <c r="M31" s="114" t="str">
        <f t="shared" si="5"/>
        <v>LTE어르신
안심4.5G</v>
      </c>
      <c r="N31" s="115">
        <f t="shared" si="0"/>
        <v>33895.620000000003</v>
      </c>
      <c r="O31" s="115">
        <f t="shared" si="6"/>
        <v>1412.3175000000001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525650</v>
      </c>
      <c r="I32" s="208">
        <f t="shared" si="2"/>
        <v>92272.343958333324</v>
      </c>
      <c r="J32" s="208">
        <f t="shared" si="3"/>
        <v>84971.649513888886</v>
      </c>
      <c r="K32" s="209">
        <f t="shared" si="4"/>
        <v>81321.302291666667</v>
      </c>
      <c r="L32" s="56"/>
      <c r="M32" s="114" t="str">
        <f t="shared" si="5"/>
        <v>LTE어르신
에센스</v>
      </c>
      <c r="N32" s="115">
        <f t="shared" si="0"/>
        <v>32958.255000000005</v>
      </c>
      <c r="O32" s="115">
        <f t="shared" si="6"/>
        <v>1373.2606250000001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511850</v>
      </c>
      <c r="I33" s="210">
        <f t="shared" si="2"/>
        <v>101661.29145833333</v>
      </c>
      <c r="J33" s="210">
        <f t="shared" si="3"/>
        <v>94552.263680555567</v>
      </c>
      <c r="K33" s="211">
        <f t="shared" si="4"/>
        <v>90997.749791666676</v>
      </c>
      <c r="L33" s="56"/>
      <c r="M33" s="114" t="str">
        <f t="shared" si="5"/>
        <v>LTE어르신
스페셜</v>
      </c>
      <c r="N33" s="115">
        <f t="shared" si="0"/>
        <v>32092.995000000003</v>
      </c>
      <c r="O33" s="115">
        <f t="shared" si="6"/>
        <v>1337.2081250000001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아이폰SE2020_
128GB</v>
      </c>
      <c r="E35" s="75" t="s">
        <v>266</v>
      </c>
      <c r="F35" s="76">
        <f>I7</f>
        <v>605000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605000</v>
      </c>
      <c r="I38" s="97">
        <f>SUM(H38/24)+O38+P38+E38-F38</f>
        <v>51535.895833333328</v>
      </c>
      <c r="J38" s="97">
        <f>SUM(H38/36)+O38+P38+E38-F38</f>
        <v>43133.118055555555</v>
      </c>
      <c r="K38" s="98">
        <f>SUM(H38/48)+O38+P38+E38-F38</f>
        <v>38931.729166666664</v>
      </c>
      <c r="L38" s="56"/>
      <c r="M38" s="114" t="str">
        <f>D38</f>
        <v>LTE_플랜
세이브</v>
      </c>
      <c r="N38" s="115">
        <f t="shared" ref="N38:N59" si="7">SUM(H38*0.0627)</f>
        <v>37933.5</v>
      </c>
      <c r="O38" s="115">
        <f>SUM(N38/24)</f>
        <v>1580.5625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605000</v>
      </c>
      <c r="I39" s="94">
        <f t="shared" ref="I39:I59" si="11">SUM(H39/24)+O39+P39+E39-F39</f>
        <v>59035.895833333328</v>
      </c>
      <c r="J39" s="94">
        <f t="shared" ref="J39:J59" si="12">SUM(H39/36)+O39+P39+E39-F39</f>
        <v>50633.118055555555</v>
      </c>
      <c r="K39" s="99">
        <f t="shared" ref="K39:K59" si="13">SUM(H39/48)+O39+P39+E39-F39</f>
        <v>46431.729166666664</v>
      </c>
      <c r="L39" s="56"/>
      <c r="M39" s="114" t="str">
        <f t="shared" ref="M39:M59" si="14">D39</f>
        <v>LTE_플랜
안심2.5G</v>
      </c>
      <c r="N39" s="115">
        <f t="shared" si="7"/>
        <v>37933.5</v>
      </c>
      <c r="O39" s="115">
        <f t="shared" ref="O39:O59" si="15">SUM(N39/24)</f>
        <v>1580.5625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605000</v>
      </c>
      <c r="I40" s="94">
        <f t="shared" si="11"/>
        <v>64285.895833333328</v>
      </c>
      <c r="J40" s="94">
        <f t="shared" si="12"/>
        <v>55883.118055555562</v>
      </c>
      <c r="K40" s="99">
        <f t="shared" si="13"/>
        <v>51681.729166666664</v>
      </c>
      <c r="L40" s="56"/>
      <c r="M40" s="114" t="str">
        <f t="shared" si="14"/>
        <v>LTE_플랜
안심4G</v>
      </c>
      <c r="N40" s="115">
        <f t="shared" si="7"/>
        <v>37933.5</v>
      </c>
      <c r="O40" s="115">
        <f t="shared" si="15"/>
        <v>1580.5625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605000</v>
      </c>
      <c r="I41" s="94">
        <f t="shared" si="11"/>
        <v>78535.895833333328</v>
      </c>
      <c r="J41" s="94">
        <f t="shared" si="12"/>
        <v>70133.118055555562</v>
      </c>
      <c r="K41" s="99">
        <f t="shared" si="13"/>
        <v>65931.729166666672</v>
      </c>
      <c r="L41" s="56"/>
      <c r="M41" s="114" t="str">
        <f t="shared" si="14"/>
        <v>LTE_플랜
에센스</v>
      </c>
      <c r="N41" s="115">
        <f t="shared" si="7"/>
        <v>37933.5</v>
      </c>
      <c r="O41" s="115">
        <f t="shared" si="15"/>
        <v>1580.5625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605000</v>
      </c>
      <c r="I42" s="94">
        <f t="shared" si="11"/>
        <v>86035.895833333328</v>
      </c>
      <c r="J42" s="94">
        <f t="shared" si="12"/>
        <v>77633.118055555562</v>
      </c>
      <c r="K42" s="99">
        <f t="shared" si="13"/>
        <v>73431.729166666672</v>
      </c>
      <c r="L42" s="56"/>
      <c r="M42" s="114" t="str">
        <f t="shared" si="14"/>
        <v>LTE_플랜
스페셜</v>
      </c>
      <c r="N42" s="115">
        <f t="shared" si="7"/>
        <v>37933.5</v>
      </c>
      <c r="O42" s="115">
        <f t="shared" si="15"/>
        <v>1580.5625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605000</v>
      </c>
      <c r="I43" s="104">
        <f t="shared" si="11"/>
        <v>101785.89583333333</v>
      </c>
      <c r="J43" s="104">
        <f t="shared" si="12"/>
        <v>93383.118055555562</v>
      </c>
      <c r="K43" s="106">
        <f t="shared" si="13"/>
        <v>89181.729166666672</v>
      </c>
      <c r="L43" s="56"/>
      <c r="M43" s="114" t="str">
        <f t="shared" si="14"/>
        <v>LTE_플랜
맥스</v>
      </c>
      <c r="N43" s="115">
        <f t="shared" si="7"/>
        <v>37933.5</v>
      </c>
      <c r="O43" s="115">
        <f t="shared" si="15"/>
        <v>1580.5625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605000</v>
      </c>
      <c r="I44" s="97">
        <f t="shared" si="11"/>
        <v>51535.895833333328</v>
      </c>
      <c r="J44" s="97">
        <f t="shared" si="12"/>
        <v>43133.118055555555</v>
      </c>
      <c r="K44" s="98">
        <f t="shared" si="13"/>
        <v>38931.729166666664</v>
      </c>
      <c r="L44" s="56"/>
      <c r="M44" s="114" t="str">
        <f t="shared" si="14"/>
        <v>LTE_0플랜
스몰</v>
      </c>
      <c r="N44" s="115">
        <f t="shared" si="7"/>
        <v>37933.5</v>
      </c>
      <c r="O44" s="115">
        <f t="shared" si="15"/>
        <v>1580.5625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605000</v>
      </c>
      <c r="I45" s="94">
        <f t="shared" si="11"/>
        <v>64285.895833333328</v>
      </c>
      <c r="J45" s="94">
        <f>SUM(H45/36)+O45+P45+E45-F45</f>
        <v>55883.118055555562</v>
      </c>
      <c r="K45" s="99">
        <f t="shared" si="13"/>
        <v>51681.729166666664</v>
      </c>
      <c r="L45" s="56"/>
      <c r="M45" s="114" t="str">
        <f t="shared" si="14"/>
        <v>LTE_0플랜
미디엄</v>
      </c>
      <c r="N45" s="115">
        <f t="shared" si="7"/>
        <v>37933.5</v>
      </c>
      <c r="O45" s="115">
        <f t="shared" si="15"/>
        <v>1580.5625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605000</v>
      </c>
      <c r="I46" s="101">
        <f t="shared" si="11"/>
        <v>78535.895833333328</v>
      </c>
      <c r="J46" s="101">
        <f t="shared" si="12"/>
        <v>70133.118055555562</v>
      </c>
      <c r="K46" s="102">
        <f t="shared" si="13"/>
        <v>65931.729166666672</v>
      </c>
      <c r="L46" s="56"/>
      <c r="M46" s="114" t="str">
        <f t="shared" si="14"/>
        <v>LTE_0플랜
라지</v>
      </c>
      <c r="N46" s="115">
        <f t="shared" si="7"/>
        <v>37933.5</v>
      </c>
      <c r="O46" s="115">
        <f t="shared" si="15"/>
        <v>1580.5625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605000</v>
      </c>
      <c r="I47" s="96">
        <f t="shared" si="11"/>
        <v>51535.895833333328</v>
      </c>
      <c r="J47" s="96">
        <f t="shared" si="12"/>
        <v>43133.118055555555</v>
      </c>
      <c r="K47" s="105">
        <f t="shared" si="13"/>
        <v>38931.729166666664</v>
      </c>
      <c r="L47" s="56"/>
      <c r="M47" s="114" t="str">
        <f t="shared" si="14"/>
        <v>0플랜
히어로</v>
      </c>
      <c r="N47" s="115">
        <f t="shared" si="7"/>
        <v>37933.5</v>
      </c>
      <c r="O47" s="115">
        <f t="shared" si="15"/>
        <v>1580.5625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605000</v>
      </c>
      <c r="I48" s="104">
        <f t="shared" si="11"/>
        <v>68035.895833333328</v>
      </c>
      <c r="J48" s="104">
        <f t="shared" si="12"/>
        <v>59633.118055555562</v>
      </c>
      <c r="K48" s="106">
        <f t="shared" si="13"/>
        <v>55431.729166666672</v>
      </c>
      <c r="L48" s="56"/>
      <c r="M48" s="114" t="str">
        <f t="shared" si="14"/>
        <v>0플랜
슈퍼히어로</v>
      </c>
      <c r="N48" s="115">
        <f t="shared" si="7"/>
        <v>37933.5</v>
      </c>
      <c r="O48" s="115">
        <f t="shared" si="15"/>
        <v>1580.5625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605000</v>
      </c>
      <c r="I49" s="217">
        <f t="shared" si="11"/>
        <v>50035.895833333328</v>
      </c>
      <c r="J49" s="217">
        <f t="shared" si="12"/>
        <v>41633.118055555555</v>
      </c>
      <c r="K49" s="218">
        <f t="shared" si="13"/>
        <v>37431.729166666664</v>
      </c>
      <c r="L49" s="56"/>
      <c r="M49" s="114" t="str">
        <f t="shared" si="14"/>
        <v>LTE_팅
세이브</v>
      </c>
      <c r="N49" s="115">
        <f t="shared" si="7"/>
        <v>37933.5</v>
      </c>
      <c r="O49" s="115">
        <f t="shared" si="15"/>
        <v>1580.5625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605000</v>
      </c>
      <c r="I50" s="94">
        <f t="shared" si="11"/>
        <v>57535.895833333328</v>
      </c>
      <c r="J50" s="94">
        <f t="shared" si="12"/>
        <v>49133.118055555555</v>
      </c>
      <c r="K50" s="219">
        <f t="shared" si="13"/>
        <v>44931.729166666664</v>
      </c>
      <c r="L50" s="56"/>
      <c r="M50" s="114" t="str">
        <f t="shared" si="14"/>
        <v>LTE_팅
3.0G</v>
      </c>
      <c r="N50" s="115">
        <f t="shared" si="7"/>
        <v>37933.5</v>
      </c>
      <c r="O50" s="115">
        <f t="shared" si="15"/>
        <v>1580.5625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605000</v>
      </c>
      <c r="I51" s="221">
        <f t="shared" si="11"/>
        <v>62035.895833333328</v>
      </c>
      <c r="J51" s="221">
        <f t="shared" si="12"/>
        <v>53633.118055555555</v>
      </c>
      <c r="K51" s="222">
        <f t="shared" si="13"/>
        <v>49431.729166666664</v>
      </c>
      <c r="L51" s="56"/>
      <c r="M51" s="114" t="str">
        <f t="shared" si="14"/>
        <v>LTE_팅
5.0G</v>
      </c>
      <c r="N51" s="115">
        <f t="shared" si="7"/>
        <v>37933.5</v>
      </c>
      <c r="O51" s="115">
        <f t="shared" si="15"/>
        <v>1580.5625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605000</v>
      </c>
      <c r="I52" s="96">
        <f t="shared" si="11"/>
        <v>38335.895833333328</v>
      </c>
      <c r="J52" s="96">
        <f t="shared" si="12"/>
        <v>29933.118055555555</v>
      </c>
      <c r="K52" s="105">
        <f t="shared" si="13"/>
        <v>25731.729166666664</v>
      </c>
      <c r="L52" s="56"/>
      <c r="M52" s="114" t="str">
        <f t="shared" si="14"/>
        <v>ZEM플랜
라이트</v>
      </c>
      <c r="N52" s="115">
        <f t="shared" si="7"/>
        <v>37933.5</v>
      </c>
      <c r="O52" s="115">
        <f t="shared" si="15"/>
        <v>1580.5625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605000</v>
      </c>
      <c r="I53" s="101">
        <f t="shared" si="11"/>
        <v>41635.895833333328</v>
      </c>
      <c r="J53" s="101">
        <f t="shared" si="12"/>
        <v>33233.118055555555</v>
      </c>
      <c r="K53" s="102">
        <f t="shared" si="13"/>
        <v>29031.729166666664</v>
      </c>
      <c r="L53" s="56"/>
      <c r="M53" s="114" t="str">
        <f t="shared" si="14"/>
        <v>ZEM플랜
스마트</v>
      </c>
      <c r="N53" s="115">
        <f t="shared" si="7"/>
        <v>37933.5</v>
      </c>
      <c r="O53" s="115">
        <f t="shared" si="15"/>
        <v>1580.5625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605000</v>
      </c>
      <c r="I54" s="96">
        <f t="shared" si="11"/>
        <v>41635.895833333328</v>
      </c>
      <c r="J54" s="96">
        <f t="shared" si="12"/>
        <v>33233.118055555555</v>
      </c>
      <c r="K54" s="105">
        <f t="shared" si="13"/>
        <v>29031.729166666664</v>
      </c>
      <c r="L54" s="56"/>
      <c r="M54" s="114" t="str">
        <f t="shared" si="14"/>
        <v>LTE T끼리
어르신</v>
      </c>
      <c r="N54" s="115">
        <f t="shared" si="7"/>
        <v>37933.5</v>
      </c>
      <c r="O54" s="115">
        <f t="shared" si="15"/>
        <v>1580.5625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605000</v>
      </c>
      <c r="I55" s="94">
        <f t="shared" si="11"/>
        <v>51535.895833333328</v>
      </c>
      <c r="J55" s="94">
        <f t="shared" si="12"/>
        <v>43133.118055555555</v>
      </c>
      <c r="K55" s="99">
        <f t="shared" si="13"/>
        <v>38931.729166666664</v>
      </c>
      <c r="L55" s="56"/>
      <c r="M55" s="114" t="str">
        <f t="shared" si="14"/>
        <v>LTE어르신
세이브</v>
      </c>
      <c r="N55" s="115">
        <f t="shared" si="7"/>
        <v>37933.5</v>
      </c>
      <c r="O55" s="115">
        <f t="shared" si="15"/>
        <v>1580.5625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605000</v>
      </c>
      <c r="I56" s="94">
        <f t="shared" si="11"/>
        <v>59035.895833333328</v>
      </c>
      <c r="J56" s="94">
        <f t="shared" si="12"/>
        <v>50633.118055555555</v>
      </c>
      <c r="K56" s="99">
        <f t="shared" si="13"/>
        <v>46431.729166666664</v>
      </c>
      <c r="L56" s="56"/>
      <c r="M56" s="114" t="str">
        <f t="shared" si="14"/>
        <v>LTE어르신
안심2.8G</v>
      </c>
      <c r="N56" s="115">
        <f t="shared" si="7"/>
        <v>37933.5</v>
      </c>
      <c r="O56" s="115">
        <f t="shared" si="15"/>
        <v>1580.5625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605000</v>
      </c>
      <c r="I57" s="94">
        <f t="shared" si="11"/>
        <v>64285.895833333328</v>
      </c>
      <c r="J57" s="94">
        <f t="shared" si="12"/>
        <v>55883.118055555562</v>
      </c>
      <c r="K57" s="99">
        <f t="shared" si="13"/>
        <v>51681.729166666664</v>
      </c>
      <c r="L57" s="56"/>
      <c r="M57" s="114" t="str">
        <f t="shared" si="14"/>
        <v>LTE어르신
안심4.5G</v>
      </c>
      <c r="N57" s="115">
        <f t="shared" si="7"/>
        <v>37933.5</v>
      </c>
      <c r="O57" s="115">
        <f t="shared" si="15"/>
        <v>1580.5625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605000</v>
      </c>
      <c r="I58" s="94">
        <f t="shared" si="11"/>
        <v>78535.895833333328</v>
      </c>
      <c r="J58" s="94">
        <f t="shared" si="12"/>
        <v>70133.118055555562</v>
      </c>
      <c r="K58" s="99">
        <f t="shared" si="13"/>
        <v>65931.729166666672</v>
      </c>
      <c r="L58" s="56"/>
      <c r="M58" s="114" t="str">
        <f t="shared" si="14"/>
        <v>LTE어르신
에센스</v>
      </c>
      <c r="N58" s="115">
        <f t="shared" si="7"/>
        <v>37933.5</v>
      </c>
      <c r="O58" s="115">
        <f t="shared" si="15"/>
        <v>1580.5625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605000</v>
      </c>
      <c r="I59" s="101">
        <f t="shared" si="11"/>
        <v>86035.895833333328</v>
      </c>
      <c r="J59" s="101">
        <f t="shared" si="12"/>
        <v>77633.118055555562</v>
      </c>
      <c r="K59" s="102">
        <f t="shared" si="13"/>
        <v>73431.729166666672</v>
      </c>
      <c r="L59" s="56"/>
      <c r="M59" s="114" t="str">
        <f t="shared" si="14"/>
        <v>LTE어르신
스페셜</v>
      </c>
      <c r="N59" s="115">
        <f t="shared" si="7"/>
        <v>37933.5</v>
      </c>
      <c r="O59" s="115">
        <f t="shared" si="15"/>
        <v>1580.5625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V65"/>
  <sheetViews>
    <sheetView workbookViewId="0">
      <selection activeCell="P16" sqref="P16"/>
    </sheetView>
  </sheetViews>
  <sheetFormatPr baseColWidth="10" defaultColWidth="9" defaultRowHeight="18"/>
  <cols>
    <col min="1" max="1" width="12.5" style="55" bestFit="1" customWidth="1"/>
    <col min="2" max="2" width="11" style="52" customWidth="1"/>
    <col min="3" max="3" width="7.6640625" style="53" customWidth="1"/>
    <col min="4" max="7" width="6.1640625" style="52" customWidth="1"/>
    <col min="8" max="8" width="14.6640625" style="52" customWidth="1"/>
    <col min="9" max="9" width="11.1640625" style="52" customWidth="1"/>
    <col min="10" max="12" width="8" style="52" customWidth="1"/>
    <col min="13" max="13" width="8.6640625" style="52" customWidth="1"/>
    <col min="14" max="17" width="9" style="55"/>
    <col min="18" max="16384" width="9" style="52"/>
  </cols>
  <sheetData>
    <row r="1" spans="1:22">
      <c r="E1" s="414" t="s">
        <v>291</v>
      </c>
      <c r="F1" s="415"/>
      <c r="G1" s="415"/>
      <c r="H1" s="415"/>
      <c r="I1" s="415"/>
      <c r="J1" s="416"/>
    </row>
    <row r="2" spans="1:22" ht="19" thickBot="1">
      <c r="E2" s="417"/>
      <c r="F2" s="418"/>
      <c r="G2" s="418"/>
      <c r="H2" s="418"/>
      <c r="I2" s="418"/>
      <c r="J2" s="419"/>
    </row>
    <row r="3" spans="1:2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2"/>
      <c r="S3" s="72"/>
      <c r="T3" s="72"/>
      <c r="U3" s="72"/>
      <c r="V3" s="72"/>
    </row>
    <row r="4" spans="1:22" ht="19" thickBo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2"/>
      <c r="S4" s="72"/>
      <c r="T4" s="72"/>
      <c r="U4" s="72"/>
      <c r="V4" s="72"/>
    </row>
    <row r="5" spans="1:22" ht="24.75" customHeight="1" thickBot="1">
      <c r="B5" s="182" t="s">
        <v>282</v>
      </c>
      <c r="C5" s="429"/>
      <c r="D5" s="430"/>
      <c r="E5" s="430"/>
      <c r="F5" s="430"/>
      <c r="G5" s="430"/>
      <c r="H5" s="430"/>
      <c r="I5" s="430"/>
      <c r="J5" s="430"/>
      <c r="K5" s="430"/>
      <c r="L5" s="430"/>
      <c r="M5" s="431"/>
      <c r="R5" s="55"/>
    </row>
    <row r="6" spans="1:22" ht="37.5" customHeight="1">
      <c r="B6" s="141" t="s">
        <v>114</v>
      </c>
      <c r="C6" s="190" t="s">
        <v>115</v>
      </c>
      <c r="D6" s="142" t="s">
        <v>116</v>
      </c>
      <c r="E6" s="142" t="s">
        <v>117</v>
      </c>
      <c r="F6" s="195" t="s">
        <v>118</v>
      </c>
      <c r="G6" s="142" t="s">
        <v>119</v>
      </c>
      <c r="H6" s="142" t="s">
        <v>120</v>
      </c>
      <c r="I6" s="142" t="s">
        <v>121</v>
      </c>
      <c r="J6" s="142" t="s">
        <v>122</v>
      </c>
      <c r="K6" s="142" t="s">
        <v>123</v>
      </c>
      <c r="L6" s="142" t="s">
        <v>124</v>
      </c>
      <c r="M6" s="143" t="s">
        <v>125</v>
      </c>
    </row>
    <row r="7" spans="1:22" ht="23.25" customHeight="1">
      <c r="B7" s="131" t="s">
        <v>126</v>
      </c>
      <c r="C7" s="132">
        <v>55000</v>
      </c>
      <c r="D7" s="432" t="s">
        <v>127</v>
      </c>
      <c r="E7" s="435" t="s">
        <v>128</v>
      </c>
      <c r="F7" s="432" t="s">
        <v>129</v>
      </c>
      <c r="G7" s="133" t="s">
        <v>130</v>
      </c>
      <c r="H7" s="133" t="s">
        <v>131</v>
      </c>
      <c r="I7" s="133" t="s">
        <v>132</v>
      </c>
      <c r="J7" s="134" t="s">
        <v>287</v>
      </c>
      <c r="K7" s="133" t="s">
        <v>132</v>
      </c>
      <c r="L7" s="133" t="s">
        <v>132</v>
      </c>
      <c r="M7" s="135" t="s">
        <v>132</v>
      </c>
    </row>
    <row r="8" spans="1:22" ht="23.25" customHeight="1">
      <c r="B8" s="131" t="s">
        <v>134</v>
      </c>
      <c r="C8" s="132">
        <v>75000</v>
      </c>
      <c r="D8" s="433"/>
      <c r="E8" s="436"/>
      <c r="F8" s="433"/>
      <c r="G8" s="133">
        <v>200</v>
      </c>
      <c r="H8" s="133" t="s">
        <v>135</v>
      </c>
      <c r="I8" s="133" t="s">
        <v>136</v>
      </c>
      <c r="J8" s="134" t="s">
        <v>287</v>
      </c>
      <c r="K8" s="133" t="s">
        <v>132</v>
      </c>
      <c r="L8" s="133" t="s">
        <v>132</v>
      </c>
      <c r="M8" s="135" t="s">
        <v>132</v>
      </c>
    </row>
    <row r="9" spans="1:22" ht="23.25" customHeight="1">
      <c r="B9" s="131" t="s">
        <v>137</v>
      </c>
      <c r="C9" s="132">
        <v>89000</v>
      </c>
      <c r="D9" s="433"/>
      <c r="E9" s="436"/>
      <c r="F9" s="433"/>
      <c r="G9" s="133" t="s">
        <v>138</v>
      </c>
      <c r="H9" s="133" t="s">
        <v>138</v>
      </c>
      <c r="I9" s="133" t="s">
        <v>139</v>
      </c>
      <c r="J9" s="192" t="s">
        <v>140</v>
      </c>
      <c r="K9" s="133" t="s">
        <v>141</v>
      </c>
      <c r="L9" s="438" t="s">
        <v>142</v>
      </c>
      <c r="M9" s="439"/>
    </row>
    <row r="10" spans="1:22" ht="23.25" customHeight="1">
      <c r="B10" s="131" t="s">
        <v>143</v>
      </c>
      <c r="C10" s="132">
        <v>125000</v>
      </c>
      <c r="D10" s="434"/>
      <c r="E10" s="437"/>
      <c r="F10" s="434"/>
      <c r="G10" s="133" t="s">
        <v>138</v>
      </c>
      <c r="H10" s="133" t="s">
        <v>138</v>
      </c>
      <c r="I10" s="133" t="s">
        <v>144</v>
      </c>
      <c r="J10" s="192" t="s">
        <v>145</v>
      </c>
      <c r="K10" s="133" t="s">
        <v>141</v>
      </c>
      <c r="L10" s="133" t="s">
        <v>127</v>
      </c>
      <c r="M10" s="135" t="s">
        <v>127</v>
      </c>
    </row>
    <row r="11" spans="1:22" ht="23.25" customHeight="1" thickBot="1">
      <c r="B11" s="136" t="s">
        <v>146</v>
      </c>
      <c r="C11" s="137">
        <v>45000</v>
      </c>
      <c r="D11" s="138" t="s">
        <v>127</v>
      </c>
      <c r="E11" s="187" t="s">
        <v>128</v>
      </c>
      <c r="F11" s="138" t="s">
        <v>129</v>
      </c>
      <c r="G11" s="139" t="s">
        <v>196</v>
      </c>
      <c r="H11" s="139" t="s">
        <v>131</v>
      </c>
      <c r="I11" s="139" t="s">
        <v>132</v>
      </c>
      <c r="J11" s="138" t="s">
        <v>133</v>
      </c>
      <c r="K11" s="139" t="s">
        <v>132</v>
      </c>
      <c r="L11" s="139" t="s">
        <v>132</v>
      </c>
      <c r="M11" s="140" t="s">
        <v>132</v>
      </c>
    </row>
    <row r="12" spans="1:22" ht="55.5" customHeight="1" thickBot="1">
      <c r="B12" s="440" t="s">
        <v>284</v>
      </c>
      <c r="C12" s="441"/>
      <c r="D12" s="441"/>
      <c r="E12" s="441"/>
      <c r="F12" s="441"/>
      <c r="G12" s="441"/>
      <c r="H12" s="441"/>
      <c r="I12" s="441"/>
      <c r="J12" s="441"/>
      <c r="K12" s="441"/>
      <c r="L12" s="441"/>
      <c r="M12" s="442"/>
    </row>
    <row r="13" spans="1:22" ht="12.75" customHeight="1">
      <c r="B13" s="443" t="s">
        <v>148</v>
      </c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5"/>
    </row>
    <row r="14" spans="1:22" ht="12.75" customHeight="1" thickBot="1">
      <c r="B14" s="426" t="s">
        <v>149</v>
      </c>
      <c r="C14" s="427"/>
      <c r="D14" s="427"/>
      <c r="E14" s="427"/>
      <c r="F14" s="427"/>
      <c r="G14" s="427"/>
      <c r="H14" s="427"/>
      <c r="I14" s="427"/>
      <c r="J14" s="427"/>
      <c r="K14" s="427"/>
      <c r="L14" s="427"/>
      <c r="M14" s="428"/>
    </row>
    <row r="15" spans="1:22" ht="39.75" customHeight="1" thickBot="1">
      <c r="B15" s="5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5"/>
    </row>
    <row r="16" spans="1:22" ht="24.75" customHeight="1" thickBot="1">
      <c r="B16" s="161" t="s">
        <v>150</v>
      </c>
      <c r="C16" s="376" t="s">
        <v>197</v>
      </c>
      <c r="D16" s="376"/>
      <c r="E16" s="376"/>
      <c r="F16" s="376"/>
      <c r="G16" s="376"/>
      <c r="H16" s="376"/>
      <c r="I16" s="376"/>
      <c r="J16" s="376"/>
      <c r="K16" s="376"/>
      <c r="L16" s="376"/>
      <c r="M16" s="377"/>
    </row>
    <row r="17" spans="1:17" ht="48">
      <c r="B17" s="141" t="s">
        <v>114</v>
      </c>
      <c r="C17" s="194" t="s">
        <v>288</v>
      </c>
      <c r="D17" s="144" t="s">
        <v>116</v>
      </c>
      <c r="E17" s="142" t="s">
        <v>117</v>
      </c>
      <c r="F17" s="195" t="s">
        <v>151</v>
      </c>
      <c r="G17" s="142" t="s">
        <v>119</v>
      </c>
      <c r="H17" s="142" t="s">
        <v>120</v>
      </c>
      <c r="I17" s="142" t="s">
        <v>152</v>
      </c>
      <c r="J17" s="142" t="s">
        <v>122</v>
      </c>
      <c r="K17" s="142" t="s">
        <v>123</v>
      </c>
      <c r="L17" s="142" t="s">
        <v>124</v>
      </c>
      <c r="M17" s="143" t="s">
        <v>125</v>
      </c>
    </row>
    <row r="18" spans="1:17" ht="24" customHeight="1">
      <c r="B18" s="145" t="s">
        <v>153</v>
      </c>
      <c r="C18" s="146">
        <v>33000</v>
      </c>
      <c r="D18" s="446" t="s">
        <v>127</v>
      </c>
      <c r="E18" s="448" t="s">
        <v>128</v>
      </c>
      <c r="F18" s="147" t="s">
        <v>154</v>
      </c>
      <c r="G18" s="147" t="s">
        <v>155</v>
      </c>
      <c r="H18" s="148" t="s">
        <v>281</v>
      </c>
      <c r="I18" s="147" t="s">
        <v>132</v>
      </c>
      <c r="J18" s="148" t="s">
        <v>132</v>
      </c>
      <c r="K18" s="147" t="s">
        <v>132</v>
      </c>
      <c r="L18" s="147" t="s">
        <v>132</v>
      </c>
      <c r="M18" s="149" t="s">
        <v>132</v>
      </c>
    </row>
    <row r="19" spans="1:17" ht="24" customHeight="1">
      <c r="B19" s="145" t="s">
        <v>156</v>
      </c>
      <c r="C19" s="146">
        <v>43000</v>
      </c>
      <c r="D19" s="447"/>
      <c r="E19" s="449"/>
      <c r="F19" s="147" t="s">
        <v>157</v>
      </c>
      <c r="G19" s="147" t="s">
        <v>158</v>
      </c>
      <c r="H19" s="147" t="s">
        <v>159</v>
      </c>
      <c r="I19" s="450" t="s">
        <v>160</v>
      </c>
      <c r="J19" s="450"/>
      <c r="K19" s="450"/>
      <c r="L19" s="450"/>
      <c r="M19" s="451"/>
    </row>
    <row r="20" spans="1:17" ht="24" customHeight="1">
      <c r="B20" s="145" t="s">
        <v>161</v>
      </c>
      <c r="C20" s="146">
        <v>50000</v>
      </c>
      <c r="D20" s="447"/>
      <c r="E20" s="449"/>
      <c r="F20" s="378" t="s">
        <v>129</v>
      </c>
      <c r="G20" s="147" t="s">
        <v>162</v>
      </c>
      <c r="H20" s="147" t="s">
        <v>163</v>
      </c>
      <c r="I20" s="147" t="s">
        <v>132</v>
      </c>
      <c r="J20" s="147" t="s">
        <v>132</v>
      </c>
      <c r="K20" s="147" t="s">
        <v>132</v>
      </c>
      <c r="L20" s="147" t="s">
        <v>132</v>
      </c>
      <c r="M20" s="149" t="s">
        <v>132</v>
      </c>
    </row>
    <row r="21" spans="1:17" ht="24" customHeight="1">
      <c r="B21" s="145" t="s">
        <v>164</v>
      </c>
      <c r="C21" s="146">
        <v>69000</v>
      </c>
      <c r="D21" s="447"/>
      <c r="E21" s="449"/>
      <c r="F21" s="379"/>
      <c r="G21" s="147" t="s">
        <v>165</v>
      </c>
      <c r="H21" s="147" t="s">
        <v>135</v>
      </c>
      <c r="I21" s="147" t="s">
        <v>132</v>
      </c>
      <c r="J21" s="147" t="s">
        <v>132</v>
      </c>
      <c r="K21" s="147" t="s">
        <v>132</v>
      </c>
      <c r="L21" s="147" t="s">
        <v>132</v>
      </c>
      <c r="M21" s="149" t="s">
        <v>132</v>
      </c>
    </row>
    <row r="22" spans="1:17" ht="24" customHeight="1">
      <c r="B22" s="145" t="s">
        <v>166</v>
      </c>
      <c r="C22" s="146">
        <v>79000</v>
      </c>
      <c r="D22" s="447"/>
      <c r="E22" s="449"/>
      <c r="F22" s="379"/>
      <c r="G22" s="147" t="s">
        <v>167</v>
      </c>
      <c r="H22" s="147" t="s">
        <v>135</v>
      </c>
      <c r="I22" s="147"/>
      <c r="J22" s="192" t="s">
        <v>140</v>
      </c>
      <c r="K22" s="147" t="s">
        <v>141</v>
      </c>
      <c r="L22" s="380" t="s">
        <v>142</v>
      </c>
      <c r="M22" s="381"/>
    </row>
    <row r="23" spans="1:17" ht="24" customHeight="1" thickBot="1">
      <c r="B23" s="150" t="s">
        <v>168</v>
      </c>
      <c r="C23" s="151">
        <v>100000</v>
      </c>
      <c r="D23" s="447"/>
      <c r="E23" s="449"/>
      <c r="F23" s="379"/>
      <c r="G23" s="152" t="s">
        <v>138</v>
      </c>
      <c r="H23" s="152" t="s">
        <v>138</v>
      </c>
      <c r="I23" s="152"/>
      <c r="J23" s="193" t="s">
        <v>145</v>
      </c>
      <c r="K23" s="152" t="s">
        <v>141</v>
      </c>
      <c r="L23" s="152" t="s">
        <v>127</v>
      </c>
      <c r="M23" s="153" t="s">
        <v>127</v>
      </c>
    </row>
    <row r="24" spans="1:17" ht="12.75" customHeight="1" thickBot="1">
      <c r="B24" s="154" t="s">
        <v>215</v>
      </c>
      <c r="C24" s="388" t="s">
        <v>216</v>
      </c>
      <c r="D24" s="389"/>
      <c r="E24" s="389"/>
      <c r="F24" s="389"/>
      <c r="G24" s="389"/>
      <c r="H24" s="389"/>
      <c r="I24" s="389"/>
      <c r="J24" s="389"/>
      <c r="K24" s="389"/>
      <c r="L24" s="389"/>
      <c r="M24" s="390"/>
    </row>
    <row r="25" spans="1:17" ht="20.25" customHeight="1">
      <c r="B25" s="155" t="s">
        <v>218</v>
      </c>
      <c r="C25" s="156">
        <v>33000</v>
      </c>
      <c r="D25" s="391" t="s">
        <v>127</v>
      </c>
      <c r="E25" s="393" t="s">
        <v>128</v>
      </c>
      <c r="F25" s="157" t="s">
        <v>220</v>
      </c>
      <c r="G25" s="157" t="s">
        <v>221</v>
      </c>
      <c r="H25" s="157" t="s">
        <v>222</v>
      </c>
      <c r="I25" s="395" t="s">
        <v>223</v>
      </c>
      <c r="J25" s="396"/>
      <c r="K25" s="396"/>
      <c r="L25" s="396"/>
      <c r="M25" s="397"/>
    </row>
    <row r="26" spans="1:17" ht="20.25" customHeight="1" thickBot="1">
      <c r="B26" s="158" t="s">
        <v>219</v>
      </c>
      <c r="C26" s="159">
        <v>55000</v>
      </c>
      <c r="D26" s="392"/>
      <c r="E26" s="394"/>
      <c r="F26" s="160" t="s">
        <v>129</v>
      </c>
      <c r="G26" s="160" t="s">
        <v>224</v>
      </c>
      <c r="H26" s="160" t="s">
        <v>225</v>
      </c>
      <c r="I26" s="398" t="s">
        <v>226</v>
      </c>
      <c r="J26" s="399"/>
      <c r="K26" s="399"/>
      <c r="L26" s="399"/>
      <c r="M26" s="400"/>
    </row>
    <row r="27" spans="1:17" s="6" customFormat="1" ht="71.25" customHeight="1" thickBot="1">
      <c r="A27" s="162"/>
      <c r="B27" s="420" t="s">
        <v>147</v>
      </c>
      <c r="C27" s="421"/>
      <c r="D27" s="421"/>
      <c r="E27" s="421"/>
      <c r="F27" s="421"/>
      <c r="G27" s="421"/>
      <c r="H27" s="421"/>
      <c r="I27" s="421"/>
      <c r="J27" s="421"/>
      <c r="K27" s="421"/>
      <c r="L27" s="421"/>
      <c r="M27" s="422"/>
      <c r="N27" s="162"/>
      <c r="O27" s="162"/>
      <c r="P27" s="162"/>
      <c r="Q27" s="162"/>
    </row>
    <row r="28" spans="1:17" s="6" customFormat="1" ht="15">
      <c r="A28" s="162"/>
      <c r="B28" s="423" t="s">
        <v>148</v>
      </c>
      <c r="C28" s="424"/>
      <c r="D28" s="424"/>
      <c r="E28" s="424"/>
      <c r="F28" s="424"/>
      <c r="G28" s="424"/>
      <c r="H28" s="424"/>
      <c r="I28" s="424"/>
      <c r="J28" s="424"/>
      <c r="K28" s="424"/>
      <c r="L28" s="424"/>
      <c r="M28" s="425"/>
      <c r="N28" s="162"/>
      <c r="O28" s="162"/>
      <c r="P28" s="162"/>
      <c r="Q28" s="162"/>
    </row>
    <row r="29" spans="1:17" s="6" customFormat="1" ht="16" thickBot="1">
      <c r="A29" s="162"/>
      <c r="B29" s="426" t="s">
        <v>149</v>
      </c>
      <c r="C29" s="427"/>
      <c r="D29" s="427"/>
      <c r="E29" s="427"/>
      <c r="F29" s="427"/>
      <c r="G29" s="427"/>
      <c r="H29" s="427"/>
      <c r="I29" s="427"/>
      <c r="J29" s="427"/>
      <c r="K29" s="427"/>
      <c r="L29" s="427"/>
      <c r="M29" s="428"/>
      <c r="N29" s="162"/>
      <c r="O29" s="162"/>
      <c r="P29" s="162"/>
      <c r="Q29" s="162"/>
    </row>
    <row r="30" spans="1:17" ht="3.75" customHeight="1" thickBot="1"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1:17" ht="24.75" customHeight="1" thickBot="1">
      <c r="B31" s="165" t="s">
        <v>198</v>
      </c>
      <c r="C31" s="375" t="s">
        <v>199</v>
      </c>
      <c r="D31" s="376"/>
      <c r="E31" s="376"/>
      <c r="F31" s="376"/>
      <c r="G31" s="376"/>
      <c r="H31" s="376"/>
      <c r="I31" s="376"/>
      <c r="J31" s="376"/>
      <c r="K31" s="376"/>
      <c r="L31" s="376"/>
      <c r="M31" s="377"/>
    </row>
    <row r="32" spans="1:17" s="3" customFormat="1" ht="23.25" customHeight="1">
      <c r="A32" s="188"/>
      <c r="B32" s="189" t="s">
        <v>114</v>
      </c>
      <c r="C32" s="190" t="s">
        <v>290</v>
      </c>
      <c r="D32" s="191" t="s">
        <v>116</v>
      </c>
      <c r="E32" s="191" t="s">
        <v>117</v>
      </c>
      <c r="F32" s="195" t="s">
        <v>151</v>
      </c>
      <c r="G32" s="191" t="s">
        <v>119</v>
      </c>
      <c r="H32" s="191" t="s">
        <v>120</v>
      </c>
      <c r="I32" s="322" t="s">
        <v>169</v>
      </c>
      <c r="J32" s="323"/>
      <c r="K32" s="323"/>
      <c r="L32" s="323"/>
      <c r="M32" s="324"/>
      <c r="N32" s="188"/>
      <c r="O32" s="188"/>
      <c r="P32" s="188"/>
      <c r="Q32" s="188"/>
    </row>
    <row r="33" spans="1:17" s="6" customFormat="1" ht="27" customHeight="1">
      <c r="A33" s="162"/>
      <c r="B33" s="163" t="s">
        <v>170</v>
      </c>
      <c r="C33" s="164">
        <v>33000</v>
      </c>
      <c r="D33" s="378" t="s">
        <v>127</v>
      </c>
      <c r="E33" s="402" t="s">
        <v>128</v>
      </c>
      <c r="F33" s="147" t="s">
        <v>154</v>
      </c>
      <c r="G33" s="147" t="s">
        <v>171</v>
      </c>
      <c r="H33" s="147" t="s">
        <v>159</v>
      </c>
      <c r="I33" s="408" t="s">
        <v>285</v>
      </c>
      <c r="J33" s="409"/>
      <c r="K33" s="409"/>
      <c r="L33" s="409"/>
      <c r="M33" s="410"/>
      <c r="N33" s="162"/>
      <c r="O33" s="162"/>
      <c r="P33" s="162"/>
      <c r="Q33" s="162"/>
    </row>
    <row r="34" spans="1:17" s="6" customFormat="1" ht="27" customHeight="1">
      <c r="A34" s="162"/>
      <c r="B34" s="163" t="s">
        <v>172</v>
      </c>
      <c r="C34" s="164">
        <v>50000</v>
      </c>
      <c r="D34" s="379"/>
      <c r="E34" s="403"/>
      <c r="F34" s="378" t="s">
        <v>129</v>
      </c>
      <c r="G34" s="147" t="s">
        <v>173</v>
      </c>
      <c r="H34" s="147" t="s">
        <v>163</v>
      </c>
      <c r="I34" s="411"/>
      <c r="J34" s="412"/>
      <c r="K34" s="412"/>
      <c r="L34" s="412"/>
      <c r="M34" s="413"/>
      <c r="N34" s="162"/>
      <c r="O34" s="162"/>
      <c r="P34" s="162"/>
      <c r="Q34" s="162"/>
    </row>
    <row r="35" spans="1:17" s="6" customFormat="1" ht="26.25" customHeight="1">
      <c r="A35" s="162"/>
      <c r="B35" s="163" t="s">
        <v>174</v>
      </c>
      <c r="C35" s="164">
        <v>69000</v>
      </c>
      <c r="D35" s="401"/>
      <c r="E35" s="404"/>
      <c r="F35" s="401"/>
      <c r="G35" s="147" t="s">
        <v>165</v>
      </c>
      <c r="H35" s="147" t="s">
        <v>135</v>
      </c>
      <c r="I35" s="405" t="s">
        <v>175</v>
      </c>
      <c r="J35" s="406"/>
      <c r="K35" s="406"/>
      <c r="L35" s="406"/>
      <c r="M35" s="407"/>
      <c r="N35" s="162"/>
      <c r="O35" s="162"/>
      <c r="P35" s="162"/>
      <c r="Q35" s="162"/>
    </row>
    <row r="36" spans="1:17" s="6" customFormat="1" ht="55.5" customHeight="1" thickBot="1">
      <c r="A36" s="162"/>
      <c r="B36" s="385" t="s">
        <v>284</v>
      </c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7"/>
      <c r="N36" s="162"/>
      <c r="O36" s="162"/>
      <c r="P36" s="162"/>
      <c r="Q36" s="162"/>
    </row>
    <row r="37" spans="1:17" s="6" customFormat="1" ht="15">
      <c r="A37" s="162"/>
      <c r="B37" s="382" t="s">
        <v>148</v>
      </c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4"/>
      <c r="N37" s="162"/>
      <c r="O37" s="162"/>
      <c r="P37" s="162"/>
      <c r="Q37" s="162"/>
    </row>
    <row r="38" spans="1:17" s="6" customFormat="1" ht="16" thickBot="1">
      <c r="A38" s="162"/>
      <c r="B38" s="343" t="s">
        <v>149</v>
      </c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1"/>
      <c r="N38" s="162"/>
      <c r="O38" s="162"/>
      <c r="P38" s="162"/>
      <c r="Q38" s="162"/>
    </row>
    <row r="39" spans="1:17" ht="3.75" customHeight="1" thickBot="1">
      <c r="B39" s="55"/>
      <c r="C39" s="54"/>
      <c r="D39" s="55"/>
      <c r="E39" s="55"/>
      <c r="F39" s="55"/>
      <c r="G39" s="55"/>
      <c r="H39" s="55"/>
      <c r="I39" s="55"/>
      <c r="J39" s="55"/>
      <c r="K39" s="55"/>
      <c r="L39" s="55"/>
      <c r="M39" s="55"/>
    </row>
    <row r="40" spans="1:17" ht="24.75" customHeight="1" thickBot="1">
      <c r="B40" s="165" t="s">
        <v>176</v>
      </c>
      <c r="C40" s="375" t="s">
        <v>200</v>
      </c>
      <c r="D40" s="376"/>
      <c r="E40" s="376"/>
      <c r="F40" s="376"/>
      <c r="G40" s="376"/>
      <c r="H40" s="376"/>
      <c r="I40" s="376"/>
      <c r="J40" s="376"/>
      <c r="K40" s="376"/>
      <c r="L40" s="376"/>
      <c r="M40" s="377"/>
    </row>
    <row r="41" spans="1:17" s="3" customFormat="1" ht="23.25" customHeight="1">
      <c r="A41" s="188"/>
      <c r="B41" s="189" t="s">
        <v>114</v>
      </c>
      <c r="C41" s="190" t="s">
        <v>289</v>
      </c>
      <c r="D41" s="191" t="s">
        <v>116</v>
      </c>
      <c r="E41" s="191" t="s">
        <v>117</v>
      </c>
      <c r="F41" s="195" t="s">
        <v>151</v>
      </c>
      <c r="G41" s="191" t="s">
        <v>119</v>
      </c>
      <c r="H41" s="322" t="s">
        <v>177</v>
      </c>
      <c r="I41" s="323"/>
      <c r="J41" s="323"/>
      <c r="K41" s="323"/>
      <c r="L41" s="323" t="s">
        <v>178</v>
      </c>
      <c r="M41" s="324"/>
      <c r="N41" s="188"/>
      <c r="O41" s="188"/>
      <c r="P41" s="188"/>
      <c r="Q41" s="188"/>
    </row>
    <row r="42" spans="1:17" s="6" customFormat="1" ht="26.25" customHeight="1">
      <c r="A42" s="162"/>
      <c r="B42" s="166" t="s">
        <v>153</v>
      </c>
      <c r="C42" s="167">
        <v>31000</v>
      </c>
      <c r="D42" s="362" t="s">
        <v>127</v>
      </c>
      <c r="E42" s="364" t="s">
        <v>128</v>
      </c>
      <c r="F42" s="348" t="s">
        <v>179</v>
      </c>
      <c r="G42" s="168" t="s">
        <v>180</v>
      </c>
      <c r="H42" s="366" t="s">
        <v>181</v>
      </c>
      <c r="I42" s="367"/>
      <c r="J42" s="367"/>
      <c r="K42" s="367"/>
      <c r="L42" s="368" t="s">
        <v>286</v>
      </c>
      <c r="M42" s="369"/>
      <c r="N42" s="162"/>
      <c r="O42" s="162"/>
      <c r="P42" s="162"/>
      <c r="Q42" s="162"/>
    </row>
    <row r="43" spans="1:17" s="6" customFormat="1" ht="26.25" customHeight="1">
      <c r="A43" s="162"/>
      <c r="B43" s="166" t="s">
        <v>182</v>
      </c>
      <c r="C43" s="167">
        <v>41000</v>
      </c>
      <c r="D43" s="363"/>
      <c r="E43" s="365"/>
      <c r="F43" s="354"/>
      <c r="G43" s="168" t="s">
        <v>183</v>
      </c>
      <c r="H43" s="366" t="s">
        <v>181</v>
      </c>
      <c r="I43" s="367"/>
      <c r="J43" s="367"/>
      <c r="K43" s="367"/>
      <c r="L43" s="370"/>
      <c r="M43" s="371"/>
      <c r="N43" s="162"/>
      <c r="O43" s="162"/>
      <c r="P43" s="162"/>
      <c r="Q43" s="162"/>
    </row>
    <row r="44" spans="1:17" s="6" customFormat="1" ht="26.25" customHeight="1" thickBot="1">
      <c r="A44" s="162"/>
      <c r="B44" s="169" t="s">
        <v>184</v>
      </c>
      <c r="C44" s="170">
        <v>47000</v>
      </c>
      <c r="D44" s="363"/>
      <c r="E44" s="365"/>
      <c r="F44" s="354"/>
      <c r="G44" s="171" t="s">
        <v>185</v>
      </c>
      <c r="H44" s="374" t="s">
        <v>181</v>
      </c>
      <c r="I44" s="368"/>
      <c r="J44" s="368"/>
      <c r="K44" s="368"/>
      <c r="L44" s="372"/>
      <c r="M44" s="373"/>
      <c r="N44" s="162"/>
      <c r="O44" s="162"/>
      <c r="P44" s="162"/>
      <c r="Q44" s="162"/>
    </row>
    <row r="45" spans="1:17" s="6" customFormat="1" ht="26.25" customHeight="1">
      <c r="A45" s="162"/>
      <c r="B45" s="172" t="s">
        <v>208</v>
      </c>
      <c r="C45" s="173">
        <v>15400</v>
      </c>
      <c r="D45" s="174" t="s">
        <v>209</v>
      </c>
      <c r="E45" s="328" t="s">
        <v>210</v>
      </c>
      <c r="F45" s="175">
        <v>0</v>
      </c>
      <c r="G45" s="175">
        <v>300</v>
      </c>
      <c r="H45" s="330" t="s">
        <v>211</v>
      </c>
      <c r="I45" s="331"/>
      <c r="J45" s="331"/>
      <c r="K45" s="332"/>
      <c r="L45" s="333" t="s">
        <v>227</v>
      </c>
      <c r="M45" s="334"/>
      <c r="N45" s="162"/>
      <c r="O45" s="162"/>
      <c r="P45" s="162"/>
      <c r="Q45" s="162"/>
    </row>
    <row r="46" spans="1:17" s="6" customFormat="1" ht="26.25" customHeight="1" thickBot="1">
      <c r="A46" s="162"/>
      <c r="B46" s="176" t="s">
        <v>212</v>
      </c>
      <c r="C46" s="177">
        <v>19800</v>
      </c>
      <c r="D46" s="178">
        <v>60</v>
      </c>
      <c r="E46" s="329"/>
      <c r="F46" s="179">
        <v>0</v>
      </c>
      <c r="G46" s="179" t="s">
        <v>213</v>
      </c>
      <c r="H46" s="337" t="s">
        <v>214</v>
      </c>
      <c r="I46" s="338"/>
      <c r="J46" s="338"/>
      <c r="K46" s="339"/>
      <c r="L46" s="335"/>
      <c r="M46" s="336"/>
      <c r="N46" s="162"/>
      <c r="O46" s="162"/>
      <c r="P46" s="162"/>
      <c r="Q46" s="162"/>
    </row>
    <row r="47" spans="1:17" s="6" customFormat="1" ht="12.75" customHeight="1" thickBot="1">
      <c r="A47" s="162"/>
      <c r="B47" s="340" t="s">
        <v>186</v>
      </c>
      <c r="C47" s="341"/>
      <c r="D47" s="341"/>
      <c r="E47" s="341"/>
      <c r="F47" s="341"/>
      <c r="G47" s="341"/>
      <c r="H47" s="341"/>
      <c r="I47" s="341"/>
      <c r="J47" s="341"/>
      <c r="K47" s="341"/>
      <c r="L47" s="341"/>
      <c r="M47" s="342"/>
      <c r="N47" s="162"/>
      <c r="O47" s="162"/>
      <c r="P47" s="162"/>
      <c r="Q47" s="162"/>
    </row>
    <row r="48" spans="1:17" s="6" customFormat="1" ht="55.5" customHeight="1" thickBot="1">
      <c r="A48" s="162"/>
      <c r="B48" s="313" t="s">
        <v>284</v>
      </c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5"/>
      <c r="N48" s="162"/>
      <c r="O48" s="162"/>
      <c r="P48" s="162"/>
      <c r="Q48" s="162"/>
    </row>
    <row r="49" spans="1:17" s="6" customFormat="1" ht="12.75" customHeight="1">
      <c r="A49" s="162"/>
      <c r="B49" s="316" t="s">
        <v>148</v>
      </c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8"/>
      <c r="N49" s="162"/>
      <c r="O49" s="162"/>
      <c r="P49" s="162"/>
      <c r="Q49" s="162"/>
    </row>
    <row r="50" spans="1:17" s="6" customFormat="1" ht="12.75" customHeight="1" thickBot="1">
      <c r="A50" s="162"/>
      <c r="B50" s="319" t="s">
        <v>149</v>
      </c>
      <c r="C50" s="320"/>
      <c r="D50" s="320"/>
      <c r="E50" s="320"/>
      <c r="F50" s="320"/>
      <c r="G50" s="320"/>
      <c r="H50" s="320"/>
      <c r="I50" s="320"/>
      <c r="J50" s="320"/>
      <c r="K50" s="320"/>
      <c r="L50" s="320"/>
      <c r="M50" s="321"/>
      <c r="N50" s="162"/>
      <c r="O50" s="162"/>
      <c r="P50" s="162"/>
      <c r="Q50" s="162"/>
    </row>
    <row r="51" spans="1:17" ht="3.75" customHeight="1" thickBot="1">
      <c r="B51" s="55"/>
      <c r="C51" s="54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7" s="181" customFormat="1" ht="24.75" customHeight="1" thickBot="1">
      <c r="A52" s="180"/>
      <c r="B52" s="165" t="s">
        <v>292</v>
      </c>
      <c r="C52" s="325" t="s">
        <v>201</v>
      </c>
      <c r="D52" s="326"/>
      <c r="E52" s="326"/>
      <c r="F52" s="326"/>
      <c r="G52" s="326"/>
      <c r="H52" s="326"/>
      <c r="I52" s="326"/>
      <c r="J52" s="326"/>
      <c r="K52" s="326"/>
      <c r="L52" s="326"/>
      <c r="M52" s="327"/>
      <c r="N52" s="180"/>
      <c r="O52" s="180"/>
      <c r="P52" s="180"/>
      <c r="Q52" s="180"/>
    </row>
    <row r="53" spans="1:17" s="3" customFormat="1" ht="23.25" customHeight="1">
      <c r="A53" s="188"/>
      <c r="B53" s="189" t="s">
        <v>114</v>
      </c>
      <c r="C53" s="190" t="s">
        <v>289</v>
      </c>
      <c r="D53" s="191" t="s">
        <v>116</v>
      </c>
      <c r="E53" s="191" t="s">
        <v>117</v>
      </c>
      <c r="F53" s="195" t="s">
        <v>151</v>
      </c>
      <c r="G53" s="191" t="s">
        <v>119</v>
      </c>
      <c r="H53" s="191" t="s">
        <v>120</v>
      </c>
      <c r="I53" s="322" t="s">
        <v>169</v>
      </c>
      <c r="J53" s="323"/>
      <c r="K53" s="323"/>
      <c r="L53" s="323"/>
      <c r="M53" s="324"/>
      <c r="N53" s="188"/>
      <c r="O53" s="188"/>
      <c r="P53" s="188"/>
      <c r="Q53" s="188"/>
    </row>
    <row r="54" spans="1:17" s="6" customFormat="1" ht="26.25" customHeight="1">
      <c r="A54" s="162"/>
      <c r="B54" s="183" t="s">
        <v>202</v>
      </c>
      <c r="C54" s="184">
        <v>19800</v>
      </c>
      <c r="D54" s="348" t="s">
        <v>127</v>
      </c>
      <c r="E54" s="355" t="s">
        <v>203</v>
      </c>
      <c r="F54" s="185" t="s">
        <v>204</v>
      </c>
      <c r="G54" s="185" t="s">
        <v>205</v>
      </c>
      <c r="H54" s="185" t="s">
        <v>206</v>
      </c>
      <c r="I54" s="357" t="s">
        <v>207</v>
      </c>
      <c r="J54" s="358"/>
      <c r="K54" s="358"/>
      <c r="L54" s="358"/>
      <c r="M54" s="359"/>
      <c r="N54" s="162"/>
      <c r="O54" s="162"/>
      <c r="P54" s="162"/>
      <c r="Q54" s="162"/>
    </row>
    <row r="55" spans="1:17" s="6" customFormat="1" ht="26.25" customHeight="1">
      <c r="A55" s="162"/>
      <c r="B55" s="166" t="s">
        <v>153</v>
      </c>
      <c r="C55" s="167">
        <v>33000</v>
      </c>
      <c r="D55" s="354"/>
      <c r="E55" s="356"/>
      <c r="F55" s="168" t="s">
        <v>154</v>
      </c>
      <c r="G55" s="168" t="s">
        <v>187</v>
      </c>
      <c r="H55" s="186" t="s">
        <v>283</v>
      </c>
      <c r="I55" s="346" t="s">
        <v>188</v>
      </c>
      <c r="J55" s="346"/>
      <c r="K55" s="346"/>
      <c r="L55" s="346"/>
      <c r="M55" s="347"/>
      <c r="N55" s="162"/>
      <c r="O55" s="162"/>
      <c r="P55" s="162"/>
      <c r="Q55" s="162"/>
    </row>
    <row r="56" spans="1:17" s="6" customFormat="1" ht="26.25" customHeight="1">
      <c r="A56" s="162"/>
      <c r="B56" s="166" t="s">
        <v>189</v>
      </c>
      <c r="C56" s="167">
        <v>43000</v>
      </c>
      <c r="D56" s="354"/>
      <c r="E56" s="356"/>
      <c r="F56" s="168" t="s">
        <v>157</v>
      </c>
      <c r="G56" s="168" t="s">
        <v>190</v>
      </c>
      <c r="H56" s="168" t="s">
        <v>159</v>
      </c>
      <c r="I56" s="346" t="s">
        <v>188</v>
      </c>
      <c r="J56" s="346"/>
      <c r="K56" s="346"/>
      <c r="L56" s="346"/>
      <c r="M56" s="347"/>
      <c r="N56" s="162"/>
      <c r="O56" s="162"/>
      <c r="P56" s="162"/>
      <c r="Q56" s="162"/>
    </row>
    <row r="57" spans="1:17" s="6" customFormat="1" ht="26.25" customHeight="1">
      <c r="A57" s="162"/>
      <c r="B57" s="166" t="s">
        <v>191</v>
      </c>
      <c r="C57" s="167">
        <v>50000</v>
      </c>
      <c r="D57" s="354"/>
      <c r="E57" s="356"/>
      <c r="F57" s="346" t="s">
        <v>129</v>
      </c>
      <c r="G57" s="168" t="s">
        <v>192</v>
      </c>
      <c r="H57" s="168" t="s">
        <v>163</v>
      </c>
      <c r="I57" s="346" t="s">
        <v>188</v>
      </c>
      <c r="J57" s="346"/>
      <c r="K57" s="346"/>
      <c r="L57" s="346"/>
      <c r="M57" s="347"/>
      <c r="N57" s="162"/>
      <c r="O57" s="162"/>
      <c r="P57" s="162"/>
      <c r="Q57" s="162"/>
    </row>
    <row r="58" spans="1:17" s="6" customFormat="1" ht="26.25" customHeight="1">
      <c r="A58" s="162"/>
      <c r="B58" s="166" t="s">
        <v>164</v>
      </c>
      <c r="C58" s="167">
        <v>69000</v>
      </c>
      <c r="D58" s="354"/>
      <c r="E58" s="356"/>
      <c r="F58" s="346"/>
      <c r="G58" s="168" t="s">
        <v>193</v>
      </c>
      <c r="H58" s="346" t="s">
        <v>135</v>
      </c>
      <c r="I58" s="349" t="s">
        <v>132</v>
      </c>
      <c r="J58" s="349"/>
      <c r="K58" s="349"/>
      <c r="L58" s="349"/>
      <c r="M58" s="350"/>
      <c r="N58" s="162"/>
      <c r="O58" s="162"/>
      <c r="P58" s="162"/>
      <c r="Q58" s="162"/>
    </row>
    <row r="59" spans="1:17" s="6" customFormat="1" ht="26.25" customHeight="1" thickBot="1">
      <c r="A59" s="162"/>
      <c r="B59" s="169" t="s">
        <v>166</v>
      </c>
      <c r="C59" s="170">
        <v>79000</v>
      </c>
      <c r="D59" s="354"/>
      <c r="E59" s="356"/>
      <c r="F59" s="348"/>
      <c r="G59" s="171" t="s">
        <v>194</v>
      </c>
      <c r="H59" s="348"/>
      <c r="I59" s="351" t="s">
        <v>195</v>
      </c>
      <c r="J59" s="352"/>
      <c r="K59" s="352"/>
      <c r="L59" s="352"/>
      <c r="M59" s="353"/>
      <c r="N59" s="162"/>
      <c r="O59" s="162"/>
      <c r="P59" s="162"/>
      <c r="Q59" s="162"/>
    </row>
    <row r="60" spans="1:17" s="6" customFormat="1" ht="54" customHeight="1" thickBot="1">
      <c r="A60" s="162"/>
      <c r="B60" s="313" t="s">
        <v>284</v>
      </c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5"/>
      <c r="N60" s="162"/>
      <c r="O60" s="162"/>
      <c r="P60" s="162"/>
      <c r="Q60" s="162"/>
    </row>
    <row r="61" spans="1:17" s="6" customFormat="1" ht="12.75" customHeight="1">
      <c r="A61" s="162"/>
      <c r="B61" s="316" t="s">
        <v>148</v>
      </c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8"/>
      <c r="N61" s="162"/>
      <c r="O61" s="162"/>
      <c r="P61" s="162"/>
      <c r="Q61" s="162"/>
    </row>
    <row r="62" spans="1:17" s="6" customFormat="1" ht="12.75" customHeight="1" thickBot="1">
      <c r="A62" s="162"/>
      <c r="B62" s="343" t="s">
        <v>149</v>
      </c>
      <c r="C62" s="344"/>
      <c r="D62" s="344"/>
      <c r="E62" s="344"/>
      <c r="F62" s="344"/>
      <c r="G62" s="344"/>
      <c r="H62" s="344"/>
      <c r="I62" s="344"/>
      <c r="J62" s="344"/>
      <c r="K62" s="344"/>
      <c r="L62" s="344"/>
      <c r="M62" s="345"/>
      <c r="N62" s="162"/>
      <c r="O62" s="162"/>
      <c r="P62" s="162"/>
      <c r="Q62" s="162"/>
    </row>
    <row r="63" spans="1:17" s="55" customFormat="1">
      <c r="C63" s="54"/>
    </row>
    <row r="64" spans="1:17" s="55" customFormat="1">
      <c r="C64" s="54"/>
    </row>
    <row r="65" spans="3:3" s="55" customFormat="1">
      <c r="C65" s="54"/>
    </row>
  </sheetData>
  <mergeCells count="66">
    <mergeCell ref="E1:J2"/>
    <mergeCell ref="B27:M27"/>
    <mergeCell ref="B28:M28"/>
    <mergeCell ref="B29:M29"/>
    <mergeCell ref="C16:M16"/>
    <mergeCell ref="C5:M5"/>
    <mergeCell ref="D7:D10"/>
    <mergeCell ref="E7:E10"/>
    <mergeCell ref="F7:F10"/>
    <mergeCell ref="L9:M9"/>
    <mergeCell ref="B12:M12"/>
    <mergeCell ref="B13:M13"/>
    <mergeCell ref="B14:M14"/>
    <mergeCell ref="D18:D23"/>
    <mergeCell ref="E18:E23"/>
    <mergeCell ref="I19:M19"/>
    <mergeCell ref="F20:F23"/>
    <mergeCell ref="L22:M22"/>
    <mergeCell ref="C31:M31"/>
    <mergeCell ref="I32:M32"/>
    <mergeCell ref="B37:M37"/>
    <mergeCell ref="B36:M36"/>
    <mergeCell ref="C24:M24"/>
    <mergeCell ref="D25:D26"/>
    <mergeCell ref="E25:E26"/>
    <mergeCell ref="I25:M25"/>
    <mergeCell ref="I26:M26"/>
    <mergeCell ref="D33:D35"/>
    <mergeCell ref="E33:E35"/>
    <mergeCell ref="F34:F35"/>
    <mergeCell ref="I35:M35"/>
    <mergeCell ref="I33:M34"/>
    <mergeCell ref="B38:M38"/>
    <mergeCell ref="D42:D44"/>
    <mergeCell ref="E42:E44"/>
    <mergeCell ref="F42:F44"/>
    <mergeCell ref="H42:K42"/>
    <mergeCell ref="L42:M44"/>
    <mergeCell ref="H43:K43"/>
    <mergeCell ref="H44:K44"/>
    <mergeCell ref="H41:K41"/>
    <mergeCell ref="L41:M41"/>
    <mergeCell ref="C40:M40"/>
    <mergeCell ref="B60:M60"/>
    <mergeCell ref="B61:M61"/>
    <mergeCell ref="B62:M62"/>
    <mergeCell ref="I55:M55"/>
    <mergeCell ref="I56:M56"/>
    <mergeCell ref="F57:F59"/>
    <mergeCell ref="I57:M57"/>
    <mergeCell ref="H58:H59"/>
    <mergeCell ref="I58:M58"/>
    <mergeCell ref="I59:M59"/>
    <mergeCell ref="D54:D59"/>
    <mergeCell ref="E54:E59"/>
    <mergeCell ref="I54:M54"/>
    <mergeCell ref="E45:E46"/>
    <mergeCell ref="H45:K45"/>
    <mergeCell ref="L45:M46"/>
    <mergeCell ref="H46:K46"/>
    <mergeCell ref="B47:M47"/>
    <mergeCell ref="B48:M48"/>
    <mergeCell ref="B49:M49"/>
    <mergeCell ref="B50:M50"/>
    <mergeCell ref="I53:M53"/>
    <mergeCell ref="C52:M5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1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price!Q38</f>
        <v>34000</v>
      </c>
      <c r="E5" s="197">
        <f>price!R38</f>
        <v>46000</v>
      </c>
      <c r="F5" s="197">
        <f>price!S38</f>
        <v>56000</v>
      </c>
      <c r="G5" s="197">
        <f>price!T38</f>
        <v>69000</v>
      </c>
      <c r="H5" s="197">
        <f>price!U38</f>
        <v>81000</v>
      </c>
      <c r="I5" s="197">
        <f>price!V38</f>
        <v>108000</v>
      </c>
      <c r="J5" s="197">
        <f>price!W38</f>
        <v>34000</v>
      </c>
      <c r="K5" s="197">
        <f>price!X38</f>
        <v>56000</v>
      </c>
      <c r="L5" s="197">
        <f>price!Y38</f>
        <v>69000</v>
      </c>
      <c r="M5" s="197">
        <f>price!Z38</f>
        <v>34000</v>
      </c>
      <c r="N5" s="197">
        <f>price!AA38</f>
        <v>60000</v>
      </c>
      <c r="O5" s="197">
        <f>price!AB38</f>
        <v>33000</v>
      </c>
      <c r="P5" s="197">
        <f>price!AC38</f>
        <v>42000</v>
      </c>
      <c r="Q5" s="197">
        <f>price!AD38</f>
        <v>51000</v>
      </c>
      <c r="R5" s="197">
        <f>price!AE38</f>
        <v>13000</v>
      </c>
      <c r="S5" s="197">
        <f>price!AF38</f>
        <v>21000</v>
      </c>
      <c r="T5" s="197">
        <f>price!AG38</f>
        <v>21000</v>
      </c>
      <c r="U5" s="197">
        <f>price!AH38</f>
        <v>34000</v>
      </c>
      <c r="V5" s="197">
        <f>price!AI38</f>
        <v>46000</v>
      </c>
      <c r="W5" s="197">
        <f>price!AJ38</f>
        <v>56000</v>
      </c>
      <c r="X5" s="197">
        <f>price!AK38</f>
        <v>69000</v>
      </c>
      <c r="Y5" s="197">
        <f>price!AL38</f>
        <v>81000</v>
      </c>
    </row>
    <row r="6" spans="3:25" ht="18" thickBot="1"/>
    <row r="7" spans="3:25" ht="24" thickBot="1">
      <c r="D7" s="74" t="s">
        <v>257</v>
      </c>
      <c r="E7" s="524" t="str">
        <f>price!B38</f>
        <v>아이폰11ProMax_
64GB</v>
      </c>
      <c r="F7" s="524"/>
      <c r="G7" s="461" t="s">
        <v>258</v>
      </c>
      <c r="H7" s="461"/>
      <c r="I7" s="462">
        <f>price!C38</f>
        <v>1529000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아이폰11ProMax_
64GB</v>
      </c>
      <c r="E9" s="75" t="s">
        <v>266</v>
      </c>
      <c r="F9" s="76">
        <f>I7</f>
        <v>1529000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1489900</v>
      </c>
      <c r="I12" s="206">
        <f>SUM(H12/24)+E12+O12+P12</f>
        <v>98968.530416666661</v>
      </c>
      <c r="J12" s="206">
        <f>SUM(H12/36)+E12+O12+P12</f>
        <v>78275.474861111114</v>
      </c>
      <c r="K12" s="207">
        <f>SUM(H12/48)+E12+O12+P12</f>
        <v>67928.947083333333</v>
      </c>
      <c r="L12" s="56"/>
      <c r="M12" s="114" t="str">
        <f>D12</f>
        <v>LTE_플랜
세이브</v>
      </c>
      <c r="N12" s="115">
        <f t="shared" ref="N12:N33" si="0">SUM(H12*0.0627)</f>
        <v>93416.73000000001</v>
      </c>
      <c r="O12" s="115">
        <f>SUM(N12/24)</f>
        <v>3892.3637500000004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1476100</v>
      </c>
      <c r="I13" s="208">
        <f t="shared" ref="I13:I33" si="2">SUM(H13/24)+E13+O13+P13</f>
        <v>108357.47791666666</v>
      </c>
      <c r="J13" s="208">
        <f t="shared" ref="J13:J33" si="3">SUM(H13/36)+E13+O13+P13</f>
        <v>87856.08902777778</v>
      </c>
      <c r="K13" s="209">
        <f t="shared" ref="K13:K33" si="4">SUM(H13/48)+E13+O13+P13</f>
        <v>77605.394583333327</v>
      </c>
      <c r="L13" s="56"/>
      <c r="M13" s="114" t="str">
        <f t="shared" ref="M13:M33" si="5">D13</f>
        <v>LTE_플랜
안심2.5G</v>
      </c>
      <c r="N13" s="115">
        <f t="shared" si="0"/>
        <v>92551.470000000016</v>
      </c>
      <c r="O13" s="115">
        <f t="shared" ref="O13:O33" si="6">SUM(N13/24)</f>
        <v>3856.3112500000007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1464600</v>
      </c>
      <c r="I14" s="208">
        <f t="shared" si="2"/>
        <v>114848.2675</v>
      </c>
      <c r="J14" s="208">
        <f t="shared" si="3"/>
        <v>94506.600833333345</v>
      </c>
      <c r="K14" s="209">
        <f t="shared" si="4"/>
        <v>84335.767500000002</v>
      </c>
      <c r="L14" s="56"/>
      <c r="M14" s="114" t="str">
        <f t="shared" si="5"/>
        <v>LTE_플랜
안심4G</v>
      </c>
      <c r="N14" s="115">
        <f t="shared" si="0"/>
        <v>91830.420000000013</v>
      </c>
      <c r="O14" s="115">
        <f t="shared" si="6"/>
        <v>3826.2675000000004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1449650</v>
      </c>
      <c r="I15" s="208">
        <f t="shared" si="2"/>
        <v>133186.29395833335</v>
      </c>
      <c r="J15" s="208">
        <f t="shared" si="3"/>
        <v>113052.26618055557</v>
      </c>
      <c r="K15" s="209">
        <f t="shared" si="4"/>
        <v>102985.25229166668</v>
      </c>
      <c r="L15" s="56"/>
      <c r="M15" s="114" t="str">
        <f t="shared" si="5"/>
        <v>LTE_플랜
에센스</v>
      </c>
      <c r="N15" s="115">
        <f t="shared" si="0"/>
        <v>90893.055000000008</v>
      </c>
      <c r="O15" s="115">
        <f t="shared" si="6"/>
        <v>3787.2106250000002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1435850</v>
      </c>
      <c r="I16" s="208">
        <f t="shared" si="2"/>
        <v>142575.24145833333</v>
      </c>
      <c r="J16" s="208">
        <f t="shared" si="3"/>
        <v>122632.88034722222</v>
      </c>
      <c r="K16" s="209">
        <f t="shared" si="4"/>
        <v>112661.69979166667</v>
      </c>
      <c r="L16" s="56"/>
      <c r="M16" s="114" t="str">
        <f t="shared" si="5"/>
        <v>LTE_플랜
스페셜</v>
      </c>
      <c r="N16" s="115">
        <f t="shared" si="0"/>
        <v>90027.795000000013</v>
      </c>
      <c r="O16" s="115">
        <f t="shared" si="6"/>
        <v>3751.1581250000004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1404800</v>
      </c>
      <c r="I17" s="210">
        <f t="shared" si="2"/>
        <v>162200.37333333335</v>
      </c>
      <c r="J17" s="210">
        <f t="shared" si="3"/>
        <v>142689.26222222223</v>
      </c>
      <c r="K17" s="211">
        <f t="shared" si="4"/>
        <v>132933.70666666667</v>
      </c>
      <c r="L17" s="56"/>
      <c r="M17" s="114" t="str">
        <f t="shared" si="5"/>
        <v>LTE_플랜
맥스</v>
      </c>
      <c r="N17" s="115">
        <f t="shared" si="0"/>
        <v>88080.960000000006</v>
      </c>
      <c r="O17" s="115">
        <f t="shared" si="6"/>
        <v>3670.0400000000004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1489900</v>
      </c>
      <c r="I18" s="206">
        <f t="shared" si="2"/>
        <v>98968.530416666661</v>
      </c>
      <c r="J18" s="206">
        <f t="shared" si="3"/>
        <v>78275.474861111114</v>
      </c>
      <c r="K18" s="207">
        <f t="shared" si="4"/>
        <v>67928.947083333333</v>
      </c>
      <c r="L18" s="56"/>
      <c r="M18" s="114" t="str">
        <f t="shared" si="5"/>
        <v>LTE_0플랜
스몰</v>
      </c>
      <c r="N18" s="115">
        <f t="shared" si="0"/>
        <v>93416.73000000001</v>
      </c>
      <c r="O18" s="115">
        <f t="shared" si="6"/>
        <v>3892.3637500000004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1464600</v>
      </c>
      <c r="I19" s="208">
        <f t="shared" si="2"/>
        <v>114848.2675</v>
      </c>
      <c r="J19" s="208">
        <f t="shared" si="3"/>
        <v>94506.600833333345</v>
      </c>
      <c r="K19" s="209">
        <f t="shared" si="4"/>
        <v>84335.767500000002</v>
      </c>
      <c r="L19" s="56"/>
      <c r="M19" s="114" t="str">
        <f t="shared" si="5"/>
        <v>LTE_0플랜
미디엄</v>
      </c>
      <c r="N19" s="115">
        <f t="shared" si="0"/>
        <v>91830.420000000013</v>
      </c>
      <c r="O19" s="115">
        <f t="shared" si="6"/>
        <v>3826.2675000000004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1449650</v>
      </c>
      <c r="I20" s="212">
        <f t="shared" si="2"/>
        <v>133186.29395833335</v>
      </c>
      <c r="J20" s="212">
        <f t="shared" si="3"/>
        <v>113052.26618055557</v>
      </c>
      <c r="K20" s="213">
        <f t="shared" si="4"/>
        <v>102985.25229166668</v>
      </c>
      <c r="L20" s="56"/>
      <c r="M20" s="114" t="str">
        <f t="shared" si="5"/>
        <v>LTE_0플랜
라지</v>
      </c>
      <c r="N20" s="115">
        <f t="shared" si="0"/>
        <v>90893.055000000008</v>
      </c>
      <c r="O20" s="115">
        <f t="shared" si="6"/>
        <v>3787.2106250000002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1489900</v>
      </c>
      <c r="I21" s="214">
        <f t="shared" si="2"/>
        <v>98968.530416666661</v>
      </c>
      <c r="J21" s="214">
        <f t="shared" si="3"/>
        <v>78275.474861111114</v>
      </c>
      <c r="K21" s="215">
        <f t="shared" si="4"/>
        <v>67928.947083333333</v>
      </c>
      <c r="L21" s="56"/>
      <c r="M21" s="114" t="str">
        <f t="shared" si="5"/>
        <v>0플랜
히어로</v>
      </c>
      <c r="N21" s="115">
        <f t="shared" si="0"/>
        <v>93416.73000000001</v>
      </c>
      <c r="O21" s="115">
        <f t="shared" si="6"/>
        <v>3892.3637500000004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1460000</v>
      </c>
      <c r="I22" s="210">
        <f t="shared" si="2"/>
        <v>119644.58333333334</v>
      </c>
      <c r="J22" s="210">
        <f t="shared" si="3"/>
        <v>99366.805555555562</v>
      </c>
      <c r="K22" s="211">
        <f t="shared" si="4"/>
        <v>89227.916666666672</v>
      </c>
      <c r="L22" s="56"/>
      <c r="M22" s="114" t="str">
        <f t="shared" si="5"/>
        <v>0플랜
슈퍼히어로</v>
      </c>
      <c r="N22" s="115">
        <f t="shared" si="0"/>
        <v>91542.000000000015</v>
      </c>
      <c r="O22" s="115">
        <f t="shared" si="6"/>
        <v>3814.2500000000005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1491050</v>
      </c>
      <c r="I23" s="206">
        <f t="shared" si="2"/>
        <v>97019.451458333337</v>
      </c>
      <c r="J23" s="206">
        <f t="shared" si="3"/>
        <v>76310.423680555556</v>
      </c>
      <c r="K23" s="207">
        <f t="shared" si="4"/>
        <v>65955.909791666665</v>
      </c>
      <c r="L23" s="56"/>
      <c r="M23" s="114" t="str">
        <f t="shared" si="5"/>
        <v>LTE_팅
세이브</v>
      </c>
      <c r="N23" s="115">
        <f t="shared" si="0"/>
        <v>93488.835000000006</v>
      </c>
      <c r="O23" s="115">
        <f t="shared" si="6"/>
        <v>3895.3681250000004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1480700</v>
      </c>
      <c r="I24" s="208">
        <f t="shared" si="2"/>
        <v>106561.16208333334</v>
      </c>
      <c r="J24" s="208">
        <f t="shared" si="3"/>
        <v>85995.884305555563</v>
      </c>
      <c r="K24" s="209">
        <f t="shared" si="4"/>
        <v>75713.245416666672</v>
      </c>
      <c r="L24" s="56"/>
      <c r="M24" s="114" t="str">
        <f t="shared" si="5"/>
        <v>LTE_팅
3.0G</v>
      </c>
      <c r="N24" s="115">
        <f t="shared" si="0"/>
        <v>92839.890000000014</v>
      </c>
      <c r="O24" s="115">
        <f t="shared" si="6"/>
        <v>3868.3287500000006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1470350</v>
      </c>
      <c r="I25" s="212">
        <f t="shared" si="2"/>
        <v>112102.87270833334</v>
      </c>
      <c r="J25" s="212">
        <f t="shared" si="3"/>
        <v>91681.344930555555</v>
      </c>
      <c r="K25" s="213">
        <f t="shared" si="4"/>
        <v>81470.581041666679</v>
      </c>
      <c r="L25" s="56"/>
      <c r="M25" s="114" t="str">
        <f t="shared" si="5"/>
        <v>LTE_팅
5.0G</v>
      </c>
      <c r="N25" s="115">
        <f t="shared" si="0"/>
        <v>92190.945000000007</v>
      </c>
      <c r="O25" s="115">
        <f t="shared" si="6"/>
        <v>3841.2893750000003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1514050</v>
      </c>
      <c r="I26" s="214">
        <f t="shared" si="2"/>
        <v>82437.872291666659</v>
      </c>
      <c r="J26" s="214">
        <f t="shared" si="3"/>
        <v>61409.400069444448</v>
      </c>
      <c r="K26" s="215">
        <f t="shared" si="4"/>
        <v>50895.163958333331</v>
      </c>
      <c r="L26" s="56"/>
      <c r="M26" s="114" t="str">
        <f t="shared" si="5"/>
        <v>ZEM플랜
라이트</v>
      </c>
      <c r="N26" s="115">
        <f t="shared" si="0"/>
        <v>94930.935000000012</v>
      </c>
      <c r="O26" s="115">
        <f t="shared" si="6"/>
        <v>3955.4556250000005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1504850</v>
      </c>
      <c r="I27" s="210">
        <f t="shared" si="2"/>
        <v>86430.503958333342</v>
      </c>
      <c r="J27" s="210">
        <f t="shared" si="3"/>
        <v>65529.809513888889</v>
      </c>
      <c r="K27" s="211">
        <f t="shared" si="4"/>
        <v>55079.46229166667</v>
      </c>
      <c r="L27" s="56"/>
      <c r="M27" s="114" t="str">
        <f t="shared" si="5"/>
        <v>ZEM플랜
스마트</v>
      </c>
      <c r="N27" s="115">
        <f t="shared" si="0"/>
        <v>94354.095000000016</v>
      </c>
      <c r="O27" s="115">
        <f t="shared" si="6"/>
        <v>3931.4206250000007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1504850</v>
      </c>
      <c r="I28" s="206">
        <f t="shared" si="2"/>
        <v>86430.503958333342</v>
      </c>
      <c r="J28" s="206">
        <f t="shared" si="3"/>
        <v>65529.809513888889</v>
      </c>
      <c r="K28" s="207">
        <f t="shared" si="4"/>
        <v>55079.46229166667</v>
      </c>
      <c r="L28" s="56"/>
      <c r="M28" s="114" t="str">
        <f t="shared" si="5"/>
        <v>LTE T끼리
어르신</v>
      </c>
      <c r="N28" s="115">
        <f t="shared" si="0"/>
        <v>94354.095000000016</v>
      </c>
      <c r="O28" s="115">
        <f t="shared" si="6"/>
        <v>3931.4206250000007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1489900</v>
      </c>
      <c r="I29" s="208">
        <f t="shared" si="2"/>
        <v>98968.530416666661</v>
      </c>
      <c r="J29" s="208">
        <f t="shared" si="3"/>
        <v>78275.474861111114</v>
      </c>
      <c r="K29" s="209">
        <f t="shared" si="4"/>
        <v>67928.947083333333</v>
      </c>
      <c r="L29" s="56"/>
      <c r="M29" s="114" t="str">
        <f t="shared" si="5"/>
        <v>LTE어르신
세이브</v>
      </c>
      <c r="N29" s="115">
        <f t="shared" si="0"/>
        <v>93416.73000000001</v>
      </c>
      <c r="O29" s="115">
        <f t="shared" si="6"/>
        <v>3892.3637500000004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1476100</v>
      </c>
      <c r="I30" s="208">
        <f t="shared" si="2"/>
        <v>108357.47791666666</v>
      </c>
      <c r="J30" s="208">
        <f t="shared" si="3"/>
        <v>87856.08902777778</v>
      </c>
      <c r="K30" s="209">
        <f t="shared" si="4"/>
        <v>77605.394583333327</v>
      </c>
      <c r="L30" s="56"/>
      <c r="M30" s="114" t="str">
        <f t="shared" si="5"/>
        <v>LTE어르신
안심2.8G</v>
      </c>
      <c r="N30" s="115">
        <f t="shared" si="0"/>
        <v>92551.470000000016</v>
      </c>
      <c r="O30" s="115">
        <f t="shared" si="6"/>
        <v>3856.3112500000007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1464600</v>
      </c>
      <c r="I31" s="208">
        <f t="shared" si="2"/>
        <v>114848.2675</v>
      </c>
      <c r="J31" s="208">
        <f t="shared" si="3"/>
        <v>94506.600833333345</v>
      </c>
      <c r="K31" s="209">
        <f t="shared" si="4"/>
        <v>84335.767500000002</v>
      </c>
      <c r="L31" s="56"/>
      <c r="M31" s="114" t="str">
        <f t="shared" si="5"/>
        <v>LTE어르신
안심4.5G</v>
      </c>
      <c r="N31" s="115">
        <f t="shared" si="0"/>
        <v>91830.420000000013</v>
      </c>
      <c r="O31" s="115">
        <f t="shared" si="6"/>
        <v>3826.2675000000004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1449650</v>
      </c>
      <c r="I32" s="208">
        <f t="shared" si="2"/>
        <v>133186.29395833335</v>
      </c>
      <c r="J32" s="208">
        <f t="shared" si="3"/>
        <v>113052.26618055557</v>
      </c>
      <c r="K32" s="209">
        <f t="shared" si="4"/>
        <v>102985.25229166668</v>
      </c>
      <c r="L32" s="56"/>
      <c r="M32" s="114" t="str">
        <f t="shared" si="5"/>
        <v>LTE어르신
에센스</v>
      </c>
      <c r="N32" s="115">
        <f t="shared" si="0"/>
        <v>90893.055000000008</v>
      </c>
      <c r="O32" s="115">
        <f t="shared" si="6"/>
        <v>3787.2106250000002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1435850</v>
      </c>
      <c r="I33" s="210">
        <f t="shared" si="2"/>
        <v>142575.24145833333</v>
      </c>
      <c r="J33" s="210">
        <f t="shared" si="3"/>
        <v>122632.88034722222</v>
      </c>
      <c r="K33" s="211">
        <f t="shared" si="4"/>
        <v>112661.69979166667</v>
      </c>
      <c r="L33" s="56"/>
      <c r="M33" s="114" t="str">
        <f t="shared" si="5"/>
        <v>LTE어르신
스페셜</v>
      </c>
      <c r="N33" s="115">
        <f t="shared" si="0"/>
        <v>90027.795000000013</v>
      </c>
      <c r="O33" s="115">
        <f t="shared" si="6"/>
        <v>3751.1581250000004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아이폰11ProMax_
64GB</v>
      </c>
      <c r="E35" s="75" t="s">
        <v>266</v>
      </c>
      <c r="F35" s="76">
        <f>I7</f>
        <v>1529000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1529000</v>
      </c>
      <c r="I38" s="97">
        <f>SUM(H38/24)+O38+P38+E38-F38</f>
        <v>92449.84583333334</v>
      </c>
      <c r="J38" s="97">
        <f>SUM(H38/36)+O38+P38+E38-F38</f>
        <v>71213.734722222216</v>
      </c>
      <c r="K38" s="98">
        <f>SUM(H38/48)+O38+P38+E38-F38</f>
        <v>60595.679166666669</v>
      </c>
      <c r="L38" s="56"/>
      <c r="M38" s="114" t="str">
        <f>D38</f>
        <v>LTE_플랜
세이브</v>
      </c>
      <c r="N38" s="115">
        <f t="shared" ref="N38:N59" si="7">SUM(H38*0.0627)</f>
        <v>95868.3</v>
      </c>
      <c r="O38" s="115">
        <f>SUM(N38/24)</f>
        <v>3994.5125000000003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1529000</v>
      </c>
      <c r="I39" s="94">
        <f t="shared" ref="I39:I59" si="11">SUM(H39/24)+O39+P39+E39-F39</f>
        <v>99949.84583333334</v>
      </c>
      <c r="J39" s="94">
        <f t="shared" ref="J39:J59" si="12">SUM(H39/36)+O39+P39+E39-F39</f>
        <v>78713.734722222216</v>
      </c>
      <c r="K39" s="99">
        <f t="shared" ref="K39:K59" si="13">SUM(H39/48)+O39+P39+E39-F39</f>
        <v>68095.679166666669</v>
      </c>
      <c r="L39" s="56"/>
      <c r="M39" s="114" t="str">
        <f t="shared" ref="M39:M59" si="14">D39</f>
        <v>LTE_플랜
안심2.5G</v>
      </c>
      <c r="N39" s="115">
        <f t="shared" si="7"/>
        <v>95868.3</v>
      </c>
      <c r="O39" s="115">
        <f t="shared" ref="O39:O59" si="15">SUM(N39/24)</f>
        <v>3994.5125000000003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1529000</v>
      </c>
      <c r="I40" s="94">
        <f t="shared" si="11"/>
        <v>105199.84583333334</v>
      </c>
      <c r="J40" s="94">
        <f t="shared" si="12"/>
        <v>83963.734722222216</v>
      </c>
      <c r="K40" s="99">
        <f t="shared" si="13"/>
        <v>73345.679166666669</v>
      </c>
      <c r="L40" s="56"/>
      <c r="M40" s="114" t="str">
        <f t="shared" si="14"/>
        <v>LTE_플랜
안심4G</v>
      </c>
      <c r="N40" s="115">
        <f t="shared" si="7"/>
        <v>95868.3</v>
      </c>
      <c r="O40" s="115">
        <f t="shared" si="15"/>
        <v>3994.5125000000003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1529000</v>
      </c>
      <c r="I41" s="94">
        <f t="shared" si="11"/>
        <v>119449.84583333333</v>
      </c>
      <c r="J41" s="94">
        <f t="shared" si="12"/>
        <v>98213.734722222216</v>
      </c>
      <c r="K41" s="99">
        <f t="shared" si="13"/>
        <v>87595.679166666669</v>
      </c>
      <c r="L41" s="56"/>
      <c r="M41" s="114" t="str">
        <f t="shared" si="14"/>
        <v>LTE_플랜
에센스</v>
      </c>
      <c r="N41" s="115">
        <f t="shared" si="7"/>
        <v>95868.3</v>
      </c>
      <c r="O41" s="115">
        <f t="shared" si="15"/>
        <v>3994.5125000000003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1529000</v>
      </c>
      <c r="I42" s="94">
        <f t="shared" si="11"/>
        <v>126949.84583333333</v>
      </c>
      <c r="J42" s="94">
        <f t="shared" si="12"/>
        <v>105713.73472222222</v>
      </c>
      <c r="K42" s="99">
        <f t="shared" si="13"/>
        <v>95095.679166666669</v>
      </c>
      <c r="L42" s="56"/>
      <c r="M42" s="114" t="str">
        <f t="shared" si="14"/>
        <v>LTE_플랜
스페셜</v>
      </c>
      <c r="N42" s="115">
        <f t="shared" si="7"/>
        <v>95868.3</v>
      </c>
      <c r="O42" s="115">
        <f t="shared" si="15"/>
        <v>3994.5125000000003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1529000</v>
      </c>
      <c r="I43" s="104">
        <f t="shared" si="11"/>
        <v>142699.84583333333</v>
      </c>
      <c r="J43" s="104">
        <f t="shared" si="12"/>
        <v>121463.7347222222</v>
      </c>
      <c r="K43" s="106">
        <f t="shared" si="13"/>
        <v>110845.67916666667</v>
      </c>
      <c r="L43" s="56"/>
      <c r="M43" s="114" t="str">
        <f t="shared" si="14"/>
        <v>LTE_플랜
맥스</v>
      </c>
      <c r="N43" s="115">
        <f t="shared" si="7"/>
        <v>95868.3</v>
      </c>
      <c r="O43" s="115">
        <f t="shared" si="15"/>
        <v>3994.5125000000003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1529000</v>
      </c>
      <c r="I44" s="97">
        <f t="shared" si="11"/>
        <v>92449.84583333334</v>
      </c>
      <c r="J44" s="97">
        <f t="shared" si="12"/>
        <v>71213.734722222216</v>
      </c>
      <c r="K44" s="98">
        <f t="shared" si="13"/>
        <v>60595.679166666669</v>
      </c>
      <c r="L44" s="56"/>
      <c r="M44" s="114" t="str">
        <f t="shared" si="14"/>
        <v>LTE_0플랜
스몰</v>
      </c>
      <c r="N44" s="115">
        <f t="shared" si="7"/>
        <v>95868.3</v>
      </c>
      <c r="O44" s="115">
        <f t="shared" si="15"/>
        <v>3994.5125000000003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1529000</v>
      </c>
      <c r="I45" s="94">
        <f t="shared" si="11"/>
        <v>105199.84583333334</v>
      </c>
      <c r="J45" s="94">
        <f>SUM(H45/36)+O45+P45+E45-F45</f>
        <v>83963.734722222216</v>
      </c>
      <c r="K45" s="99">
        <f t="shared" si="13"/>
        <v>73345.679166666669</v>
      </c>
      <c r="L45" s="56"/>
      <c r="M45" s="114" t="str">
        <f t="shared" si="14"/>
        <v>LTE_0플랜
미디엄</v>
      </c>
      <c r="N45" s="115">
        <f t="shared" si="7"/>
        <v>95868.3</v>
      </c>
      <c r="O45" s="115">
        <f t="shared" si="15"/>
        <v>3994.5125000000003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1529000</v>
      </c>
      <c r="I46" s="101">
        <f t="shared" si="11"/>
        <v>119449.84583333333</v>
      </c>
      <c r="J46" s="101">
        <f t="shared" si="12"/>
        <v>98213.734722222216</v>
      </c>
      <c r="K46" s="102">
        <f t="shared" si="13"/>
        <v>87595.679166666669</v>
      </c>
      <c r="L46" s="56"/>
      <c r="M46" s="114" t="str">
        <f t="shared" si="14"/>
        <v>LTE_0플랜
라지</v>
      </c>
      <c r="N46" s="115">
        <f t="shared" si="7"/>
        <v>95868.3</v>
      </c>
      <c r="O46" s="115">
        <f t="shared" si="15"/>
        <v>3994.5125000000003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1529000</v>
      </c>
      <c r="I47" s="96">
        <f t="shared" si="11"/>
        <v>92449.84583333334</v>
      </c>
      <c r="J47" s="96">
        <f t="shared" si="12"/>
        <v>71213.734722222216</v>
      </c>
      <c r="K47" s="105">
        <f t="shared" si="13"/>
        <v>60595.679166666669</v>
      </c>
      <c r="L47" s="56"/>
      <c r="M47" s="114" t="str">
        <f t="shared" si="14"/>
        <v>0플랜
히어로</v>
      </c>
      <c r="N47" s="115">
        <f t="shared" si="7"/>
        <v>95868.3</v>
      </c>
      <c r="O47" s="115">
        <f t="shared" si="15"/>
        <v>3994.5125000000003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1529000</v>
      </c>
      <c r="I48" s="104">
        <f t="shared" si="11"/>
        <v>108949.84583333334</v>
      </c>
      <c r="J48" s="104">
        <f t="shared" si="12"/>
        <v>87713.734722222216</v>
      </c>
      <c r="K48" s="106">
        <f t="shared" si="13"/>
        <v>77095.679166666669</v>
      </c>
      <c r="L48" s="56"/>
      <c r="M48" s="114" t="str">
        <f t="shared" si="14"/>
        <v>0플랜
슈퍼히어로</v>
      </c>
      <c r="N48" s="115">
        <f t="shared" si="7"/>
        <v>95868.3</v>
      </c>
      <c r="O48" s="115">
        <f t="shared" si="15"/>
        <v>3994.5125000000003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1529000</v>
      </c>
      <c r="I49" s="217">
        <f t="shared" si="11"/>
        <v>90949.84583333334</v>
      </c>
      <c r="J49" s="217">
        <f t="shared" si="12"/>
        <v>69713.734722222216</v>
      </c>
      <c r="K49" s="218">
        <f t="shared" si="13"/>
        <v>59095.679166666669</v>
      </c>
      <c r="L49" s="56"/>
      <c r="M49" s="114" t="str">
        <f t="shared" si="14"/>
        <v>LTE_팅
세이브</v>
      </c>
      <c r="N49" s="115">
        <f t="shared" si="7"/>
        <v>95868.3</v>
      </c>
      <c r="O49" s="115">
        <f t="shared" si="15"/>
        <v>3994.5125000000003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1529000</v>
      </c>
      <c r="I50" s="94">
        <f t="shared" si="11"/>
        <v>98449.84583333334</v>
      </c>
      <c r="J50" s="94">
        <f t="shared" si="12"/>
        <v>77213.734722222216</v>
      </c>
      <c r="K50" s="219">
        <f t="shared" si="13"/>
        <v>66595.679166666669</v>
      </c>
      <c r="L50" s="56"/>
      <c r="M50" s="114" t="str">
        <f t="shared" si="14"/>
        <v>LTE_팅
3.0G</v>
      </c>
      <c r="N50" s="115">
        <f t="shared" si="7"/>
        <v>95868.3</v>
      </c>
      <c r="O50" s="115">
        <f t="shared" si="15"/>
        <v>3994.5125000000003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1529000</v>
      </c>
      <c r="I51" s="221">
        <f t="shared" si="11"/>
        <v>102949.84583333334</v>
      </c>
      <c r="J51" s="221">
        <f t="shared" si="12"/>
        <v>81713.734722222216</v>
      </c>
      <c r="K51" s="222">
        <f t="shared" si="13"/>
        <v>71095.679166666669</v>
      </c>
      <c r="L51" s="56"/>
      <c r="M51" s="114" t="str">
        <f t="shared" si="14"/>
        <v>LTE_팅
5.0G</v>
      </c>
      <c r="N51" s="115">
        <f t="shared" si="7"/>
        <v>95868.3</v>
      </c>
      <c r="O51" s="115">
        <f t="shared" si="15"/>
        <v>3994.5125000000003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1529000</v>
      </c>
      <c r="I52" s="96">
        <f t="shared" si="11"/>
        <v>79249.84583333334</v>
      </c>
      <c r="J52" s="96">
        <f t="shared" si="12"/>
        <v>58013.734722222216</v>
      </c>
      <c r="K52" s="105">
        <f t="shared" si="13"/>
        <v>47395.679166666669</v>
      </c>
      <c r="L52" s="56"/>
      <c r="M52" s="114" t="str">
        <f t="shared" si="14"/>
        <v>ZEM플랜
라이트</v>
      </c>
      <c r="N52" s="115">
        <f t="shared" si="7"/>
        <v>95868.3</v>
      </c>
      <c r="O52" s="115">
        <f t="shared" si="15"/>
        <v>3994.5125000000003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1529000</v>
      </c>
      <c r="I53" s="101">
        <f t="shared" si="11"/>
        <v>82549.84583333334</v>
      </c>
      <c r="J53" s="101">
        <f t="shared" si="12"/>
        <v>61313.734722222216</v>
      </c>
      <c r="K53" s="102">
        <f t="shared" si="13"/>
        <v>50695.679166666669</v>
      </c>
      <c r="L53" s="56"/>
      <c r="M53" s="114" t="str">
        <f t="shared" si="14"/>
        <v>ZEM플랜
스마트</v>
      </c>
      <c r="N53" s="115">
        <f t="shared" si="7"/>
        <v>95868.3</v>
      </c>
      <c r="O53" s="115">
        <f t="shared" si="15"/>
        <v>3994.5125000000003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1529000</v>
      </c>
      <c r="I54" s="96">
        <f t="shared" si="11"/>
        <v>82549.84583333334</v>
      </c>
      <c r="J54" s="96">
        <f t="shared" si="12"/>
        <v>61313.734722222216</v>
      </c>
      <c r="K54" s="105">
        <f t="shared" si="13"/>
        <v>50695.679166666669</v>
      </c>
      <c r="L54" s="56"/>
      <c r="M54" s="114" t="str">
        <f t="shared" si="14"/>
        <v>LTE T끼리
어르신</v>
      </c>
      <c r="N54" s="115">
        <f t="shared" si="7"/>
        <v>95868.3</v>
      </c>
      <c r="O54" s="115">
        <f t="shared" si="15"/>
        <v>3994.5125000000003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1529000</v>
      </c>
      <c r="I55" s="94">
        <f t="shared" si="11"/>
        <v>92449.84583333334</v>
      </c>
      <c r="J55" s="94">
        <f t="shared" si="12"/>
        <v>71213.734722222216</v>
      </c>
      <c r="K55" s="99">
        <f t="shared" si="13"/>
        <v>60595.679166666669</v>
      </c>
      <c r="L55" s="56"/>
      <c r="M55" s="114" t="str">
        <f t="shared" si="14"/>
        <v>LTE어르신
세이브</v>
      </c>
      <c r="N55" s="115">
        <f t="shared" si="7"/>
        <v>95868.3</v>
      </c>
      <c r="O55" s="115">
        <f t="shared" si="15"/>
        <v>3994.5125000000003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1529000</v>
      </c>
      <c r="I56" s="94">
        <f t="shared" si="11"/>
        <v>99949.84583333334</v>
      </c>
      <c r="J56" s="94">
        <f t="shared" si="12"/>
        <v>78713.734722222216</v>
      </c>
      <c r="K56" s="99">
        <f t="shared" si="13"/>
        <v>68095.679166666669</v>
      </c>
      <c r="L56" s="56"/>
      <c r="M56" s="114" t="str">
        <f t="shared" si="14"/>
        <v>LTE어르신
안심2.8G</v>
      </c>
      <c r="N56" s="115">
        <f t="shared" si="7"/>
        <v>95868.3</v>
      </c>
      <c r="O56" s="115">
        <f t="shared" si="15"/>
        <v>3994.5125000000003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1529000</v>
      </c>
      <c r="I57" s="94">
        <f t="shared" si="11"/>
        <v>105199.84583333334</v>
      </c>
      <c r="J57" s="94">
        <f t="shared" si="12"/>
        <v>83963.734722222216</v>
      </c>
      <c r="K57" s="99">
        <f t="shared" si="13"/>
        <v>73345.679166666669</v>
      </c>
      <c r="L57" s="56"/>
      <c r="M57" s="114" t="str">
        <f t="shared" si="14"/>
        <v>LTE어르신
안심4.5G</v>
      </c>
      <c r="N57" s="115">
        <f t="shared" si="7"/>
        <v>95868.3</v>
      </c>
      <c r="O57" s="115">
        <f t="shared" si="15"/>
        <v>3994.5125000000003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1529000</v>
      </c>
      <c r="I58" s="94">
        <f t="shared" si="11"/>
        <v>119449.84583333333</v>
      </c>
      <c r="J58" s="94">
        <f t="shared" si="12"/>
        <v>98213.734722222216</v>
      </c>
      <c r="K58" s="99">
        <f t="shared" si="13"/>
        <v>87595.679166666669</v>
      </c>
      <c r="L58" s="56"/>
      <c r="M58" s="114" t="str">
        <f t="shared" si="14"/>
        <v>LTE어르신
에센스</v>
      </c>
      <c r="N58" s="115">
        <f t="shared" si="7"/>
        <v>95868.3</v>
      </c>
      <c r="O58" s="115">
        <f t="shared" si="15"/>
        <v>3994.5125000000003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1529000</v>
      </c>
      <c r="I59" s="101">
        <f t="shared" si="11"/>
        <v>126949.84583333333</v>
      </c>
      <c r="J59" s="101">
        <f t="shared" si="12"/>
        <v>105713.73472222222</v>
      </c>
      <c r="K59" s="102">
        <f t="shared" si="13"/>
        <v>95095.679166666669</v>
      </c>
      <c r="L59" s="56"/>
      <c r="M59" s="114" t="str">
        <f t="shared" si="14"/>
        <v>LTE어르신
스페셜</v>
      </c>
      <c r="N59" s="115">
        <f t="shared" si="7"/>
        <v>95868.3</v>
      </c>
      <c r="O59" s="115">
        <f t="shared" si="15"/>
        <v>3994.5125000000003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8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1" spans="2:25">
      <c r="B1"/>
      <c r="C1" s="56"/>
      <c r="M1"/>
      <c r="N1" s="202"/>
    </row>
    <row r="2" spans="2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2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4">
      <c r="C5" s="198" t="s">
        <v>262</v>
      </c>
      <c r="D5" s="197">
        <f>price!Q39</f>
        <v>34000</v>
      </c>
      <c r="E5" s="197">
        <f>price!R39</f>
        <v>46000</v>
      </c>
      <c r="F5" s="197">
        <f>price!S39</f>
        <v>56000</v>
      </c>
      <c r="G5" s="197">
        <f>price!T39</f>
        <v>69000</v>
      </c>
      <c r="H5" s="197">
        <f>price!U39</f>
        <v>81000</v>
      </c>
      <c r="I5" s="197">
        <f>price!V39</f>
        <v>108000</v>
      </c>
      <c r="J5" s="197">
        <f>price!W39</f>
        <v>34000</v>
      </c>
      <c r="K5" s="197">
        <f>price!X39</f>
        <v>56000</v>
      </c>
      <c r="L5" s="197">
        <f>price!Y39</f>
        <v>69000</v>
      </c>
      <c r="M5" s="197">
        <f>price!Z39</f>
        <v>34000</v>
      </c>
      <c r="N5" s="197">
        <f>price!AA39</f>
        <v>60000</v>
      </c>
      <c r="O5" s="197">
        <f>price!AB39</f>
        <v>33000</v>
      </c>
      <c r="P5" s="197">
        <f>price!AC39</f>
        <v>42000</v>
      </c>
      <c r="Q5" s="197">
        <f>price!AD39</f>
        <v>51000</v>
      </c>
      <c r="R5" s="197">
        <f>price!AE39</f>
        <v>13000</v>
      </c>
      <c r="S5" s="197">
        <f>price!AF39</f>
        <v>21000</v>
      </c>
      <c r="T5" s="197">
        <f>price!AG39</f>
        <v>21000</v>
      </c>
      <c r="U5" s="197">
        <f>price!AH39</f>
        <v>34000</v>
      </c>
      <c r="V5" s="197">
        <f>price!AI39</f>
        <v>46000</v>
      </c>
      <c r="W5" s="197">
        <f>price!AJ39</f>
        <v>56000</v>
      </c>
      <c r="X5" s="197">
        <f>price!AK39</f>
        <v>69000</v>
      </c>
      <c r="Y5" s="197">
        <f>price!AL39</f>
        <v>81000</v>
      </c>
    </row>
    <row r="6" spans="2:25" ht="18" thickBot="1"/>
    <row r="7" spans="2:25" ht="24" thickBot="1">
      <c r="D7" s="74" t="s">
        <v>257</v>
      </c>
      <c r="E7" s="524" t="str">
        <f>price!B39</f>
        <v>아이폰11ProMax_
256GB</v>
      </c>
      <c r="F7" s="524"/>
      <c r="G7" s="461" t="s">
        <v>258</v>
      </c>
      <c r="H7" s="461"/>
      <c r="I7" s="462">
        <f>price!C39</f>
        <v>1738000</v>
      </c>
      <c r="J7" s="463"/>
    </row>
    <row r="8" spans="2:25" s="56" customFormat="1" ht="2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>
      <c r="C9" s="78" t="s">
        <v>265</v>
      </c>
      <c r="D9" s="77" t="str">
        <f>E7</f>
        <v>아이폰11ProMax_
256GB</v>
      </c>
      <c r="E9" s="75" t="s">
        <v>266</v>
      </c>
      <c r="F9" s="76">
        <f>I7</f>
        <v>1738000</v>
      </c>
      <c r="G9" s="77" t="s">
        <v>264</v>
      </c>
      <c r="H9" s="516" t="s">
        <v>267</v>
      </c>
      <c r="I9" s="516"/>
      <c r="J9" s="516"/>
      <c r="K9" s="516"/>
      <c r="L9" s="56"/>
    </row>
    <row r="10" spans="2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2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1698900</v>
      </c>
      <c r="I12" s="206">
        <f>SUM(H12/24)+E12+O12+P12</f>
        <v>108222.87625</v>
      </c>
      <c r="J12" s="206">
        <f>SUM(H12/36)+E12+O12+P12</f>
        <v>84627.042916666658</v>
      </c>
      <c r="K12" s="207">
        <f>SUM(H12/48)+E12+O12+P12</f>
        <v>72829.126250000001</v>
      </c>
      <c r="L12" s="56"/>
      <c r="M12" s="114" t="str">
        <f>D12</f>
        <v>LTE_플랜
세이브</v>
      </c>
      <c r="N12" s="115">
        <f t="shared" ref="N12:N33" si="0">SUM(H12*0.0627)</f>
        <v>106521.03000000001</v>
      </c>
      <c r="O12" s="115">
        <f>SUM(N12/24)</f>
        <v>4438.3762500000003</v>
      </c>
      <c r="P12" s="115">
        <f>const!E2</f>
        <v>-3</v>
      </c>
    </row>
    <row r="13" spans="2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1685100</v>
      </c>
      <c r="I13" s="208">
        <f t="shared" ref="I13:I33" si="2">SUM(H13/24)+E13+O13+P13</f>
        <v>117611.82375</v>
      </c>
      <c r="J13" s="208">
        <f t="shared" ref="J13:J33" si="3">SUM(H13/36)+E13+O13+P13</f>
        <v>94207.657083333339</v>
      </c>
      <c r="K13" s="209">
        <f t="shared" ref="K13:K33" si="4">SUM(H13/48)+E13+O13+P13</f>
        <v>82505.573749999996</v>
      </c>
      <c r="L13" s="56"/>
      <c r="M13" s="114" t="str">
        <f t="shared" ref="M13:M33" si="5">D13</f>
        <v>LTE_플랜
안심2.5G</v>
      </c>
      <c r="N13" s="115">
        <f t="shared" si="0"/>
        <v>105655.77</v>
      </c>
      <c r="O13" s="115">
        <f t="shared" ref="O13:O33" si="6">SUM(N13/24)</f>
        <v>4402.3237500000005</v>
      </c>
      <c r="P13" s="115">
        <f>const!E2</f>
        <v>-3</v>
      </c>
    </row>
    <row r="14" spans="2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1673600</v>
      </c>
      <c r="I14" s="208">
        <f t="shared" si="2"/>
        <v>124102.61333333333</v>
      </c>
      <c r="J14" s="208">
        <f t="shared" si="3"/>
        <v>100858.16888888889</v>
      </c>
      <c r="K14" s="209">
        <f t="shared" si="4"/>
        <v>89235.946666666656</v>
      </c>
      <c r="L14" s="56"/>
      <c r="M14" s="114" t="str">
        <f t="shared" si="5"/>
        <v>LTE_플랜
안심4G</v>
      </c>
      <c r="N14" s="115">
        <f t="shared" si="0"/>
        <v>104934.72000000002</v>
      </c>
      <c r="O14" s="115">
        <f t="shared" si="6"/>
        <v>4372.2800000000007</v>
      </c>
      <c r="P14" s="115">
        <f>const!E2</f>
        <v>-3</v>
      </c>
    </row>
    <row r="15" spans="2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1658650</v>
      </c>
      <c r="I15" s="208">
        <f t="shared" si="2"/>
        <v>142440.63979166668</v>
      </c>
      <c r="J15" s="208">
        <f t="shared" si="3"/>
        <v>119403.83423611111</v>
      </c>
      <c r="K15" s="209">
        <f t="shared" si="4"/>
        <v>107885.43145833335</v>
      </c>
      <c r="L15" s="56"/>
      <c r="M15" s="114" t="str">
        <f t="shared" si="5"/>
        <v>LTE_플랜
에센스</v>
      </c>
      <c r="N15" s="115">
        <f t="shared" si="0"/>
        <v>103997.35500000001</v>
      </c>
      <c r="O15" s="115">
        <f t="shared" si="6"/>
        <v>4333.2231250000004</v>
      </c>
      <c r="P15" s="115">
        <f>const!E2</f>
        <v>-3</v>
      </c>
    </row>
    <row r="16" spans="2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1644850</v>
      </c>
      <c r="I16" s="208">
        <f t="shared" si="2"/>
        <v>151829.58729166668</v>
      </c>
      <c r="J16" s="208">
        <f t="shared" si="3"/>
        <v>128984.44840277778</v>
      </c>
      <c r="K16" s="209">
        <f t="shared" si="4"/>
        <v>117561.87895833334</v>
      </c>
      <c r="L16" s="56"/>
      <c r="M16" s="114" t="str">
        <f t="shared" si="5"/>
        <v>LTE_플랜
스페셜</v>
      </c>
      <c r="N16" s="115">
        <f t="shared" si="0"/>
        <v>103132.09500000002</v>
      </c>
      <c r="O16" s="115">
        <f t="shared" si="6"/>
        <v>4297.1706250000007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1613800</v>
      </c>
      <c r="I17" s="210">
        <f t="shared" si="2"/>
        <v>171454.71916666668</v>
      </c>
      <c r="J17" s="210">
        <f t="shared" si="3"/>
        <v>149040.83027777777</v>
      </c>
      <c r="K17" s="211">
        <f t="shared" si="4"/>
        <v>137833.88583333333</v>
      </c>
      <c r="L17" s="56"/>
      <c r="M17" s="114" t="str">
        <f t="shared" si="5"/>
        <v>LTE_플랜
맥스</v>
      </c>
      <c r="N17" s="115">
        <f t="shared" si="0"/>
        <v>101185.26000000001</v>
      </c>
      <c r="O17" s="115">
        <f t="shared" si="6"/>
        <v>4216.0525000000007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1698900</v>
      </c>
      <c r="I18" s="206">
        <f t="shared" si="2"/>
        <v>108222.87625</v>
      </c>
      <c r="J18" s="206">
        <f t="shared" si="3"/>
        <v>84627.042916666658</v>
      </c>
      <c r="K18" s="207">
        <f t="shared" si="4"/>
        <v>72829.126250000001</v>
      </c>
      <c r="L18" s="56"/>
      <c r="M18" s="114" t="str">
        <f t="shared" si="5"/>
        <v>LTE_0플랜
스몰</v>
      </c>
      <c r="N18" s="115">
        <f t="shared" si="0"/>
        <v>106521.03000000001</v>
      </c>
      <c r="O18" s="115">
        <f t="shared" si="6"/>
        <v>4438.3762500000003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1673600</v>
      </c>
      <c r="I19" s="208">
        <f t="shared" si="2"/>
        <v>124102.61333333333</v>
      </c>
      <c r="J19" s="208">
        <f t="shared" si="3"/>
        <v>100858.16888888889</v>
      </c>
      <c r="K19" s="209">
        <f t="shared" si="4"/>
        <v>89235.946666666656</v>
      </c>
      <c r="L19" s="56"/>
      <c r="M19" s="114" t="str">
        <f t="shared" si="5"/>
        <v>LTE_0플랜
미디엄</v>
      </c>
      <c r="N19" s="115">
        <f t="shared" si="0"/>
        <v>104934.72000000002</v>
      </c>
      <c r="O19" s="115">
        <f t="shared" si="6"/>
        <v>4372.2800000000007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1658650</v>
      </c>
      <c r="I20" s="212">
        <f t="shared" si="2"/>
        <v>142440.63979166668</v>
      </c>
      <c r="J20" s="212">
        <f t="shared" si="3"/>
        <v>119403.83423611111</v>
      </c>
      <c r="K20" s="213">
        <f t="shared" si="4"/>
        <v>107885.43145833335</v>
      </c>
      <c r="L20" s="56"/>
      <c r="M20" s="114" t="str">
        <f t="shared" si="5"/>
        <v>LTE_0플랜
라지</v>
      </c>
      <c r="N20" s="115">
        <f t="shared" si="0"/>
        <v>103997.35500000001</v>
      </c>
      <c r="O20" s="115">
        <f t="shared" si="6"/>
        <v>4333.2231250000004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1698900</v>
      </c>
      <c r="I21" s="214">
        <f t="shared" si="2"/>
        <v>108222.87625</v>
      </c>
      <c r="J21" s="214">
        <f t="shared" si="3"/>
        <v>84627.042916666658</v>
      </c>
      <c r="K21" s="215">
        <f t="shared" si="4"/>
        <v>72829.126250000001</v>
      </c>
      <c r="L21" s="56"/>
      <c r="M21" s="114" t="str">
        <f t="shared" si="5"/>
        <v>0플랜
히어로</v>
      </c>
      <c r="N21" s="115">
        <f t="shared" si="0"/>
        <v>106521.03000000001</v>
      </c>
      <c r="O21" s="115">
        <f t="shared" si="6"/>
        <v>4438.3762500000003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1669000</v>
      </c>
      <c r="I22" s="210">
        <f t="shared" si="2"/>
        <v>128898.92916666667</v>
      </c>
      <c r="J22" s="210">
        <f t="shared" si="3"/>
        <v>105718.37361111111</v>
      </c>
      <c r="K22" s="211">
        <f t="shared" si="4"/>
        <v>94128.09583333334</v>
      </c>
      <c r="L22" s="56"/>
      <c r="M22" s="114" t="str">
        <f t="shared" si="5"/>
        <v>0플랜
슈퍼히어로</v>
      </c>
      <c r="N22" s="115">
        <f t="shared" si="0"/>
        <v>104646.3</v>
      </c>
      <c r="O22" s="115">
        <f t="shared" si="6"/>
        <v>4360.2624999999998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1700050</v>
      </c>
      <c r="I23" s="206">
        <f t="shared" si="2"/>
        <v>106273.79729166668</v>
      </c>
      <c r="J23" s="206">
        <f t="shared" si="3"/>
        <v>82661.991736111115</v>
      </c>
      <c r="K23" s="207">
        <f t="shared" si="4"/>
        <v>70856.088958333348</v>
      </c>
      <c r="L23" s="56"/>
      <c r="M23" s="114" t="str">
        <f t="shared" si="5"/>
        <v>LTE_팅
세이브</v>
      </c>
      <c r="N23" s="115">
        <f t="shared" si="0"/>
        <v>106593.13500000001</v>
      </c>
      <c r="O23" s="115">
        <f t="shared" si="6"/>
        <v>4441.3806250000007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1689700</v>
      </c>
      <c r="I24" s="208">
        <f t="shared" si="2"/>
        <v>115815.50791666667</v>
      </c>
      <c r="J24" s="208">
        <f t="shared" si="3"/>
        <v>92347.452361111107</v>
      </c>
      <c r="K24" s="209">
        <f t="shared" si="4"/>
        <v>80613.424583333341</v>
      </c>
      <c r="L24" s="56"/>
      <c r="M24" s="114" t="str">
        <f t="shared" si="5"/>
        <v>LTE_팅
3.0G</v>
      </c>
      <c r="N24" s="115">
        <f t="shared" si="0"/>
        <v>105944.19000000002</v>
      </c>
      <c r="O24" s="115">
        <f t="shared" si="6"/>
        <v>4414.3412500000004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1679350</v>
      </c>
      <c r="I25" s="212">
        <f t="shared" si="2"/>
        <v>121357.21854166668</v>
      </c>
      <c r="J25" s="212">
        <f t="shared" si="3"/>
        <v>98032.912986111114</v>
      </c>
      <c r="K25" s="213">
        <f t="shared" si="4"/>
        <v>86370.760208333348</v>
      </c>
      <c r="L25" s="56"/>
      <c r="M25" s="114" t="str">
        <f t="shared" si="5"/>
        <v>LTE_팅
5.0G</v>
      </c>
      <c r="N25" s="115">
        <f t="shared" si="0"/>
        <v>105295.24500000001</v>
      </c>
      <c r="O25" s="115">
        <f t="shared" si="6"/>
        <v>4387.3018750000001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1723050</v>
      </c>
      <c r="I26" s="214">
        <f t="shared" si="2"/>
        <v>91692.218124999999</v>
      </c>
      <c r="J26" s="214">
        <f t="shared" si="3"/>
        <v>67760.968124999999</v>
      </c>
      <c r="K26" s="215">
        <f t="shared" si="4"/>
        <v>55795.343124999999</v>
      </c>
      <c r="L26" s="56"/>
      <c r="M26" s="114" t="str">
        <f t="shared" si="5"/>
        <v>ZEM플랜
라이트</v>
      </c>
      <c r="N26" s="115">
        <f t="shared" si="0"/>
        <v>108035.23500000002</v>
      </c>
      <c r="O26" s="115">
        <f t="shared" si="6"/>
        <v>4501.4681250000003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1713850</v>
      </c>
      <c r="I27" s="210">
        <f t="shared" si="2"/>
        <v>95684.849791666667</v>
      </c>
      <c r="J27" s="210">
        <f t="shared" si="3"/>
        <v>71881.377569444434</v>
      </c>
      <c r="K27" s="211">
        <f t="shared" si="4"/>
        <v>59979.641458333339</v>
      </c>
      <c r="L27" s="56"/>
      <c r="M27" s="114" t="str">
        <f t="shared" si="5"/>
        <v>ZEM플랜
스마트</v>
      </c>
      <c r="N27" s="115">
        <f t="shared" si="0"/>
        <v>107458.395</v>
      </c>
      <c r="O27" s="115">
        <f t="shared" si="6"/>
        <v>4477.4331250000005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1713850</v>
      </c>
      <c r="I28" s="206">
        <f t="shared" si="2"/>
        <v>95684.849791666667</v>
      </c>
      <c r="J28" s="206">
        <f t="shared" si="3"/>
        <v>71881.377569444434</v>
      </c>
      <c r="K28" s="207">
        <f t="shared" si="4"/>
        <v>59979.641458333339</v>
      </c>
      <c r="L28" s="56"/>
      <c r="M28" s="114" t="str">
        <f t="shared" si="5"/>
        <v>LTE T끼리
어르신</v>
      </c>
      <c r="N28" s="115">
        <f t="shared" si="0"/>
        <v>107458.395</v>
      </c>
      <c r="O28" s="115">
        <f t="shared" si="6"/>
        <v>4477.4331250000005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1698900</v>
      </c>
      <c r="I29" s="208">
        <f t="shared" si="2"/>
        <v>108222.87625</v>
      </c>
      <c r="J29" s="208">
        <f t="shared" si="3"/>
        <v>84627.042916666658</v>
      </c>
      <c r="K29" s="209">
        <f t="shared" si="4"/>
        <v>72829.126250000001</v>
      </c>
      <c r="L29" s="56"/>
      <c r="M29" s="114" t="str">
        <f t="shared" si="5"/>
        <v>LTE어르신
세이브</v>
      </c>
      <c r="N29" s="115">
        <f t="shared" si="0"/>
        <v>106521.03000000001</v>
      </c>
      <c r="O29" s="115">
        <f t="shared" si="6"/>
        <v>4438.3762500000003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1685100</v>
      </c>
      <c r="I30" s="208">
        <f t="shared" si="2"/>
        <v>117611.82375</v>
      </c>
      <c r="J30" s="208">
        <f t="shared" si="3"/>
        <v>94207.657083333339</v>
      </c>
      <c r="K30" s="209">
        <f t="shared" si="4"/>
        <v>82505.573749999996</v>
      </c>
      <c r="L30" s="56"/>
      <c r="M30" s="114" t="str">
        <f t="shared" si="5"/>
        <v>LTE어르신
안심2.8G</v>
      </c>
      <c r="N30" s="115">
        <f t="shared" si="0"/>
        <v>105655.77</v>
      </c>
      <c r="O30" s="115">
        <f t="shared" si="6"/>
        <v>4402.3237500000005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1673600</v>
      </c>
      <c r="I31" s="208">
        <f t="shared" si="2"/>
        <v>124102.61333333333</v>
      </c>
      <c r="J31" s="208">
        <f t="shared" si="3"/>
        <v>100858.16888888889</v>
      </c>
      <c r="K31" s="209">
        <f t="shared" si="4"/>
        <v>89235.946666666656</v>
      </c>
      <c r="L31" s="56"/>
      <c r="M31" s="114" t="str">
        <f t="shared" si="5"/>
        <v>LTE어르신
안심4.5G</v>
      </c>
      <c r="N31" s="115">
        <f t="shared" si="0"/>
        <v>104934.72000000002</v>
      </c>
      <c r="O31" s="115">
        <f t="shared" si="6"/>
        <v>4372.2800000000007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1658650</v>
      </c>
      <c r="I32" s="208">
        <f t="shared" si="2"/>
        <v>142440.63979166668</v>
      </c>
      <c r="J32" s="208">
        <f t="shared" si="3"/>
        <v>119403.83423611111</v>
      </c>
      <c r="K32" s="209">
        <f t="shared" si="4"/>
        <v>107885.43145833335</v>
      </c>
      <c r="L32" s="56"/>
      <c r="M32" s="114" t="str">
        <f t="shared" si="5"/>
        <v>LTE어르신
에센스</v>
      </c>
      <c r="N32" s="115">
        <f t="shared" si="0"/>
        <v>103997.35500000001</v>
      </c>
      <c r="O32" s="115">
        <f t="shared" si="6"/>
        <v>4333.2231250000004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1644850</v>
      </c>
      <c r="I33" s="210">
        <f t="shared" si="2"/>
        <v>151829.58729166668</v>
      </c>
      <c r="J33" s="210">
        <f t="shared" si="3"/>
        <v>128984.44840277778</v>
      </c>
      <c r="K33" s="211">
        <f t="shared" si="4"/>
        <v>117561.87895833334</v>
      </c>
      <c r="L33" s="56"/>
      <c r="M33" s="114" t="str">
        <f t="shared" si="5"/>
        <v>LTE어르신
스페셜</v>
      </c>
      <c r="N33" s="115">
        <f t="shared" si="0"/>
        <v>103132.09500000002</v>
      </c>
      <c r="O33" s="115">
        <f t="shared" si="6"/>
        <v>4297.1706250000007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아이폰11ProMax_
256GB</v>
      </c>
      <c r="E35" s="75" t="s">
        <v>266</v>
      </c>
      <c r="F35" s="76">
        <f>I7</f>
        <v>1738000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1738000</v>
      </c>
      <c r="I38" s="97">
        <f>SUM(H38/24)+O38+P38+E38-F38</f>
        <v>101704.19166666667</v>
      </c>
      <c r="J38" s="97">
        <f>SUM(H38/36)+O38+P38+E38-F38</f>
        <v>77565.302777777775</v>
      </c>
      <c r="K38" s="98">
        <f>SUM(H38/48)+O38+P38+E38-F38</f>
        <v>65495.858333333337</v>
      </c>
      <c r="L38" s="56"/>
      <c r="M38" s="114" t="str">
        <f>D38</f>
        <v>LTE_플랜
세이브</v>
      </c>
      <c r="N38" s="115">
        <f t="shared" ref="N38:N59" si="7">SUM(H38*0.0627)</f>
        <v>108972.6</v>
      </c>
      <c r="O38" s="115">
        <f>SUM(N38/24)</f>
        <v>4540.5250000000005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1738000</v>
      </c>
      <c r="I39" s="94">
        <f t="shared" ref="I39:I59" si="11">SUM(H39/24)+O39+P39+E39-F39</f>
        <v>109204.19166666667</v>
      </c>
      <c r="J39" s="94">
        <f t="shared" ref="J39:J59" si="12">SUM(H39/36)+O39+P39+E39-F39</f>
        <v>85065.302777777775</v>
      </c>
      <c r="K39" s="99">
        <f t="shared" ref="K39:K59" si="13">SUM(H39/48)+O39+P39+E39-F39</f>
        <v>72995.858333333337</v>
      </c>
      <c r="L39" s="56"/>
      <c r="M39" s="114" t="str">
        <f t="shared" ref="M39:M59" si="14">D39</f>
        <v>LTE_플랜
안심2.5G</v>
      </c>
      <c r="N39" s="115">
        <f t="shared" si="7"/>
        <v>108972.6</v>
      </c>
      <c r="O39" s="115">
        <f t="shared" ref="O39:O59" si="15">SUM(N39/24)</f>
        <v>4540.5250000000005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1738000</v>
      </c>
      <c r="I40" s="94">
        <f t="shared" si="11"/>
        <v>114454.19166666667</v>
      </c>
      <c r="J40" s="94">
        <f t="shared" si="12"/>
        <v>90315.302777777775</v>
      </c>
      <c r="K40" s="99">
        <f t="shared" si="13"/>
        <v>78245.858333333337</v>
      </c>
      <c r="L40" s="56"/>
      <c r="M40" s="114" t="str">
        <f t="shared" si="14"/>
        <v>LTE_플랜
안심4G</v>
      </c>
      <c r="N40" s="115">
        <f t="shared" si="7"/>
        <v>108972.6</v>
      </c>
      <c r="O40" s="115">
        <f t="shared" si="15"/>
        <v>4540.5250000000005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1738000</v>
      </c>
      <c r="I41" s="94">
        <f t="shared" si="11"/>
        <v>128704.19166666665</v>
      </c>
      <c r="J41" s="94">
        <f t="shared" si="12"/>
        <v>104565.30277777778</v>
      </c>
      <c r="K41" s="99">
        <f t="shared" si="13"/>
        <v>92495.858333333337</v>
      </c>
      <c r="L41" s="56"/>
      <c r="M41" s="114" t="str">
        <f t="shared" si="14"/>
        <v>LTE_플랜
에센스</v>
      </c>
      <c r="N41" s="115">
        <f t="shared" si="7"/>
        <v>108972.6</v>
      </c>
      <c r="O41" s="115">
        <f t="shared" si="15"/>
        <v>4540.5250000000005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1738000</v>
      </c>
      <c r="I42" s="94">
        <f t="shared" si="11"/>
        <v>136204.19166666665</v>
      </c>
      <c r="J42" s="94">
        <f t="shared" si="12"/>
        <v>112065.30277777778</v>
      </c>
      <c r="K42" s="99">
        <f t="shared" si="13"/>
        <v>99995.858333333337</v>
      </c>
      <c r="L42" s="56"/>
      <c r="M42" s="114" t="str">
        <f t="shared" si="14"/>
        <v>LTE_플랜
스페셜</v>
      </c>
      <c r="N42" s="115">
        <f t="shared" si="7"/>
        <v>108972.6</v>
      </c>
      <c r="O42" s="115">
        <f t="shared" si="15"/>
        <v>4540.5250000000005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1738000</v>
      </c>
      <c r="I43" s="104">
        <f t="shared" si="11"/>
        <v>151954.19166666665</v>
      </c>
      <c r="J43" s="104">
        <f t="shared" si="12"/>
        <v>127815.30277777778</v>
      </c>
      <c r="K43" s="106">
        <f t="shared" si="13"/>
        <v>115745.85833333334</v>
      </c>
      <c r="L43" s="56"/>
      <c r="M43" s="114" t="str">
        <f t="shared" si="14"/>
        <v>LTE_플랜
맥스</v>
      </c>
      <c r="N43" s="115">
        <f t="shared" si="7"/>
        <v>108972.6</v>
      </c>
      <c r="O43" s="115">
        <f t="shared" si="15"/>
        <v>4540.5250000000005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1738000</v>
      </c>
      <c r="I44" s="97">
        <f t="shared" si="11"/>
        <v>101704.19166666667</v>
      </c>
      <c r="J44" s="97">
        <f t="shared" si="12"/>
        <v>77565.302777777775</v>
      </c>
      <c r="K44" s="98">
        <f t="shared" si="13"/>
        <v>65495.858333333337</v>
      </c>
      <c r="L44" s="56"/>
      <c r="M44" s="114" t="str">
        <f t="shared" si="14"/>
        <v>LTE_0플랜
스몰</v>
      </c>
      <c r="N44" s="115">
        <f t="shared" si="7"/>
        <v>108972.6</v>
      </c>
      <c r="O44" s="115">
        <f t="shared" si="15"/>
        <v>4540.5250000000005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1738000</v>
      </c>
      <c r="I45" s="94">
        <f t="shared" si="11"/>
        <v>114454.19166666667</v>
      </c>
      <c r="J45" s="94">
        <f>SUM(H45/36)+O45+P45+E45-F45</f>
        <v>90315.302777777775</v>
      </c>
      <c r="K45" s="99">
        <f t="shared" si="13"/>
        <v>78245.858333333337</v>
      </c>
      <c r="L45" s="56"/>
      <c r="M45" s="114" t="str">
        <f t="shared" si="14"/>
        <v>LTE_0플랜
미디엄</v>
      </c>
      <c r="N45" s="115">
        <f t="shared" si="7"/>
        <v>108972.6</v>
      </c>
      <c r="O45" s="115">
        <f t="shared" si="15"/>
        <v>4540.5250000000005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1738000</v>
      </c>
      <c r="I46" s="101">
        <f t="shared" si="11"/>
        <v>128704.19166666665</v>
      </c>
      <c r="J46" s="101">
        <f t="shared" si="12"/>
        <v>104565.30277777778</v>
      </c>
      <c r="K46" s="102">
        <f t="shared" si="13"/>
        <v>92495.858333333337</v>
      </c>
      <c r="L46" s="56"/>
      <c r="M46" s="114" t="str">
        <f t="shared" si="14"/>
        <v>LTE_0플랜
라지</v>
      </c>
      <c r="N46" s="115">
        <f t="shared" si="7"/>
        <v>108972.6</v>
      </c>
      <c r="O46" s="115">
        <f t="shared" si="15"/>
        <v>4540.5250000000005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1738000</v>
      </c>
      <c r="I47" s="96">
        <f t="shared" si="11"/>
        <v>101704.19166666667</v>
      </c>
      <c r="J47" s="96">
        <f t="shared" si="12"/>
        <v>77565.302777777775</v>
      </c>
      <c r="K47" s="105">
        <f t="shared" si="13"/>
        <v>65495.858333333337</v>
      </c>
      <c r="L47" s="56"/>
      <c r="M47" s="114" t="str">
        <f t="shared" si="14"/>
        <v>0플랜
히어로</v>
      </c>
      <c r="N47" s="115">
        <f t="shared" si="7"/>
        <v>108972.6</v>
      </c>
      <c r="O47" s="115">
        <f t="shared" si="15"/>
        <v>4540.5250000000005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1738000</v>
      </c>
      <c r="I48" s="104">
        <f t="shared" si="11"/>
        <v>118204.19166666665</v>
      </c>
      <c r="J48" s="104">
        <f t="shared" si="12"/>
        <v>94065.302777777775</v>
      </c>
      <c r="K48" s="106">
        <f t="shared" si="13"/>
        <v>81995.858333333337</v>
      </c>
      <c r="L48" s="56"/>
      <c r="M48" s="114" t="str">
        <f t="shared" si="14"/>
        <v>0플랜
슈퍼히어로</v>
      </c>
      <c r="N48" s="115">
        <f t="shared" si="7"/>
        <v>108972.6</v>
      </c>
      <c r="O48" s="115">
        <f t="shared" si="15"/>
        <v>4540.5250000000005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1738000</v>
      </c>
      <c r="I49" s="217">
        <f t="shared" si="11"/>
        <v>100204.19166666667</v>
      </c>
      <c r="J49" s="217">
        <f t="shared" si="12"/>
        <v>76065.302777777775</v>
      </c>
      <c r="K49" s="218">
        <f t="shared" si="13"/>
        <v>63995.858333333337</v>
      </c>
      <c r="L49" s="56"/>
      <c r="M49" s="114" t="str">
        <f t="shared" si="14"/>
        <v>LTE_팅
세이브</v>
      </c>
      <c r="N49" s="115">
        <f t="shared" si="7"/>
        <v>108972.6</v>
      </c>
      <c r="O49" s="115">
        <f t="shared" si="15"/>
        <v>4540.5250000000005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1738000</v>
      </c>
      <c r="I50" s="94">
        <f t="shared" si="11"/>
        <v>107704.19166666667</v>
      </c>
      <c r="J50" s="94">
        <f t="shared" si="12"/>
        <v>83565.302777777775</v>
      </c>
      <c r="K50" s="219">
        <f t="shared" si="13"/>
        <v>71495.858333333337</v>
      </c>
      <c r="L50" s="56"/>
      <c r="M50" s="114" t="str">
        <f t="shared" si="14"/>
        <v>LTE_팅
3.0G</v>
      </c>
      <c r="N50" s="115">
        <f t="shared" si="7"/>
        <v>108972.6</v>
      </c>
      <c r="O50" s="115">
        <f t="shared" si="15"/>
        <v>4540.5250000000005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1738000</v>
      </c>
      <c r="I51" s="221">
        <f t="shared" si="11"/>
        <v>112204.19166666667</v>
      </c>
      <c r="J51" s="221">
        <f t="shared" si="12"/>
        <v>88065.302777777775</v>
      </c>
      <c r="K51" s="222">
        <f t="shared" si="13"/>
        <v>75995.858333333337</v>
      </c>
      <c r="L51" s="56"/>
      <c r="M51" s="114" t="str">
        <f t="shared" si="14"/>
        <v>LTE_팅
5.0G</v>
      </c>
      <c r="N51" s="115">
        <f t="shared" si="7"/>
        <v>108972.6</v>
      </c>
      <c r="O51" s="115">
        <f t="shared" si="15"/>
        <v>4540.5250000000005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1738000</v>
      </c>
      <c r="I52" s="96">
        <f t="shared" si="11"/>
        <v>88504.191666666666</v>
      </c>
      <c r="J52" s="96">
        <f t="shared" si="12"/>
        <v>64365.302777777775</v>
      </c>
      <c r="K52" s="105">
        <f t="shared" si="13"/>
        <v>52295.858333333337</v>
      </c>
      <c r="L52" s="56"/>
      <c r="M52" s="114" t="str">
        <f t="shared" si="14"/>
        <v>ZEM플랜
라이트</v>
      </c>
      <c r="N52" s="115">
        <f t="shared" si="7"/>
        <v>108972.6</v>
      </c>
      <c r="O52" s="115">
        <f t="shared" si="15"/>
        <v>4540.5250000000005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1738000</v>
      </c>
      <c r="I53" s="101">
        <f t="shared" si="11"/>
        <v>91804.191666666666</v>
      </c>
      <c r="J53" s="101">
        <f t="shared" si="12"/>
        <v>67665.302777777775</v>
      </c>
      <c r="K53" s="102">
        <f t="shared" si="13"/>
        <v>55595.858333333337</v>
      </c>
      <c r="L53" s="56"/>
      <c r="M53" s="114" t="str">
        <f t="shared" si="14"/>
        <v>ZEM플랜
스마트</v>
      </c>
      <c r="N53" s="115">
        <f t="shared" si="7"/>
        <v>108972.6</v>
      </c>
      <c r="O53" s="115">
        <f t="shared" si="15"/>
        <v>4540.5250000000005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1738000</v>
      </c>
      <c r="I54" s="96">
        <f t="shared" si="11"/>
        <v>91804.191666666666</v>
      </c>
      <c r="J54" s="96">
        <f t="shared" si="12"/>
        <v>67665.302777777775</v>
      </c>
      <c r="K54" s="105">
        <f t="shared" si="13"/>
        <v>55595.858333333337</v>
      </c>
      <c r="L54" s="56"/>
      <c r="M54" s="114" t="str">
        <f t="shared" si="14"/>
        <v>LTE T끼리
어르신</v>
      </c>
      <c r="N54" s="115">
        <f t="shared" si="7"/>
        <v>108972.6</v>
      </c>
      <c r="O54" s="115">
        <f t="shared" si="15"/>
        <v>4540.5250000000005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1738000</v>
      </c>
      <c r="I55" s="94">
        <f t="shared" si="11"/>
        <v>101704.19166666667</v>
      </c>
      <c r="J55" s="94">
        <f t="shared" si="12"/>
        <v>77565.302777777775</v>
      </c>
      <c r="K55" s="99">
        <f t="shared" si="13"/>
        <v>65495.858333333337</v>
      </c>
      <c r="L55" s="56"/>
      <c r="M55" s="114" t="str">
        <f t="shared" si="14"/>
        <v>LTE어르신
세이브</v>
      </c>
      <c r="N55" s="115">
        <f t="shared" si="7"/>
        <v>108972.6</v>
      </c>
      <c r="O55" s="115">
        <f t="shared" si="15"/>
        <v>4540.5250000000005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1738000</v>
      </c>
      <c r="I56" s="94">
        <f t="shared" si="11"/>
        <v>109204.19166666667</v>
      </c>
      <c r="J56" s="94">
        <f t="shared" si="12"/>
        <v>85065.302777777775</v>
      </c>
      <c r="K56" s="99">
        <f t="shared" si="13"/>
        <v>72995.858333333337</v>
      </c>
      <c r="L56" s="56"/>
      <c r="M56" s="114" t="str">
        <f t="shared" si="14"/>
        <v>LTE어르신
안심2.8G</v>
      </c>
      <c r="N56" s="115">
        <f t="shared" si="7"/>
        <v>108972.6</v>
      </c>
      <c r="O56" s="115">
        <f t="shared" si="15"/>
        <v>4540.5250000000005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1738000</v>
      </c>
      <c r="I57" s="94">
        <f t="shared" si="11"/>
        <v>114454.19166666667</v>
      </c>
      <c r="J57" s="94">
        <f t="shared" si="12"/>
        <v>90315.302777777775</v>
      </c>
      <c r="K57" s="99">
        <f t="shared" si="13"/>
        <v>78245.858333333337</v>
      </c>
      <c r="L57" s="56"/>
      <c r="M57" s="114" t="str">
        <f t="shared" si="14"/>
        <v>LTE어르신
안심4.5G</v>
      </c>
      <c r="N57" s="115">
        <f t="shared" si="7"/>
        <v>108972.6</v>
      </c>
      <c r="O57" s="115">
        <f t="shared" si="15"/>
        <v>4540.5250000000005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1738000</v>
      </c>
      <c r="I58" s="94">
        <f t="shared" si="11"/>
        <v>128704.19166666665</v>
      </c>
      <c r="J58" s="94">
        <f t="shared" si="12"/>
        <v>104565.30277777778</v>
      </c>
      <c r="K58" s="99">
        <f t="shared" si="13"/>
        <v>92495.858333333337</v>
      </c>
      <c r="L58" s="56"/>
      <c r="M58" s="114" t="str">
        <f t="shared" si="14"/>
        <v>LTE어르신
에센스</v>
      </c>
      <c r="N58" s="115">
        <f t="shared" si="7"/>
        <v>108972.6</v>
      </c>
      <c r="O58" s="115">
        <f t="shared" si="15"/>
        <v>4540.5250000000005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1738000</v>
      </c>
      <c r="I59" s="101">
        <f t="shared" si="11"/>
        <v>136204.19166666665</v>
      </c>
      <c r="J59" s="101">
        <f t="shared" si="12"/>
        <v>112065.30277777778</v>
      </c>
      <c r="K59" s="102">
        <f t="shared" si="13"/>
        <v>99995.858333333337</v>
      </c>
      <c r="L59" s="56"/>
      <c r="M59" s="114" t="str">
        <f t="shared" si="14"/>
        <v>LTE어르신
스페셜</v>
      </c>
      <c r="N59" s="115">
        <f t="shared" si="7"/>
        <v>108972.6</v>
      </c>
      <c r="O59" s="115">
        <f t="shared" si="15"/>
        <v>4540.5250000000005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00FF"/>
  </sheetPr>
  <dimension ref="B1:Y62"/>
  <sheetViews>
    <sheetView workbookViewId="0">
      <selection activeCell="T31" sqref="T31"/>
    </sheetView>
  </sheetViews>
  <sheetFormatPr baseColWidth="10" defaultColWidth="8.83203125" defaultRowHeight="17"/>
  <cols>
    <col min="1" max="1" width="6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1" spans="2:25">
      <c r="B1"/>
      <c r="C1" s="56"/>
      <c r="M1"/>
      <c r="N1" s="202"/>
    </row>
    <row r="2" spans="2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2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2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2:25" s="27" customFormat="1" ht="14">
      <c r="C5" s="198" t="s">
        <v>262</v>
      </c>
      <c r="D5" s="197">
        <f>price!Q40</f>
        <v>34000</v>
      </c>
      <c r="E5" s="197">
        <f>price!R40</f>
        <v>46000</v>
      </c>
      <c r="F5" s="197">
        <f>price!S40</f>
        <v>56000</v>
      </c>
      <c r="G5" s="197">
        <f>price!T40</f>
        <v>69000</v>
      </c>
      <c r="H5" s="197">
        <f>price!U40</f>
        <v>81000</v>
      </c>
      <c r="I5" s="197">
        <f>price!V40</f>
        <v>108000</v>
      </c>
      <c r="J5" s="197">
        <f>price!W40</f>
        <v>34000</v>
      </c>
      <c r="K5" s="197">
        <f>price!X40</f>
        <v>56000</v>
      </c>
      <c r="L5" s="197">
        <f>price!Y40</f>
        <v>69000</v>
      </c>
      <c r="M5" s="197">
        <f>price!Z40</f>
        <v>34000</v>
      </c>
      <c r="N5" s="197">
        <f>price!AA40</f>
        <v>60000</v>
      </c>
      <c r="O5" s="197">
        <f>price!AB40</f>
        <v>33000</v>
      </c>
      <c r="P5" s="197">
        <f>price!AC40</f>
        <v>42000</v>
      </c>
      <c r="Q5" s="197">
        <f>price!AD40</f>
        <v>51000</v>
      </c>
      <c r="R5" s="197">
        <f>price!AE40</f>
        <v>13000</v>
      </c>
      <c r="S5" s="197">
        <f>price!AF40</f>
        <v>21000</v>
      </c>
      <c r="T5" s="197">
        <f>price!AG40</f>
        <v>21000</v>
      </c>
      <c r="U5" s="197">
        <f>price!AH40</f>
        <v>34000</v>
      </c>
      <c r="V5" s="197">
        <f>price!AI40</f>
        <v>46000</v>
      </c>
      <c r="W5" s="197">
        <f>price!AJ40</f>
        <v>56000</v>
      </c>
      <c r="X5" s="197">
        <f>price!AK40</f>
        <v>69000</v>
      </c>
      <c r="Y5" s="197">
        <f>price!AL40</f>
        <v>81000</v>
      </c>
    </row>
    <row r="6" spans="2:25" ht="18" thickBot="1"/>
    <row r="7" spans="2:25" ht="24" thickBot="1">
      <c r="D7" s="74" t="s">
        <v>257</v>
      </c>
      <c r="E7" s="485" t="str">
        <f>price!B40</f>
        <v>아이폰11Pro_
64GB</v>
      </c>
      <c r="F7" s="485"/>
      <c r="G7" s="461" t="s">
        <v>258</v>
      </c>
      <c r="H7" s="461"/>
      <c r="I7" s="462">
        <f>price!C40</f>
        <v>1375000</v>
      </c>
      <c r="J7" s="463"/>
    </row>
    <row r="8" spans="2:25" s="56" customFormat="1" ht="23">
      <c r="D8" s="108"/>
      <c r="E8" s="109"/>
      <c r="F8" s="109"/>
      <c r="G8" s="109"/>
      <c r="H8" s="109"/>
      <c r="I8" s="110"/>
      <c r="J8" s="111"/>
      <c r="M8" s="203"/>
    </row>
    <row r="9" spans="2:25" ht="15" customHeight="1" thickBot="1">
      <c r="C9" s="78" t="s">
        <v>265</v>
      </c>
      <c r="D9" s="77" t="str">
        <f>E7</f>
        <v>아이폰11Pro_
64GB</v>
      </c>
      <c r="E9" s="75" t="s">
        <v>266</v>
      </c>
      <c r="F9" s="76">
        <f>I7</f>
        <v>1375000</v>
      </c>
      <c r="G9" s="77" t="s">
        <v>264</v>
      </c>
      <c r="H9" s="516" t="s">
        <v>267</v>
      </c>
      <c r="I9" s="516"/>
      <c r="J9" s="516"/>
      <c r="K9" s="516"/>
      <c r="L9" s="56"/>
    </row>
    <row r="10" spans="2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2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2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2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2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2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2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아이폰11Pro_
64GB</v>
      </c>
      <c r="E35" s="75" t="s">
        <v>266</v>
      </c>
      <c r="F35" s="76">
        <f>I7</f>
        <v>1375000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7.6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price!Q41</f>
        <v>34000</v>
      </c>
      <c r="E5" s="197">
        <f>price!R41</f>
        <v>46000</v>
      </c>
      <c r="F5" s="197">
        <f>price!S41</f>
        <v>56000</v>
      </c>
      <c r="G5" s="197">
        <f>price!T41</f>
        <v>69000</v>
      </c>
      <c r="H5" s="197">
        <f>price!U41</f>
        <v>81000</v>
      </c>
      <c r="I5" s="197">
        <f>price!V41</f>
        <v>108000</v>
      </c>
      <c r="J5" s="197">
        <f>price!W41</f>
        <v>34000</v>
      </c>
      <c r="K5" s="197">
        <f>price!X41</f>
        <v>56000</v>
      </c>
      <c r="L5" s="197">
        <f>price!Y41</f>
        <v>69000</v>
      </c>
      <c r="M5" s="197">
        <f>price!Z41</f>
        <v>34000</v>
      </c>
      <c r="N5" s="197">
        <f>price!AA41</f>
        <v>60000</v>
      </c>
      <c r="O5" s="197">
        <f>price!AB41</f>
        <v>33000</v>
      </c>
      <c r="P5" s="197">
        <f>price!AC41</f>
        <v>42000</v>
      </c>
      <c r="Q5" s="197">
        <f>price!AD41</f>
        <v>51000</v>
      </c>
      <c r="R5" s="197">
        <f>price!AE41</f>
        <v>13000</v>
      </c>
      <c r="S5" s="197">
        <f>price!AF41</f>
        <v>21000</v>
      </c>
      <c r="T5" s="197">
        <f>price!AG41</f>
        <v>21000</v>
      </c>
      <c r="U5" s="197">
        <f>price!AH41</f>
        <v>34000</v>
      </c>
      <c r="V5" s="197">
        <f>price!AI41</f>
        <v>46000</v>
      </c>
      <c r="W5" s="197">
        <f>price!AJ41</f>
        <v>56000</v>
      </c>
      <c r="X5" s="197">
        <f>price!AK41</f>
        <v>69000</v>
      </c>
      <c r="Y5" s="197">
        <f>price!AL41</f>
        <v>81000</v>
      </c>
    </row>
    <row r="6" spans="3:25" ht="18" thickBot="1"/>
    <row r="7" spans="3:25" ht="24" thickBot="1">
      <c r="D7" s="74" t="s">
        <v>257</v>
      </c>
      <c r="E7" s="487" t="str">
        <f>price!B41</f>
        <v>아이폰11Pro_
256GB</v>
      </c>
      <c r="F7" s="487"/>
      <c r="G7" s="461" t="s">
        <v>258</v>
      </c>
      <c r="H7" s="461"/>
      <c r="I7" s="462">
        <f>price!C41</f>
        <v>1584000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아이폰11Pro_
256GB</v>
      </c>
      <c r="E9" s="75" t="s">
        <v>266</v>
      </c>
      <c r="F9" s="76">
        <f>I7</f>
        <v>1584000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1544900</v>
      </c>
      <c r="I12" s="206">
        <f>SUM(H12/24)+E12+O12+P12</f>
        <v>101403.88458333335</v>
      </c>
      <c r="J12" s="206">
        <f>SUM(H12/36)+E12+O12+P12</f>
        <v>79946.940138888895</v>
      </c>
      <c r="K12" s="207">
        <f>SUM(H12/48)+E12+O12+P12</f>
        <v>69218.467916666676</v>
      </c>
      <c r="L12" s="56"/>
      <c r="M12" s="114" t="str">
        <f>D12</f>
        <v>LTE_플랜
세이브</v>
      </c>
      <c r="N12" s="115">
        <f t="shared" ref="N12:N33" si="0">SUM(H12*0.0627)</f>
        <v>96865.23000000001</v>
      </c>
      <c r="O12" s="115">
        <f>SUM(N12/24)</f>
        <v>4036.0512500000004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1531100</v>
      </c>
      <c r="I13" s="208">
        <f t="shared" ref="I13:I33" si="2">SUM(H13/24)+E13+O13+P13</f>
        <v>110792.83208333334</v>
      </c>
      <c r="J13" s="208">
        <f t="shared" ref="J13:J33" si="3">SUM(H13/36)+E13+O13+P13</f>
        <v>89527.554305555561</v>
      </c>
      <c r="K13" s="209">
        <f t="shared" ref="K13:K33" si="4">SUM(H13/48)+E13+O13+P13</f>
        <v>78894.91541666667</v>
      </c>
      <c r="L13" s="56"/>
      <c r="M13" s="114" t="str">
        <f t="shared" ref="M13:M33" si="5">D13</f>
        <v>LTE_플랜
안심2.5G</v>
      </c>
      <c r="N13" s="115">
        <f t="shared" si="0"/>
        <v>95999.970000000016</v>
      </c>
      <c r="O13" s="115">
        <f t="shared" ref="O13:O33" si="6">SUM(N13/24)</f>
        <v>3999.9987500000007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1519600</v>
      </c>
      <c r="I14" s="208">
        <f t="shared" si="2"/>
        <v>117283.62166666666</v>
      </c>
      <c r="J14" s="208">
        <f t="shared" si="3"/>
        <v>96178.066111111111</v>
      </c>
      <c r="K14" s="209">
        <f t="shared" si="4"/>
        <v>85625.28833333333</v>
      </c>
      <c r="L14" s="56"/>
      <c r="M14" s="114" t="str">
        <f t="shared" si="5"/>
        <v>LTE_플랜
안심4G</v>
      </c>
      <c r="N14" s="115">
        <f t="shared" si="0"/>
        <v>95278.920000000013</v>
      </c>
      <c r="O14" s="115">
        <f t="shared" si="6"/>
        <v>3969.9550000000004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1504650</v>
      </c>
      <c r="I15" s="208">
        <f t="shared" si="2"/>
        <v>135621.64812500001</v>
      </c>
      <c r="J15" s="208">
        <f t="shared" si="3"/>
        <v>114723.73145833335</v>
      </c>
      <c r="K15" s="209">
        <f t="shared" si="4"/>
        <v>104274.77312500001</v>
      </c>
      <c r="L15" s="56"/>
      <c r="M15" s="114" t="str">
        <f t="shared" si="5"/>
        <v>LTE_플랜
에센스</v>
      </c>
      <c r="N15" s="115">
        <f t="shared" si="0"/>
        <v>94341.555000000008</v>
      </c>
      <c r="O15" s="115">
        <f t="shared" si="6"/>
        <v>3930.8981250000002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1490850</v>
      </c>
      <c r="I16" s="208">
        <f t="shared" si="2"/>
        <v>145010.59562499999</v>
      </c>
      <c r="J16" s="208">
        <f t="shared" si="3"/>
        <v>124304.345625</v>
      </c>
      <c r="K16" s="209">
        <f t="shared" si="4"/>
        <v>113951.220625</v>
      </c>
      <c r="L16" s="56"/>
      <c r="M16" s="114" t="str">
        <f t="shared" si="5"/>
        <v>LTE_플랜
스페셜</v>
      </c>
      <c r="N16" s="115">
        <f t="shared" si="0"/>
        <v>93476.295000000013</v>
      </c>
      <c r="O16" s="115">
        <f t="shared" si="6"/>
        <v>3894.8456250000004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1459800</v>
      </c>
      <c r="I17" s="210">
        <f t="shared" si="2"/>
        <v>164635.72750000001</v>
      </c>
      <c r="J17" s="210">
        <f t="shared" si="3"/>
        <v>144360.72750000001</v>
      </c>
      <c r="K17" s="211">
        <f t="shared" si="4"/>
        <v>134223.22750000001</v>
      </c>
      <c r="L17" s="56"/>
      <c r="M17" s="114" t="str">
        <f t="shared" si="5"/>
        <v>LTE_플랜
맥스</v>
      </c>
      <c r="N17" s="115">
        <f t="shared" si="0"/>
        <v>91529.46</v>
      </c>
      <c r="O17" s="115">
        <f t="shared" si="6"/>
        <v>3813.7275000000004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1544900</v>
      </c>
      <c r="I18" s="206">
        <f t="shared" si="2"/>
        <v>101403.88458333335</v>
      </c>
      <c r="J18" s="206">
        <f t="shared" si="3"/>
        <v>79946.940138888895</v>
      </c>
      <c r="K18" s="207">
        <f t="shared" si="4"/>
        <v>69218.467916666676</v>
      </c>
      <c r="L18" s="56"/>
      <c r="M18" s="114" t="str">
        <f t="shared" si="5"/>
        <v>LTE_0플랜
스몰</v>
      </c>
      <c r="N18" s="115">
        <f t="shared" si="0"/>
        <v>96865.23000000001</v>
      </c>
      <c r="O18" s="115">
        <f t="shared" si="6"/>
        <v>4036.0512500000004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1519600</v>
      </c>
      <c r="I19" s="208">
        <f t="shared" si="2"/>
        <v>117283.62166666666</v>
      </c>
      <c r="J19" s="208">
        <f t="shared" si="3"/>
        <v>96178.066111111111</v>
      </c>
      <c r="K19" s="209">
        <f t="shared" si="4"/>
        <v>85625.28833333333</v>
      </c>
      <c r="L19" s="56"/>
      <c r="M19" s="114" t="str">
        <f t="shared" si="5"/>
        <v>LTE_0플랜
미디엄</v>
      </c>
      <c r="N19" s="115">
        <f t="shared" si="0"/>
        <v>95278.920000000013</v>
      </c>
      <c r="O19" s="115">
        <f t="shared" si="6"/>
        <v>3969.9550000000004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1504650</v>
      </c>
      <c r="I20" s="212">
        <f t="shared" si="2"/>
        <v>135621.64812500001</v>
      </c>
      <c r="J20" s="212">
        <f t="shared" si="3"/>
        <v>114723.73145833335</v>
      </c>
      <c r="K20" s="213">
        <f t="shared" si="4"/>
        <v>104274.77312500001</v>
      </c>
      <c r="L20" s="56"/>
      <c r="M20" s="114" t="str">
        <f t="shared" si="5"/>
        <v>LTE_0플랜
라지</v>
      </c>
      <c r="N20" s="115">
        <f t="shared" si="0"/>
        <v>94341.555000000008</v>
      </c>
      <c r="O20" s="115">
        <f t="shared" si="6"/>
        <v>3930.8981250000002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1544900</v>
      </c>
      <c r="I21" s="214">
        <f t="shared" si="2"/>
        <v>101403.88458333335</v>
      </c>
      <c r="J21" s="214">
        <f t="shared" si="3"/>
        <v>79946.940138888895</v>
      </c>
      <c r="K21" s="215">
        <f t="shared" si="4"/>
        <v>69218.467916666676</v>
      </c>
      <c r="L21" s="56"/>
      <c r="M21" s="114" t="str">
        <f t="shared" si="5"/>
        <v>0플랜
히어로</v>
      </c>
      <c r="N21" s="115">
        <f t="shared" si="0"/>
        <v>96865.23000000001</v>
      </c>
      <c r="O21" s="115">
        <f t="shared" si="6"/>
        <v>4036.0512500000004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1515000</v>
      </c>
      <c r="I22" s="210">
        <f t="shared" si="2"/>
        <v>122079.9375</v>
      </c>
      <c r="J22" s="210">
        <f t="shared" si="3"/>
        <v>101038.27083333334</v>
      </c>
      <c r="K22" s="211">
        <f t="shared" si="4"/>
        <v>90517.4375</v>
      </c>
      <c r="L22" s="56"/>
      <c r="M22" s="114" t="str">
        <f t="shared" si="5"/>
        <v>0플랜
슈퍼히어로</v>
      </c>
      <c r="N22" s="115">
        <f t="shared" si="0"/>
        <v>94990.500000000015</v>
      </c>
      <c r="O22" s="115">
        <f t="shared" si="6"/>
        <v>3957.9375000000005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1546050</v>
      </c>
      <c r="I23" s="206">
        <f t="shared" si="2"/>
        <v>99454.805624999994</v>
      </c>
      <c r="J23" s="206">
        <f t="shared" si="3"/>
        <v>77981.888958333337</v>
      </c>
      <c r="K23" s="207">
        <f t="shared" si="4"/>
        <v>67245.430624999994</v>
      </c>
      <c r="L23" s="56"/>
      <c r="M23" s="114" t="str">
        <f t="shared" si="5"/>
        <v>LTE_팅
세이브</v>
      </c>
      <c r="N23" s="115">
        <f t="shared" si="0"/>
        <v>96937.335000000006</v>
      </c>
      <c r="O23" s="115">
        <f t="shared" si="6"/>
        <v>4039.0556250000004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1535700</v>
      </c>
      <c r="I24" s="208">
        <f t="shared" si="2"/>
        <v>108996.51625</v>
      </c>
      <c r="J24" s="208">
        <f t="shared" si="3"/>
        <v>87667.349583333344</v>
      </c>
      <c r="K24" s="209">
        <f t="shared" si="4"/>
        <v>77002.766250000001</v>
      </c>
      <c r="L24" s="56"/>
      <c r="M24" s="114" t="str">
        <f t="shared" si="5"/>
        <v>LTE_팅
3.0G</v>
      </c>
      <c r="N24" s="115">
        <f t="shared" si="0"/>
        <v>96288.390000000014</v>
      </c>
      <c r="O24" s="115">
        <f t="shared" si="6"/>
        <v>4012.0162500000006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1525350</v>
      </c>
      <c r="I25" s="212">
        <f t="shared" si="2"/>
        <v>114538.22687499999</v>
      </c>
      <c r="J25" s="212">
        <f t="shared" si="3"/>
        <v>93352.810208333336</v>
      </c>
      <c r="K25" s="213">
        <f t="shared" si="4"/>
        <v>82760.101874999993</v>
      </c>
      <c r="L25" s="56"/>
      <c r="M25" s="114" t="str">
        <f t="shared" si="5"/>
        <v>LTE_팅
5.0G</v>
      </c>
      <c r="N25" s="115">
        <f t="shared" si="0"/>
        <v>95639.445000000007</v>
      </c>
      <c r="O25" s="115">
        <f t="shared" si="6"/>
        <v>3984.9768750000003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1569050</v>
      </c>
      <c r="I26" s="214">
        <f t="shared" si="2"/>
        <v>84873.226458333345</v>
      </c>
      <c r="J26" s="214">
        <f t="shared" si="3"/>
        <v>63080.865347222221</v>
      </c>
      <c r="K26" s="215">
        <f t="shared" si="4"/>
        <v>52184.684791666674</v>
      </c>
      <c r="L26" s="56"/>
      <c r="M26" s="114" t="str">
        <f t="shared" si="5"/>
        <v>ZEM플랜
라이트</v>
      </c>
      <c r="N26" s="115">
        <f t="shared" si="0"/>
        <v>98379.435000000012</v>
      </c>
      <c r="O26" s="115">
        <f t="shared" si="6"/>
        <v>4099.1431250000005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1559850</v>
      </c>
      <c r="I27" s="210">
        <f t="shared" si="2"/>
        <v>88865.858124999999</v>
      </c>
      <c r="J27" s="210">
        <f t="shared" si="3"/>
        <v>67201.27479166667</v>
      </c>
      <c r="K27" s="211">
        <f t="shared" si="4"/>
        <v>56368.983124999999</v>
      </c>
      <c r="L27" s="56"/>
      <c r="M27" s="114" t="str">
        <f t="shared" si="5"/>
        <v>ZEM플랜
스마트</v>
      </c>
      <c r="N27" s="115">
        <f t="shared" si="0"/>
        <v>97802.595000000016</v>
      </c>
      <c r="O27" s="115">
        <f t="shared" si="6"/>
        <v>4075.1081250000007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1559850</v>
      </c>
      <c r="I28" s="206">
        <f t="shared" si="2"/>
        <v>88865.858124999999</v>
      </c>
      <c r="J28" s="206">
        <f t="shared" si="3"/>
        <v>67201.27479166667</v>
      </c>
      <c r="K28" s="207">
        <f t="shared" si="4"/>
        <v>56368.983124999999</v>
      </c>
      <c r="L28" s="56"/>
      <c r="M28" s="114" t="str">
        <f t="shared" si="5"/>
        <v>LTE T끼리
어르신</v>
      </c>
      <c r="N28" s="115">
        <f t="shared" si="0"/>
        <v>97802.595000000016</v>
      </c>
      <c r="O28" s="115">
        <f t="shared" si="6"/>
        <v>4075.1081250000007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1544900</v>
      </c>
      <c r="I29" s="208">
        <f t="shared" si="2"/>
        <v>101403.88458333335</v>
      </c>
      <c r="J29" s="208">
        <f t="shared" si="3"/>
        <v>79946.940138888895</v>
      </c>
      <c r="K29" s="209">
        <f t="shared" si="4"/>
        <v>69218.467916666676</v>
      </c>
      <c r="L29" s="56"/>
      <c r="M29" s="114" t="str">
        <f t="shared" si="5"/>
        <v>LTE어르신
세이브</v>
      </c>
      <c r="N29" s="115">
        <f t="shared" si="0"/>
        <v>96865.23000000001</v>
      </c>
      <c r="O29" s="115">
        <f t="shared" si="6"/>
        <v>4036.0512500000004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1531100</v>
      </c>
      <c r="I30" s="208">
        <f t="shared" si="2"/>
        <v>110792.83208333334</v>
      </c>
      <c r="J30" s="208">
        <f t="shared" si="3"/>
        <v>89527.554305555561</v>
      </c>
      <c r="K30" s="209">
        <f t="shared" si="4"/>
        <v>78894.91541666667</v>
      </c>
      <c r="L30" s="56"/>
      <c r="M30" s="114" t="str">
        <f t="shared" si="5"/>
        <v>LTE어르신
안심2.8G</v>
      </c>
      <c r="N30" s="115">
        <f t="shared" si="0"/>
        <v>95999.970000000016</v>
      </c>
      <c r="O30" s="115">
        <f t="shared" si="6"/>
        <v>3999.9987500000007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1519600</v>
      </c>
      <c r="I31" s="208">
        <f t="shared" si="2"/>
        <v>117283.62166666666</v>
      </c>
      <c r="J31" s="208">
        <f t="shared" si="3"/>
        <v>96178.066111111111</v>
      </c>
      <c r="K31" s="209">
        <f t="shared" si="4"/>
        <v>85625.28833333333</v>
      </c>
      <c r="L31" s="56"/>
      <c r="M31" s="114" t="str">
        <f t="shared" si="5"/>
        <v>LTE어르신
안심4.5G</v>
      </c>
      <c r="N31" s="115">
        <f t="shared" si="0"/>
        <v>95278.920000000013</v>
      </c>
      <c r="O31" s="115">
        <f t="shared" si="6"/>
        <v>3969.9550000000004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1504650</v>
      </c>
      <c r="I32" s="208">
        <f t="shared" si="2"/>
        <v>135621.64812500001</v>
      </c>
      <c r="J32" s="208">
        <f t="shared" si="3"/>
        <v>114723.73145833335</v>
      </c>
      <c r="K32" s="209">
        <f t="shared" si="4"/>
        <v>104274.77312500001</v>
      </c>
      <c r="L32" s="56"/>
      <c r="M32" s="114" t="str">
        <f t="shared" si="5"/>
        <v>LTE어르신
에센스</v>
      </c>
      <c r="N32" s="115">
        <f t="shared" si="0"/>
        <v>94341.555000000008</v>
      </c>
      <c r="O32" s="115">
        <f t="shared" si="6"/>
        <v>3930.8981250000002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1490850</v>
      </c>
      <c r="I33" s="210">
        <f t="shared" si="2"/>
        <v>145010.59562499999</v>
      </c>
      <c r="J33" s="210">
        <f t="shared" si="3"/>
        <v>124304.345625</v>
      </c>
      <c r="K33" s="211">
        <f t="shared" si="4"/>
        <v>113951.220625</v>
      </c>
      <c r="L33" s="56"/>
      <c r="M33" s="114" t="str">
        <f t="shared" si="5"/>
        <v>LTE어르신
스페셜</v>
      </c>
      <c r="N33" s="115">
        <f t="shared" si="0"/>
        <v>93476.295000000013</v>
      </c>
      <c r="O33" s="115">
        <f t="shared" si="6"/>
        <v>3894.8456250000004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아이폰11Pro_
256GB</v>
      </c>
      <c r="E35" s="75" t="s">
        <v>266</v>
      </c>
      <c r="F35" s="76">
        <f>I7</f>
        <v>1584000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1584000</v>
      </c>
      <c r="I38" s="97">
        <f>SUM(H38/24)+O38+P38+E38-F38</f>
        <v>94885.2</v>
      </c>
      <c r="J38" s="97">
        <f>SUM(H38/36)+O38+P38+E38-F38</f>
        <v>72885.2</v>
      </c>
      <c r="K38" s="98">
        <f>SUM(H38/48)+O38+P38+E38-F38</f>
        <v>61885.2</v>
      </c>
      <c r="L38" s="56"/>
      <c r="M38" s="114" t="str">
        <f>D38</f>
        <v>LTE_플랜
세이브</v>
      </c>
      <c r="N38" s="115">
        <f t="shared" ref="N38:N59" si="7">SUM(H38*0.0627)</f>
        <v>99316.800000000003</v>
      </c>
      <c r="O38" s="115">
        <f>SUM(N38/24)</f>
        <v>4138.2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1584000</v>
      </c>
      <c r="I39" s="94">
        <f t="shared" ref="I39:I59" si="11">SUM(H39/24)+O39+P39+E39-F39</f>
        <v>102385.2</v>
      </c>
      <c r="J39" s="94">
        <f t="shared" ref="J39:J59" si="12">SUM(H39/36)+O39+P39+E39-F39</f>
        <v>80385.2</v>
      </c>
      <c r="K39" s="99">
        <f t="shared" ref="K39:K59" si="13">SUM(H39/48)+O39+P39+E39-F39</f>
        <v>69385.2</v>
      </c>
      <c r="L39" s="56"/>
      <c r="M39" s="114" t="str">
        <f t="shared" ref="M39:M59" si="14">D39</f>
        <v>LTE_플랜
안심2.5G</v>
      </c>
      <c r="N39" s="115">
        <f t="shared" si="7"/>
        <v>99316.800000000003</v>
      </c>
      <c r="O39" s="115">
        <f t="shared" ref="O39:O59" si="15">SUM(N39/24)</f>
        <v>4138.2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1584000</v>
      </c>
      <c r="I40" s="94">
        <f t="shared" si="11"/>
        <v>107635.2</v>
      </c>
      <c r="J40" s="94">
        <f t="shared" si="12"/>
        <v>85635.199999999997</v>
      </c>
      <c r="K40" s="99">
        <f t="shared" si="13"/>
        <v>74635.199999999997</v>
      </c>
      <c r="L40" s="56"/>
      <c r="M40" s="114" t="str">
        <f t="shared" si="14"/>
        <v>LTE_플랜
안심4G</v>
      </c>
      <c r="N40" s="115">
        <f t="shared" si="7"/>
        <v>99316.800000000003</v>
      </c>
      <c r="O40" s="115">
        <f t="shared" si="15"/>
        <v>4138.2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1584000</v>
      </c>
      <c r="I41" s="94">
        <f t="shared" si="11"/>
        <v>121885.20000000001</v>
      </c>
      <c r="J41" s="94">
        <f t="shared" si="12"/>
        <v>99885.2</v>
      </c>
      <c r="K41" s="99">
        <f t="shared" si="13"/>
        <v>88885.2</v>
      </c>
      <c r="L41" s="56"/>
      <c r="M41" s="114" t="str">
        <f t="shared" si="14"/>
        <v>LTE_플랜
에센스</v>
      </c>
      <c r="N41" s="115">
        <f t="shared" si="7"/>
        <v>99316.800000000003</v>
      </c>
      <c r="O41" s="115">
        <f t="shared" si="15"/>
        <v>4138.2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1584000</v>
      </c>
      <c r="I42" s="94">
        <f t="shared" si="11"/>
        <v>129385.20000000001</v>
      </c>
      <c r="J42" s="94">
        <f t="shared" si="12"/>
        <v>107385.2</v>
      </c>
      <c r="K42" s="99">
        <f t="shared" si="13"/>
        <v>96385.2</v>
      </c>
      <c r="L42" s="56"/>
      <c r="M42" s="114" t="str">
        <f t="shared" si="14"/>
        <v>LTE_플랜
스페셜</v>
      </c>
      <c r="N42" s="115">
        <f t="shared" si="7"/>
        <v>99316.800000000003</v>
      </c>
      <c r="O42" s="115">
        <f t="shared" si="15"/>
        <v>4138.2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1584000</v>
      </c>
      <c r="I43" s="104">
        <f t="shared" si="11"/>
        <v>145135.20000000001</v>
      </c>
      <c r="J43" s="104">
        <f t="shared" si="12"/>
        <v>123135.20000000001</v>
      </c>
      <c r="K43" s="106">
        <f t="shared" si="13"/>
        <v>112135.20000000001</v>
      </c>
      <c r="L43" s="56"/>
      <c r="M43" s="114" t="str">
        <f t="shared" si="14"/>
        <v>LTE_플랜
맥스</v>
      </c>
      <c r="N43" s="115">
        <f t="shared" si="7"/>
        <v>99316.800000000003</v>
      </c>
      <c r="O43" s="115">
        <f t="shared" si="15"/>
        <v>4138.2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1584000</v>
      </c>
      <c r="I44" s="97">
        <f t="shared" si="11"/>
        <v>94885.2</v>
      </c>
      <c r="J44" s="97">
        <f t="shared" si="12"/>
        <v>72885.2</v>
      </c>
      <c r="K44" s="98">
        <f t="shared" si="13"/>
        <v>61885.2</v>
      </c>
      <c r="L44" s="56"/>
      <c r="M44" s="114" t="str">
        <f t="shared" si="14"/>
        <v>LTE_0플랜
스몰</v>
      </c>
      <c r="N44" s="115">
        <f t="shared" si="7"/>
        <v>99316.800000000003</v>
      </c>
      <c r="O44" s="115">
        <f t="shared" si="15"/>
        <v>4138.2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1584000</v>
      </c>
      <c r="I45" s="94">
        <f t="shared" si="11"/>
        <v>107635.2</v>
      </c>
      <c r="J45" s="94">
        <f>SUM(H45/36)+O45+P45+E45-F45</f>
        <v>85635.199999999997</v>
      </c>
      <c r="K45" s="99">
        <f t="shared" si="13"/>
        <v>74635.199999999997</v>
      </c>
      <c r="L45" s="56"/>
      <c r="M45" s="114" t="str">
        <f t="shared" si="14"/>
        <v>LTE_0플랜
미디엄</v>
      </c>
      <c r="N45" s="115">
        <f t="shared" si="7"/>
        <v>99316.800000000003</v>
      </c>
      <c r="O45" s="115">
        <f t="shared" si="15"/>
        <v>4138.2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1584000</v>
      </c>
      <c r="I46" s="101">
        <f t="shared" si="11"/>
        <v>121885.20000000001</v>
      </c>
      <c r="J46" s="101">
        <f t="shared" si="12"/>
        <v>99885.2</v>
      </c>
      <c r="K46" s="102">
        <f t="shared" si="13"/>
        <v>88885.2</v>
      </c>
      <c r="L46" s="56"/>
      <c r="M46" s="114" t="str">
        <f t="shared" si="14"/>
        <v>LTE_0플랜
라지</v>
      </c>
      <c r="N46" s="115">
        <f t="shared" si="7"/>
        <v>99316.800000000003</v>
      </c>
      <c r="O46" s="115">
        <f t="shared" si="15"/>
        <v>4138.2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1584000</v>
      </c>
      <c r="I47" s="96">
        <f t="shared" si="11"/>
        <v>94885.2</v>
      </c>
      <c r="J47" s="96">
        <f t="shared" si="12"/>
        <v>72885.2</v>
      </c>
      <c r="K47" s="105">
        <f t="shared" si="13"/>
        <v>61885.2</v>
      </c>
      <c r="L47" s="56"/>
      <c r="M47" s="114" t="str">
        <f t="shared" si="14"/>
        <v>0플랜
히어로</v>
      </c>
      <c r="N47" s="115">
        <f t="shared" si="7"/>
        <v>99316.800000000003</v>
      </c>
      <c r="O47" s="115">
        <f t="shared" si="15"/>
        <v>4138.2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1584000</v>
      </c>
      <c r="I48" s="104">
        <f t="shared" si="11"/>
        <v>111385.2</v>
      </c>
      <c r="J48" s="104">
        <f t="shared" si="12"/>
        <v>89385.2</v>
      </c>
      <c r="K48" s="106">
        <f t="shared" si="13"/>
        <v>78385.2</v>
      </c>
      <c r="L48" s="56"/>
      <c r="M48" s="114" t="str">
        <f t="shared" si="14"/>
        <v>0플랜
슈퍼히어로</v>
      </c>
      <c r="N48" s="115">
        <f t="shared" si="7"/>
        <v>99316.800000000003</v>
      </c>
      <c r="O48" s="115">
        <f t="shared" si="15"/>
        <v>4138.2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1584000</v>
      </c>
      <c r="I49" s="217">
        <f t="shared" si="11"/>
        <v>93385.2</v>
      </c>
      <c r="J49" s="217">
        <f t="shared" si="12"/>
        <v>71385.2</v>
      </c>
      <c r="K49" s="218">
        <f t="shared" si="13"/>
        <v>60385.2</v>
      </c>
      <c r="L49" s="56"/>
      <c r="M49" s="114" t="str">
        <f t="shared" si="14"/>
        <v>LTE_팅
세이브</v>
      </c>
      <c r="N49" s="115">
        <f t="shared" si="7"/>
        <v>99316.800000000003</v>
      </c>
      <c r="O49" s="115">
        <f t="shared" si="15"/>
        <v>4138.2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1584000</v>
      </c>
      <c r="I50" s="94">
        <f t="shared" si="11"/>
        <v>100885.2</v>
      </c>
      <c r="J50" s="94">
        <f t="shared" si="12"/>
        <v>78885.2</v>
      </c>
      <c r="K50" s="219">
        <f t="shared" si="13"/>
        <v>67885.2</v>
      </c>
      <c r="L50" s="56"/>
      <c r="M50" s="114" t="str">
        <f t="shared" si="14"/>
        <v>LTE_팅
3.0G</v>
      </c>
      <c r="N50" s="115">
        <f t="shared" si="7"/>
        <v>99316.800000000003</v>
      </c>
      <c r="O50" s="115">
        <f t="shared" si="15"/>
        <v>4138.2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1584000</v>
      </c>
      <c r="I51" s="221">
        <f t="shared" si="11"/>
        <v>105385.2</v>
      </c>
      <c r="J51" s="221">
        <f t="shared" si="12"/>
        <v>83385.2</v>
      </c>
      <c r="K51" s="222">
        <f t="shared" si="13"/>
        <v>72385.2</v>
      </c>
      <c r="L51" s="56"/>
      <c r="M51" s="114" t="str">
        <f t="shared" si="14"/>
        <v>LTE_팅
5.0G</v>
      </c>
      <c r="N51" s="115">
        <f t="shared" si="7"/>
        <v>99316.800000000003</v>
      </c>
      <c r="O51" s="115">
        <f t="shared" si="15"/>
        <v>4138.2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1584000</v>
      </c>
      <c r="I52" s="96">
        <f t="shared" si="11"/>
        <v>81685.2</v>
      </c>
      <c r="J52" s="96">
        <f t="shared" si="12"/>
        <v>59685.2</v>
      </c>
      <c r="K52" s="105">
        <f t="shared" si="13"/>
        <v>48685.2</v>
      </c>
      <c r="L52" s="56"/>
      <c r="M52" s="114" t="str">
        <f t="shared" si="14"/>
        <v>ZEM플랜
라이트</v>
      </c>
      <c r="N52" s="115">
        <f t="shared" si="7"/>
        <v>99316.800000000003</v>
      </c>
      <c r="O52" s="115">
        <f t="shared" si="15"/>
        <v>4138.2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1584000</v>
      </c>
      <c r="I53" s="101">
        <f t="shared" si="11"/>
        <v>84985.2</v>
      </c>
      <c r="J53" s="101">
        <f t="shared" si="12"/>
        <v>62985.2</v>
      </c>
      <c r="K53" s="102">
        <f t="shared" si="13"/>
        <v>51985.2</v>
      </c>
      <c r="L53" s="56"/>
      <c r="M53" s="114" t="str">
        <f t="shared" si="14"/>
        <v>ZEM플랜
스마트</v>
      </c>
      <c r="N53" s="115">
        <f t="shared" si="7"/>
        <v>99316.800000000003</v>
      </c>
      <c r="O53" s="115">
        <f t="shared" si="15"/>
        <v>4138.2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1584000</v>
      </c>
      <c r="I54" s="96">
        <f t="shared" si="11"/>
        <v>84985.2</v>
      </c>
      <c r="J54" s="96">
        <f t="shared" si="12"/>
        <v>62985.2</v>
      </c>
      <c r="K54" s="105">
        <f t="shared" si="13"/>
        <v>51985.2</v>
      </c>
      <c r="L54" s="56"/>
      <c r="M54" s="114" t="str">
        <f t="shared" si="14"/>
        <v>LTE T끼리
어르신</v>
      </c>
      <c r="N54" s="115">
        <f t="shared" si="7"/>
        <v>99316.800000000003</v>
      </c>
      <c r="O54" s="115">
        <f t="shared" si="15"/>
        <v>4138.2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1584000</v>
      </c>
      <c r="I55" s="94">
        <f t="shared" si="11"/>
        <v>94885.2</v>
      </c>
      <c r="J55" s="94">
        <f t="shared" si="12"/>
        <v>72885.2</v>
      </c>
      <c r="K55" s="99">
        <f t="shared" si="13"/>
        <v>61885.2</v>
      </c>
      <c r="L55" s="56"/>
      <c r="M55" s="114" t="str">
        <f t="shared" si="14"/>
        <v>LTE어르신
세이브</v>
      </c>
      <c r="N55" s="115">
        <f t="shared" si="7"/>
        <v>99316.800000000003</v>
      </c>
      <c r="O55" s="115">
        <f t="shared" si="15"/>
        <v>4138.2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1584000</v>
      </c>
      <c r="I56" s="94">
        <f t="shared" si="11"/>
        <v>102385.2</v>
      </c>
      <c r="J56" s="94">
        <f t="shared" si="12"/>
        <v>80385.2</v>
      </c>
      <c r="K56" s="99">
        <f t="shared" si="13"/>
        <v>69385.2</v>
      </c>
      <c r="L56" s="56"/>
      <c r="M56" s="114" t="str">
        <f t="shared" si="14"/>
        <v>LTE어르신
안심2.8G</v>
      </c>
      <c r="N56" s="115">
        <f t="shared" si="7"/>
        <v>99316.800000000003</v>
      </c>
      <c r="O56" s="115">
        <f t="shared" si="15"/>
        <v>4138.2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1584000</v>
      </c>
      <c r="I57" s="94">
        <f t="shared" si="11"/>
        <v>107635.2</v>
      </c>
      <c r="J57" s="94">
        <f t="shared" si="12"/>
        <v>85635.199999999997</v>
      </c>
      <c r="K57" s="99">
        <f t="shared" si="13"/>
        <v>74635.199999999997</v>
      </c>
      <c r="L57" s="56"/>
      <c r="M57" s="114" t="str">
        <f t="shared" si="14"/>
        <v>LTE어르신
안심4.5G</v>
      </c>
      <c r="N57" s="115">
        <f t="shared" si="7"/>
        <v>99316.800000000003</v>
      </c>
      <c r="O57" s="115">
        <f t="shared" si="15"/>
        <v>4138.2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1584000</v>
      </c>
      <c r="I58" s="94">
        <f t="shared" si="11"/>
        <v>121885.20000000001</v>
      </c>
      <c r="J58" s="94">
        <f t="shared" si="12"/>
        <v>99885.2</v>
      </c>
      <c r="K58" s="99">
        <f t="shared" si="13"/>
        <v>88885.2</v>
      </c>
      <c r="L58" s="56"/>
      <c r="M58" s="114" t="str">
        <f t="shared" si="14"/>
        <v>LTE어르신
에센스</v>
      </c>
      <c r="N58" s="115">
        <f t="shared" si="7"/>
        <v>99316.800000000003</v>
      </c>
      <c r="O58" s="115">
        <f t="shared" si="15"/>
        <v>4138.2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1584000</v>
      </c>
      <c r="I59" s="101">
        <f t="shared" si="11"/>
        <v>129385.20000000001</v>
      </c>
      <c r="J59" s="101">
        <f t="shared" si="12"/>
        <v>107385.2</v>
      </c>
      <c r="K59" s="102">
        <f t="shared" si="13"/>
        <v>96385.2</v>
      </c>
      <c r="L59" s="56"/>
      <c r="M59" s="114" t="str">
        <f t="shared" si="14"/>
        <v>LTE어르신
스페셜</v>
      </c>
      <c r="N59" s="115">
        <f t="shared" si="7"/>
        <v>99316.800000000003</v>
      </c>
      <c r="O59" s="115">
        <f t="shared" si="15"/>
        <v>4138.2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0000FF"/>
  </sheetPr>
  <dimension ref="B2:Y62"/>
  <sheetViews>
    <sheetView workbookViewId="0">
      <selection activeCell="T31" sqref="T31"/>
    </sheetView>
  </sheetViews>
  <sheetFormatPr baseColWidth="10" defaultColWidth="8.83203125" defaultRowHeight="17"/>
  <cols>
    <col min="1" max="1" width="10.1640625" customWidth="1"/>
    <col min="2" max="2" width="7.16406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price!Q42</f>
        <v>34000</v>
      </c>
      <c r="E5" s="197">
        <f>price!R42</f>
        <v>46000</v>
      </c>
      <c r="F5" s="197">
        <f>price!S42</f>
        <v>56000</v>
      </c>
      <c r="G5" s="197">
        <f>price!T42</f>
        <v>69000</v>
      </c>
      <c r="H5" s="197">
        <f>price!U42</f>
        <v>81000</v>
      </c>
      <c r="I5" s="197">
        <f>price!V42</f>
        <v>108000</v>
      </c>
      <c r="J5" s="197">
        <f>price!W42</f>
        <v>34000</v>
      </c>
      <c r="K5" s="197">
        <f>price!X42</f>
        <v>56000</v>
      </c>
      <c r="L5" s="197">
        <f>price!Y42</f>
        <v>69000</v>
      </c>
      <c r="M5" s="197">
        <f>price!Z42</f>
        <v>34000</v>
      </c>
      <c r="N5" s="197">
        <f>price!AA42</f>
        <v>60000</v>
      </c>
      <c r="O5" s="197">
        <f>price!AB42</f>
        <v>33000</v>
      </c>
      <c r="P5" s="197">
        <f>price!AC42</f>
        <v>42000</v>
      </c>
      <c r="Q5" s="197">
        <f>price!AD42</f>
        <v>51000</v>
      </c>
      <c r="R5" s="197">
        <f>price!AE42</f>
        <v>13000</v>
      </c>
      <c r="S5" s="197">
        <f>price!AF42</f>
        <v>21000</v>
      </c>
      <c r="T5" s="197">
        <f>price!AG42</f>
        <v>21000</v>
      </c>
      <c r="U5" s="197">
        <f>price!AH42</f>
        <v>34000</v>
      </c>
      <c r="V5" s="197">
        <f>price!AI42</f>
        <v>46000</v>
      </c>
      <c r="W5" s="197">
        <f>price!AJ42</f>
        <v>56000</v>
      </c>
      <c r="X5" s="197">
        <f>price!AK42</f>
        <v>69000</v>
      </c>
      <c r="Y5" s="197">
        <f>price!AL42</f>
        <v>81000</v>
      </c>
    </row>
    <row r="6" spans="3:25" ht="18" thickBot="1"/>
    <row r="7" spans="3:25" ht="24" thickBot="1">
      <c r="D7" s="74" t="s">
        <v>257</v>
      </c>
      <c r="E7" s="460" t="str">
        <f>price!B42</f>
        <v>아이폰11_
64GB</v>
      </c>
      <c r="F7" s="460"/>
      <c r="G7" s="461" t="s">
        <v>258</v>
      </c>
      <c r="H7" s="461"/>
      <c r="I7" s="462">
        <f>price!C40</f>
        <v>1375000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아이폰11_
64GB</v>
      </c>
      <c r="E9" s="75" t="s">
        <v>266</v>
      </c>
      <c r="F9" s="76">
        <f>I7</f>
        <v>1375000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1335900</v>
      </c>
      <c r="I12" s="206">
        <f>SUM(H12/24)+E12+O12+P12</f>
        <v>92149.538750000007</v>
      </c>
      <c r="J12" s="206">
        <f>SUM(H12/36)+E12+O12+P12</f>
        <v>73595.37208333335</v>
      </c>
      <c r="K12" s="207">
        <f>SUM(H12/48)+E12+O12+P12</f>
        <v>64318.28875</v>
      </c>
      <c r="L12" s="56"/>
      <c r="M12" s="114" t="str">
        <f>D12</f>
        <v>LTE_플랜
세이브</v>
      </c>
      <c r="N12" s="115">
        <f t="shared" ref="N12:N33" si="0">SUM(H12*0.0627)</f>
        <v>83760.930000000008</v>
      </c>
      <c r="O12" s="115">
        <f>SUM(N12/24)</f>
        <v>3490.0387500000002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1322100</v>
      </c>
      <c r="I13" s="208">
        <f t="shared" ref="I13:I33" si="2">SUM(H13/24)+E13+O13+P13</f>
        <v>101538.48625</v>
      </c>
      <c r="J13" s="208">
        <f t="shared" ref="J13:J33" si="3">SUM(H13/36)+E13+O13+P13</f>
        <v>83175.986250000002</v>
      </c>
      <c r="K13" s="209">
        <f t="shared" ref="K13:K33" si="4">SUM(H13/48)+E13+O13+P13</f>
        <v>73994.736250000002</v>
      </c>
      <c r="L13" s="56"/>
      <c r="M13" s="114" t="str">
        <f t="shared" ref="M13:M33" si="5">D13</f>
        <v>LTE_플랜
안심2.5G</v>
      </c>
      <c r="N13" s="115">
        <f t="shared" si="0"/>
        <v>82895.670000000013</v>
      </c>
      <c r="O13" s="115">
        <f t="shared" ref="O13:O33" si="6">SUM(N13/24)</f>
        <v>3453.9862500000004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1310600</v>
      </c>
      <c r="I14" s="208">
        <f t="shared" si="2"/>
        <v>108029.27583333335</v>
      </c>
      <c r="J14" s="208">
        <f t="shared" si="3"/>
        <v>89826.498055555567</v>
      </c>
      <c r="K14" s="209">
        <f t="shared" si="4"/>
        <v>80725.109166666676</v>
      </c>
      <c r="L14" s="56"/>
      <c r="M14" s="114" t="str">
        <f t="shared" si="5"/>
        <v>LTE_플랜
안심4G</v>
      </c>
      <c r="N14" s="115">
        <f t="shared" si="0"/>
        <v>82174.62000000001</v>
      </c>
      <c r="O14" s="115">
        <f t="shared" si="6"/>
        <v>3423.9425000000006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1295650</v>
      </c>
      <c r="I15" s="208">
        <f t="shared" si="2"/>
        <v>126367.30229166665</v>
      </c>
      <c r="J15" s="208">
        <f t="shared" si="3"/>
        <v>108372.16340277778</v>
      </c>
      <c r="K15" s="209">
        <f t="shared" si="4"/>
        <v>99374.593958333324</v>
      </c>
      <c r="L15" s="56"/>
      <c r="M15" s="114" t="str">
        <f t="shared" si="5"/>
        <v>LTE_플랜
에센스</v>
      </c>
      <c r="N15" s="115">
        <f t="shared" si="0"/>
        <v>81237.255000000005</v>
      </c>
      <c r="O15" s="115">
        <f t="shared" si="6"/>
        <v>3384.8856250000003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1281850</v>
      </c>
      <c r="I16" s="208">
        <f t="shared" si="2"/>
        <v>135756.24979166666</v>
      </c>
      <c r="J16" s="208">
        <f t="shared" si="3"/>
        <v>117952.77756944444</v>
      </c>
      <c r="K16" s="209">
        <f t="shared" si="4"/>
        <v>109051.04145833333</v>
      </c>
      <c r="L16" s="56"/>
      <c r="M16" s="114" t="str">
        <f t="shared" si="5"/>
        <v>LTE_플랜
스페셜</v>
      </c>
      <c r="N16" s="115">
        <f t="shared" si="0"/>
        <v>80371.99500000001</v>
      </c>
      <c r="O16" s="115">
        <f t="shared" si="6"/>
        <v>3348.8331250000006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1250800</v>
      </c>
      <c r="I17" s="210">
        <f t="shared" si="2"/>
        <v>155381.38166666665</v>
      </c>
      <c r="J17" s="210">
        <f t="shared" si="3"/>
        <v>138009.15944444443</v>
      </c>
      <c r="K17" s="211">
        <f t="shared" si="4"/>
        <v>129323.04833333332</v>
      </c>
      <c r="L17" s="56"/>
      <c r="M17" s="114" t="str">
        <f t="shared" si="5"/>
        <v>LTE_플랜
맥스</v>
      </c>
      <c r="N17" s="115">
        <f t="shared" si="0"/>
        <v>78425.16</v>
      </c>
      <c r="O17" s="115">
        <f t="shared" si="6"/>
        <v>3267.7150000000001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1335900</v>
      </c>
      <c r="I18" s="206">
        <f t="shared" si="2"/>
        <v>92149.538750000007</v>
      </c>
      <c r="J18" s="206">
        <f t="shared" si="3"/>
        <v>73595.37208333335</v>
      </c>
      <c r="K18" s="207">
        <f t="shared" si="4"/>
        <v>64318.28875</v>
      </c>
      <c r="L18" s="56"/>
      <c r="M18" s="114" t="str">
        <f t="shared" si="5"/>
        <v>LTE_0플랜
스몰</v>
      </c>
      <c r="N18" s="115">
        <f t="shared" si="0"/>
        <v>83760.930000000008</v>
      </c>
      <c r="O18" s="115">
        <f t="shared" si="6"/>
        <v>3490.0387500000002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1310600</v>
      </c>
      <c r="I19" s="208">
        <f t="shared" si="2"/>
        <v>108029.27583333335</v>
      </c>
      <c r="J19" s="208">
        <f t="shared" si="3"/>
        <v>89826.498055555567</v>
      </c>
      <c r="K19" s="209">
        <f t="shared" si="4"/>
        <v>80725.109166666676</v>
      </c>
      <c r="L19" s="56"/>
      <c r="M19" s="114" t="str">
        <f t="shared" si="5"/>
        <v>LTE_0플랜
미디엄</v>
      </c>
      <c r="N19" s="115">
        <f t="shared" si="0"/>
        <v>82174.62000000001</v>
      </c>
      <c r="O19" s="115">
        <f t="shared" si="6"/>
        <v>3423.9425000000006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1295650</v>
      </c>
      <c r="I20" s="212">
        <f t="shared" si="2"/>
        <v>126367.30229166665</v>
      </c>
      <c r="J20" s="212">
        <f t="shared" si="3"/>
        <v>108372.16340277778</v>
      </c>
      <c r="K20" s="213">
        <f t="shared" si="4"/>
        <v>99374.593958333324</v>
      </c>
      <c r="L20" s="56"/>
      <c r="M20" s="114" t="str">
        <f t="shared" si="5"/>
        <v>LTE_0플랜
라지</v>
      </c>
      <c r="N20" s="115">
        <f t="shared" si="0"/>
        <v>81237.255000000005</v>
      </c>
      <c r="O20" s="115">
        <f t="shared" si="6"/>
        <v>3384.8856250000003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1335900</v>
      </c>
      <c r="I21" s="214">
        <f t="shared" si="2"/>
        <v>92149.538750000007</v>
      </c>
      <c r="J21" s="214">
        <f t="shared" si="3"/>
        <v>73595.37208333335</v>
      </c>
      <c r="K21" s="215">
        <f t="shared" si="4"/>
        <v>64318.28875</v>
      </c>
      <c r="L21" s="56"/>
      <c r="M21" s="114" t="str">
        <f t="shared" si="5"/>
        <v>0플랜
히어로</v>
      </c>
      <c r="N21" s="115">
        <f t="shared" si="0"/>
        <v>83760.930000000008</v>
      </c>
      <c r="O21" s="115">
        <f t="shared" si="6"/>
        <v>3490.0387500000002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1306000</v>
      </c>
      <c r="I22" s="210">
        <f t="shared" si="2"/>
        <v>112825.59166666666</v>
      </c>
      <c r="J22" s="210">
        <f t="shared" si="3"/>
        <v>94686.702777777784</v>
      </c>
      <c r="K22" s="211">
        <f t="shared" si="4"/>
        <v>85617.258333333331</v>
      </c>
      <c r="L22" s="56"/>
      <c r="M22" s="114" t="str">
        <f t="shared" si="5"/>
        <v>0플랜
슈퍼히어로</v>
      </c>
      <c r="N22" s="115">
        <f t="shared" si="0"/>
        <v>81886.200000000012</v>
      </c>
      <c r="O22" s="115">
        <f t="shared" si="6"/>
        <v>3411.9250000000006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1337050</v>
      </c>
      <c r="I23" s="206">
        <f t="shared" si="2"/>
        <v>90200.459791666653</v>
      </c>
      <c r="J23" s="206">
        <f t="shared" si="3"/>
        <v>71630.320902777778</v>
      </c>
      <c r="K23" s="207">
        <f t="shared" si="4"/>
        <v>62345.251458333325</v>
      </c>
      <c r="L23" s="56"/>
      <c r="M23" s="114" t="str">
        <f t="shared" si="5"/>
        <v>LTE_팅
세이브</v>
      </c>
      <c r="N23" s="115">
        <f t="shared" si="0"/>
        <v>83833.035000000003</v>
      </c>
      <c r="O23" s="115">
        <f t="shared" si="6"/>
        <v>3493.0431250000001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1326700</v>
      </c>
      <c r="I24" s="208">
        <f t="shared" si="2"/>
        <v>99742.17041666666</v>
      </c>
      <c r="J24" s="208">
        <f t="shared" si="3"/>
        <v>81315.781527777785</v>
      </c>
      <c r="K24" s="209">
        <f t="shared" si="4"/>
        <v>72102.587083333332</v>
      </c>
      <c r="L24" s="56"/>
      <c r="M24" s="114" t="str">
        <f t="shared" si="5"/>
        <v>LTE_팅
3.0G</v>
      </c>
      <c r="N24" s="115">
        <f t="shared" si="0"/>
        <v>83184.090000000011</v>
      </c>
      <c r="O24" s="115">
        <f t="shared" si="6"/>
        <v>3466.0037500000003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1316350</v>
      </c>
      <c r="I25" s="212">
        <f t="shared" si="2"/>
        <v>105283.88104166665</v>
      </c>
      <c r="J25" s="212">
        <f t="shared" si="3"/>
        <v>87001.242152777777</v>
      </c>
      <c r="K25" s="213">
        <f t="shared" si="4"/>
        <v>77859.922708333324</v>
      </c>
      <c r="L25" s="56"/>
      <c r="M25" s="114" t="str">
        <f t="shared" si="5"/>
        <v>LTE_팅
5.0G</v>
      </c>
      <c r="N25" s="115">
        <f t="shared" si="0"/>
        <v>82535.145000000004</v>
      </c>
      <c r="O25" s="115">
        <f t="shared" si="6"/>
        <v>3438.964375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1360050</v>
      </c>
      <c r="I26" s="214">
        <f t="shared" si="2"/>
        <v>75618.880625000005</v>
      </c>
      <c r="J26" s="214">
        <f t="shared" si="3"/>
        <v>56729.297291666662</v>
      </c>
      <c r="K26" s="215">
        <f t="shared" si="4"/>
        <v>47284.505624999998</v>
      </c>
      <c r="L26" s="56"/>
      <c r="M26" s="114" t="str">
        <f t="shared" si="5"/>
        <v>ZEM플랜
라이트</v>
      </c>
      <c r="N26" s="115">
        <f t="shared" si="0"/>
        <v>85275.135000000009</v>
      </c>
      <c r="O26" s="115">
        <f t="shared" si="6"/>
        <v>3553.1306250000002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1350850</v>
      </c>
      <c r="I27" s="210">
        <f t="shared" si="2"/>
        <v>79611.512291666659</v>
      </c>
      <c r="J27" s="210">
        <f t="shared" si="3"/>
        <v>60849.706736111111</v>
      </c>
      <c r="K27" s="211">
        <f t="shared" si="4"/>
        <v>51468.80395833333</v>
      </c>
      <c r="L27" s="56"/>
      <c r="M27" s="114" t="str">
        <f t="shared" si="5"/>
        <v>ZEM플랜
스마트</v>
      </c>
      <c r="N27" s="115">
        <f t="shared" si="0"/>
        <v>84698.295000000013</v>
      </c>
      <c r="O27" s="115">
        <f t="shared" si="6"/>
        <v>3529.0956250000004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1350850</v>
      </c>
      <c r="I28" s="206">
        <f t="shared" si="2"/>
        <v>79611.512291666659</v>
      </c>
      <c r="J28" s="206">
        <f t="shared" si="3"/>
        <v>60849.706736111111</v>
      </c>
      <c r="K28" s="207">
        <f t="shared" si="4"/>
        <v>51468.80395833333</v>
      </c>
      <c r="L28" s="56"/>
      <c r="M28" s="114" t="str">
        <f t="shared" si="5"/>
        <v>LTE T끼리
어르신</v>
      </c>
      <c r="N28" s="115">
        <f t="shared" si="0"/>
        <v>84698.295000000013</v>
      </c>
      <c r="O28" s="115">
        <f t="shared" si="6"/>
        <v>3529.0956250000004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1335900</v>
      </c>
      <c r="I29" s="208">
        <f t="shared" si="2"/>
        <v>92149.538750000007</v>
      </c>
      <c r="J29" s="208">
        <f t="shared" si="3"/>
        <v>73595.37208333335</v>
      </c>
      <c r="K29" s="209">
        <f t="shared" si="4"/>
        <v>64318.28875</v>
      </c>
      <c r="L29" s="56"/>
      <c r="M29" s="114" t="str">
        <f t="shared" si="5"/>
        <v>LTE어르신
세이브</v>
      </c>
      <c r="N29" s="115">
        <f t="shared" si="0"/>
        <v>83760.930000000008</v>
      </c>
      <c r="O29" s="115">
        <f t="shared" si="6"/>
        <v>3490.0387500000002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1322100</v>
      </c>
      <c r="I30" s="208">
        <f t="shared" si="2"/>
        <v>101538.48625</v>
      </c>
      <c r="J30" s="208">
        <f t="shared" si="3"/>
        <v>83175.986250000002</v>
      </c>
      <c r="K30" s="209">
        <f t="shared" si="4"/>
        <v>73994.736250000002</v>
      </c>
      <c r="L30" s="56"/>
      <c r="M30" s="114" t="str">
        <f t="shared" si="5"/>
        <v>LTE어르신
안심2.8G</v>
      </c>
      <c r="N30" s="115">
        <f t="shared" si="0"/>
        <v>82895.670000000013</v>
      </c>
      <c r="O30" s="115">
        <f t="shared" si="6"/>
        <v>3453.9862500000004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1310600</v>
      </c>
      <c r="I31" s="208">
        <f t="shared" si="2"/>
        <v>108029.27583333335</v>
      </c>
      <c r="J31" s="208">
        <f t="shared" si="3"/>
        <v>89826.498055555567</v>
      </c>
      <c r="K31" s="209">
        <f t="shared" si="4"/>
        <v>80725.109166666676</v>
      </c>
      <c r="L31" s="56"/>
      <c r="M31" s="114" t="str">
        <f t="shared" si="5"/>
        <v>LTE어르신
안심4.5G</v>
      </c>
      <c r="N31" s="115">
        <f t="shared" si="0"/>
        <v>82174.62000000001</v>
      </c>
      <c r="O31" s="115">
        <f t="shared" si="6"/>
        <v>3423.9425000000006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1295650</v>
      </c>
      <c r="I32" s="208">
        <f t="shared" si="2"/>
        <v>126367.30229166665</v>
      </c>
      <c r="J32" s="208">
        <f t="shared" si="3"/>
        <v>108372.16340277778</v>
      </c>
      <c r="K32" s="209">
        <f t="shared" si="4"/>
        <v>99374.593958333324</v>
      </c>
      <c r="L32" s="56"/>
      <c r="M32" s="114" t="str">
        <f t="shared" si="5"/>
        <v>LTE어르신
에센스</v>
      </c>
      <c r="N32" s="115">
        <f t="shared" si="0"/>
        <v>81237.255000000005</v>
      </c>
      <c r="O32" s="115">
        <f t="shared" si="6"/>
        <v>3384.8856250000003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1281850</v>
      </c>
      <c r="I33" s="210">
        <f t="shared" si="2"/>
        <v>135756.24979166666</v>
      </c>
      <c r="J33" s="210">
        <f t="shared" si="3"/>
        <v>117952.77756944444</v>
      </c>
      <c r="K33" s="211">
        <f t="shared" si="4"/>
        <v>109051.04145833333</v>
      </c>
      <c r="L33" s="56"/>
      <c r="M33" s="114" t="str">
        <f t="shared" si="5"/>
        <v>LTE어르신
스페셜</v>
      </c>
      <c r="N33" s="115">
        <f t="shared" si="0"/>
        <v>80371.99500000001</v>
      </c>
      <c r="O33" s="115">
        <f t="shared" si="6"/>
        <v>3348.8331250000006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아이폰11_
64GB</v>
      </c>
      <c r="E35" s="75" t="s">
        <v>266</v>
      </c>
      <c r="F35" s="76">
        <f>I7</f>
        <v>1375000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1375000</v>
      </c>
      <c r="I38" s="97">
        <f>SUM(H38/24)+O38+P38+E38-F38</f>
        <v>85630.854166666657</v>
      </c>
      <c r="J38" s="97">
        <f>SUM(H38/36)+O38+P38+E38-F38</f>
        <v>66533.631944444438</v>
      </c>
      <c r="K38" s="98">
        <f>SUM(H38/48)+O38+P38+E38-F38</f>
        <v>56985.020833333328</v>
      </c>
      <c r="L38" s="56"/>
      <c r="M38" s="114" t="str">
        <f>D38</f>
        <v>LTE_플랜
세이브</v>
      </c>
      <c r="N38" s="115">
        <f t="shared" ref="N38:N59" si="7">SUM(H38*0.0627)</f>
        <v>86212.500000000015</v>
      </c>
      <c r="O38" s="115">
        <f>SUM(N38/24)</f>
        <v>3592.1875000000005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1375000</v>
      </c>
      <c r="I39" s="94">
        <f t="shared" ref="I39:I59" si="11">SUM(H39/24)+O39+P39+E39-F39</f>
        <v>93130.854166666657</v>
      </c>
      <c r="J39" s="94">
        <f t="shared" ref="J39:J59" si="12">SUM(H39/36)+O39+P39+E39-F39</f>
        <v>74033.631944444438</v>
      </c>
      <c r="K39" s="99">
        <f t="shared" ref="K39:K59" si="13">SUM(H39/48)+O39+P39+E39-F39</f>
        <v>64485.020833333328</v>
      </c>
      <c r="L39" s="56"/>
      <c r="M39" s="114" t="str">
        <f t="shared" ref="M39:M59" si="14">D39</f>
        <v>LTE_플랜
안심2.5G</v>
      </c>
      <c r="N39" s="115">
        <f t="shared" si="7"/>
        <v>86212.500000000015</v>
      </c>
      <c r="O39" s="115">
        <f t="shared" ref="O39:O59" si="15">SUM(N39/24)</f>
        <v>3592.1875000000005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1375000</v>
      </c>
      <c r="I40" s="94">
        <f t="shared" si="11"/>
        <v>98380.854166666657</v>
      </c>
      <c r="J40" s="94">
        <f t="shared" si="12"/>
        <v>79283.631944444438</v>
      </c>
      <c r="K40" s="99">
        <f t="shared" si="13"/>
        <v>69735.020833333328</v>
      </c>
      <c r="L40" s="56"/>
      <c r="M40" s="114" t="str">
        <f t="shared" si="14"/>
        <v>LTE_플랜
안심4G</v>
      </c>
      <c r="N40" s="115">
        <f t="shared" si="7"/>
        <v>86212.500000000015</v>
      </c>
      <c r="O40" s="115">
        <f t="shared" si="15"/>
        <v>3592.1875000000005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1375000</v>
      </c>
      <c r="I41" s="94">
        <f t="shared" si="11"/>
        <v>112630.85416666666</v>
      </c>
      <c r="J41" s="94">
        <f t="shared" si="12"/>
        <v>93533.631944444438</v>
      </c>
      <c r="K41" s="99">
        <f t="shared" si="13"/>
        <v>83985.020833333328</v>
      </c>
      <c r="L41" s="56"/>
      <c r="M41" s="114" t="str">
        <f t="shared" si="14"/>
        <v>LTE_플랜
에센스</v>
      </c>
      <c r="N41" s="115">
        <f t="shared" si="7"/>
        <v>86212.500000000015</v>
      </c>
      <c r="O41" s="115">
        <f t="shared" si="15"/>
        <v>3592.1875000000005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1375000</v>
      </c>
      <c r="I42" s="94">
        <f t="shared" si="11"/>
        <v>120130.85416666666</v>
      </c>
      <c r="J42" s="94">
        <f t="shared" si="12"/>
        <v>101033.63194444444</v>
      </c>
      <c r="K42" s="99">
        <f t="shared" si="13"/>
        <v>91485.020833333328</v>
      </c>
      <c r="L42" s="56"/>
      <c r="M42" s="114" t="str">
        <f t="shared" si="14"/>
        <v>LTE_플랜
스페셜</v>
      </c>
      <c r="N42" s="115">
        <f t="shared" si="7"/>
        <v>86212.500000000015</v>
      </c>
      <c r="O42" s="115">
        <f t="shared" si="15"/>
        <v>3592.1875000000005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1375000</v>
      </c>
      <c r="I43" s="104">
        <f t="shared" si="11"/>
        <v>135880.85416666666</v>
      </c>
      <c r="J43" s="104">
        <f t="shared" si="12"/>
        <v>116783.63194444444</v>
      </c>
      <c r="K43" s="106">
        <f t="shared" si="13"/>
        <v>107235.02083333334</v>
      </c>
      <c r="L43" s="56"/>
      <c r="M43" s="114" t="str">
        <f t="shared" si="14"/>
        <v>LTE_플랜
맥스</v>
      </c>
      <c r="N43" s="115">
        <f t="shared" si="7"/>
        <v>86212.500000000015</v>
      </c>
      <c r="O43" s="115">
        <f t="shared" si="15"/>
        <v>3592.1875000000005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1375000</v>
      </c>
      <c r="I44" s="97">
        <f t="shared" si="11"/>
        <v>85630.854166666657</v>
      </c>
      <c r="J44" s="97">
        <f t="shared" si="12"/>
        <v>66533.631944444438</v>
      </c>
      <c r="K44" s="98">
        <f t="shared" si="13"/>
        <v>56985.020833333328</v>
      </c>
      <c r="L44" s="56"/>
      <c r="M44" s="114" t="str">
        <f t="shared" si="14"/>
        <v>LTE_0플랜
스몰</v>
      </c>
      <c r="N44" s="115">
        <f t="shared" si="7"/>
        <v>86212.500000000015</v>
      </c>
      <c r="O44" s="115">
        <f t="shared" si="15"/>
        <v>3592.1875000000005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1375000</v>
      </c>
      <c r="I45" s="94">
        <f t="shared" si="11"/>
        <v>98380.854166666657</v>
      </c>
      <c r="J45" s="94">
        <f>SUM(H45/36)+O45+P45+E45-F45</f>
        <v>79283.631944444438</v>
      </c>
      <c r="K45" s="99">
        <f t="shared" si="13"/>
        <v>69735.020833333328</v>
      </c>
      <c r="L45" s="56"/>
      <c r="M45" s="114" t="str">
        <f t="shared" si="14"/>
        <v>LTE_0플랜
미디엄</v>
      </c>
      <c r="N45" s="115">
        <f t="shared" si="7"/>
        <v>86212.500000000015</v>
      </c>
      <c r="O45" s="115">
        <f t="shared" si="15"/>
        <v>3592.1875000000005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1375000</v>
      </c>
      <c r="I46" s="101">
        <f t="shared" si="11"/>
        <v>112630.85416666666</v>
      </c>
      <c r="J46" s="101">
        <f t="shared" si="12"/>
        <v>93533.631944444438</v>
      </c>
      <c r="K46" s="102">
        <f t="shared" si="13"/>
        <v>83985.020833333328</v>
      </c>
      <c r="L46" s="56"/>
      <c r="M46" s="114" t="str">
        <f t="shared" si="14"/>
        <v>LTE_0플랜
라지</v>
      </c>
      <c r="N46" s="115">
        <f t="shared" si="7"/>
        <v>86212.500000000015</v>
      </c>
      <c r="O46" s="115">
        <f t="shared" si="15"/>
        <v>3592.1875000000005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1375000</v>
      </c>
      <c r="I47" s="96">
        <f t="shared" si="11"/>
        <v>85630.854166666657</v>
      </c>
      <c r="J47" s="96">
        <f t="shared" si="12"/>
        <v>66533.631944444438</v>
      </c>
      <c r="K47" s="105">
        <f t="shared" si="13"/>
        <v>56985.020833333328</v>
      </c>
      <c r="L47" s="56"/>
      <c r="M47" s="114" t="str">
        <f t="shared" si="14"/>
        <v>0플랜
히어로</v>
      </c>
      <c r="N47" s="115">
        <f t="shared" si="7"/>
        <v>86212.500000000015</v>
      </c>
      <c r="O47" s="115">
        <f t="shared" si="15"/>
        <v>3592.1875000000005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1375000</v>
      </c>
      <c r="I48" s="104">
        <f t="shared" si="11"/>
        <v>102130.85416666666</v>
      </c>
      <c r="J48" s="104">
        <f t="shared" si="12"/>
        <v>83033.631944444438</v>
      </c>
      <c r="K48" s="106">
        <f t="shared" si="13"/>
        <v>73485.020833333328</v>
      </c>
      <c r="L48" s="56"/>
      <c r="M48" s="114" t="str">
        <f t="shared" si="14"/>
        <v>0플랜
슈퍼히어로</v>
      </c>
      <c r="N48" s="115">
        <f t="shared" si="7"/>
        <v>86212.500000000015</v>
      </c>
      <c r="O48" s="115">
        <f t="shared" si="15"/>
        <v>3592.1875000000005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1375000</v>
      </c>
      <c r="I49" s="217">
        <f t="shared" si="11"/>
        <v>84130.854166666657</v>
      </c>
      <c r="J49" s="217">
        <f t="shared" si="12"/>
        <v>65033.631944444438</v>
      </c>
      <c r="K49" s="218">
        <f t="shared" si="13"/>
        <v>55485.020833333328</v>
      </c>
      <c r="L49" s="56"/>
      <c r="M49" s="114" t="str">
        <f t="shared" si="14"/>
        <v>LTE_팅
세이브</v>
      </c>
      <c r="N49" s="115">
        <f t="shared" si="7"/>
        <v>86212.500000000015</v>
      </c>
      <c r="O49" s="115">
        <f t="shared" si="15"/>
        <v>3592.1875000000005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1375000</v>
      </c>
      <c r="I50" s="94">
        <f t="shared" si="11"/>
        <v>91630.854166666657</v>
      </c>
      <c r="J50" s="94">
        <f t="shared" si="12"/>
        <v>72533.631944444438</v>
      </c>
      <c r="K50" s="219">
        <f t="shared" si="13"/>
        <v>62985.020833333328</v>
      </c>
      <c r="L50" s="56"/>
      <c r="M50" s="114" t="str">
        <f t="shared" si="14"/>
        <v>LTE_팅
3.0G</v>
      </c>
      <c r="N50" s="115">
        <f t="shared" si="7"/>
        <v>86212.500000000015</v>
      </c>
      <c r="O50" s="115">
        <f t="shared" si="15"/>
        <v>3592.1875000000005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1375000</v>
      </c>
      <c r="I51" s="221">
        <f t="shared" si="11"/>
        <v>96130.854166666657</v>
      </c>
      <c r="J51" s="221">
        <f t="shared" si="12"/>
        <v>77033.631944444438</v>
      </c>
      <c r="K51" s="222">
        <f t="shared" si="13"/>
        <v>67485.020833333328</v>
      </c>
      <c r="L51" s="56"/>
      <c r="M51" s="114" t="str">
        <f t="shared" si="14"/>
        <v>LTE_팅
5.0G</v>
      </c>
      <c r="N51" s="115">
        <f t="shared" si="7"/>
        <v>86212.500000000015</v>
      </c>
      <c r="O51" s="115">
        <f t="shared" si="15"/>
        <v>3592.1875000000005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1375000</v>
      </c>
      <c r="I52" s="96">
        <f t="shared" si="11"/>
        <v>72430.854166666657</v>
      </c>
      <c r="J52" s="96">
        <f t="shared" si="12"/>
        <v>53333.631944444445</v>
      </c>
      <c r="K52" s="105">
        <f t="shared" si="13"/>
        <v>43785.020833333328</v>
      </c>
      <c r="L52" s="56"/>
      <c r="M52" s="114" t="str">
        <f t="shared" si="14"/>
        <v>ZEM플랜
라이트</v>
      </c>
      <c r="N52" s="115">
        <f t="shared" si="7"/>
        <v>86212.500000000015</v>
      </c>
      <c r="O52" s="115">
        <f t="shared" si="15"/>
        <v>3592.1875000000005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1375000</v>
      </c>
      <c r="I53" s="101">
        <f t="shared" si="11"/>
        <v>75730.854166666657</v>
      </c>
      <c r="J53" s="101">
        <f t="shared" si="12"/>
        <v>56633.631944444445</v>
      </c>
      <c r="K53" s="102">
        <f t="shared" si="13"/>
        <v>47085.020833333328</v>
      </c>
      <c r="L53" s="56"/>
      <c r="M53" s="114" t="str">
        <f t="shared" si="14"/>
        <v>ZEM플랜
스마트</v>
      </c>
      <c r="N53" s="115">
        <f t="shared" si="7"/>
        <v>86212.500000000015</v>
      </c>
      <c r="O53" s="115">
        <f t="shared" si="15"/>
        <v>3592.1875000000005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1375000</v>
      </c>
      <c r="I54" s="96">
        <f t="shared" si="11"/>
        <v>75730.854166666657</v>
      </c>
      <c r="J54" s="96">
        <f t="shared" si="12"/>
        <v>56633.631944444445</v>
      </c>
      <c r="K54" s="105">
        <f t="shared" si="13"/>
        <v>47085.020833333328</v>
      </c>
      <c r="L54" s="56"/>
      <c r="M54" s="114" t="str">
        <f t="shared" si="14"/>
        <v>LTE T끼리
어르신</v>
      </c>
      <c r="N54" s="115">
        <f t="shared" si="7"/>
        <v>86212.500000000015</v>
      </c>
      <c r="O54" s="115">
        <f t="shared" si="15"/>
        <v>3592.1875000000005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1375000</v>
      </c>
      <c r="I55" s="94">
        <f t="shared" si="11"/>
        <v>85630.854166666657</v>
      </c>
      <c r="J55" s="94">
        <f t="shared" si="12"/>
        <v>66533.631944444438</v>
      </c>
      <c r="K55" s="99">
        <f t="shared" si="13"/>
        <v>56985.020833333328</v>
      </c>
      <c r="L55" s="56"/>
      <c r="M55" s="114" t="str">
        <f t="shared" si="14"/>
        <v>LTE어르신
세이브</v>
      </c>
      <c r="N55" s="115">
        <f t="shared" si="7"/>
        <v>86212.500000000015</v>
      </c>
      <c r="O55" s="115">
        <f t="shared" si="15"/>
        <v>3592.1875000000005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1375000</v>
      </c>
      <c r="I56" s="94">
        <f t="shared" si="11"/>
        <v>93130.854166666657</v>
      </c>
      <c r="J56" s="94">
        <f t="shared" si="12"/>
        <v>74033.631944444438</v>
      </c>
      <c r="K56" s="99">
        <f t="shared" si="13"/>
        <v>64485.020833333328</v>
      </c>
      <c r="L56" s="56"/>
      <c r="M56" s="114" t="str">
        <f t="shared" si="14"/>
        <v>LTE어르신
안심2.8G</v>
      </c>
      <c r="N56" s="115">
        <f t="shared" si="7"/>
        <v>86212.500000000015</v>
      </c>
      <c r="O56" s="115">
        <f t="shared" si="15"/>
        <v>3592.1875000000005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1375000</v>
      </c>
      <c r="I57" s="94">
        <f t="shared" si="11"/>
        <v>98380.854166666657</v>
      </c>
      <c r="J57" s="94">
        <f t="shared" si="12"/>
        <v>79283.631944444438</v>
      </c>
      <c r="K57" s="99">
        <f t="shared" si="13"/>
        <v>69735.020833333328</v>
      </c>
      <c r="L57" s="56"/>
      <c r="M57" s="114" t="str">
        <f t="shared" si="14"/>
        <v>LTE어르신
안심4.5G</v>
      </c>
      <c r="N57" s="115">
        <f t="shared" si="7"/>
        <v>86212.500000000015</v>
      </c>
      <c r="O57" s="115">
        <f t="shared" si="15"/>
        <v>3592.1875000000005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1375000</v>
      </c>
      <c r="I58" s="94">
        <f t="shared" si="11"/>
        <v>112630.85416666666</v>
      </c>
      <c r="J58" s="94">
        <f t="shared" si="12"/>
        <v>93533.631944444438</v>
      </c>
      <c r="K58" s="99">
        <f t="shared" si="13"/>
        <v>83985.020833333328</v>
      </c>
      <c r="L58" s="56"/>
      <c r="M58" s="114" t="str">
        <f t="shared" si="14"/>
        <v>LTE어르신
에센스</v>
      </c>
      <c r="N58" s="115">
        <f t="shared" si="7"/>
        <v>86212.500000000015</v>
      </c>
      <c r="O58" s="115">
        <f t="shared" si="15"/>
        <v>3592.1875000000005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1375000</v>
      </c>
      <c r="I59" s="101">
        <f t="shared" si="11"/>
        <v>120130.85416666666</v>
      </c>
      <c r="J59" s="101">
        <f t="shared" si="12"/>
        <v>101033.63194444444</v>
      </c>
      <c r="K59" s="102">
        <f t="shared" si="13"/>
        <v>91485.020833333328</v>
      </c>
      <c r="L59" s="56"/>
      <c r="M59" s="114" t="str">
        <f t="shared" si="14"/>
        <v>LTE어르신
스페셜</v>
      </c>
      <c r="N59" s="115">
        <f t="shared" si="7"/>
        <v>86212.500000000015</v>
      </c>
      <c r="O59" s="115">
        <f t="shared" si="15"/>
        <v>3592.1875000000005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00FF"/>
  </sheetPr>
  <dimension ref="B2:Y62"/>
  <sheetViews>
    <sheetView workbookViewId="0">
      <selection activeCell="V28" sqref="V28"/>
    </sheetView>
  </sheetViews>
  <sheetFormatPr baseColWidth="10" defaultColWidth="8.83203125" defaultRowHeight="17"/>
  <cols>
    <col min="1" max="1" width="11.33203125" customWidth="1"/>
    <col min="2" max="2" width="3.83203125" style="56" customWidth="1"/>
    <col min="3" max="3" width="7.1640625" customWidth="1"/>
    <col min="4" max="4" width="17.5" customWidth="1"/>
    <col min="5" max="11" width="11.1640625" customWidth="1"/>
    <col min="12" max="12" width="7.1640625" customWidth="1"/>
    <col min="13" max="13" width="10.6640625" style="202" customWidth="1"/>
    <col min="14" max="24" width="7.1640625" customWidth="1"/>
  </cols>
  <sheetData>
    <row r="2" spans="3:25" s="27" customFormat="1" ht="14">
      <c r="C2" s="511" t="s">
        <v>261</v>
      </c>
      <c r="D2" s="508" t="s">
        <v>235</v>
      </c>
      <c r="E2" s="508"/>
      <c r="F2" s="508"/>
      <c r="G2" s="508"/>
      <c r="H2" s="508"/>
      <c r="I2" s="508"/>
      <c r="J2" s="508" t="s">
        <v>240</v>
      </c>
      <c r="K2" s="508"/>
      <c r="L2" s="508"/>
      <c r="M2" s="508" t="s">
        <v>234</v>
      </c>
      <c r="N2" s="508"/>
      <c r="O2" s="508" t="s">
        <v>238</v>
      </c>
      <c r="P2" s="508"/>
      <c r="Q2" s="508"/>
      <c r="R2" s="508"/>
      <c r="S2" s="508"/>
      <c r="T2" s="509" t="s">
        <v>239</v>
      </c>
      <c r="U2" s="509"/>
      <c r="V2" s="509"/>
      <c r="W2" s="509"/>
      <c r="X2" s="509"/>
      <c r="Y2" s="509"/>
    </row>
    <row r="3" spans="3:25" s="27" customFormat="1" ht="14">
      <c r="C3" s="511"/>
      <c r="D3" s="278" t="s">
        <v>153</v>
      </c>
      <c r="E3" s="278" t="s">
        <v>228</v>
      </c>
      <c r="F3" s="278" t="s">
        <v>229</v>
      </c>
      <c r="G3" s="278" t="s">
        <v>164</v>
      </c>
      <c r="H3" s="278" t="s">
        <v>166</v>
      </c>
      <c r="I3" s="278" t="s">
        <v>168</v>
      </c>
      <c r="J3" s="278" t="s">
        <v>170</v>
      </c>
      <c r="K3" s="278" t="s">
        <v>172</v>
      </c>
      <c r="L3" s="278" t="s">
        <v>174</v>
      </c>
      <c r="M3" s="278" t="s">
        <v>218</v>
      </c>
      <c r="N3" s="205" t="s">
        <v>217</v>
      </c>
      <c r="O3" s="278" t="s">
        <v>242</v>
      </c>
      <c r="P3" s="278" t="s">
        <v>236</v>
      </c>
      <c r="Q3" s="278" t="s">
        <v>237</v>
      </c>
      <c r="R3" s="278" t="s">
        <v>230</v>
      </c>
      <c r="S3" s="278" t="s">
        <v>231</v>
      </c>
      <c r="T3" s="277" t="s">
        <v>202</v>
      </c>
      <c r="U3" s="277" t="s">
        <v>153</v>
      </c>
      <c r="V3" s="277" t="s">
        <v>232</v>
      </c>
      <c r="W3" s="277" t="s">
        <v>233</v>
      </c>
      <c r="X3" s="277" t="s">
        <v>164</v>
      </c>
      <c r="Y3" s="277" t="s">
        <v>166</v>
      </c>
    </row>
    <row r="4" spans="3:25" s="27" customFormat="1" ht="14">
      <c r="C4" s="198" t="s">
        <v>241</v>
      </c>
      <c r="D4" s="196">
        <f>plan!A7</f>
        <v>33000</v>
      </c>
      <c r="E4" s="196">
        <f>plan!A8</f>
        <v>43000</v>
      </c>
      <c r="F4" s="196">
        <f>plan!A9</f>
        <v>50000</v>
      </c>
      <c r="G4" s="196">
        <f>plan!A10</f>
        <v>69000</v>
      </c>
      <c r="H4" s="196">
        <f>plan!A11</f>
        <v>79000</v>
      </c>
      <c r="I4" s="196">
        <f>plan!A12</f>
        <v>100000</v>
      </c>
      <c r="J4" s="196">
        <f>plan!A13</f>
        <v>33000</v>
      </c>
      <c r="K4" s="196">
        <f>plan!A14</f>
        <v>50000</v>
      </c>
      <c r="L4" s="196">
        <f>plan!A15</f>
        <v>69000</v>
      </c>
      <c r="M4" s="196">
        <f>plan!A16</f>
        <v>33000</v>
      </c>
      <c r="N4" s="201">
        <f>plan!A17</f>
        <v>55000</v>
      </c>
      <c r="O4" s="196">
        <f>plan!A18</f>
        <v>31000</v>
      </c>
      <c r="P4" s="196">
        <f>plan!A19</f>
        <v>41000</v>
      </c>
      <c r="Q4" s="196">
        <f>plan!A20</f>
        <v>47000</v>
      </c>
      <c r="R4" s="196">
        <f>plan!A21</f>
        <v>15400</v>
      </c>
      <c r="S4" s="196">
        <f>plan!A22</f>
        <v>19800</v>
      </c>
      <c r="T4" s="196">
        <f>plan!A23</f>
        <v>19800</v>
      </c>
      <c r="U4" s="196">
        <f>plan!A24</f>
        <v>33000</v>
      </c>
      <c r="V4" s="196">
        <f>plan!A25</f>
        <v>43000</v>
      </c>
      <c r="W4" s="196">
        <f>plan!A26</f>
        <v>50000</v>
      </c>
      <c r="X4" s="196">
        <f>plan!A27</f>
        <v>69000</v>
      </c>
      <c r="Y4" s="196">
        <f>plan!A28</f>
        <v>79000</v>
      </c>
    </row>
    <row r="5" spans="3:25" s="27" customFormat="1" ht="14">
      <c r="C5" s="198" t="s">
        <v>262</v>
      </c>
      <c r="D5" s="197">
        <f>price!Q43</f>
        <v>34000</v>
      </c>
      <c r="E5" s="197">
        <f>price!R43</f>
        <v>46000</v>
      </c>
      <c r="F5" s="197">
        <f>price!S43</f>
        <v>56000</v>
      </c>
      <c r="G5" s="197">
        <f>price!T43</f>
        <v>69000</v>
      </c>
      <c r="H5" s="197">
        <f>price!U43</f>
        <v>81000</v>
      </c>
      <c r="I5" s="197">
        <f>price!V43</f>
        <v>108000</v>
      </c>
      <c r="J5" s="197">
        <f>price!W43</f>
        <v>34000</v>
      </c>
      <c r="K5" s="197">
        <f>price!X43</f>
        <v>56000</v>
      </c>
      <c r="L5" s="197">
        <f>price!Y43</f>
        <v>69000</v>
      </c>
      <c r="M5" s="197">
        <f>price!Z43</f>
        <v>34000</v>
      </c>
      <c r="N5" s="197">
        <f>price!AA43</f>
        <v>60000</v>
      </c>
      <c r="O5" s="197">
        <f>price!AB43</f>
        <v>33000</v>
      </c>
      <c r="P5" s="197">
        <f>price!AC43</f>
        <v>42000</v>
      </c>
      <c r="Q5" s="197">
        <f>price!AD43</f>
        <v>51000</v>
      </c>
      <c r="R5" s="197">
        <f>price!AE43</f>
        <v>13000</v>
      </c>
      <c r="S5" s="197">
        <f>price!AF43</f>
        <v>21000</v>
      </c>
      <c r="T5" s="197">
        <f>price!AG43</f>
        <v>21000</v>
      </c>
      <c r="U5" s="197">
        <f>price!AH43</f>
        <v>34000</v>
      </c>
      <c r="V5" s="197">
        <f>price!AI43</f>
        <v>46000</v>
      </c>
      <c r="W5" s="197">
        <f>price!AJ43</f>
        <v>56000</v>
      </c>
      <c r="X5" s="197">
        <f>price!AK43</f>
        <v>69000</v>
      </c>
      <c r="Y5" s="197">
        <f>price!AL43</f>
        <v>81000</v>
      </c>
    </row>
    <row r="6" spans="3:25" ht="18" thickBot="1"/>
    <row r="7" spans="3:25" ht="24" thickBot="1">
      <c r="D7" s="74" t="s">
        <v>257</v>
      </c>
      <c r="E7" s="460" t="str">
        <f>price!B43</f>
        <v>아이폰11_
128GB</v>
      </c>
      <c r="F7" s="460"/>
      <c r="G7" s="461" t="s">
        <v>258</v>
      </c>
      <c r="H7" s="461"/>
      <c r="I7" s="462">
        <f>price!C43</f>
        <v>1056000</v>
      </c>
      <c r="J7" s="463"/>
    </row>
    <row r="8" spans="3:25" s="56" customFormat="1" ht="23">
      <c r="D8" s="108"/>
      <c r="E8" s="109"/>
      <c r="F8" s="109"/>
      <c r="G8" s="109"/>
      <c r="H8" s="109"/>
      <c r="I8" s="110"/>
      <c r="J8" s="111"/>
      <c r="M8" s="203"/>
    </row>
    <row r="9" spans="3:25" ht="15" customHeight="1" thickBot="1">
      <c r="C9" s="78" t="s">
        <v>265</v>
      </c>
      <c r="D9" s="77" t="str">
        <f>E7</f>
        <v>아이폰11_
128GB</v>
      </c>
      <c r="E9" s="75" t="s">
        <v>266</v>
      </c>
      <c r="F9" s="76">
        <f>I7</f>
        <v>1056000</v>
      </c>
      <c r="G9" s="77" t="s">
        <v>264</v>
      </c>
      <c r="H9" s="516" t="s">
        <v>267</v>
      </c>
      <c r="I9" s="516"/>
      <c r="J9" s="516"/>
      <c r="K9" s="516"/>
      <c r="L9" s="56"/>
    </row>
    <row r="10" spans="3:25" ht="16.5" customHeight="1">
      <c r="C10" s="517" t="s">
        <v>243</v>
      </c>
      <c r="D10" s="518"/>
      <c r="E10" s="518" t="s">
        <v>244</v>
      </c>
      <c r="F10" s="522" t="s">
        <v>245</v>
      </c>
      <c r="G10" s="518" t="s">
        <v>246</v>
      </c>
      <c r="H10" s="518" t="s">
        <v>247</v>
      </c>
      <c r="I10" s="522" t="s">
        <v>251</v>
      </c>
      <c r="J10" s="522"/>
      <c r="K10" s="523"/>
      <c r="L10" s="56"/>
      <c r="M10" s="204"/>
      <c r="N10" s="59"/>
      <c r="O10" s="43"/>
      <c r="P10" s="43"/>
    </row>
    <row r="11" spans="3:25" ht="18" thickBot="1">
      <c r="C11" s="519"/>
      <c r="D11" s="520"/>
      <c r="E11" s="521"/>
      <c r="F11" s="521"/>
      <c r="G11" s="521"/>
      <c r="H11" s="521"/>
      <c r="I11" s="276" t="s">
        <v>248</v>
      </c>
      <c r="J11" s="276" t="s">
        <v>249</v>
      </c>
      <c r="K11" s="117" t="s">
        <v>250</v>
      </c>
      <c r="L11" s="56"/>
      <c r="M11" s="112" t="s">
        <v>112</v>
      </c>
      <c r="N11" s="113" t="s">
        <v>16</v>
      </c>
      <c r="O11" s="112" t="s">
        <v>110</v>
      </c>
      <c r="P11" s="112" t="s">
        <v>263</v>
      </c>
    </row>
    <row r="12" spans="3:25" ht="15" customHeight="1">
      <c r="C12" s="510" t="s">
        <v>254</v>
      </c>
      <c r="D12" s="95" t="str">
        <f>plan!B7</f>
        <v>LTE_플랜
세이브</v>
      </c>
      <c r="E12" s="206">
        <f>plan!A7</f>
        <v>33000</v>
      </c>
      <c r="F12" s="263">
        <f>D5</f>
        <v>34000</v>
      </c>
      <c r="G12" s="263">
        <f>SUM(F12*0.15)</f>
        <v>5100</v>
      </c>
      <c r="H12" s="206">
        <f>SUM(I7-F12-G12)</f>
        <v>1016900</v>
      </c>
      <c r="I12" s="206">
        <f>SUM(H12/24)+E12+O12+P12</f>
        <v>78024.484583333338</v>
      </c>
      <c r="J12" s="206">
        <f>SUM(H12/36)+E12+O12+P12</f>
        <v>63900.873472222222</v>
      </c>
      <c r="K12" s="207">
        <f>SUM(H12/48)+E12+O12+P12</f>
        <v>56839.067916666674</v>
      </c>
      <c r="L12" s="56"/>
      <c r="M12" s="114" t="str">
        <f>D12</f>
        <v>LTE_플랜
세이브</v>
      </c>
      <c r="N12" s="115">
        <f t="shared" ref="N12:N33" si="0">SUM(H12*0.0627)</f>
        <v>63759.630000000005</v>
      </c>
      <c r="O12" s="115">
        <f>SUM(N12/24)</f>
        <v>2656.6512500000003</v>
      </c>
      <c r="P12" s="115">
        <f>const!E2</f>
        <v>-3</v>
      </c>
    </row>
    <row r="13" spans="3:25" ht="15" customHeight="1">
      <c r="C13" s="489"/>
      <c r="D13" s="93" t="str">
        <f>plan!B8</f>
        <v>LTE_플랜
안심2.5G</v>
      </c>
      <c r="E13" s="208">
        <f>plan!A8</f>
        <v>43000</v>
      </c>
      <c r="F13" s="264">
        <f>E5</f>
        <v>46000</v>
      </c>
      <c r="G13" s="264">
        <f t="shared" ref="G13:G33" si="1">SUM(F13*0.15)</f>
        <v>6900</v>
      </c>
      <c r="H13" s="208">
        <f>SUM(I7-F13-G13)</f>
        <v>1003100</v>
      </c>
      <c r="I13" s="208">
        <f t="shared" ref="I13:I33" si="2">SUM(H13/24)+E13+O13+P13</f>
        <v>87413.432083333348</v>
      </c>
      <c r="J13" s="208">
        <f t="shared" ref="J13:J33" si="3">SUM(H13/36)+E13+O13+P13</f>
        <v>73481.487638888895</v>
      </c>
      <c r="K13" s="209">
        <f t="shared" ref="K13:K33" si="4">SUM(H13/48)+E13+O13+P13</f>
        <v>66515.515416666676</v>
      </c>
      <c r="L13" s="56"/>
      <c r="M13" s="114" t="str">
        <f t="shared" ref="M13:M33" si="5">D13</f>
        <v>LTE_플랜
안심2.5G</v>
      </c>
      <c r="N13" s="115">
        <f t="shared" si="0"/>
        <v>62894.37</v>
      </c>
      <c r="O13" s="115">
        <f t="shared" ref="O13:O33" si="6">SUM(N13/24)</f>
        <v>2620.5987500000001</v>
      </c>
      <c r="P13" s="115">
        <f>const!E2</f>
        <v>-3</v>
      </c>
    </row>
    <row r="14" spans="3:25" ht="15" customHeight="1">
      <c r="C14" s="489"/>
      <c r="D14" s="93" t="str">
        <f>plan!B9</f>
        <v>LTE_플랜
안심4G</v>
      </c>
      <c r="E14" s="208">
        <f>plan!A9</f>
        <v>50000</v>
      </c>
      <c r="F14" s="264">
        <f>F5</f>
        <v>56000</v>
      </c>
      <c r="G14" s="264">
        <f t="shared" si="1"/>
        <v>8400</v>
      </c>
      <c r="H14" s="208">
        <f>SUM(I7-F14-G14)</f>
        <v>991600</v>
      </c>
      <c r="I14" s="208">
        <f t="shared" si="2"/>
        <v>93904.22166666665</v>
      </c>
      <c r="J14" s="208">
        <f t="shared" si="3"/>
        <v>80131.999444444431</v>
      </c>
      <c r="K14" s="209">
        <f t="shared" si="4"/>
        <v>73245.888333333336</v>
      </c>
      <c r="L14" s="56"/>
      <c r="M14" s="114" t="str">
        <f t="shared" si="5"/>
        <v>LTE_플랜
안심4G</v>
      </c>
      <c r="N14" s="115">
        <f t="shared" si="0"/>
        <v>62173.320000000007</v>
      </c>
      <c r="O14" s="115">
        <f t="shared" si="6"/>
        <v>2590.5550000000003</v>
      </c>
      <c r="P14" s="115">
        <f>const!E2</f>
        <v>-3</v>
      </c>
    </row>
    <row r="15" spans="3:25" ht="15" customHeight="1">
      <c r="C15" s="489"/>
      <c r="D15" s="93" t="str">
        <f>plan!B10</f>
        <v>LTE_플랜
에센스</v>
      </c>
      <c r="E15" s="208">
        <f>plan!A10</f>
        <v>69000</v>
      </c>
      <c r="F15" s="264">
        <f>G5</f>
        <v>69000</v>
      </c>
      <c r="G15" s="264">
        <f t="shared" si="1"/>
        <v>10350</v>
      </c>
      <c r="H15" s="208">
        <f>SUM(I7-F15-G15)</f>
        <v>976650</v>
      </c>
      <c r="I15" s="208">
        <f t="shared" si="2"/>
        <v>112242.248125</v>
      </c>
      <c r="J15" s="208">
        <f t="shared" si="3"/>
        <v>98677.66479166667</v>
      </c>
      <c r="K15" s="209">
        <f t="shared" si="4"/>
        <v>91895.373124999998</v>
      </c>
      <c r="L15" s="56"/>
      <c r="M15" s="114" t="str">
        <f t="shared" si="5"/>
        <v>LTE_플랜
에센스</v>
      </c>
      <c r="N15" s="115">
        <f t="shared" si="0"/>
        <v>61235.955000000009</v>
      </c>
      <c r="O15" s="115">
        <f t="shared" si="6"/>
        <v>2551.4981250000005</v>
      </c>
      <c r="P15" s="115">
        <f>const!E2</f>
        <v>-3</v>
      </c>
    </row>
    <row r="16" spans="3:25" ht="15" customHeight="1">
      <c r="C16" s="489"/>
      <c r="D16" s="93" t="str">
        <f>plan!B11</f>
        <v>LTE_플랜
스페셜</v>
      </c>
      <c r="E16" s="208">
        <f>plan!A11</f>
        <v>79000</v>
      </c>
      <c r="F16" s="264">
        <f>H5</f>
        <v>81000</v>
      </c>
      <c r="G16" s="264">
        <f t="shared" si="1"/>
        <v>12150</v>
      </c>
      <c r="H16" s="208">
        <f>SUM(I7-F16-G16)</f>
        <v>962850</v>
      </c>
      <c r="I16" s="208">
        <f t="shared" si="2"/>
        <v>121631.19562499999</v>
      </c>
      <c r="J16" s="208">
        <f t="shared" si="3"/>
        <v>108258.27895833334</v>
      </c>
      <c r="K16" s="209">
        <f t="shared" si="4"/>
        <v>101571.82062499999</v>
      </c>
      <c r="L16" s="56"/>
      <c r="M16" s="114" t="str">
        <f t="shared" si="5"/>
        <v>LTE_플랜
스페셜</v>
      </c>
      <c r="N16" s="115">
        <f t="shared" si="0"/>
        <v>60370.695000000007</v>
      </c>
      <c r="O16" s="115">
        <f t="shared" si="6"/>
        <v>2515.4456250000003</v>
      </c>
      <c r="P16" s="115">
        <f>const!E2</f>
        <v>-3</v>
      </c>
    </row>
    <row r="17" spans="2:16" ht="15" customHeight="1" thickBot="1">
      <c r="B17"/>
      <c r="C17" s="490"/>
      <c r="D17" s="100" t="str">
        <f>plan!B12</f>
        <v>LTE_플랜
맥스</v>
      </c>
      <c r="E17" s="210">
        <f>plan!A12</f>
        <v>100000</v>
      </c>
      <c r="F17" s="265">
        <f>I5</f>
        <v>108000</v>
      </c>
      <c r="G17" s="265">
        <f t="shared" si="1"/>
        <v>16200</v>
      </c>
      <c r="H17" s="210">
        <f>SUM(I7-F17-G17)</f>
        <v>931800</v>
      </c>
      <c r="I17" s="210">
        <f t="shared" si="2"/>
        <v>141256.32750000001</v>
      </c>
      <c r="J17" s="210">
        <f t="shared" si="3"/>
        <v>128314.66083333333</v>
      </c>
      <c r="K17" s="211">
        <f t="shared" si="4"/>
        <v>121843.8275</v>
      </c>
      <c r="L17" s="56"/>
      <c r="M17" s="114" t="str">
        <f t="shared" si="5"/>
        <v>LTE_플랜
맥스</v>
      </c>
      <c r="N17" s="115">
        <f t="shared" si="0"/>
        <v>58423.860000000008</v>
      </c>
      <c r="O17" s="115">
        <f t="shared" si="6"/>
        <v>2434.3275000000003</v>
      </c>
      <c r="P17" s="115">
        <f>const!E2</f>
        <v>-3</v>
      </c>
    </row>
    <row r="18" spans="2:16" ht="15" customHeight="1">
      <c r="B18"/>
      <c r="C18" s="494" t="s">
        <v>252</v>
      </c>
      <c r="D18" s="95" t="str">
        <f>plan!B13</f>
        <v>LTE_0플랜
스몰</v>
      </c>
      <c r="E18" s="206">
        <f>plan!A13</f>
        <v>33000</v>
      </c>
      <c r="F18" s="263">
        <f>J5</f>
        <v>34000</v>
      </c>
      <c r="G18" s="263">
        <f t="shared" si="1"/>
        <v>5100</v>
      </c>
      <c r="H18" s="206">
        <f>SUM(I7-F18-G18)</f>
        <v>1016900</v>
      </c>
      <c r="I18" s="206">
        <f t="shared" si="2"/>
        <v>78024.484583333338</v>
      </c>
      <c r="J18" s="206">
        <f t="shared" si="3"/>
        <v>63900.873472222222</v>
      </c>
      <c r="K18" s="207">
        <f t="shared" si="4"/>
        <v>56839.067916666674</v>
      </c>
      <c r="L18" s="56"/>
      <c r="M18" s="114" t="str">
        <f t="shared" si="5"/>
        <v>LTE_0플랜
스몰</v>
      </c>
      <c r="N18" s="115">
        <f t="shared" si="0"/>
        <v>63759.630000000005</v>
      </c>
      <c r="O18" s="115">
        <f t="shared" si="6"/>
        <v>2656.6512500000003</v>
      </c>
      <c r="P18" s="115">
        <f>const!E2</f>
        <v>-3</v>
      </c>
    </row>
    <row r="19" spans="2:16" ht="15" customHeight="1">
      <c r="B19"/>
      <c r="C19" s="489"/>
      <c r="D19" s="93" t="str">
        <f>plan!B14</f>
        <v>LTE_0플랜
미디엄</v>
      </c>
      <c r="E19" s="208">
        <f>plan!A14</f>
        <v>50000</v>
      </c>
      <c r="F19" s="264">
        <f>K5</f>
        <v>56000</v>
      </c>
      <c r="G19" s="264">
        <f t="shared" si="1"/>
        <v>8400</v>
      </c>
      <c r="H19" s="208">
        <f>SUM(I7-F19-G19)</f>
        <v>991600</v>
      </c>
      <c r="I19" s="208">
        <f t="shared" si="2"/>
        <v>93904.22166666665</v>
      </c>
      <c r="J19" s="208">
        <f t="shared" si="3"/>
        <v>80131.999444444431</v>
      </c>
      <c r="K19" s="209">
        <f t="shared" si="4"/>
        <v>73245.888333333336</v>
      </c>
      <c r="L19" s="56"/>
      <c r="M19" s="114" t="str">
        <f t="shared" si="5"/>
        <v>LTE_0플랜
미디엄</v>
      </c>
      <c r="N19" s="115">
        <f t="shared" si="0"/>
        <v>62173.320000000007</v>
      </c>
      <c r="O19" s="115">
        <f t="shared" si="6"/>
        <v>2590.5550000000003</v>
      </c>
      <c r="P19" s="115">
        <f>const!E2</f>
        <v>-3</v>
      </c>
    </row>
    <row r="20" spans="2:16" ht="15" customHeight="1" thickBot="1">
      <c r="B20"/>
      <c r="C20" s="492"/>
      <c r="D20" s="103" t="str">
        <f>plan!B15</f>
        <v>LTE_0플랜
라지</v>
      </c>
      <c r="E20" s="212">
        <f>plan!A15</f>
        <v>69000</v>
      </c>
      <c r="F20" s="266">
        <f>L5</f>
        <v>69000</v>
      </c>
      <c r="G20" s="266">
        <f t="shared" si="1"/>
        <v>10350</v>
      </c>
      <c r="H20" s="212">
        <f>SUM(I7-F20-G20)</f>
        <v>976650</v>
      </c>
      <c r="I20" s="212">
        <f t="shared" si="2"/>
        <v>112242.248125</v>
      </c>
      <c r="J20" s="212">
        <f t="shared" si="3"/>
        <v>98677.66479166667</v>
      </c>
      <c r="K20" s="213">
        <f t="shared" si="4"/>
        <v>91895.373124999998</v>
      </c>
      <c r="L20" s="56"/>
      <c r="M20" s="114" t="str">
        <f t="shared" si="5"/>
        <v>LTE_0플랜
라지</v>
      </c>
      <c r="N20" s="115">
        <f t="shared" si="0"/>
        <v>61235.955000000009</v>
      </c>
      <c r="O20" s="115">
        <f t="shared" si="6"/>
        <v>2551.4981250000005</v>
      </c>
      <c r="P20" s="115">
        <f>const!E2</f>
        <v>-3</v>
      </c>
    </row>
    <row r="21" spans="2:16" ht="15" customHeight="1">
      <c r="B21"/>
      <c r="C21" s="493" t="s">
        <v>253</v>
      </c>
      <c r="D21" s="92" t="str">
        <f>plan!B16</f>
        <v>0플랜
히어로</v>
      </c>
      <c r="E21" s="214">
        <f>plan!A16</f>
        <v>33000</v>
      </c>
      <c r="F21" s="267">
        <f>M5</f>
        <v>34000</v>
      </c>
      <c r="G21" s="267">
        <f>SUM(F21*0.15)</f>
        <v>5100</v>
      </c>
      <c r="H21" s="214">
        <f>SUM(I7-F21-G21)</f>
        <v>1016900</v>
      </c>
      <c r="I21" s="214">
        <f t="shared" si="2"/>
        <v>78024.484583333338</v>
      </c>
      <c r="J21" s="214">
        <f t="shared" si="3"/>
        <v>63900.873472222222</v>
      </c>
      <c r="K21" s="215">
        <f t="shared" si="4"/>
        <v>56839.067916666674</v>
      </c>
      <c r="L21" s="56"/>
      <c r="M21" s="114" t="str">
        <f t="shared" si="5"/>
        <v>0플랜
히어로</v>
      </c>
      <c r="N21" s="115">
        <f t="shared" si="0"/>
        <v>63759.630000000005</v>
      </c>
      <c r="O21" s="115">
        <f t="shared" si="6"/>
        <v>2656.6512500000003</v>
      </c>
      <c r="P21" s="115">
        <f>const!E2</f>
        <v>-3</v>
      </c>
    </row>
    <row r="22" spans="2:16" ht="15" customHeight="1" thickBot="1">
      <c r="B22"/>
      <c r="C22" s="490"/>
      <c r="D22" s="100" t="str">
        <f>plan!B17</f>
        <v>0플랜
슈퍼히어로</v>
      </c>
      <c r="E22" s="210">
        <f>plan!A17</f>
        <v>55000</v>
      </c>
      <c r="F22" s="265">
        <f>N5</f>
        <v>60000</v>
      </c>
      <c r="G22" s="265">
        <f t="shared" si="1"/>
        <v>9000</v>
      </c>
      <c r="H22" s="210">
        <f>SUM(I7-F22-G22)</f>
        <v>987000</v>
      </c>
      <c r="I22" s="210">
        <f t="shared" si="2"/>
        <v>98700.537500000006</v>
      </c>
      <c r="J22" s="210">
        <f t="shared" si="3"/>
        <v>84992.204166666677</v>
      </c>
      <c r="K22" s="211">
        <f t="shared" si="4"/>
        <v>78138.037500000006</v>
      </c>
      <c r="L22" s="56"/>
      <c r="M22" s="114" t="str">
        <f t="shared" si="5"/>
        <v>0플랜
슈퍼히어로</v>
      </c>
      <c r="N22" s="115">
        <f t="shared" si="0"/>
        <v>61884.900000000009</v>
      </c>
      <c r="O22" s="115">
        <f t="shared" si="6"/>
        <v>2578.5375000000004</v>
      </c>
      <c r="P22" s="115">
        <f>const!E2</f>
        <v>-3</v>
      </c>
    </row>
    <row r="23" spans="2:16" ht="15" customHeight="1">
      <c r="B23"/>
      <c r="C23" s="510" t="s">
        <v>255</v>
      </c>
      <c r="D23" s="95" t="str">
        <f>plan!B18</f>
        <v>LTE_팅
세이브</v>
      </c>
      <c r="E23" s="206">
        <f>plan!A18</f>
        <v>31000</v>
      </c>
      <c r="F23" s="263">
        <f>O5</f>
        <v>33000</v>
      </c>
      <c r="G23" s="263">
        <f t="shared" si="1"/>
        <v>4950</v>
      </c>
      <c r="H23" s="206">
        <f>SUM(I7-F23-G23)</f>
        <v>1018050</v>
      </c>
      <c r="I23" s="206">
        <f t="shared" si="2"/>
        <v>76075.405624999999</v>
      </c>
      <c r="J23" s="206">
        <f t="shared" si="3"/>
        <v>61935.822291666671</v>
      </c>
      <c r="K23" s="207">
        <f t="shared" si="4"/>
        <v>54866.030624999999</v>
      </c>
      <c r="L23" s="56"/>
      <c r="M23" s="114" t="str">
        <f t="shared" si="5"/>
        <v>LTE_팅
세이브</v>
      </c>
      <c r="N23" s="115">
        <f t="shared" si="0"/>
        <v>63831.735000000008</v>
      </c>
      <c r="O23" s="115">
        <f t="shared" si="6"/>
        <v>2659.6556250000003</v>
      </c>
      <c r="P23" s="115">
        <f>const!E2</f>
        <v>-3</v>
      </c>
    </row>
    <row r="24" spans="2:16" ht="15" customHeight="1">
      <c r="B24"/>
      <c r="C24" s="512"/>
      <c r="D24" s="93" t="str">
        <f>plan!B19</f>
        <v>LTE_팅
3.0G</v>
      </c>
      <c r="E24" s="208">
        <f>plan!A19</f>
        <v>41000</v>
      </c>
      <c r="F24" s="264">
        <f>P5</f>
        <v>42000</v>
      </c>
      <c r="G24" s="264">
        <f t="shared" si="1"/>
        <v>6300</v>
      </c>
      <c r="H24" s="208">
        <f>SUM(I7-F24-G24)</f>
        <v>1007700</v>
      </c>
      <c r="I24" s="208">
        <f t="shared" si="2"/>
        <v>85617.116250000006</v>
      </c>
      <c r="J24" s="208">
        <f t="shared" si="3"/>
        <v>71621.282916666678</v>
      </c>
      <c r="K24" s="209">
        <f t="shared" si="4"/>
        <v>64623.366249999999</v>
      </c>
      <c r="L24" s="56"/>
      <c r="M24" s="114" t="str">
        <f t="shared" si="5"/>
        <v>LTE_팅
3.0G</v>
      </c>
      <c r="N24" s="115">
        <f t="shared" si="0"/>
        <v>63182.790000000008</v>
      </c>
      <c r="O24" s="115">
        <f t="shared" si="6"/>
        <v>2632.6162500000005</v>
      </c>
      <c r="P24" s="115">
        <f>const!E2</f>
        <v>-3</v>
      </c>
    </row>
    <row r="25" spans="2:16" ht="15" customHeight="1" thickBot="1">
      <c r="B25"/>
      <c r="C25" s="513"/>
      <c r="D25" s="103" t="str">
        <f>plan!B20</f>
        <v>LTE_팅
5.0G</v>
      </c>
      <c r="E25" s="212">
        <f>plan!A20</f>
        <v>47000</v>
      </c>
      <c r="F25" s="266">
        <f>Q5</f>
        <v>51000</v>
      </c>
      <c r="G25" s="266">
        <f t="shared" si="1"/>
        <v>7650</v>
      </c>
      <c r="H25" s="212">
        <f>SUM(I7-F25-G25)</f>
        <v>997350</v>
      </c>
      <c r="I25" s="212">
        <f t="shared" si="2"/>
        <v>91158.826874999999</v>
      </c>
      <c r="J25" s="212">
        <f t="shared" si="3"/>
        <v>77306.74354166667</v>
      </c>
      <c r="K25" s="213">
        <f t="shared" si="4"/>
        <v>70380.701874999999</v>
      </c>
      <c r="L25" s="56"/>
      <c r="M25" s="114" t="str">
        <f t="shared" si="5"/>
        <v>LTE_팅
5.0G</v>
      </c>
      <c r="N25" s="115">
        <f t="shared" si="0"/>
        <v>62533.845000000008</v>
      </c>
      <c r="O25" s="115">
        <f t="shared" si="6"/>
        <v>2605.5768750000002</v>
      </c>
      <c r="P25" s="115">
        <f>const!E2</f>
        <v>-3</v>
      </c>
    </row>
    <row r="26" spans="2:16" ht="15" customHeight="1">
      <c r="B26"/>
      <c r="C26" s="514" t="s">
        <v>271</v>
      </c>
      <c r="D26" s="92" t="str">
        <f>plan!B21</f>
        <v>ZEM플랜
라이트</v>
      </c>
      <c r="E26" s="214">
        <f>plan!A21</f>
        <v>15400</v>
      </c>
      <c r="F26" s="267">
        <f>R5</f>
        <v>13000</v>
      </c>
      <c r="G26" s="267">
        <f t="shared" si="1"/>
        <v>1950</v>
      </c>
      <c r="H26" s="214">
        <f>SUM(I7-F26-G26)</f>
        <v>1041050</v>
      </c>
      <c r="I26" s="214">
        <f t="shared" si="2"/>
        <v>61493.826458333337</v>
      </c>
      <c r="J26" s="214">
        <f t="shared" si="3"/>
        <v>47034.798680555556</v>
      </c>
      <c r="K26" s="215">
        <f t="shared" si="4"/>
        <v>39805.284791666672</v>
      </c>
      <c r="L26" s="56"/>
      <c r="M26" s="114" t="str">
        <f t="shared" si="5"/>
        <v>ZEM플랜
라이트</v>
      </c>
      <c r="N26" s="115">
        <f t="shared" si="0"/>
        <v>65273.835000000006</v>
      </c>
      <c r="O26" s="115">
        <f t="shared" si="6"/>
        <v>2719.7431250000004</v>
      </c>
      <c r="P26" s="115">
        <f>const!E2</f>
        <v>-3</v>
      </c>
    </row>
    <row r="27" spans="2:16" ht="15" customHeight="1" thickBot="1">
      <c r="B27"/>
      <c r="C27" s="515"/>
      <c r="D27" s="100" t="str">
        <f>plan!B22</f>
        <v>ZEM플랜
스마트</v>
      </c>
      <c r="E27" s="210">
        <f>plan!A22</f>
        <v>19800</v>
      </c>
      <c r="F27" s="265">
        <f>S5</f>
        <v>21000</v>
      </c>
      <c r="G27" s="265">
        <f t="shared" si="1"/>
        <v>3150</v>
      </c>
      <c r="H27" s="210">
        <f>SUM(I7-F27-G27)</f>
        <v>1031850</v>
      </c>
      <c r="I27" s="210">
        <f t="shared" si="2"/>
        <v>65486.458124999997</v>
      </c>
      <c r="J27" s="210">
        <f t="shared" si="3"/>
        <v>51155.208124999997</v>
      </c>
      <c r="K27" s="211">
        <f t="shared" si="4"/>
        <v>43989.583124999997</v>
      </c>
      <c r="L27" s="56"/>
      <c r="M27" s="114" t="str">
        <f t="shared" si="5"/>
        <v>ZEM플랜
스마트</v>
      </c>
      <c r="N27" s="115">
        <f t="shared" si="0"/>
        <v>64696.995000000003</v>
      </c>
      <c r="O27" s="115">
        <f t="shared" si="6"/>
        <v>2695.7081250000001</v>
      </c>
      <c r="P27" s="115">
        <f>const!E2</f>
        <v>-3</v>
      </c>
    </row>
    <row r="28" spans="2:16" ht="15" customHeight="1">
      <c r="B28"/>
      <c r="C28" s="510" t="s">
        <v>256</v>
      </c>
      <c r="D28" s="95" t="str">
        <f>plan!B23</f>
        <v>LTE T끼리
어르신</v>
      </c>
      <c r="E28" s="206">
        <f>plan!A23</f>
        <v>19800</v>
      </c>
      <c r="F28" s="263">
        <f>T5</f>
        <v>21000</v>
      </c>
      <c r="G28" s="263">
        <f t="shared" si="1"/>
        <v>3150</v>
      </c>
      <c r="H28" s="206">
        <f>SUM(I7-F28-G28)</f>
        <v>1031850</v>
      </c>
      <c r="I28" s="206">
        <f t="shared" si="2"/>
        <v>65486.458124999997</v>
      </c>
      <c r="J28" s="206">
        <f t="shared" si="3"/>
        <v>51155.208124999997</v>
      </c>
      <c r="K28" s="207">
        <f t="shared" si="4"/>
        <v>43989.583124999997</v>
      </c>
      <c r="L28" s="56"/>
      <c r="M28" s="114" t="str">
        <f t="shared" si="5"/>
        <v>LTE T끼리
어르신</v>
      </c>
      <c r="N28" s="115">
        <f t="shared" si="0"/>
        <v>64696.995000000003</v>
      </c>
      <c r="O28" s="115">
        <f t="shared" si="6"/>
        <v>2695.7081250000001</v>
      </c>
      <c r="P28" s="115">
        <f>const!E2</f>
        <v>-3</v>
      </c>
    </row>
    <row r="29" spans="2:16" ht="15" customHeight="1">
      <c r="B29"/>
      <c r="C29" s="489"/>
      <c r="D29" s="93" t="str">
        <f>plan!B24</f>
        <v>LTE어르신
세이브</v>
      </c>
      <c r="E29" s="208">
        <f>plan!A24</f>
        <v>33000</v>
      </c>
      <c r="F29" s="264">
        <f>U5</f>
        <v>34000</v>
      </c>
      <c r="G29" s="264">
        <f>SUM(F29*0.15)</f>
        <v>5100</v>
      </c>
      <c r="H29" s="208">
        <f>SUM(I7-F29-G29)</f>
        <v>1016900</v>
      </c>
      <c r="I29" s="208">
        <f t="shared" si="2"/>
        <v>78024.484583333338</v>
      </c>
      <c r="J29" s="208">
        <f t="shared" si="3"/>
        <v>63900.873472222222</v>
      </c>
      <c r="K29" s="209">
        <f t="shared" si="4"/>
        <v>56839.067916666674</v>
      </c>
      <c r="L29" s="56"/>
      <c r="M29" s="114" t="str">
        <f t="shared" si="5"/>
        <v>LTE어르신
세이브</v>
      </c>
      <c r="N29" s="115">
        <f t="shared" si="0"/>
        <v>63759.630000000005</v>
      </c>
      <c r="O29" s="115">
        <f t="shared" si="6"/>
        <v>2656.6512500000003</v>
      </c>
      <c r="P29" s="115">
        <f>const!E2</f>
        <v>-3</v>
      </c>
    </row>
    <row r="30" spans="2:16" ht="15" customHeight="1">
      <c r="B30"/>
      <c r="C30" s="489"/>
      <c r="D30" s="93" t="str">
        <f>plan!B25</f>
        <v>LTE어르신
안심2.8G</v>
      </c>
      <c r="E30" s="208">
        <f>plan!A25</f>
        <v>43000</v>
      </c>
      <c r="F30" s="264">
        <f>V5</f>
        <v>46000</v>
      </c>
      <c r="G30" s="264">
        <f t="shared" si="1"/>
        <v>6900</v>
      </c>
      <c r="H30" s="208">
        <f>SUM(I7-F30-G30)</f>
        <v>1003100</v>
      </c>
      <c r="I30" s="208">
        <f t="shared" si="2"/>
        <v>87413.432083333348</v>
      </c>
      <c r="J30" s="208">
        <f t="shared" si="3"/>
        <v>73481.487638888895</v>
      </c>
      <c r="K30" s="209">
        <f t="shared" si="4"/>
        <v>66515.515416666676</v>
      </c>
      <c r="L30" s="56"/>
      <c r="M30" s="114" t="str">
        <f t="shared" si="5"/>
        <v>LTE어르신
안심2.8G</v>
      </c>
      <c r="N30" s="115">
        <f t="shared" si="0"/>
        <v>62894.37</v>
      </c>
      <c r="O30" s="115">
        <f t="shared" si="6"/>
        <v>2620.5987500000001</v>
      </c>
      <c r="P30" s="115">
        <f>const!E2</f>
        <v>-3</v>
      </c>
    </row>
    <row r="31" spans="2:16" ht="15" customHeight="1">
      <c r="B31"/>
      <c r="C31" s="489"/>
      <c r="D31" s="93" t="str">
        <f>plan!B26</f>
        <v>LTE어르신
안심4.5G</v>
      </c>
      <c r="E31" s="208">
        <f>plan!A26</f>
        <v>50000</v>
      </c>
      <c r="F31" s="264">
        <f>W5</f>
        <v>56000</v>
      </c>
      <c r="G31" s="264">
        <f t="shared" si="1"/>
        <v>8400</v>
      </c>
      <c r="H31" s="208">
        <f>SUM(I7-F31-G31)</f>
        <v>991600</v>
      </c>
      <c r="I31" s="208">
        <f t="shared" si="2"/>
        <v>93904.22166666665</v>
      </c>
      <c r="J31" s="208">
        <f t="shared" si="3"/>
        <v>80131.999444444431</v>
      </c>
      <c r="K31" s="209">
        <f t="shared" si="4"/>
        <v>73245.888333333336</v>
      </c>
      <c r="L31" s="56"/>
      <c r="M31" s="114" t="str">
        <f t="shared" si="5"/>
        <v>LTE어르신
안심4.5G</v>
      </c>
      <c r="N31" s="115">
        <f t="shared" si="0"/>
        <v>62173.320000000007</v>
      </c>
      <c r="O31" s="115">
        <f t="shared" si="6"/>
        <v>2590.5550000000003</v>
      </c>
      <c r="P31" s="115">
        <f>const!E2</f>
        <v>-3</v>
      </c>
    </row>
    <row r="32" spans="2:16" ht="15" customHeight="1">
      <c r="B32"/>
      <c r="C32" s="489"/>
      <c r="D32" s="93" t="str">
        <f>plan!B27</f>
        <v>LTE어르신
에센스</v>
      </c>
      <c r="E32" s="208">
        <f>plan!A27</f>
        <v>69000</v>
      </c>
      <c r="F32" s="264">
        <f>X5</f>
        <v>69000</v>
      </c>
      <c r="G32" s="264">
        <f t="shared" si="1"/>
        <v>10350</v>
      </c>
      <c r="H32" s="208">
        <f>SUM(I7-F32-G32)</f>
        <v>976650</v>
      </c>
      <c r="I32" s="208">
        <f t="shared" si="2"/>
        <v>112242.248125</v>
      </c>
      <c r="J32" s="208">
        <f t="shared" si="3"/>
        <v>98677.66479166667</v>
      </c>
      <c r="K32" s="209">
        <f t="shared" si="4"/>
        <v>91895.373124999998</v>
      </c>
      <c r="L32" s="56"/>
      <c r="M32" s="114" t="str">
        <f t="shared" si="5"/>
        <v>LTE어르신
에센스</v>
      </c>
      <c r="N32" s="115">
        <f t="shared" si="0"/>
        <v>61235.955000000009</v>
      </c>
      <c r="O32" s="115">
        <f t="shared" si="6"/>
        <v>2551.4981250000005</v>
      </c>
      <c r="P32" s="115">
        <f>const!E2</f>
        <v>-3</v>
      </c>
    </row>
    <row r="33" spans="2:16" ht="18" thickBot="1">
      <c r="C33" s="490"/>
      <c r="D33" s="100" t="str">
        <f>plan!B28</f>
        <v>LTE어르신
스페셜</v>
      </c>
      <c r="E33" s="210">
        <f>plan!A28</f>
        <v>79000</v>
      </c>
      <c r="F33" s="265">
        <f>Y5</f>
        <v>81000</v>
      </c>
      <c r="G33" s="265">
        <f t="shared" si="1"/>
        <v>12150</v>
      </c>
      <c r="H33" s="210">
        <f>SUM(I7-F33-G33)</f>
        <v>962850</v>
      </c>
      <c r="I33" s="210">
        <f t="shared" si="2"/>
        <v>121631.19562499999</v>
      </c>
      <c r="J33" s="210">
        <f t="shared" si="3"/>
        <v>108258.27895833334</v>
      </c>
      <c r="K33" s="211">
        <f t="shared" si="4"/>
        <v>101571.82062499999</v>
      </c>
      <c r="L33" s="56"/>
      <c r="M33" s="114" t="str">
        <f t="shared" si="5"/>
        <v>LTE어르신
스페셜</v>
      </c>
      <c r="N33" s="115">
        <f t="shared" si="0"/>
        <v>60370.695000000007</v>
      </c>
      <c r="O33" s="115">
        <f t="shared" si="6"/>
        <v>2515.4456250000003</v>
      </c>
      <c r="P33" s="115">
        <f>const!E2</f>
        <v>-3</v>
      </c>
    </row>
    <row r="34" spans="2:16" s="56" customFormat="1">
      <c r="M34" s="203"/>
    </row>
    <row r="35" spans="2:16" ht="19" thickBot="1">
      <c r="B35" s="107"/>
      <c r="C35" s="200" t="s">
        <v>265</v>
      </c>
      <c r="D35" s="77" t="str">
        <f>E7</f>
        <v>아이폰11_
128GB</v>
      </c>
      <c r="E35" s="75" t="s">
        <v>266</v>
      </c>
      <c r="F35" s="76">
        <f>I7</f>
        <v>1056000</v>
      </c>
      <c r="G35" s="77" t="s">
        <v>264</v>
      </c>
      <c r="H35" s="500" t="s">
        <v>268</v>
      </c>
      <c r="I35" s="500"/>
      <c r="J35" s="500"/>
      <c r="K35" s="500"/>
      <c r="L35" s="199"/>
    </row>
    <row r="36" spans="2:16">
      <c r="C36" s="501" t="s">
        <v>243</v>
      </c>
      <c r="D36" s="502"/>
      <c r="E36" s="502" t="s">
        <v>244</v>
      </c>
      <c r="F36" s="506" t="s">
        <v>269</v>
      </c>
      <c r="G36" s="502" t="s">
        <v>270</v>
      </c>
      <c r="H36" s="502" t="s">
        <v>247</v>
      </c>
      <c r="I36" s="506" t="s">
        <v>251</v>
      </c>
      <c r="J36" s="506"/>
      <c r="K36" s="507"/>
      <c r="L36" s="56"/>
    </row>
    <row r="37" spans="2:16" ht="18" thickBot="1">
      <c r="C37" s="503"/>
      <c r="D37" s="504"/>
      <c r="E37" s="505"/>
      <c r="F37" s="505"/>
      <c r="G37" s="505"/>
      <c r="H37" s="505"/>
      <c r="I37" s="275" t="s">
        <v>248</v>
      </c>
      <c r="J37" s="275" t="s">
        <v>249</v>
      </c>
      <c r="K37" s="79" t="s">
        <v>250</v>
      </c>
      <c r="L37" s="56"/>
      <c r="M37" s="112" t="s">
        <v>112</v>
      </c>
      <c r="N37" s="113" t="s">
        <v>16</v>
      </c>
      <c r="O37" s="112" t="s">
        <v>110</v>
      </c>
      <c r="P37" s="112" t="s">
        <v>263</v>
      </c>
    </row>
    <row r="38" spans="2:16">
      <c r="C38" s="491" t="s">
        <v>254</v>
      </c>
      <c r="D38" s="92" t="str">
        <f>D12</f>
        <v>LTE_플랜
세이브</v>
      </c>
      <c r="E38" s="97">
        <f>E12</f>
        <v>33000</v>
      </c>
      <c r="F38" s="268">
        <f>SUM(E38*0.25)</f>
        <v>8250</v>
      </c>
      <c r="G38" s="268">
        <f>SUM(F38*24)</f>
        <v>198000</v>
      </c>
      <c r="H38" s="97">
        <f>I7</f>
        <v>1056000</v>
      </c>
      <c r="I38" s="97">
        <f>SUM(H38/24)+O38+P38+E38-F38</f>
        <v>71505.8</v>
      </c>
      <c r="J38" s="97">
        <f>SUM(H38/36)+O38+P38+E38-F38</f>
        <v>56839.133333333331</v>
      </c>
      <c r="K38" s="98">
        <f>SUM(H38/48)+O38+P38+E38-F38</f>
        <v>49505.8</v>
      </c>
      <c r="L38" s="56"/>
      <c r="M38" s="114" t="str">
        <f>D38</f>
        <v>LTE_플랜
세이브</v>
      </c>
      <c r="N38" s="115">
        <f t="shared" ref="N38:N59" si="7">SUM(H38*0.0627)</f>
        <v>66211.200000000012</v>
      </c>
      <c r="O38" s="115">
        <f>SUM(N38/24)</f>
        <v>2758.8000000000006</v>
      </c>
      <c r="P38" s="115">
        <f>const!E2</f>
        <v>-3</v>
      </c>
    </row>
    <row r="39" spans="2:16">
      <c r="C39" s="489"/>
      <c r="D39" s="93" t="str">
        <f t="shared" ref="D39:E54" si="8">D13</f>
        <v>LTE_플랜
안심2.5G</v>
      </c>
      <c r="E39" s="94">
        <f t="shared" si="8"/>
        <v>43000</v>
      </c>
      <c r="F39" s="269">
        <f t="shared" ref="F39:F59" si="9">SUM(E39*0.25)</f>
        <v>10750</v>
      </c>
      <c r="G39" s="269">
        <f t="shared" ref="G39:G59" si="10">SUM(F39*24)</f>
        <v>258000</v>
      </c>
      <c r="H39" s="94">
        <f>I7</f>
        <v>1056000</v>
      </c>
      <c r="I39" s="94">
        <f t="shared" ref="I39:I59" si="11">SUM(H39/24)+O39+P39+E39-F39</f>
        <v>79005.8</v>
      </c>
      <c r="J39" s="94">
        <f t="shared" ref="J39:J59" si="12">SUM(H39/36)+O39+P39+E39-F39</f>
        <v>64339.133333333331</v>
      </c>
      <c r="K39" s="99">
        <f t="shared" ref="K39:K59" si="13">SUM(H39/48)+O39+P39+E39-F39</f>
        <v>57005.8</v>
      </c>
      <c r="L39" s="56"/>
      <c r="M39" s="114" t="str">
        <f t="shared" ref="M39:M59" si="14">D39</f>
        <v>LTE_플랜
안심2.5G</v>
      </c>
      <c r="N39" s="115">
        <f t="shared" si="7"/>
        <v>66211.200000000012</v>
      </c>
      <c r="O39" s="115">
        <f t="shared" ref="O39:O59" si="15">SUM(N39/24)</f>
        <v>2758.8000000000006</v>
      </c>
      <c r="P39" s="115">
        <f>const!E2</f>
        <v>-3</v>
      </c>
    </row>
    <row r="40" spans="2:16">
      <c r="C40" s="489"/>
      <c r="D40" s="93" t="str">
        <f t="shared" si="8"/>
        <v>LTE_플랜
안심4G</v>
      </c>
      <c r="E40" s="94">
        <f t="shared" si="8"/>
        <v>50000</v>
      </c>
      <c r="F40" s="269">
        <f t="shared" si="9"/>
        <v>12500</v>
      </c>
      <c r="G40" s="269">
        <f t="shared" si="10"/>
        <v>300000</v>
      </c>
      <c r="H40" s="94">
        <f>I7</f>
        <v>1056000</v>
      </c>
      <c r="I40" s="94">
        <f t="shared" si="11"/>
        <v>84255.8</v>
      </c>
      <c r="J40" s="94">
        <f t="shared" si="12"/>
        <v>69589.133333333331</v>
      </c>
      <c r="K40" s="99">
        <f t="shared" si="13"/>
        <v>62255.8</v>
      </c>
      <c r="L40" s="56"/>
      <c r="M40" s="114" t="str">
        <f t="shared" si="14"/>
        <v>LTE_플랜
안심4G</v>
      </c>
      <c r="N40" s="115">
        <f t="shared" si="7"/>
        <v>66211.200000000012</v>
      </c>
      <c r="O40" s="115">
        <f t="shared" si="15"/>
        <v>2758.8000000000006</v>
      </c>
      <c r="P40" s="115">
        <f>const!E2</f>
        <v>-3</v>
      </c>
    </row>
    <row r="41" spans="2:16">
      <c r="C41" s="489"/>
      <c r="D41" s="93" t="str">
        <f t="shared" si="8"/>
        <v>LTE_플랜
에센스</v>
      </c>
      <c r="E41" s="94">
        <f t="shared" si="8"/>
        <v>69000</v>
      </c>
      <c r="F41" s="269">
        <f t="shared" si="9"/>
        <v>17250</v>
      </c>
      <c r="G41" s="269">
        <f t="shared" si="10"/>
        <v>414000</v>
      </c>
      <c r="H41" s="94">
        <f>I7</f>
        <v>1056000</v>
      </c>
      <c r="I41" s="94">
        <f t="shared" si="11"/>
        <v>98505.8</v>
      </c>
      <c r="J41" s="94">
        <f t="shared" si="12"/>
        <v>83839.133333333331</v>
      </c>
      <c r="K41" s="99">
        <f t="shared" si="13"/>
        <v>76505.8</v>
      </c>
      <c r="L41" s="56"/>
      <c r="M41" s="114" t="str">
        <f t="shared" si="14"/>
        <v>LTE_플랜
에센스</v>
      </c>
      <c r="N41" s="115">
        <f t="shared" si="7"/>
        <v>66211.200000000012</v>
      </c>
      <c r="O41" s="115">
        <f t="shared" si="15"/>
        <v>2758.8000000000006</v>
      </c>
      <c r="P41" s="115">
        <f>const!E2</f>
        <v>-3</v>
      </c>
    </row>
    <row r="42" spans="2:16">
      <c r="C42" s="489"/>
      <c r="D42" s="93" t="str">
        <f t="shared" si="8"/>
        <v>LTE_플랜
스페셜</v>
      </c>
      <c r="E42" s="94">
        <f t="shared" si="8"/>
        <v>79000</v>
      </c>
      <c r="F42" s="269">
        <f t="shared" si="9"/>
        <v>19750</v>
      </c>
      <c r="G42" s="269">
        <f t="shared" si="10"/>
        <v>474000</v>
      </c>
      <c r="H42" s="94">
        <f>I7</f>
        <v>1056000</v>
      </c>
      <c r="I42" s="94">
        <f t="shared" si="11"/>
        <v>106005.8</v>
      </c>
      <c r="J42" s="94">
        <f t="shared" si="12"/>
        <v>91339.133333333331</v>
      </c>
      <c r="K42" s="99">
        <f t="shared" si="13"/>
        <v>84005.8</v>
      </c>
      <c r="L42" s="56"/>
      <c r="M42" s="114" t="str">
        <f t="shared" si="14"/>
        <v>LTE_플랜
스페셜</v>
      </c>
      <c r="N42" s="115">
        <f t="shared" si="7"/>
        <v>66211.200000000012</v>
      </c>
      <c r="O42" s="115">
        <f t="shared" si="15"/>
        <v>2758.8000000000006</v>
      </c>
      <c r="P42" s="115">
        <f>const!E2</f>
        <v>-3</v>
      </c>
    </row>
    <row r="43" spans="2:16" ht="18" thickBot="1">
      <c r="C43" s="492"/>
      <c r="D43" s="103" t="str">
        <f t="shared" si="8"/>
        <v>LTE_플랜
맥스</v>
      </c>
      <c r="E43" s="104">
        <f t="shared" si="8"/>
        <v>100000</v>
      </c>
      <c r="F43" s="270">
        <f t="shared" si="9"/>
        <v>25000</v>
      </c>
      <c r="G43" s="270">
        <f t="shared" si="10"/>
        <v>600000</v>
      </c>
      <c r="H43" s="104">
        <f>I7</f>
        <v>1056000</v>
      </c>
      <c r="I43" s="104">
        <f t="shared" si="11"/>
        <v>121755.79999999999</v>
      </c>
      <c r="J43" s="104">
        <f t="shared" si="12"/>
        <v>107089.13333333333</v>
      </c>
      <c r="K43" s="106">
        <f t="shared" si="13"/>
        <v>99755.8</v>
      </c>
      <c r="L43" s="56"/>
      <c r="M43" s="114" t="str">
        <f t="shared" si="14"/>
        <v>LTE_플랜
맥스</v>
      </c>
      <c r="N43" s="115">
        <f t="shared" si="7"/>
        <v>66211.200000000012</v>
      </c>
      <c r="O43" s="115">
        <f t="shared" si="15"/>
        <v>2758.8000000000006</v>
      </c>
      <c r="P43" s="115">
        <f>const!E2</f>
        <v>-3</v>
      </c>
    </row>
    <row r="44" spans="2:16">
      <c r="C44" s="493" t="s">
        <v>252</v>
      </c>
      <c r="D44" s="92" t="str">
        <f t="shared" si="8"/>
        <v>LTE_0플랜
스몰</v>
      </c>
      <c r="E44" s="97">
        <f t="shared" si="8"/>
        <v>33000</v>
      </c>
      <c r="F44" s="268">
        <f t="shared" si="9"/>
        <v>8250</v>
      </c>
      <c r="G44" s="268">
        <f t="shared" si="10"/>
        <v>198000</v>
      </c>
      <c r="H44" s="97">
        <f>I7</f>
        <v>1056000</v>
      </c>
      <c r="I44" s="97">
        <f t="shared" si="11"/>
        <v>71505.8</v>
      </c>
      <c r="J44" s="97">
        <f t="shared" si="12"/>
        <v>56839.133333333331</v>
      </c>
      <c r="K44" s="98">
        <f t="shared" si="13"/>
        <v>49505.8</v>
      </c>
      <c r="L44" s="56"/>
      <c r="M44" s="114" t="str">
        <f t="shared" si="14"/>
        <v>LTE_0플랜
스몰</v>
      </c>
      <c r="N44" s="115">
        <f t="shared" si="7"/>
        <v>66211.200000000012</v>
      </c>
      <c r="O44" s="115">
        <f t="shared" si="15"/>
        <v>2758.8000000000006</v>
      </c>
      <c r="P44" s="115">
        <f>const!E2</f>
        <v>-3</v>
      </c>
    </row>
    <row r="45" spans="2:16">
      <c r="C45" s="489"/>
      <c r="D45" s="93" t="str">
        <f t="shared" si="8"/>
        <v>LTE_0플랜
미디엄</v>
      </c>
      <c r="E45" s="94">
        <f t="shared" si="8"/>
        <v>50000</v>
      </c>
      <c r="F45" s="269">
        <f t="shared" si="9"/>
        <v>12500</v>
      </c>
      <c r="G45" s="269">
        <f t="shared" si="10"/>
        <v>300000</v>
      </c>
      <c r="H45" s="94">
        <f>I7</f>
        <v>1056000</v>
      </c>
      <c r="I45" s="94">
        <f t="shared" si="11"/>
        <v>84255.8</v>
      </c>
      <c r="J45" s="94">
        <f>SUM(H45/36)+O45+P45+E45-F45</f>
        <v>69589.133333333331</v>
      </c>
      <c r="K45" s="99">
        <f t="shared" si="13"/>
        <v>62255.8</v>
      </c>
      <c r="L45" s="56"/>
      <c r="M45" s="114" t="str">
        <f t="shared" si="14"/>
        <v>LTE_0플랜
미디엄</v>
      </c>
      <c r="N45" s="115">
        <f t="shared" si="7"/>
        <v>66211.200000000012</v>
      </c>
      <c r="O45" s="115">
        <f t="shared" si="15"/>
        <v>2758.8000000000006</v>
      </c>
      <c r="P45" s="115">
        <f>const!E2</f>
        <v>-3</v>
      </c>
    </row>
    <row r="46" spans="2:16" ht="18" thickBot="1">
      <c r="C46" s="490"/>
      <c r="D46" s="100" t="str">
        <f t="shared" si="8"/>
        <v>LTE_0플랜
라지</v>
      </c>
      <c r="E46" s="101">
        <f t="shared" si="8"/>
        <v>69000</v>
      </c>
      <c r="F46" s="271">
        <f t="shared" si="9"/>
        <v>17250</v>
      </c>
      <c r="G46" s="271">
        <f t="shared" si="10"/>
        <v>414000</v>
      </c>
      <c r="H46" s="101">
        <f>I7</f>
        <v>1056000</v>
      </c>
      <c r="I46" s="101">
        <f t="shared" si="11"/>
        <v>98505.8</v>
      </c>
      <c r="J46" s="101">
        <f t="shared" si="12"/>
        <v>83839.133333333331</v>
      </c>
      <c r="K46" s="102">
        <f t="shared" si="13"/>
        <v>76505.8</v>
      </c>
      <c r="L46" s="56"/>
      <c r="M46" s="114" t="str">
        <f t="shared" si="14"/>
        <v>LTE_0플랜
라지</v>
      </c>
      <c r="N46" s="115">
        <f t="shared" si="7"/>
        <v>66211.200000000012</v>
      </c>
      <c r="O46" s="115">
        <f t="shared" si="15"/>
        <v>2758.8000000000006</v>
      </c>
      <c r="P46" s="115">
        <f>const!E2</f>
        <v>-3</v>
      </c>
    </row>
    <row r="47" spans="2:16">
      <c r="C47" s="494" t="s">
        <v>253</v>
      </c>
      <c r="D47" s="95" t="str">
        <f t="shared" si="8"/>
        <v>0플랜
히어로</v>
      </c>
      <c r="E47" s="96">
        <f t="shared" si="8"/>
        <v>33000</v>
      </c>
      <c r="F47" s="272">
        <f t="shared" si="9"/>
        <v>8250</v>
      </c>
      <c r="G47" s="272">
        <f t="shared" si="10"/>
        <v>198000</v>
      </c>
      <c r="H47" s="96">
        <f>I7</f>
        <v>1056000</v>
      </c>
      <c r="I47" s="96">
        <f t="shared" si="11"/>
        <v>71505.8</v>
      </c>
      <c r="J47" s="96">
        <f t="shared" si="12"/>
        <v>56839.133333333331</v>
      </c>
      <c r="K47" s="105">
        <f t="shared" si="13"/>
        <v>49505.8</v>
      </c>
      <c r="L47" s="56"/>
      <c r="M47" s="114" t="str">
        <f t="shared" si="14"/>
        <v>0플랜
히어로</v>
      </c>
      <c r="N47" s="115">
        <f t="shared" si="7"/>
        <v>66211.200000000012</v>
      </c>
      <c r="O47" s="115">
        <f t="shared" si="15"/>
        <v>2758.8000000000006</v>
      </c>
      <c r="P47" s="115">
        <f>const!E2</f>
        <v>-3</v>
      </c>
    </row>
    <row r="48" spans="2:16" ht="18" thickBot="1">
      <c r="C48" s="492"/>
      <c r="D48" s="103" t="str">
        <f t="shared" si="8"/>
        <v>0플랜
슈퍼히어로</v>
      </c>
      <c r="E48" s="104">
        <f t="shared" si="8"/>
        <v>55000</v>
      </c>
      <c r="F48" s="270">
        <f t="shared" si="9"/>
        <v>13750</v>
      </c>
      <c r="G48" s="270">
        <f t="shared" si="10"/>
        <v>330000</v>
      </c>
      <c r="H48" s="104">
        <f>I7</f>
        <v>1056000</v>
      </c>
      <c r="I48" s="104">
        <f t="shared" si="11"/>
        <v>88005.8</v>
      </c>
      <c r="J48" s="104">
        <f t="shared" si="12"/>
        <v>73339.133333333331</v>
      </c>
      <c r="K48" s="106">
        <f t="shared" si="13"/>
        <v>66005.8</v>
      </c>
      <c r="L48" s="56"/>
      <c r="M48" s="114" t="str">
        <f t="shared" si="14"/>
        <v>0플랜
슈퍼히어로</v>
      </c>
      <c r="N48" s="115">
        <f t="shared" si="7"/>
        <v>66211.200000000012</v>
      </c>
      <c r="O48" s="115">
        <f t="shared" si="15"/>
        <v>2758.8000000000006</v>
      </c>
      <c r="P48" s="115">
        <f>const!E2</f>
        <v>-3</v>
      </c>
    </row>
    <row r="49" spans="3:16" customFormat="1">
      <c r="C49" s="495" t="s">
        <v>255</v>
      </c>
      <c r="D49" s="216" t="str">
        <f t="shared" si="8"/>
        <v>LTE_팅
세이브</v>
      </c>
      <c r="E49" s="217">
        <f t="shared" si="8"/>
        <v>31000</v>
      </c>
      <c r="F49" s="273">
        <f t="shared" si="9"/>
        <v>7750</v>
      </c>
      <c r="G49" s="273">
        <f t="shared" si="10"/>
        <v>186000</v>
      </c>
      <c r="H49" s="217">
        <f>I7</f>
        <v>1056000</v>
      </c>
      <c r="I49" s="217">
        <f t="shared" si="11"/>
        <v>70005.8</v>
      </c>
      <c r="J49" s="217">
        <f t="shared" si="12"/>
        <v>55339.133333333331</v>
      </c>
      <c r="K49" s="218">
        <f t="shared" si="13"/>
        <v>48005.8</v>
      </c>
      <c r="L49" s="56"/>
      <c r="M49" s="114" t="str">
        <f t="shared" si="14"/>
        <v>LTE_팅
세이브</v>
      </c>
      <c r="N49" s="115">
        <f t="shared" si="7"/>
        <v>66211.200000000012</v>
      </c>
      <c r="O49" s="115">
        <f t="shared" si="15"/>
        <v>2758.8000000000006</v>
      </c>
      <c r="P49" s="115">
        <f>const!E2</f>
        <v>-3</v>
      </c>
    </row>
    <row r="50" spans="3:16" customFormat="1">
      <c r="C50" s="496"/>
      <c r="D50" s="93" t="str">
        <f t="shared" si="8"/>
        <v>LTE_팅
3.0G</v>
      </c>
      <c r="E50" s="94">
        <f t="shared" si="8"/>
        <v>41000</v>
      </c>
      <c r="F50" s="269">
        <f t="shared" si="9"/>
        <v>10250</v>
      </c>
      <c r="G50" s="269">
        <f t="shared" si="10"/>
        <v>246000</v>
      </c>
      <c r="H50" s="94">
        <f>I7</f>
        <v>1056000</v>
      </c>
      <c r="I50" s="94">
        <f t="shared" si="11"/>
        <v>77505.8</v>
      </c>
      <c r="J50" s="94">
        <f t="shared" si="12"/>
        <v>62839.133333333331</v>
      </c>
      <c r="K50" s="219">
        <f t="shared" si="13"/>
        <v>55505.8</v>
      </c>
      <c r="L50" s="56"/>
      <c r="M50" s="114" t="str">
        <f t="shared" si="14"/>
        <v>LTE_팅
3.0G</v>
      </c>
      <c r="N50" s="115">
        <f t="shared" si="7"/>
        <v>66211.200000000012</v>
      </c>
      <c r="O50" s="115">
        <f t="shared" si="15"/>
        <v>2758.8000000000006</v>
      </c>
      <c r="P50" s="115">
        <f>const!E2</f>
        <v>-3</v>
      </c>
    </row>
    <row r="51" spans="3:16" customFormat="1" ht="18" thickBot="1">
      <c r="C51" s="497"/>
      <c r="D51" s="220" t="str">
        <f t="shared" si="8"/>
        <v>LTE_팅
5.0G</v>
      </c>
      <c r="E51" s="221">
        <f t="shared" si="8"/>
        <v>47000</v>
      </c>
      <c r="F51" s="274">
        <f t="shared" si="9"/>
        <v>11750</v>
      </c>
      <c r="G51" s="274">
        <f t="shared" si="10"/>
        <v>282000</v>
      </c>
      <c r="H51" s="221">
        <f>I7</f>
        <v>1056000</v>
      </c>
      <c r="I51" s="221">
        <f t="shared" si="11"/>
        <v>82005.8</v>
      </c>
      <c r="J51" s="221">
        <f t="shared" si="12"/>
        <v>67339.133333333331</v>
      </c>
      <c r="K51" s="222">
        <f t="shared" si="13"/>
        <v>60005.8</v>
      </c>
      <c r="L51" s="56"/>
      <c r="M51" s="114" t="str">
        <f t="shared" si="14"/>
        <v>LTE_팅
5.0G</v>
      </c>
      <c r="N51" s="115">
        <f t="shared" si="7"/>
        <v>66211.200000000012</v>
      </c>
      <c r="O51" s="115">
        <f t="shared" si="15"/>
        <v>2758.8000000000006</v>
      </c>
      <c r="P51" s="115">
        <f>const!E2</f>
        <v>-3</v>
      </c>
    </row>
    <row r="52" spans="3:16" customFormat="1">
      <c r="C52" s="498" t="s">
        <v>293</v>
      </c>
      <c r="D52" s="95" t="str">
        <f t="shared" si="8"/>
        <v>ZEM플랜
라이트</v>
      </c>
      <c r="E52" s="96">
        <f t="shared" si="8"/>
        <v>15400</v>
      </c>
      <c r="F52" s="272">
        <f t="shared" si="9"/>
        <v>3850</v>
      </c>
      <c r="G52" s="272">
        <f t="shared" si="10"/>
        <v>92400</v>
      </c>
      <c r="H52" s="96">
        <f>I7</f>
        <v>1056000</v>
      </c>
      <c r="I52" s="96">
        <f t="shared" si="11"/>
        <v>58305.8</v>
      </c>
      <c r="J52" s="96">
        <f t="shared" si="12"/>
        <v>43639.133333333331</v>
      </c>
      <c r="K52" s="105">
        <f t="shared" si="13"/>
        <v>36305.800000000003</v>
      </c>
      <c r="L52" s="56"/>
      <c r="M52" s="114" t="str">
        <f t="shared" si="14"/>
        <v>ZEM플랜
라이트</v>
      </c>
      <c r="N52" s="115">
        <f t="shared" si="7"/>
        <v>66211.200000000012</v>
      </c>
      <c r="O52" s="115">
        <f t="shared" si="15"/>
        <v>2758.8000000000006</v>
      </c>
      <c r="P52" s="115">
        <f>const!E2</f>
        <v>-3</v>
      </c>
    </row>
    <row r="53" spans="3:16" customFormat="1" ht="18" thickBot="1">
      <c r="C53" s="499"/>
      <c r="D53" s="100" t="str">
        <f t="shared" si="8"/>
        <v>ZEM플랜
스마트</v>
      </c>
      <c r="E53" s="101">
        <f t="shared" si="8"/>
        <v>19800</v>
      </c>
      <c r="F53" s="271">
        <f t="shared" si="9"/>
        <v>4950</v>
      </c>
      <c r="G53" s="271">
        <f t="shared" si="10"/>
        <v>118800</v>
      </c>
      <c r="H53" s="101">
        <f>I7</f>
        <v>1056000</v>
      </c>
      <c r="I53" s="101">
        <f t="shared" si="11"/>
        <v>61605.8</v>
      </c>
      <c r="J53" s="101">
        <f t="shared" si="12"/>
        <v>46939.133333333331</v>
      </c>
      <c r="K53" s="102">
        <f t="shared" si="13"/>
        <v>39605.800000000003</v>
      </c>
      <c r="L53" s="56"/>
      <c r="M53" s="114" t="str">
        <f t="shared" si="14"/>
        <v>ZEM플랜
스마트</v>
      </c>
      <c r="N53" s="115">
        <f t="shared" si="7"/>
        <v>66211.200000000012</v>
      </c>
      <c r="O53" s="115">
        <f t="shared" si="15"/>
        <v>2758.8000000000006</v>
      </c>
      <c r="P53" s="115">
        <f>const!E2</f>
        <v>-3</v>
      </c>
    </row>
    <row r="54" spans="3:16" customFormat="1">
      <c r="C54" s="488" t="s">
        <v>256</v>
      </c>
      <c r="D54" s="95" t="str">
        <f t="shared" si="8"/>
        <v>LTE T끼리
어르신</v>
      </c>
      <c r="E54" s="96">
        <f t="shared" si="8"/>
        <v>19800</v>
      </c>
      <c r="F54" s="272">
        <f t="shared" si="9"/>
        <v>4950</v>
      </c>
      <c r="G54" s="272">
        <f t="shared" si="10"/>
        <v>118800</v>
      </c>
      <c r="H54" s="96">
        <f>I7</f>
        <v>1056000</v>
      </c>
      <c r="I54" s="96">
        <f t="shared" si="11"/>
        <v>61605.8</v>
      </c>
      <c r="J54" s="96">
        <f t="shared" si="12"/>
        <v>46939.133333333331</v>
      </c>
      <c r="K54" s="105">
        <f t="shared" si="13"/>
        <v>39605.800000000003</v>
      </c>
      <c r="L54" s="56"/>
      <c r="M54" s="114" t="str">
        <f t="shared" si="14"/>
        <v>LTE T끼리
어르신</v>
      </c>
      <c r="N54" s="115">
        <f t="shared" si="7"/>
        <v>66211.200000000012</v>
      </c>
      <c r="O54" s="115">
        <f t="shared" si="15"/>
        <v>2758.8000000000006</v>
      </c>
      <c r="P54" s="115">
        <f>const!E2</f>
        <v>-3</v>
      </c>
    </row>
    <row r="55" spans="3:16" customFormat="1">
      <c r="C55" s="489"/>
      <c r="D55" s="93" t="str">
        <f t="shared" ref="D55:E59" si="16">D29</f>
        <v>LTE어르신
세이브</v>
      </c>
      <c r="E55" s="94">
        <f t="shared" si="16"/>
        <v>33000</v>
      </c>
      <c r="F55" s="269">
        <f t="shared" si="9"/>
        <v>8250</v>
      </c>
      <c r="G55" s="269">
        <f t="shared" si="10"/>
        <v>198000</v>
      </c>
      <c r="H55" s="94">
        <f>I7</f>
        <v>1056000</v>
      </c>
      <c r="I55" s="94">
        <f t="shared" si="11"/>
        <v>71505.8</v>
      </c>
      <c r="J55" s="94">
        <f t="shared" si="12"/>
        <v>56839.133333333331</v>
      </c>
      <c r="K55" s="99">
        <f t="shared" si="13"/>
        <v>49505.8</v>
      </c>
      <c r="L55" s="56"/>
      <c r="M55" s="114" t="str">
        <f t="shared" si="14"/>
        <v>LTE어르신
세이브</v>
      </c>
      <c r="N55" s="115">
        <f t="shared" si="7"/>
        <v>66211.200000000012</v>
      </c>
      <c r="O55" s="115">
        <f t="shared" si="15"/>
        <v>2758.8000000000006</v>
      </c>
      <c r="P55" s="115">
        <f>const!E2</f>
        <v>-3</v>
      </c>
    </row>
    <row r="56" spans="3:16" customFormat="1">
      <c r="C56" s="489"/>
      <c r="D56" s="93" t="str">
        <f t="shared" si="16"/>
        <v>LTE어르신
안심2.8G</v>
      </c>
      <c r="E56" s="94">
        <f t="shared" si="16"/>
        <v>43000</v>
      </c>
      <c r="F56" s="269">
        <f t="shared" si="9"/>
        <v>10750</v>
      </c>
      <c r="G56" s="269">
        <f t="shared" si="10"/>
        <v>258000</v>
      </c>
      <c r="H56" s="94">
        <f>I7</f>
        <v>1056000</v>
      </c>
      <c r="I56" s="94">
        <f t="shared" si="11"/>
        <v>79005.8</v>
      </c>
      <c r="J56" s="94">
        <f t="shared" si="12"/>
        <v>64339.133333333331</v>
      </c>
      <c r="K56" s="99">
        <f t="shared" si="13"/>
        <v>57005.8</v>
      </c>
      <c r="L56" s="56"/>
      <c r="M56" s="114" t="str">
        <f t="shared" si="14"/>
        <v>LTE어르신
안심2.8G</v>
      </c>
      <c r="N56" s="115">
        <f t="shared" si="7"/>
        <v>66211.200000000012</v>
      </c>
      <c r="O56" s="115">
        <f t="shared" si="15"/>
        <v>2758.8000000000006</v>
      </c>
      <c r="P56" s="115">
        <f>const!E2</f>
        <v>-3</v>
      </c>
    </row>
    <row r="57" spans="3:16" customFormat="1">
      <c r="C57" s="489"/>
      <c r="D57" s="93" t="str">
        <f t="shared" si="16"/>
        <v>LTE어르신
안심4.5G</v>
      </c>
      <c r="E57" s="94">
        <f t="shared" si="16"/>
        <v>50000</v>
      </c>
      <c r="F57" s="269">
        <f t="shared" si="9"/>
        <v>12500</v>
      </c>
      <c r="G57" s="269">
        <f t="shared" si="10"/>
        <v>300000</v>
      </c>
      <c r="H57" s="94">
        <f>I7</f>
        <v>1056000</v>
      </c>
      <c r="I57" s="94">
        <f t="shared" si="11"/>
        <v>84255.8</v>
      </c>
      <c r="J57" s="94">
        <f t="shared" si="12"/>
        <v>69589.133333333331</v>
      </c>
      <c r="K57" s="99">
        <f t="shared" si="13"/>
        <v>62255.8</v>
      </c>
      <c r="L57" s="56"/>
      <c r="M57" s="114" t="str">
        <f t="shared" si="14"/>
        <v>LTE어르신
안심4.5G</v>
      </c>
      <c r="N57" s="115">
        <f t="shared" si="7"/>
        <v>66211.200000000012</v>
      </c>
      <c r="O57" s="115">
        <f t="shared" si="15"/>
        <v>2758.8000000000006</v>
      </c>
      <c r="P57" s="115">
        <f>const!E2</f>
        <v>-3</v>
      </c>
    </row>
    <row r="58" spans="3:16" customFormat="1">
      <c r="C58" s="489"/>
      <c r="D58" s="93" t="str">
        <f t="shared" si="16"/>
        <v>LTE어르신
에센스</v>
      </c>
      <c r="E58" s="94">
        <f t="shared" si="16"/>
        <v>69000</v>
      </c>
      <c r="F58" s="269">
        <f t="shared" si="9"/>
        <v>17250</v>
      </c>
      <c r="G58" s="269">
        <f t="shared" si="10"/>
        <v>414000</v>
      </c>
      <c r="H58" s="94">
        <f>I7</f>
        <v>1056000</v>
      </c>
      <c r="I58" s="94">
        <f t="shared" si="11"/>
        <v>98505.8</v>
      </c>
      <c r="J58" s="94">
        <f t="shared" si="12"/>
        <v>83839.133333333331</v>
      </c>
      <c r="K58" s="99">
        <f t="shared" si="13"/>
        <v>76505.8</v>
      </c>
      <c r="L58" s="56"/>
      <c r="M58" s="114" t="str">
        <f t="shared" si="14"/>
        <v>LTE어르신
에센스</v>
      </c>
      <c r="N58" s="115">
        <f t="shared" si="7"/>
        <v>66211.200000000012</v>
      </c>
      <c r="O58" s="115">
        <f t="shared" si="15"/>
        <v>2758.8000000000006</v>
      </c>
      <c r="P58" s="115">
        <f>const!E2</f>
        <v>-3</v>
      </c>
    </row>
    <row r="59" spans="3:16" customFormat="1" ht="18" thickBot="1">
      <c r="C59" s="490"/>
      <c r="D59" s="100" t="str">
        <f t="shared" si="16"/>
        <v>LTE어르신
스페셜</v>
      </c>
      <c r="E59" s="101">
        <f t="shared" si="16"/>
        <v>79000</v>
      </c>
      <c r="F59" s="271">
        <f t="shared" si="9"/>
        <v>19750</v>
      </c>
      <c r="G59" s="271">
        <f t="shared" si="10"/>
        <v>474000</v>
      </c>
      <c r="H59" s="101">
        <f>I7</f>
        <v>1056000</v>
      </c>
      <c r="I59" s="101">
        <f t="shared" si="11"/>
        <v>106005.8</v>
      </c>
      <c r="J59" s="101">
        <f t="shared" si="12"/>
        <v>91339.133333333331</v>
      </c>
      <c r="K59" s="102">
        <f t="shared" si="13"/>
        <v>84005.8</v>
      </c>
      <c r="L59" s="56"/>
      <c r="M59" s="114" t="str">
        <f t="shared" si="14"/>
        <v>LTE어르신
스페셜</v>
      </c>
      <c r="N59" s="115">
        <f t="shared" si="7"/>
        <v>66211.200000000012</v>
      </c>
      <c r="O59" s="115">
        <f t="shared" si="15"/>
        <v>2758.8000000000006</v>
      </c>
      <c r="P59" s="115">
        <f>const!E2</f>
        <v>-3</v>
      </c>
    </row>
    <row r="60" spans="3:16" s="56" customFormat="1">
      <c r="M60" s="203"/>
    </row>
    <row r="61" spans="3:16" s="56" customFormat="1">
      <c r="M61" s="203"/>
    </row>
    <row r="62" spans="3:16" s="56" customFormat="1">
      <c r="M62" s="203"/>
    </row>
  </sheetData>
  <mergeCells count="35">
    <mergeCell ref="T2:Y2"/>
    <mergeCell ref="C2:C3"/>
    <mergeCell ref="D2:I2"/>
    <mergeCell ref="J2:L2"/>
    <mergeCell ref="M2:N2"/>
    <mergeCell ref="O2:S2"/>
    <mergeCell ref="C28:C33"/>
    <mergeCell ref="E7:F7"/>
    <mergeCell ref="G7:H7"/>
    <mergeCell ref="I7:J7"/>
    <mergeCell ref="H9:K9"/>
    <mergeCell ref="C10:D11"/>
    <mergeCell ref="E10:E11"/>
    <mergeCell ref="F10:F11"/>
    <mergeCell ref="G10:G11"/>
    <mergeCell ref="H10:H11"/>
    <mergeCell ref="I10:K10"/>
    <mergeCell ref="C12:C17"/>
    <mergeCell ref="C18:C20"/>
    <mergeCell ref="C21:C22"/>
    <mergeCell ref="C23:C25"/>
    <mergeCell ref="C26:C27"/>
    <mergeCell ref="C54:C59"/>
    <mergeCell ref="H35:K35"/>
    <mergeCell ref="C36:D37"/>
    <mergeCell ref="E36:E37"/>
    <mergeCell ref="F36:F37"/>
    <mergeCell ref="G36:G37"/>
    <mergeCell ref="H36:H37"/>
    <mergeCell ref="I36:K36"/>
    <mergeCell ref="C38:C43"/>
    <mergeCell ref="C44:C46"/>
    <mergeCell ref="C47:C48"/>
    <mergeCell ref="C49:C51"/>
    <mergeCell ref="C52:C5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X45"/>
  <sheetViews>
    <sheetView workbookViewId="0">
      <selection activeCell="P33" sqref="P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9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price!L3</f>
        <v>345000</v>
      </c>
      <c r="F4" s="83">
        <f>price!M3</f>
        <v>444000</v>
      </c>
      <c r="G4" s="83">
        <f>price!N3</f>
        <v>480000</v>
      </c>
      <c r="H4" s="83">
        <f>price!O3</f>
        <v>480000</v>
      </c>
      <c r="I4" s="83">
        <f>price!P3</f>
        <v>404000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price!B3</f>
        <v>갤럭시 노트10</v>
      </c>
      <c r="F7" s="460"/>
      <c r="G7" s="461" t="s">
        <v>258</v>
      </c>
      <c r="H7" s="461"/>
      <c r="I7" s="462">
        <f>price!C3</f>
        <v>1248500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노트10</v>
      </c>
      <c r="E11" s="124" t="s">
        <v>266</v>
      </c>
      <c r="F11" s="125">
        <f>I7</f>
        <v>1248500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28" t="s">
        <v>248</v>
      </c>
      <c r="J13" s="228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851750</v>
      </c>
      <c r="I14" s="234">
        <f>SUM(H14/24)+E14+P14+Q14</f>
        <v>92711.780208333337</v>
      </c>
      <c r="J14" s="234">
        <f>SUM(H14/36)+E14+P14+Q14</f>
        <v>80881.919097222213</v>
      </c>
      <c r="K14" s="249">
        <f>SUM(H14/48)+E14+P14+Q14</f>
        <v>74966.988541666666</v>
      </c>
      <c r="L14" s="239"/>
      <c r="N14" s="261" t="str">
        <f>D14</f>
        <v>5GX
슬림</v>
      </c>
      <c r="O14" s="262">
        <f>SUM(H14*const!C2)</f>
        <v>53404.725000000006</v>
      </c>
      <c r="P14" s="262">
        <f>SUM(O14/24)</f>
        <v>2225.1968750000001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444000</v>
      </c>
      <c r="G15" s="232">
        <f t="shared" ref="G15:G18" si="0">SUM(F15*0.15)</f>
        <v>66600</v>
      </c>
      <c r="H15" s="231">
        <f>SUM(I7-F15-G15)</f>
        <v>737900</v>
      </c>
      <c r="I15" s="231">
        <f t="shared" ref="I15:I18" si="1">SUM(H15/24)+E15+P15+Q15</f>
        <v>107670.59708333333</v>
      </c>
      <c r="J15" s="231">
        <f t="shared" ref="J15:J18" si="2">SUM(H15/36)+E15+P15+Q15</f>
        <v>97421.985972222217</v>
      </c>
      <c r="K15" s="250">
        <f t="shared" ref="K15:K18" si="3">SUM(H15/48)+E15+P15+Q15</f>
        <v>92297.68041666667</v>
      </c>
      <c r="L15" s="239"/>
      <c r="N15" s="261" t="str">
        <f t="shared" ref="N15:N18" si="4">D15</f>
        <v>5GX
스탠다드</v>
      </c>
      <c r="O15" s="262">
        <f>SUM(H15*const!C2)</f>
        <v>46266.33</v>
      </c>
      <c r="P15" s="262">
        <f t="shared" ref="P15:P18" si="5">SUM(O15/24)</f>
        <v>1927.7637500000001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696500</v>
      </c>
      <c r="I16" s="231">
        <f t="shared" si="1"/>
        <v>119837.43958333333</v>
      </c>
      <c r="J16" s="231">
        <f t="shared" si="2"/>
        <v>110163.82847222222</v>
      </c>
      <c r="K16" s="250">
        <f t="shared" si="3"/>
        <v>105327.02291666667</v>
      </c>
      <c r="L16" s="239"/>
      <c r="N16" s="261" t="str">
        <f t="shared" si="4"/>
        <v>5GX
프라임</v>
      </c>
      <c r="O16" s="262">
        <f>SUM(H16*const!C2)</f>
        <v>43670.55</v>
      </c>
      <c r="P16" s="262">
        <f t="shared" si="5"/>
        <v>1819.60625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696500</v>
      </c>
      <c r="I17" s="237">
        <f t="shared" si="1"/>
        <v>155837.43958333335</v>
      </c>
      <c r="J17" s="237">
        <f t="shared" si="2"/>
        <v>146163.82847222223</v>
      </c>
      <c r="K17" s="251">
        <f t="shared" si="3"/>
        <v>141327.02291666667</v>
      </c>
      <c r="L17" s="239"/>
      <c r="N17" s="261" t="str">
        <f t="shared" si="4"/>
        <v>5GX
플래티넘</v>
      </c>
      <c r="O17" s="262">
        <f>SUM(H17*const!C2)</f>
        <v>43670.55</v>
      </c>
      <c r="P17" s="262">
        <f t="shared" si="5"/>
        <v>1819.60625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404000</v>
      </c>
      <c r="G18" s="242">
        <f t="shared" si="0"/>
        <v>60600</v>
      </c>
      <c r="H18" s="241">
        <f>SUM(I7-F18-G18)</f>
        <v>783900</v>
      </c>
      <c r="I18" s="241">
        <f t="shared" si="1"/>
        <v>79707.438750000001</v>
      </c>
      <c r="J18" s="241">
        <f t="shared" si="2"/>
        <v>68819.938750000001</v>
      </c>
      <c r="K18" s="252">
        <f t="shared" si="3"/>
        <v>63376.188750000001</v>
      </c>
      <c r="L18" s="239"/>
      <c r="N18" s="261" t="str">
        <f t="shared" si="4"/>
        <v>5GX
0틴</v>
      </c>
      <c r="O18" s="262">
        <f>SUM(H18*const!C2)</f>
        <v>49150.530000000006</v>
      </c>
      <c r="P18" s="262">
        <f t="shared" si="5"/>
        <v>2047.9387500000003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ht="18" thickBot="1">
      <c r="B20" s="239"/>
      <c r="C20" s="78" t="s">
        <v>265</v>
      </c>
      <c r="D20" s="89" t="str">
        <f>E7</f>
        <v>갤럭시 노트10</v>
      </c>
      <c r="E20" s="75" t="s">
        <v>266</v>
      </c>
      <c r="F20" s="76">
        <f>I7</f>
        <v>1248500</v>
      </c>
      <c r="G20" s="229" t="s">
        <v>264</v>
      </c>
      <c r="H20" s="475" t="s">
        <v>277</v>
      </c>
      <c r="I20" s="476"/>
      <c r="J20" s="476"/>
      <c r="K20" s="476"/>
      <c r="L20" s="239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ht="12.75" customHeight="1" thickBot="1">
      <c r="B22" s="239"/>
      <c r="C22" s="479"/>
      <c r="D22" s="480"/>
      <c r="E22" s="481"/>
      <c r="F22" s="481"/>
      <c r="G22" s="481"/>
      <c r="H22" s="481"/>
      <c r="I22" s="116" t="s">
        <v>248</v>
      </c>
      <c r="J22" s="116" t="s">
        <v>249</v>
      </c>
      <c r="K22" s="253" t="s">
        <v>250</v>
      </c>
      <c r="L22" s="239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1248500</v>
      </c>
      <c r="I23" s="224">
        <f>SUM(H23/24)+P23+Q23+E23-F23</f>
        <v>96529.539583333331</v>
      </c>
      <c r="J23" s="224">
        <f>SUM(H23/36)+P23+Q23+E23-F23</f>
        <v>79189.26180555555</v>
      </c>
      <c r="K23" s="254">
        <f>SUM(H23/48)+P23+Q23+E23-F23</f>
        <v>70519.122916666674</v>
      </c>
      <c r="L23" s="239"/>
      <c r="N23" s="261" t="str">
        <f>D23</f>
        <v>5GX
슬림</v>
      </c>
      <c r="O23" s="262">
        <f>SUM(H23*const!C2)</f>
        <v>78280.950000000012</v>
      </c>
      <c r="P23" s="262">
        <f>SUM(O23/24)</f>
        <v>3261.7062500000006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1248500</v>
      </c>
      <c r="I24" s="86">
        <f t="shared" ref="I24:I27" si="9">SUM(H24/24)+P24+Q24+E24-F24</f>
        <v>111529.53958333333</v>
      </c>
      <c r="J24" s="86">
        <f t="shared" ref="J24:J27" si="10">SUM(H24/36)+P24+Q24+E24-F24</f>
        <v>94189.26180555555</v>
      </c>
      <c r="K24" s="255">
        <f t="shared" ref="K24:K27" si="11">SUM(H24/48)+P24+Q24+E24-F24</f>
        <v>85519.122916666674</v>
      </c>
      <c r="L24" s="239"/>
      <c r="N24" s="261" t="str">
        <f t="shared" ref="N24:N27" si="12">D24</f>
        <v>5GX
스탠다드</v>
      </c>
      <c r="O24" s="262">
        <f>SUM(H24*const!C2)</f>
        <v>78280.950000000012</v>
      </c>
      <c r="P24" s="262">
        <f t="shared" ref="P24:P27" si="13">SUM(O24/24)</f>
        <v>3261.7062500000006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1248500</v>
      </c>
      <c r="I25" s="86">
        <f t="shared" si="9"/>
        <v>122029.53958333333</v>
      </c>
      <c r="J25" s="86">
        <f t="shared" si="10"/>
        <v>104689.26180555555</v>
      </c>
      <c r="K25" s="255">
        <f t="shared" si="11"/>
        <v>96019.122916666674</v>
      </c>
      <c r="L25" s="239"/>
      <c r="N25" s="261" t="str">
        <f t="shared" si="12"/>
        <v>5GX
프라임</v>
      </c>
      <c r="O25" s="262">
        <f>SUM(H25*const!C2)</f>
        <v>78280.950000000012</v>
      </c>
      <c r="P25" s="262">
        <f t="shared" si="13"/>
        <v>3261.7062500000006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1248500</v>
      </c>
      <c r="I26" s="88">
        <f t="shared" si="9"/>
        <v>149029.53958333333</v>
      </c>
      <c r="J26" s="88">
        <f t="shared" si="10"/>
        <v>131689.26180555555</v>
      </c>
      <c r="K26" s="256">
        <f t="shared" si="11"/>
        <v>123019.12291666667</v>
      </c>
      <c r="L26" s="239"/>
      <c r="N26" s="261" t="str">
        <f t="shared" si="12"/>
        <v>5GX
플래티넘</v>
      </c>
      <c r="O26" s="262">
        <f>SUM(H26*const!C2)</f>
        <v>78280.950000000012</v>
      </c>
      <c r="P26" s="262">
        <f t="shared" si="13"/>
        <v>3261.7062500000006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1248500</v>
      </c>
      <c r="I27" s="226">
        <f t="shared" si="9"/>
        <v>89029.539583333331</v>
      </c>
      <c r="J27" s="226">
        <f t="shared" si="10"/>
        <v>71689.26180555555</v>
      </c>
      <c r="K27" s="257">
        <f t="shared" si="11"/>
        <v>63019.122916666674</v>
      </c>
      <c r="L27" s="239"/>
      <c r="N27" s="261" t="str">
        <f t="shared" si="12"/>
        <v>5GX
0틴</v>
      </c>
      <c r="O27" s="262">
        <f>SUM(H27*const!C2)</f>
        <v>78280.950000000012</v>
      </c>
      <c r="P27" s="262">
        <f t="shared" si="13"/>
        <v>3261.7062500000006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>
      <c r="C32" s="56"/>
      <c r="D32" s="56"/>
      <c r="E32" s="56"/>
      <c r="F32" s="56"/>
      <c r="G32" s="56"/>
      <c r="H32" s="56"/>
      <c r="I32" s="56"/>
      <c r="J32" s="56"/>
      <c r="K32" s="56"/>
      <c r="N32" s="56"/>
      <c r="O32" s="56"/>
      <c r="P32" s="56"/>
      <c r="Q32" s="56"/>
      <c r="R32" s="56"/>
      <c r="S32" s="56"/>
      <c r="T32" s="56"/>
      <c r="U32" s="56"/>
      <c r="V32" s="56"/>
    </row>
    <row r="33" spans="3:22">
      <c r="C33" s="56"/>
      <c r="D33" s="56"/>
      <c r="E33" s="56"/>
      <c r="F33" s="56"/>
      <c r="G33" s="56"/>
      <c r="H33" s="56"/>
      <c r="I33" s="56"/>
      <c r="J33" s="56"/>
      <c r="K33" s="56"/>
      <c r="N33" s="56"/>
      <c r="O33" s="56"/>
      <c r="P33" s="56"/>
      <c r="Q33" s="56"/>
      <c r="R33" s="56"/>
      <c r="S33" s="56"/>
      <c r="T33" s="56"/>
      <c r="U33" s="56"/>
      <c r="V33" s="56"/>
    </row>
    <row r="34" spans="3:22">
      <c r="C34" s="56"/>
      <c r="D34" s="56"/>
      <c r="E34" s="56"/>
      <c r="F34" s="56"/>
      <c r="G34" s="56"/>
      <c r="H34" s="56"/>
      <c r="I34" s="56"/>
      <c r="J34" s="56"/>
      <c r="K34" s="56"/>
      <c r="N34" s="56"/>
      <c r="O34" s="56"/>
      <c r="P34" s="56"/>
      <c r="Q34" s="56"/>
      <c r="R34" s="56"/>
      <c r="S34" s="56"/>
      <c r="T34" s="56"/>
      <c r="U34" s="56"/>
      <c r="V34" s="56"/>
    </row>
    <row r="35" spans="3:22">
      <c r="C35" s="56"/>
      <c r="D35" s="56"/>
      <c r="E35" s="56"/>
      <c r="F35" s="56"/>
      <c r="G35" s="56"/>
      <c r="H35" s="56"/>
      <c r="I35" s="56"/>
      <c r="J35" s="56"/>
      <c r="K35" s="56"/>
      <c r="N35" s="56"/>
      <c r="O35" s="56"/>
      <c r="P35" s="56"/>
      <c r="Q35" s="56"/>
      <c r="R35" s="56"/>
      <c r="S35" s="56"/>
      <c r="T35" s="56"/>
      <c r="U35" s="56"/>
      <c r="V35" s="56"/>
    </row>
    <row r="36" spans="3:22">
      <c r="C36" s="56"/>
      <c r="D36" s="56"/>
      <c r="E36" s="56"/>
      <c r="F36" s="56"/>
      <c r="G36" s="56"/>
      <c r="H36" s="56"/>
      <c r="I36" s="56"/>
      <c r="J36" s="56"/>
      <c r="K36" s="56"/>
      <c r="N36" s="56"/>
      <c r="O36" s="56"/>
      <c r="P36" s="56"/>
      <c r="Q36" s="56"/>
      <c r="R36" s="56"/>
      <c r="S36" s="56"/>
      <c r="T36" s="56"/>
      <c r="U36" s="56"/>
      <c r="V36" s="56"/>
    </row>
    <row r="37" spans="3:22">
      <c r="C37" s="56"/>
      <c r="D37" s="56"/>
      <c r="E37" s="56"/>
      <c r="F37" s="56"/>
      <c r="G37" s="56"/>
      <c r="H37" s="56"/>
      <c r="I37" s="56"/>
      <c r="J37" s="56"/>
      <c r="K37" s="56"/>
      <c r="N37" s="56"/>
      <c r="O37" s="56"/>
      <c r="P37" s="56"/>
      <c r="Q37" s="56"/>
      <c r="R37" s="56"/>
      <c r="S37" s="56"/>
      <c r="T37" s="56"/>
      <c r="U37" s="56"/>
      <c r="V37" s="56"/>
    </row>
    <row r="38" spans="3:22">
      <c r="C38" s="56"/>
      <c r="D38" s="56"/>
      <c r="E38" s="56"/>
      <c r="F38" s="56"/>
      <c r="G38" s="56"/>
      <c r="H38" s="56"/>
      <c r="I38" s="56"/>
      <c r="J38" s="56"/>
      <c r="K38" s="56"/>
      <c r="N38" s="56"/>
      <c r="O38" s="56"/>
      <c r="P38" s="56"/>
      <c r="Q38" s="56"/>
      <c r="R38" s="56"/>
      <c r="S38" s="56"/>
      <c r="T38" s="56"/>
      <c r="U38" s="56"/>
      <c r="V38" s="56"/>
    </row>
    <row r="39" spans="3:22">
      <c r="C39" s="56"/>
      <c r="D39" s="56"/>
      <c r="E39" s="56"/>
      <c r="F39" s="56"/>
      <c r="G39" s="56"/>
      <c r="H39" s="56"/>
      <c r="I39" s="56"/>
      <c r="J39" s="56"/>
      <c r="K39" s="56"/>
      <c r="N39" s="56"/>
      <c r="O39" s="56"/>
      <c r="P39" s="56"/>
      <c r="Q39" s="56"/>
      <c r="R39" s="56"/>
      <c r="S39" s="56"/>
      <c r="T39" s="56"/>
      <c r="U39" s="56"/>
      <c r="V39" s="56"/>
    </row>
    <row r="40" spans="3:22">
      <c r="C40" s="56"/>
      <c r="D40" s="56"/>
      <c r="E40" s="56"/>
      <c r="F40" s="56"/>
      <c r="G40" s="56"/>
      <c r="H40" s="56"/>
      <c r="I40" s="56"/>
      <c r="J40" s="56"/>
      <c r="K40" s="56"/>
      <c r="N40" s="56"/>
      <c r="O40" s="56"/>
      <c r="P40" s="56"/>
      <c r="Q40" s="56"/>
      <c r="R40" s="56"/>
      <c r="S40" s="56"/>
      <c r="T40" s="56"/>
      <c r="U40" s="56"/>
      <c r="V40" s="56"/>
    </row>
    <row r="41" spans="3:22">
      <c r="C41" s="56"/>
      <c r="D41" s="56"/>
      <c r="E41" s="56"/>
      <c r="F41" s="56"/>
      <c r="G41" s="56"/>
      <c r="H41" s="56"/>
      <c r="I41" s="56"/>
      <c r="J41" s="56"/>
      <c r="K41" s="56"/>
      <c r="N41" s="56"/>
      <c r="O41" s="56"/>
      <c r="P41" s="56"/>
      <c r="Q41" s="56"/>
      <c r="R41" s="56"/>
      <c r="S41" s="56"/>
      <c r="T41" s="56"/>
      <c r="U41" s="56"/>
      <c r="V41" s="56"/>
    </row>
    <row r="42" spans="3:22">
      <c r="C42" s="56"/>
      <c r="D42" s="56"/>
      <c r="E42" s="56"/>
      <c r="F42" s="56"/>
      <c r="G42" s="56"/>
      <c r="H42" s="56"/>
      <c r="I42" s="56"/>
      <c r="J42" s="56"/>
      <c r="K42" s="56"/>
      <c r="N42" s="56"/>
      <c r="O42" s="56"/>
      <c r="P42" s="56"/>
      <c r="Q42" s="56"/>
      <c r="R42" s="56"/>
      <c r="S42" s="56"/>
      <c r="T42" s="56"/>
      <c r="U42" s="56"/>
      <c r="V42" s="56"/>
    </row>
    <row r="43" spans="3:22">
      <c r="C43" s="56"/>
      <c r="D43" s="56"/>
      <c r="E43" s="56"/>
      <c r="F43" s="56"/>
      <c r="G43" s="56"/>
      <c r="H43" s="56"/>
      <c r="I43" s="56"/>
      <c r="J43" s="56"/>
      <c r="K43" s="56"/>
      <c r="N43" s="56"/>
      <c r="O43" s="56"/>
      <c r="P43" s="56"/>
      <c r="Q43" s="56"/>
      <c r="R43" s="56"/>
      <c r="S43" s="56"/>
      <c r="T43" s="56"/>
      <c r="U43" s="56"/>
      <c r="V43" s="56"/>
    </row>
    <row r="44" spans="3:22">
      <c r="C44" s="56"/>
      <c r="D44" s="56"/>
      <c r="E44" s="56"/>
      <c r="F44" s="56"/>
      <c r="G44" s="56"/>
      <c r="H44" s="56"/>
      <c r="I44" s="56"/>
      <c r="J44" s="56"/>
      <c r="K44" s="56"/>
      <c r="N44" s="56"/>
      <c r="O44" s="56"/>
      <c r="P44" s="56"/>
      <c r="Q44" s="56"/>
      <c r="R44" s="56"/>
      <c r="S44" s="56"/>
      <c r="T44" s="56"/>
      <c r="U44" s="56"/>
      <c r="V44" s="56"/>
    </row>
    <row r="45" spans="3:22">
      <c r="C45" s="56"/>
      <c r="D45" s="56"/>
      <c r="E45" s="56"/>
      <c r="F45" s="56"/>
      <c r="G45" s="56"/>
      <c r="H45" s="56"/>
      <c r="I45" s="56"/>
      <c r="J45" s="56"/>
      <c r="K45" s="56"/>
      <c r="N45" s="56"/>
      <c r="O45" s="56"/>
      <c r="P45" s="56"/>
      <c r="Q45" s="56"/>
      <c r="R45" s="56"/>
      <c r="S45" s="56"/>
      <c r="T45" s="56"/>
      <c r="U45" s="56"/>
      <c r="V45" s="56"/>
    </row>
  </sheetData>
  <mergeCells count="24">
    <mergeCell ref="C23:C26"/>
    <mergeCell ref="H20:K20"/>
    <mergeCell ref="C21:D22"/>
    <mergeCell ref="E21:E22"/>
    <mergeCell ref="F21:F22"/>
    <mergeCell ref="G21:G22"/>
    <mergeCell ref="H21:H22"/>
    <mergeCell ref="I21:K21"/>
    <mergeCell ref="C2:D2"/>
    <mergeCell ref="C3:D3"/>
    <mergeCell ref="B29:L29"/>
    <mergeCell ref="B9:L9"/>
    <mergeCell ref="C14:C17"/>
    <mergeCell ref="C4:D4"/>
    <mergeCell ref="E7:F7"/>
    <mergeCell ref="G7:H7"/>
    <mergeCell ref="I7:J7"/>
    <mergeCell ref="H11:K11"/>
    <mergeCell ref="C12:D13"/>
    <mergeCell ref="E12:E13"/>
    <mergeCell ref="F12:F13"/>
    <mergeCell ref="G12:G13"/>
    <mergeCell ref="H12:H13"/>
    <mergeCell ref="I12:K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price!L4</f>
        <v>345000</v>
      </c>
      <c r="F4" s="83">
        <f>price!M4</f>
        <v>440000</v>
      </c>
      <c r="G4" s="83">
        <f>price!N4</f>
        <v>480000</v>
      </c>
      <c r="H4" s="83">
        <f>price!O4</f>
        <v>480000</v>
      </c>
      <c r="I4" s="83">
        <f>price!P4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price!B4</f>
        <v>갤럭시 노트20</v>
      </c>
      <c r="F7" s="460"/>
      <c r="G7" s="461" t="s">
        <v>258</v>
      </c>
      <c r="H7" s="461"/>
      <c r="I7" s="462">
        <f>price!C4</f>
        <v>1199000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노트20</v>
      </c>
      <c r="E11" s="124" t="s">
        <v>266</v>
      </c>
      <c r="F11" s="125">
        <f>I7</f>
        <v>1199000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802250</v>
      </c>
      <c r="I14" s="234">
        <f>SUM(H14/24)+E14+P14+Q14</f>
        <v>90519.961458333346</v>
      </c>
      <c r="J14" s="234">
        <f>SUM(H14/36)+E14+P14+Q14</f>
        <v>79377.600347222222</v>
      </c>
      <c r="K14" s="249">
        <f>SUM(H14/48)+E14+P14+Q14</f>
        <v>73806.419791666674</v>
      </c>
      <c r="L14" s="239"/>
      <c r="N14" s="261" t="str">
        <f>D14</f>
        <v>5GX
슬림</v>
      </c>
      <c r="O14" s="262">
        <f>SUM(H14*const!C2)</f>
        <v>50301.075000000004</v>
      </c>
      <c r="P14" s="262">
        <f>SUM(O14/24)</f>
        <v>2095.8781250000002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693000</v>
      </c>
      <c r="I15" s="231">
        <f t="shared" ref="I15:I18" si="1">SUM(H15/24)+E15+P15+Q15</f>
        <v>105682.46249999999</v>
      </c>
      <c r="J15" s="231">
        <f t="shared" ref="J15:J18" si="2">SUM(H15/36)+E15+P15+Q15</f>
        <v>96057.462499999994</v>
      </c>
      <c r="K15" s="250">
        <f t="shared" ref="K15:K18" si="3">SUM(H15/48)+E15+P15+Q15</f>
        <v>91244.962499999994</v>
      </c>
      <c r="L15" s="239"/>
      <c r="N15" s="261" t="str">
        <f t="shared" ref="N15:N18" si="4">D15</f>
        <v>5GX
스탠다드</v>
      </c>
      <c r="O15" s="262">
        <f>SUM(H15*const!C2)</f>
        <v>43451.100000000006</v>
      </c>
      <c r="P15" s="262">
        <f t="shared" ref="P15:P18" si="5">SUM(O15/24)</f>
        <v>1810.4625000000003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647000</v>
      </c>
      <c r="I16" s="231">
        <f t="shared" si="1"/>
        <v>117645.62083333333</v>
      </c>
      <c r="J16" s="231">
        <f t="shared" si="2"/>
        <v>108659.50972222222</v>
      </c>
      <c r="K16" s="250">
        <f t="shared" si="3"/>
        <v>104166.45416666668</v>
      </c>
      <c r="L16" s="239"/>
      <c r="N16" s="261" t="str">
        <f t="shared" si="4"/>
        <v>5GX
프라임</v>
      </c>
      <c r="O16" s="262">
        <f>SUM(H16*const!C2)</f>
        <v>40566.9</v>
      </c>
      <c r="P16" s="262">
        <f t="shared" si="5"/>
        <v>1690.2875000000001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647000</v>
      </c>
      <c r="I17" s="237">
        <f t="shared" si="1"/>
        <v>153645.62083333335</v>
      </c>
      <c r="J17" s="237">
        <f t="shared" si="2"/>
        <v>144659.50972222222</v>
      </c>
      <c r="K17" s="251">
        <f t="shared" si="3"/>
        <v>140166.45416666666</v>
      </c>
      <c r="L17" s="239"/>
      <c r="M17" s="56"/>
      <c r="N17" s="261" t="str">
        <f t="shared" si="4"/>
        <v>5GX
플래티넘</v>
      </c>
      <c r="O17" s="262">
        <f>SUM(H17*const!C2)</f>
        <v>40566.9</v>
      </c>
      <c r="P17" s="262">
        <f t="shared" si="5"/>
        <v>1690.2875000000001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859750</v>
      </c>
      <c r="I18" s="241">
        <f t="shared" si="1"/>
        <v>83066.01354166666</v>
      </c>
      <c r="J18" s="241">
        <f t="shared" si="2"/>
        <v>71125.041319444441</v>
      </c>
      <c r="K18" s="252">
        <f t="shared" si="3"/>
        <v>65154.555208333331</v>
      </c>
      <c r="L18" s="239"/>
      <c r="M18" s="56"/>
      <c r="N18" s="261" t="str">
        <f t="shared" si="4"/>
        <v>5GX
0틴</v>
      </c>
      <c r="O18" s="262">
        <f>SUM(H18*const!C2)</f>
        <v>53906.325000000004</v>
      </c>
      <c r="P18" s="262">
        <f t="shared" si="5"/>
        <v>2246.0968750000002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노트20</v>
      </c>
      <c r="E20" s="75" t="s">
        <v>266</v>
      </c>
      <c r="F20" s="76">
        <f>I7</f>
        <v>1199000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1199000</v>
      </c>
      <c r="I23" s="224">
        <f>SUM(H23/24)+P23+Q23+E23-F23</f>
        <v>94337.720833333326</v>
      </c>
      <c r="J23" s="224">
        <f>SUM(H23/36)+P23+Q23+E23-F23</f>
        <v>77684.943055555545</v>
      </c>
      <c r="K23" s="254">
        <f>SUM(H23/48)+P23+Q23+E23-F23</f>
        <v>69358.554166666669</v>
      </c>
      <c r="L23" s="239"/>
      <c r="M23" s="56"/>
      <c r="N23" s="261" t="str">
        <f>D23</f>
        <v>5GX
슬림</v>
      </c>
      <c r="O23" s="262">
        <f>SUM(H23*const!C2)</f>
        <v>75177.3</v>
      </c>
      <c r="P23" s="262">
        <f>SUM(O23/24)</f>
        <v>3132.3875000000003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1199000</v>
      </c>
      <c r="I24" s="86">
        <f t="shared" ref="I24:I27" si="9">SUM(H24/24)+P24+Q24+E24-F24</f>
        <v>109337.72083333333</v>
      </c>
      <c r="J24" s="86">
        <f t="shared" ref="J24:J27" si="10">SUM(H24/36)+P24+Q24+E24-F24</f>
        <v>92684.943055555545</v>
      </c>
      <c r="K24" s="255">
        <f t="shared" ref="K24:K27" si="11">SUM(H24/48)+P24+Q24+E24-F24</f>
        <v>84358.554166666669</v>
      </c>
      <c r="L24" s="239"/>
      <c r="M24" s="56"/>
      <c r="N24" s="261" t="str">
        <f t="shared" ref="N24:N27" si="12">D24</f>
        <v>5GX
스탠다드</v>
      </c>
      <c r="O24" s="262">
        <f>SUM(H24*const!C2)</f>
        <v>75177.3</v>
      </c>
      <c r="P24" s="262">
        <f t="shared" ref="P24:P27" si="13">SUM(O24/24)</f>
        <v>3132.3875000000003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1199000</v>
      </c>
      <c r="I25" s="86">
        <f t="shared" si="9"/>
        <v>119837.72083333333</v>
      </c>
      <c r="J25" s="86">
        <f t="shared" si="10"/>
        <v>103184.94305555554</v>
      </c>
      <c r="K25" s="255">
        <f t="shared" si="11"/>
        <v>94858.554166666669</v>
      </c>
      <c r="L25" s="239"/>
      <c r="M25" s="56"/>
      <c r="N25" s="261" t="str">
        <f t="shared" si="12"/>
        <v>5GX
프라임</v>
      </c>
      <c r="O25" s="262">
        <f>SUM(H25*const!C2)</f>
        <v>75177.3</v>
      </c>
      <c r="P25" s="262">
        <f t="shared" si="13"/>
        <v>3132.3875000000003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1199000</v>
      </c>
      <c r="I26" s="88">
        <f t="shared" si="9"/>
        <v>146837.72083333333</v>
      </c>
      <c r="J26" s="88">
        <f t="shared" si="10"/>
        <v>130184.94305555554</v>
      </c>
      <c r="K26" s="256">
        <f t="shared" si="11"/>
        <v>121858.55416666667</v>
      </c>
      <c r="L26" s="239"/>
      <c r="M26" s="56"/>
      <c r="N26" s="261" t="str">
        <f t="shared" si="12"/>
        <v>5GX
플래티넘</v>
      </c>
      <c r="O26" s="262">
        <f>SUM(H26*const!C2)</f>
        <v>75177.3</v>
      </c>
      <c r="P26" s="262">
        <f t="shared" si="13"/>
        <v>3132.3875000000003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1199000</v>
      </c>
      <c r="I27" s="226">
        <f t="shared" si="9"/>
        <v>86837.720833333326</v>
      </c>
      <c r="J27" s="226">
        <f t="shared" si="10"/>
        <v>70184.943055555545</v>
      </c>
      <c r="K27" s="257">
        <f t="shared" si="11"/>
        <v>61858.554166666669</v>
      </c>
      <c r="L27" s="239"/>
      <c r="M27" s="56"/>
      <c r="N27" s="261" t="str">
        <f t="shared" si="12"/>
        <v>5GX
0틴</v>
      </c>
      <c r="O27" s="262">
        <f>SUM(H27*const!C2)</f>
        <v>75177.3</v>
      </c>
      <c r="P27" s="262">
        <f t="shared" si="13"/>
        <v>3132.3875000000003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X52"/>
  <sheetViews>
    <sheetView workbookViewId="0">
      <selection activeCell="E33" sqref="E33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price!L5</f>
        <v>345000</v>
      </c>
      <c r="F4" s="83">
        <f>price!M5</f>
        <v>440000</v>
      </c>
      <c r="G4" s="83">
        <f>price!N5</f>
        <v>480000</v>
      </c>
      <c r="H4" s="83">
        <f>price!O5</f>
        <v>480000</v>
      </c>
      <c r="I4" s="83">
        <f>price!P5</f>
        <v>295000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price!B5</f>
        <v>갤럭시 노트20 
울트라</v>
      </c>
      <c r="F7" s="460"/>
      <c r="G7" s="461" t="s">
        <v>258</v>
      </c>
      <c r="H7" s="461"/>
      <c r="I7" s="462">
        <f>price!C5</f>
        <v>1452000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갤럭시 노트20 
울트라</v>
      </c>
      <c r="E11" s="124" t="s">
        <v>266</v>
      </c>
      <c r="F11" s="125">
        <f>I7</f>
        <v>1452000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345000</v>
      </c>
      <c r="G14" s="235">
        <f>SUM(F14*0.15)</f>
        <v>51750</v>
      </c>
      <c r="H14" s="234">
        <f>SUM(I7-F14-G14)</f>
        <v>1055250</v>
      </c>
      <c r="I14" s="234">
        <f>SUM(H14/24)+E14+P14+Q14</f>
        <v>101722.590625</v>
      </c>
      <c r="J14" s="234">
        <f>SUM(H14/36)+E14+P14+Q14</f>
        <v>87066.340624999997</v>
      </c>
      <c r="K14" s="249">
        <f>SUM(H14/48)+E14+P14+Q14</f>
        <v>79738.215624999997</v>
      </c>
      <c r="L14" s="239"/>
      <c r="N14" s="261" t="str">
        <f>D14</f>
        <v>5GX
슬림</v>
      </c>
      <c r="O14" s="262">
        <f>SUM(H14*const!C2)</f>
        <v>66164.175000000003</v>
      </c>
      <c r="P14" s="262">
        <f>SUM(O14/24)</f>
        <v>2756.8406250000003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440000</v>
      </c>
      <c r="G15" s="232">
        <f t="shared" ref="G15:G18" si="0">SUM(F15*0.15)</f>
        <v>66000</v>
      </c>
      <c r="H15" s="231">
        <f>SUM(I7-F15-G15)</f>
        <v>946000</v>
      </c>
      <c r="I15" s="231">
        <f t="shared" ref="I15:I18" si="1">SUM(H15/24)+E15+P15+Q15</f>
        <v>116885.09166666666</v>
      </c>
      <c r="J15" s="231">
        <f t="shared" ref="J15:J18" si="2">SUM(H15/36)+E15+P15+Q15</f>
        <v>103746.20277777778</v>
      </c>
      <c r="K15" s="250">
        <f t="shared" ref="K15:K18" si="3">SUM(H15/48)+E15+P15+Q15</f>
        <v>97176.758333333331</v>
      </c>
      <c r="L15" s="239"/>
      <c r="N15" s="261" t="str">
        <f t="shared" ref="N15:N18" si="4">D15</f>
        <v>5GX
스탠다드</v>
      </c>
      <c r="O15" s="262">
        <f>SUM(H15*const!C2)</f>
        <v>59314.200000000004</v>
      </c>
      <c r="P15" s="262">
        <f t="shared" ref="P15:P18" si="5">SUM(O15/24)</f>
        <v>2471.4250000000002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480000</v>
      </c>
      <c r="G16" s="232">
        <f t="shared" si="0"/>
        <v>72000</v>
      </c>
      <c r="H16" s="231">
        <f>SUM(I7-F16-G16)</f>
        <v>900000</v>
      </c>
      <c r="I16" s="231">
        <f t="shared" si="1"/>
        <v>128848.25</v>
      </c>
      <c r="J16" s="231">
        <f t="shared" si="2"/>
        <v>116348.25</v>
      </c>
      <c r="K16" s="250">
        <f t="shared" si="3"/>
        <v>110098.25</v>
      </c>
      <c r="L16" s="239"/>
      <c r="N16" s="261" t="str">
        <f t="shared" si="4"/>
        <v>5GX
프라임</v>
      </c>
      <c r="O16" s="262">
        <f>SUM(H16*const!C2)</f>
        <v>56430.000000000007</v>
      </c>
      <c r="P16" s="262">
        <f t="shared" si="5"/>
        <v>2351.2500000000005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480000</v>
      </c>
      <c r="G17" s="238">
        <f t="shared" si="0"/>
        <v>72000</v>
      </c>
      <c r="H17" s="237">
        <f>SUM(I7-F17-G17)</f>
        <v>900000</v>
      </c>
      <c r="I17" s="237">
        <f t="shared" si="1"/>
        <v>164848.25</v>
      </c>
      <c r="J17" s="237">
        <f t="shared" si="2"/>
        <v>152348.25</v>
      </c>
      <c r="K17" s="251">
        <f t="shared" si="3"/>
        <v>146098.25</v>
      </c>
      <c r="L17" s="239"/>
      <c r="M17" s="56"/>
      <c r="N17" s="261" t="str">
        <f t="shared" si="4"/>
        <v>5GX
플래티넘</v>
      </c>
      <c r="O17" s="262">
        <f>SUM(H17*const!C2)</f>
        <v>56430.000000000007</v>
      </c>
      <c r="P17" s="262">
        <f t="shared" si="5"/>
        <v>2351.2500000000005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295000</v>
      </c>
      <c r="G18" s="242">
        <f t="shared" si="0"/>
        <v>44250</v>
      </c>
      <c r="H18" s="241">
        <f>SUM(I7-F18-G18)</f>
        <v>1112750</v>
      </c>
      <c r="I18" s="241">
        <f t="shared" si="1"/>
        <v>94268.64270833334</v>
      </c>
      <c r="J18" s="241">
        <f t="shared" si="2"/>
        <v>78813.781597222216</v>
      </c>
      <c r="K18" s="252">
        <f t="shared" si="3"/>
        <v>71086.351041666669</v>
      </c>
      <c r="L18" s="239"/>
      <c r="M18" s="56"/>
      <c r="N18" s="261" t="str">
        <f t="shared" si="4"/>
        <v>5GX
0틴</v>
      </c>
      <c r="O18" s="262">
        <f>SUM(H18*const!C2)</f>
        <v>69769.425000000003</v>
      </c>
      <c r="P18" s="262">
        <f t="shared" si="5"/>
        <v>2907.0593750000003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갤럭시 노트20 
울트라</v>
      </c>
      <c r="E20" s="75" t="s">
        <v>266</v>
      </c>
      <c r="F20" s="76">
        <f>I7</f>
        <v>1452000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1452000</v>
      </c>
      <c r="I23" s="224">
        <f>SUM(H23/24)+P23+Q23+E23-F23</f>
        <v>105540.35</v>
      </c>
      <c r="J23" s="224">
        <f>SUM(H23/36)+P23+Q23+E23-F23</f>
        <v>85373.683333333334</v>
      </c>
      <c r="K23" s="254">
        <f>SUM(H23/48)+P23+Q23+E23-F23</f>
        <v>75290.350000000006</v>
      </c>
      <c r="L23" s="239"/>
      <c r="M23" s="56"/>
      <c r="N23" s="261" t="str">
        <f>D23</f>
        <v>5GX
슬림</v>
      </c>
      <c r="O23" s="262">
        <f>SUM(H23*const!C2)</f>
        <v>91040.400000000009</v>
      </c>
      <c r="P23" s="262">
        <f>SUM(O23/24)</f>
        <v>3793.3500000000004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1452000</v>
      </c>
      <c r="I24" s="86">
        <f t="shared" ref="I24:I27" si="9">SUM(H24/24)+P24+Q24+E24-F24</f>
        <v>120540.35</v>
      </c>
      <c r="J24" s="86">
        <f t="shared" ref="J24:J27" si="10">SUM(H24/36)+P24+Q24+E24-F24</f>
        <v>100373.68333333333</v>
      </c>
      <c r="K24" s="255">
        <f t="shared" ref="K24:K27" si="11">SUM(H24/48)+P24+Q24+E24-F24</f>
        <v>90290.35</v>
      </c>
      <c r="L24" s="239"/>
      <c r="M24" s="56"/>
      <c r="N24" s="261" t="str">
        <f t="shared" ref="N24:N27" si="12">D24</f>
        <v>5GX
스탠다드</v>
      </c>
      <c r="O24" s="262">
        <f>SUM(H24*const!C2)</f>
        <v>91040.400000000009</v>
      </c>
      <c r="P24" s="262">
        <f t="shared" ref="P24:P27" si="13">SUM(O24/24)</f>
        <v>3793.3500000000004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1452000</v>
      </c>
      <c r="I25" s="86">
        <f t="shared" si="9"/>
        <v>131040.35</v>
      </c>
      <c r="J25" s="86">
        <f t="shared" si="10"/>
        <v>110873.68333333335</v>
      </c>
      <c r="K25" s="255">
        <f t="shared" si="11"/>
        <v>100790.35</v>
      </c>
      <c r="L25" s="239"/>
      <c r="M25" s="56"/>
      <c r="N25" s="261" t="str">
        <f t="shared" si="12"/>
        <v>5GX
프라임</v>
      </c>
      <c r="O25" s="262">
        <f>SUM(H25*const!C2)</f>
        <v>91040.400000000009</v>
      </c>
      <c r="P25" s="262">
        <f t="shared" si="13"/>
        <v>3793.3500000000004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1452000</v>
      </c>
      <c r="I26" s="88">
        <f t="shared" si="9"/>
        <v>158040.35</v>
      </c>
      <c r="J26" s="88">
        <f t="shared" si="10"/>
        <v>137873.68333333335</v>
      </c>
      <c r="K26" s="256">
        <f t="shared" si="11"/>
        <v>127790.35</v>
      </c>
      <c r="L26" s="239"/>
      <c r="M26" s="56"/>
      <c r="N26" s="261" t="str">
        <f t="shared" si="12"/>
        <v>5GX
플래티넘</v>
      </c>
      <c r="O26" s="262">
        <f>SUM(H26*const!C2)</f>
        <v>91040.400000000009</v>
      </c>
      <c r="P26" s="262">
        <f t="shared" si="13"/>
        <v>3793.3500000000004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1452000</v>
      </c>
      <c r="I27" s="226">
        <f t="shared" si="9"/>
        <v>98040.35</v>
      </c>
      <c r="J27" s="226">
        <f t="shared" si="10"/>
        <v>77873.683333333334</v>
      </c>
      <c r="K27" s="257">
        <f t="shared" si="11"/>
        <v>67790.350000000006</v>
      </c>
      <c r="L27" s="239"/>
      <c r="M27" s="56"/>
      <c r="N27" s="261" t="str">
        <f t="shared" si="12"/>
        <v>5GX
0틴</v>
      </c>
      <c r="O27" s="262">
        <f>SUM(H27*const!C2)</f>
        <v>91040.400000000009</v>
      </c>
      <c r="P27" s="262">
        <f t="shared" si="13"/>
        <v>3793.3500000000004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X52"/>
  <sheetViews>
    <sheetView workbookViewId="0">
      <selection activeCell="H34" sqref="H34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price!L6</f>
        <v>100000</v>
      </c>
      <c r="F4" s="83">
        <f>price!M6</f>
        <v>123000</v>
      </c>
      <c r="G4" s="83">
        <f>price!N6</f>
        <v>150000</v>
      </c>
      <c r="H4" s="83">
        <f>price!O6</f>
        <v>170000</v>
      </c>
      <c r="I4" s="83">
        <f>price!P6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price!B6</f>
        <v>Z폴드2_5G</v>
      </c>
      <c r="F7" s="460"/>
      <c r="G7" s="461" t="s">
        <v>258</v>
      </c>
      <c r="H7" s="461"/>
      <c r="I7" s="462">
        <f>price!C6</f>
        <v>2398000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Z폴드2_5G</v>
      </c>
      <c r="E11" s="124" t="s">
        <v>266</v>
      </c>
      <c r="F11" s="125">
        <f>I7</f>
        <v>2398000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2283000</v>
      </c>
      <c r="I14" s="234">
        <f>SUM(H14/24)+E14+P14+Q14</f>
        <v>156086.33749999999</v>
      </c>
      <c r="J14" s="234">
        <f>SUM(H14/36)+E14+P14+Q14</f>
        <v>124378.00416666665</v>
      </c>
      <c r="K14" s="249">
        <f>SUM(H14/48)+E14+P14+Q14</f>
        <v>108523.83749999999</v>
      </c>
      <c r="L14" s="239"/>
      <c r="N14" s="261" t="str">
        <f>D14</f>
        <v>5GX
슬림</v>
      </c>
      <c r="O14" s="262">
        <f>SUM(H14*const!C2)</f>
        <v>143144.1</v>
      </c>
      <c r="P14" s="262">
        <f>SUM(O14/24)</f>
        <v>5964.3375000000005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2256550</v>
      </c>
      <c r="I15" s="231">
        <f t="shared" ref="I15:I18" si="1">SUM(H15/24)+E15+P15+Q15</f>
        <v>174915.15354166669</v>
      </c>
      <c r="J15" s="231">
        <f t="shared" ref="J15:J18" si="2">SUM(H15/36)+E15+P15+Q15</f>
        <v>143574.18131944444</v>
      </c>
      <c r="K15" s="250">
        <f t="shared" ref="K15:K18" si="3">SUM(H15/48)+E15+P15+Q15</f>
        <v>127903.69520833335</v>
      </c>
      <c r="L15" s="239"/>
      <c r="N15" s="261" t="str">
        <f t="shared" ref="N15:N18" si="4">D15</f>
        <v>5GX
스탠다드</v>
      </c>
      <c r="O15" s="262">
        <f>SUM(H15*const!C2)</f>
        <v>141485.68500000003</v>
      </c>
      <c r="P15" s="262">
        <f t="shared" ref="P15:P18" si="5">SUM(O15/24)</f>
        <v>5895.2368750000014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2225500</v>
      </c>
      <c r="I16" s="231">
        <f t="shared" si="1"/>
        <v>187540.28541666668</v>
      </c>
      <c r="J16" s="231">
        <f t="shared" si="2"/>
        <v>156630.56319444443</v>
      </c>
      <c r="K16" s="250">
        <f t="shared" si="3"/>
        <v>141175.70208333334</v>
      </c>
      <c r="L16" s="239"/>
      <c r="N16" s="261" t="str">
        <f t="shared" si="4"/>
        <v>5GX
프라임</v>
      </c>
      <c r="O16" s="262">
        <f>SUM(H16*const!C2)</f>
        <v>139538.85</v>
      </c>
      <c r="P16" s="262">
        <f t="shared" si="5"/>
        <v>5814.1187500000005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2202500</v>
      </c>
      <c r="I17" s="237">
        <f t="shared" si="1"/>
        <v>222521.86458333331</v>
      </c>
      <c r="J17" s="237">
        <f t="shared" si="2"/>
        <v>191931.58680555556</v>
      </c>
      <c r="K17" s="251">
        <f t="shared" si="3"/>
        <v>176636.44791666666</v>
      </c>
      <c r="L17" s="239"/>
      <c r="M17" s="56"/>
      <c r="N17" s="261" t="str">
        <f t="shared" si="4"/>
        <v>5GX
플래티넘</v>
      </c>
      <c r="O17" s="262">
        <f>SUM(H17*const!C2)</f>
        <v>138096.75</v>
      </c>
      <c r="P17" s="262">
        <f t="shared" si="5"/>
        <v>5754.03125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2297950</v>
      </c>
      <c r="I18" s="241">
        <f t="shared" si="1"/>
        <v>146748.31104166669</v>
      </c>
      <c r="J18" s="241">
        <f t="shared" si="2"/>
        <v>114832.33881944444</v>
      </c>
      <c r="K18" s="252">
        <f t="shared" si="3"/>
        <v>98874.352708333347</v>
      </c>
      <c r="L18" s="239"/>
      <c r="M18" s="56"/>
      <c r="N18" s="261" t="str">
        <f t="shared" si="4"/>
        <v>5GX
0틴</v>
      </c>
      <c r="O18" s="262">
        <f>SUM(H18*const!C2)</f>
        <v>144081.46500000003</v>
      </c>
      <c r="P18" s="262">
        <f t="shared" si="5"/>
        <v>6003.3943750000008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Z폴드2_5G</v>
      </c>
      <c r="E20" s="75" t="s">
        <v>266</v>
      </c>
      <c r="F20" s="76">
        <f>I7</f>
        <v>2398000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2398000</v>
      </c>
      <c r="I23" s="224">
        <f>SUM(H23/24)+P23+Q23+E23-F23</f>
        <v>147428.44166666665</v>
      </c>
      <c r="J23" s="224">
        <f>SUM(H23/36)+P23+Q23+E23-F23</f>
        <v>114122.8861111111</v>
      </c>
      <c r="K23" s="254">
        <f>SUM(H23/48)+P23+Q23+E23-F23</f>
        <v>97470.108333333337</v>
      </c>
      <c r="L23" s="239"/>
      <c r="M23" s="56"/>
      <c r="N23" s="261" t="str">
        <f>D23</f>
        <v>5GX
슬림</v>
      </c>
      <c r="O23" s="262">
        <f>SUM(H23*const!C2)</f>
        <v>150354.6</v>
      </c>
      <c r="P23" s="262">
        <f>SUM(O23/24)</f>
        <v>6264.7750000000005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2398000</v>
      </c>
      <c r="I24" s="86">
        <f t="shared" ref="I24:I27" si="9">SUM(H24/24)+P24+Q24+E24-F24</f>
        <v>162428.44166666665</v>
      </c>
      <c r="J24" s="86">
        <f t="shared" ref="J24:J27" si="10">SUM(H24/36)+P24+Q24+E24-F24</f>
        <v>129122.88611111109</v>
      </c>
      <c r="K24" s="255">
        <f t="shared" ref="K24:K27" si="11">SUM(H24/48)+P24+Q24+E24-F24</f>
        <v>112470.10833333334</v>
      </c>
      <c r="L24" s="239"/>
      <c r="M24" s="56"/>
      <c r="N24" s="261" t="str">
        <f t="shared" ref="N24:N27" si="12">D24</f>
        <v>5GX
스탠다드</v>
      </c>
      <c r="O24" s="262">
        <f>SUM(H24*const!C2)</f>
        <v>150354.6</v>
      </c>
      <c r="P24" s="262">
        <f t="shared" ref="P24:P27" si="13">SUM(O24/24)</f>
        <v>6264.7750000000005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2398000</v>
      </c>
      <c r="I25" s="86">
        <f t="shared" si="9"/>
        <v>172928.44166666665</v>
      </c>
      <c r="J25" s="86">
        <f t="shared" si="10"/>
        <v>139622.88611111109</v>
      </c>
      <c r="K25" s="255">
        <f t="shared" si="11"/>
        <v>122970.10833333334</v>
      </c>
      <c r="L25" s="239"/>
      <c r="M25" s="56"/>
      <c r="N25" s="261" t="str">
        <f t="shared" si="12"/>
        <v>5GX
프라임</v>
      </c>
      <c r="O25" s="262">
        <f>SUM(H25*const!C2)</f>
        <v>150354.6</v>
      </c>
      <c r="P25" s="262">
        <f t="shared" si="13"/>
        <v>6264.7750000000005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2398000</v>
      </c>
      <c r="I26" s="88">
        <f t="shared" si="9"/>
        <v>199928.44166666665</v>
      </c>
      <c r="J26" s="88">
        <f t="shared" si="10"/>
        <v>166622.88611111109</v>
      </c>
      <c r="K26" s="256">
        <f t="shared" si="11"/>
        <v>149970.10833333334</v>
      </c>
      <c r="L26" s="239"/>
      <c r="M26" s="56"/>
      <c r="N26" s="261" t="str">
        <f t="shared" si="12"/>
        <v>5GX
플래티넘</v>
      </c>
      <c r="O26" s="262">
        <f>SUM(H26*const!C2)</f>
        <v>150354.6</v>
      </c>
      <c r="P26" s="262">
        <f t="shared" si="13"/>
        <v>6264.7750000000005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2398000</v>
      </c>
      <c r="I27" s="226">
        <f t="shared" si="9"/>
        <v>139928.44166666665</v>
      </c>
      <c r="J27" s="226">
        <f t="shared" si="10"/>
        <v>106622.8861111111</v>
      </c>
      <c r="K27" s="257">
        <f t="shared" si="11"/>
        <v>89970.108333333337</v>
      </c>
      <c r="L27" s="239"/>
      <c r="M27" s="56"/>
      <c r="N27" s="261" t="str">
        <f t="shared" si="12"/>
        <v>5GX
0틴</v>
      </c>
      <c r="O27" s="262">
        <f>SUM(H27*const!C2)</f>
        <v>150354.6</v>
      </c>
      <c r="P27" s="262">
        <f t="shared" si="13"/>
        <v>6264.7750000000005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X52"/>
  <sheetViews>
    <sheetView workbookViewId="0">
      <selection activeCell="T31" sqref="T31"/>
    </sheetView>
  </sheetViews>
  <sheetFormatPr baseColWidth="10" defaultColWidth="8.83203125" defaultRowHeight="17"/>
  <cols>
    <col min="1" max="1" width="22.1640625" style="56" customWidth="1"/>
    <col min="2" max="2" width="0.6640625" style="56" customWidth="1"/>
    <col min="3" max="3" width="6.33203125" customWidth="1"/>
    <col min="4" max="4" width="16.83203125" customWidth="1"/>
    <col min="5" max="7" width="11.33203125" bestFit="1" customWidth="1"/>
    <col min="8" max="8" width="12.5" bestFit="1" customWidth="1"/>
    <col min="9" max="9" width="11.33203125" bestFit="1" customWidth="1"/>
    <col min="12" max="12" width="0.6640625" style="56" customWidth="1"/>
    <col min="13" max="13" width="8.83203125" style="56"/>
    <col min="14" max="14" width="10.6640625" customWidth="1"/>
  </cols>
  <sheetData>
    <row r="1" spans="1:24">
      <c r="C1" s="56"/>
      <c r="D1" s="56"/>
      <c r="E1" s="56"/>
      <c r="F1" s="56"/>
      <c r="G1" s="56"/>
      <c r="H1" s="56"/>
      <c r="I1" s="56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</row>
    <row r="2" spans="1:24" s="60" customFormat="1" ht="32">
      <c r="A2" s="118"/>
      <c r="B2" s="118"/>
      <c r="C2" s="452" t="s">
        <v>109</v>
      </c>
      <c r="D2" s="452"/>
      <c r="E2" s="81" t="s">
        <v>74</v>
      </c>
      <c r="F2" s="81" t="s">
        <v>76</v>
      </c>
      <c r="G2" s="81" t="s">
        <v>77</v>
      </c>
      <c r="H2" s="81" t="s">
        <v>78</v>
      </c>
      <c r="I2" s="81" t="s">
        <v>111</v>
      </c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</row>
    <row r="3" spans="1:24" s="60" customFormat="1" ht="15">
      <c r="A3" s="118"/>
      <c r="B3" s="118"/>
      <c r="C3" s="452" t="s">
        <v>113</v>
      </c>
      <c r="D3" s="452"/>
      <c r="E3" s="82">
        <v>55000</v>
      </c>
      <c r="F3" s="82">
        <v>75000</v>
      </c>
      <c r="G3" s="82">
        <v>89000</v>
      </c>
      <c r="H3" s="82">
        <v>125000</v>
      </c>
      <c r="I3" s="82">
        <v>45000</v>
      </c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  <c r="W3" s="259"/>
      <c r="X3" s="259"/>
    </row>
    <row r="4" spans="1:24">
      <c r="C4" s="458" t="s">
        <v>260</v>
      </c>
      <c r="D4" s="458"/>
      <c r="E4" s="83">
        <f>price!L7</f>
        <v>100000</v>
      </c>
      <c r="F4" s="83">
        <f>price!M7</f>
        <v>123000</v>
      </c>
      <c r="G4" s="83">
        <f>price!N7</f>
        <v>150000</v>
      </c>
      <c r="H4" s="83">
        <f>price!O7</f>
        <v>170000</v>
      </c>
      <c r="I4" s="83">
        <f>price!P7</f>
        <v>87000</v>
      </c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</row>
    <row r="5" spans="1:24" s="56" customFormat="1">
      <c r="J5" s="258"/>
      <c r="K5" s="258"/>
      <c r="L5" s="258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</row>
    <row r="6" spans="1:24" s="56" customFormat="1" ht="18" thickBot="1"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</row>
    <row r="7" spans="1:24" ht="24" thickBot="1">
      <c r="D7" s="74" t="s">
        <v>257</v>
      </c>
      <c r="E7" s="459" t="str">
        <f>price!B7</f>
        <v>Z플립2_5G</v>
      </c>
      <c r="F7" s="460"/>
      <c r="G7" s="461" t="s">
        <v>258</v>
      </c>
      <c r="H7" s="461"/>
      <c r="I7" s="462">
        <f>price!C7</f>
        <v>1650000</v>
      </c>
      <c r="J7" s="463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</row>
    <row r="8" spans="1:24" s="56" customFormat="1" ht="23">
      <c r="D8" s="108"/>
      <c r="E8" s="121"/>
      <c r="F8" s="109"/>
      <c r="G8" s="109"/>
      <c r="H8" s="109"/>
      <c r="I8" s="110"/>
      <c r="J8" s="111"/>
    </row>
    <row r="9" spans="1:24" s="56" customFormat="1" ht="11.25" customHeight="1">
      <c r="B9" s="454" t="s">
        <v>278</v>
      </c>
      <c r="C9" s="454"/>
      <c r="D9" s="454"/>
      <c r="E9" s="454"/>
      <c r="F9" s="454"/>
      <c r="G9" s="454"/>
      <c r="H9" s="454"/>
      <c r="I9" s="454"/>
      <c r="J9" s="454"/>
      <c r="K9" s="454"/>
      <c r="L9" s="454"/>
    </row>
    <row r="10" spans="1:24" s="56" customFormat="1" ht="2.25" customHeight="1" thickBot="1">
      <c r="B10" s="122"/>
      <c r="L10" s="122"/>
    </row>
    <row r="11" spans="1:24">
      <c r="B11" s="239"/>
      <c r="C11" s="244" t="s">
        <v>265</v>
      </c>
      <c r="D11" s="123" t="str">
        <f>E7</f>
        <v>Z플립2_5G</v>
      </c>
      <c r="E11" s="124" t="s">
        <v>266</v>
      </c>
      <c r="F11" s="125">
        <f>I7</f>
        <v>1650000</v>
      </c>
      <c r="G11" s="126" t="s">
        <v>264</v>
      </c>
      <c r="H11" s="464" t="s">
        <v>267</v>
      </c>
      <c r="I11" s="465"/>
      <c r="J11" s="465"/>
      <c r="K11" s="465"/>
      <c r="L11" s="239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</row>
    <row r="12" spans="1:24" ht="12.75" customHeight="1">
      <c r="B12" s="239"/>
      <c r="C12" s="466" t="s">
        <v>279</v>
      </c>
      <c r="D12" s="467"/>
      <c r="E12" s="467" t="s">
        <v>244</v>
      </c>
      <c r="F12" s="471" t="s">
        <v>245</v>
      </c>
      <c r="G12" s="467" t="s">
        <v>246</v>
      </c>
      <c r="H12" s="467" t="s">
        <v>247</v>
      </c>
      <c r="I12" s="471" t="s">
        <v>251</v>
      </c>
      <c r="J12" s="471"/>
      <c r="K12" s="472"/>
      <c r="L12" s="239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</row>
    <row r="13" spans="1:24" ht="12.75" customHeight="1" thickBot="1">
      <c r="B13" s="239"/>
      <c r="C13" s="468"/>
      <c r="D13" s="469"/>
      <c r="E13" s="470"/>
      <c r="F13" s="470"/>
      <c r="G13" s="470"/>
      <c r="H13" s="470"/>
      <c r="I13" s="279" t="s">
        <v>248</v>
      </c>
      <c r="J13" s="279" t="s">
        <v>249</v>
      </c>
      <c r="K13" s="248" t="s">
        <v>250</v>
      </c>
      <c r="L13" s="239"/>
      <c r="N13" s="260" t="s">
        <v>259</v>
      </c>
      <c r="O13" s="260" t="s">
        <v>274</v>
      </c>
      <c r="P13" s="260" t="s">
        <v>275</v>
      </c>
      <c r="Q13" s="260" t="s">
        <v>263</v>
      </c>
      <c r="R13" s="56"/>
      <c r="S13" s="56"/>
      <c r="T13" s="56"/>
      <c r="U13" s="56"/>
      <c r="V13" s="56"/>
      <c r="W13" s="56"/>
      <c r="X13" s="56"/>
    </row>
    <row r="14" spans="1:24" ht="16.5" customHeight="1">
      <c r="B14" s="239"/>
      <c r="C14" s="455" t="s">
        <v>273</v>
      </c>
      <c r="D14" s="233" t="str">
        <f>plan!B2</f>
        <v>5GX
슬림</v>
      </c>
      <c r="E14" s="234">
        <f>plan!A2</f>
        <v>55000</v>
      </c>
      <c r="F14" s="235">
        <f>E4</f>
        <v>100000</v>
      </c>
      <c r="G14" s="235">
        <f>SUM(F14*0.15)</f>
        <v>15000</v>
      </c>
      <c r="H14" s="234">
        <f>SUM(I7-F14-G14)</f>
        <v>1535000</v>
      </c>
      <c r="I14" s="234">
        <f>SUM(H14/24)+E14+P14+Q14</f>
        <v>122965.52083333334</v>
      </c>
      <c r="J14" s="234">
        <f>SUM(H14/36)+E14+P14+Q14</f>
        <v>101646.07638888889</v>
      </c>
      <c r="K14" s="249">
        <f>SUM(H14/48)+E14+P14+Q14</f>
        <v>90986.354166666672</v>
      </c>
      <c r="L14" s="239"/>
      <c r="N14" s="261" t="str">
        <f>D14</f>
        <v>5GX
슬림</v>
      </c>
      <c r="O14" s="262">
        <f>SUM(H14*const!C2)</f>
        <v>96244.500000000015</v>
      </c>
      <c r="P14" s="262">
        <f>SUM(O14/24)</f>
        <v>4010.1875000000005</v>
      </c>
      <c r="Q14" s="262">
        <f>const!E2</f>
        <v>-3</v>
      </c>
      <c r="R14" s="56"/>
      <c r="S14" s="56"/>
      <c r="T14" s="56"/>
      <c r="U14" s="56"/>
      <c r="V14" s="56"/>
      <c r="W14" s="56"/>
      <c r="X14" s="56"/>
    </row>
    <row r="15" spans="1:24">
      <c r="B15" s="239"/>
      <c r="C15" s="456"/>
      <c r="D15" s="230" t="str">
        <f>plan!B3</f>
        <v>5GX
스탠다드</v>
      </c>
      <c r="E15" s="231">
        <f>plan!A3</f>
        <v>75000</v>
      </c>
      <c r="F15" s="232">
        <f>F4</f>
        <v>123000</v>
      </c>
      <c r="G15" s="232">
        <f t="shared" ref="G15:G18" si="0">SUM(F15*0.15)</f>
        <v>18450</v>
      </c>
      <c r="H15" s="231">
        <f>SUM(I7-F15-G15)</f>
        <v>1508550</v>
      </c>
      <c r="I15" s="231">
        <f t="shared" ref="I15:I18" si="1">SUM(H15/24)+E15+P15+Q15</f>
        <v>141794.33687500001</v>
      </c>
      <c r="J15" s="231">
        <f t="shared" ref="J15:J18" si="2">SUM(H15/36)+E15+P15+Q15</f>
        <v>120842.25354166665</v>
      </c>
      <c r="K15" s="250">
        <f t="shared" ref="K15:K18" si="3">SUM(H15/48)+E15+P15+Q15</f>
        <v>110366.21187499999</v>
      </c>
      <c r="L15" s="239"/>
      <c r="N15" s="261" t="str">
        <f t="shared" ref="N15:N18" si="4">D15</f>
        <v>5GX
스탠다드</v>
      </c>
      <c r="O15" s="262">
        <f>SUM(H15*const!C2)</f>
        <v>94586.085000000006</v>
      </c>
      <c r="P15" s="262">
        <f t="shared" ref="P15:P18" si="5">SUM(O15/24)</f>
        <v>3941.0868750000004</v>
      </c>
      <c r="Q15" s="262">
        <f>const!E2</f>
        <v>-3</v>
      </c>
      <c r="R15" s="56"/>
      <c r="S15" s="56"/>
      <c r="T15" s="56"/>
      <c r="U15" s="56"/>
      <c r="V15" s="56"/>
      <c r="W15" s="56"/>
      <c r="X15" s="56"/>
    </row>
    <row r="16" spans="1:24">
      <c r="B16" s="239"/>
      <c r="C16" s="456"/>
      <c r="D16" s="230" t="str">
        <f>plan!B4</f>
        <v>5GX
프라임</v>
      </c>
      <c r="E16" s="231">
        <f>plan!A4</f>
        <v>89000</v>
      </c>
      <c r="F16" s="232">
        <f>G4</f>
        <v>150000</v>
      </c>
      <c r="G16" s="232">
        <f t="shared" si="0"/>
        <v>22500</v>
      </c>
      <c r="H16" s="231">
        <f>SUM(I7-F16-G16)</f>
        <v>1477500</v>
      </c>
      <c r="I16" s="231">
        <f t="shared" si="1"/>
        <v>154419.46875</v>
      </c>
      <c r="J16" s="231">
        <f t="shared" si="2"/>
        <v>133898.63541666666</v>
      </c>
      <c r="K16" s="250">
        <f t="shared" si="3"/>
        <v>123638.21875</v>
      </c>
      <c r="L16" s="239"/>
      <c r="N16" s="261" t="str">
        <f t="shared" si="4"/>
        <v>5GX
프라임</v>
      </c>
      <c r="O16" s="262">
        <f>SUM(H16*const!C2)</f>
        <v>92639.250000000015</v>
      </c>
      <c r="P16" s="262">
        <f t="shared" si="5"/>
        <v>3859.9687500000005</v>
      </c>
      <c r="Q16" s="262">
        <f>const!E2</f>
        <v>-3</v>
      </c>
      <c r="R16" s="56"/>
      <c r="S16" s="56"/>
      <c r="T16" s="56"/>
      <c r="U16" s="56"/>
      <c r="V16" s="56"/>
      <c r="W16" s="56"/>
      <c r="X16" s="56"/>
    </row>
    <row r="17" spans="2:24" customFormat="1" ht="18" thickBot="1">
      <c r="B17" s="239"/>
      <c r="C17" s="457"/>
      <c r="D17" s="236" t="str">
        <f>plan!B5</f>
        <v>5GX
플래티넘</v>
      </c>
      <c r="E17" s="237">
        <f>plan!A5</f>
        <v>125000</v>
      </c>
      <c r="F17" s="238">
        <f>H4</f>
        <v>170000</v>
      </c>
      <c r="G17" s="238">
        <f t="shared" si="0"/>
        <v>25500</v>
      </c>
      <c r="H17" s="237">
        <f>SUM(I7-F17-G17)</f>
        <v>1454500</v>
      </c>
      <c r="I17" s="237">
        <f t="shared" si="1"/>
        <v>189401.04791666666</v>
      </c>
      <c r="J17" s="237">
        <f t="shared" si="2"/>
        <v>169199.65902777779</v>
      </c>
      <c r="K17" s="251">
        <f t="shared" si="3"/>
        <v>159098.96458333335</v>
      </c>
      <c r="L17" s="239"/>
      <c r="M17" s="56"/>
      <c r="N17" s="261" t="str">
        <f t="shared" si="4"/>
        <v>5GX
플래티넘</v>
      </c>
      <c r="O17" s="262">
        <f>SUM(H17*const!C2)</f>
        <v>91197.150000000009</v>
      </c>
      <c r="P17" s="262">
        <f t="shared" si="5"/>
        <v>3799.8812500000004</v>
      </c>
      <c r="Q17" s="262">
        <f>const!E2</f>
        <v>-3</v>
      </c>
      <c r="R17" s="56"/>
      <c r="S17" s="56"/>
      <c r="T17" s="56"/>
      <c r="U17" s="56"/>
      <c r="V17" s="56"/>
      <c r="W17" s="56"/>
      <c r="X17" s="56"/>
    </row>
    <row r="18" spans="2:24" customFormat="1" ht="18" thickBot="1">
      <c r="B18" s="239"/>
      <c r="C18" s="245" t="s">
        <v>272</v>
      </c>
      <c r="D18" s="240" t="str">
        <f>plan!B6</f>
        <v>5GX
0틴</v>
      </c>
      <c r="E18" s="241">
        <f>plan!A6</f>
        <v>45000</v>
      </c>
      <c r="F18" s="242">
        <f>I4</f>
        <v>87000</v>
      </c>
      <c r="G18" s="242">
        <f t="shared" si="0"/>
        <v>13050</v>
      </c>
      <c r="H18" s="241">
        <f>SUM(I7-F18-G18)</f>
        <v>1549950</v>
      </c>
      <c r="I18" s="241">
        <f t="shared" si="1"/>
        <v>113627.49437499999</v>
      </c>
      <c r="J18" s="241">
        <f t="shared" si="2"/>
        <v>92100.411041666652</v>
      </c>
      <c r="K18" s="252">
        <f t="shared" si="3"/>
        <v>81336.869374999995</v>
      </c>
      <c r="L18" s="239"/>
      <c r="M18" s="56"/>
      <c r="N18" s="261" t="str">
        <f t="shared" si="4"/>
        <v>5GX
0틴</v>
      </c>
      <c r="O18" s="262">
        <f>SUM(H18*const!C2)</f>
        <v>97181.865000000005</v>
      </c>
      <c r="P18" s="262">
        <f t="shared" si="5"/>
        <v>4049.2443750000002</v>
      </c>
      <c r="Q18" s="262">
        <f>const!E2</f>
        <v>-3</v>
      </c>
      <c r="R18" s="56"/>
      <c r="S18" s="56"/>
      <c r="T18" s="56"/>
      <c r="U18" s="56"/>
      <c r="V18" s="56"/>
      <c r="W18" s="56"/>
      <c r="X18" s="56"/>
    </row>
    <row r="19" spans="2:24" s="56" customFormat="1" ht="10.5" customHeight="1">
      <c r="B19" s="239"/>
      <c r="C19" s="107"/>
      <c r="D19" s="107"/>
      <c r="E19" s="107"/>
      <c r="F19" s="107"/>
      <c r="G19" s="107"/>
      <c r="H19" s="107"/>
      <c r="I19" s="107"/>
      <c r="J19" s="107"/>
      <c r="K19" s="107"/>
      <c r="L19" s="239"/>
    </row>
    <row r="20" spans="2:24" customFormat="1" ht="18" thickBot="1">
      <c r="B20" s="239"/>
      <c r="C20" s="78" t="s">
        <v>265</v>
      </c>
      <c r="D20" s="89" t="str">
        <f>E7</f>
        <v>Z플립2_5G</v>
      </c>
      <c r="E20" s="75" t="s">
        <v>266</v>
      </c>
      <c r="F20" s="76">
        <f>I7</f>
        <v>1650000</v>
      </c>
      <c r="G20" s="229" t="s">
        <v>264</v>
      </c>
      <c r="H20" s="475" t="s">
        <v>277</v>
      </c>
      <c r="I20" s="476"/>
      <c r="J20" s="476"/>
      <c r="K20" s="476"/>
      <c r="L20" s="239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</row>
    <row r="21" spans="2:24" customFormat="1" ht="12.75" customHeight="1">
      <c r="B21" s="239"/>
      <c r="C21" s="477" t="s">
        <v>243</v>
      </c>
      <c r="D21" s="478"/>
      <c r="E21" s="478" t="s">
        <v>244</v>
      </c>
      <c r="F21" s="482" t="s">
        <v>269</v>
      </c>
      <c r="G21" s="478" t="s">
        <v>276</v>
      </c>
      <c r="H21" s="478" t="s">
        <v>247</v>
      </c>
      <c r="I21" s="482" t="s">
        <v>251</v>
      </c>
      <c r="J21" s="482"/>
      <c r="K21" s="483"/>
      <c r="L21" s="239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</row>
    <row r="22" spans="2:24" customFormat="1" ht="12.75" customHeight="1" thickBot="1">
      <c r="B22" s="239"/>
      <c r="C22" s="479"/>
      <c r="D22" s="480"/>
      <c r="E22" s="481"/>
      <c r="F22" s="481"/>
      <c r="G22" s="481"/>
      <c r="H22" s="481"/>
      <c r="I22" s="280" t="s">
        <v>248</v>
      </c>
      <c r="J22" s="280" t="s">
        <v>249</v>
      </c>
      <c r="K22" s="253" t="s">
        <v>250</v>
      </c>
      <c r="L22" s="239"/>
      <c r="M22" s="56"/>
      <c r="N22" s="260" t="s">
        <v>259</v>
      </c>
      <c r="O22" s="260" t="s">
        <v>274</v>
      </c>
      <c r="P22" s="260" t="s">
        <v>275</v>
      </c>
      <c r="Q22" s="260" t="s">
        <v>263</v>
      </c>
      <c r="R22" s="56"/>
      <c r="S22" s="56"/>
      <c r="T22" s="56"/>
      <c r="U22" s="56"/>
      <c r="V22" s="56"/>
      <c r="W22" s="56"/>
      <c r="X22" s="56"/>
    </row>
    <row r="23" spans="2:24" customFormat="1">
      <c r="B23" s="239"/>
      <c r="C23" s="473" t="s">
        <v>273</v>
      </c>
      <c r="D23" s="223" t="str">
        <f>D14</f>
        <v>5GX
슬림</v>
      </c>
      <c r="E23" s="224">
        <f>E14</f>
        <v>55000</v>
      </c>
      <c r="F23" s="225">
        <f>SUM(E23*0.25)</f>
        <v>13750</v>
      </c>
      <c r="G23" s="225">
        <f>SUM(F23*24)</f>
        <v>330000</v>
      </c>
      <c r="H23" s="224">
        <f>I7</f>
        <v>1650000</v>
      </c>
      <c r="I23" s="224">
        <f>SUM(H23/24)+P23+Q23+E23-F23</f>
        <v>114307.625</v>
      </c>
      <c r="J23" s="224">
        <f>SUM(H23/36)+P23+Q23+E23-F23</f>
        <v>91390.958333333343</v>
      </c>
      <c r="K23" s="254">
        <f>SUM(H23/48)+P23+Q23+E23-F23</f>
        <v>79932.625</v>
      </c>
      <c r="L23" s="239"/>
      <c r="M23" s="56"/>
      <c r="N23" s="261" t="str">
        <f>D23</f>
        <v>5GX
슬림</v>
      </c>
      <c r="O23" s="262">
        <f>SUM(H23*const!C2)</f>
        <v>103455.00000000001</v>
      </c>
      <c r="P23" s="262">
        <f>SUM(O23/24)</f>
        <v>4310.6250000000009</v>
      </c>
      <c r="Q23" s="262">
        <f>const!E2</f>
        <v>-3</v>
      </c>
      <c r="R23" s="56"/>
      <c r="S23" s="56"/>
      <c r="T23" s="56"/>
      <c r="U23" s="56"/>
      <c r="V23" s="56"/>
      <c r="W23" s="56"/>
      <c r="X23" s="56"/>
    </row>
    <row r="24" spans="2:24" customFormat="1">
      <c r="B24" s="239"/>
      <c r="C24" s="474"/>
      <c r="D24" s="90" t="str">
        <f t="shared" ref="D24:E27" si="6">D15</f>
        <v>5GX
스탠다드</v>
      </c>
      <c r="E24" s="86">
        <f t="shared" si="6"/>
        <v>75000</v>
      </c>
      <c r="F24" s="84">
        <f t="shared" ref="F24:F27" si="7">SUM(E24*0.25)</f>
        <v>18750</v>
      </c>
      <c r="G24" s="84">
        <f t="shared" ref="G24:G27" si="8">SUM(F24*24)</f>
        <v>450000</v>
      </c>
      <c r="H24" s="80">
        <f>I7</f>
        <v>1650000</v>
      </c>
      <c r="I24" s="86">
        <f t="shared" ref="I24:I27" si="9">SUM(H24/24)+P24+Q24+E24-F24</f>
        <v>129307.625</v>
      </c>
      <c r="J24" s="86">
        <f t="shared" ref="J24:J27" si="10">SUM(H24/36)+P24+Q24+E24-F24</f>
        <v>106390.95833333334</v>
      </c>
      <c r="K24" s="255">
        <f t="shared" ref="K24:K27" si="11">SUM(H24/48)+P24+Q24+E24-F24</f>
        <v>94932.625</v>
      </c>
      <c r="L24" s="239"/>
      <c r="M24" s="56"/>
      <c r="N24" s="261" t="str">
        <f t="shared" ref="N24:N27" si="12">D24</f>
        <v>5GX
스탠다드</v>
      </c>
      <c r="O24" s="262">
        <f>SUM(H24*const!C2)</f>
        <v>103455.00000000001</v>
      </c>
      <c r="P24" s="262">
        <f t="shared" ref="P24:P27" si="13">SUM(O24/24)</f>
        <v>4310.6250000000009</v>
      </c>
      <c r="Q24" s="262">
        <f>const!E2</f>
        <v>-3</v>
      </c>
      <c r="R24" s="56"/>
      <c r="S24" s="56"/>
      <c r="T24" s="56"/>
      <c r="U24" s="56"/>
      <c r="V24" s="56"/>
      <c r="W24" s="56"/>
      <c r="X24" s="56"/>
    </row>
    <row r="25" spans="2:24" customFormat="1">
      <c r="B25" s="239"/>
      <c r="C25" s="474"/>
      <c r="D25" s="90" t="str">
        <f t="shared" si="6"/>
        <v>5GX
프라임</v>
      </c>
      <c r="E25" s="86">
        <f t="shared" si="6"/>
        <v>89000</v>
      </c>
      <c r="F25" s="84">
        <f t="shared" si="7"/>
        <v>22250</v>
      </c>
      <c r="G25" s="84">
        <f t="shared" si="8"/>
        <v>534000</v>
      </c>
      <c r="H25" s="80">
        <f>I7</f>
        <v>1650000</v>
      </c>
      <c r="I25" s="86">
        <f t="shared" si="9"/>
        <v>139807.625</v>
      </c>
      <c r="J25" s="86">
        <f t="shared" si="10"/>
        <v>116890.95833333334</v>
      </c>
      <c r="K25" s="255">
        <f t="shared" si="11"/>
        <v>105432.625</v>
      </c>
      <c r="L25" s="239"/>
      <c r="M25" s="56"/>
      <c r="N25" s="261" t="str">
        <f t="shared" si="12"/>
        <v>5GX
프라임</v>
      </c>
      <c r="O25" s="262">
        <f>SUM(H25*const!C2)</f>
        <v>103455.00000000001</v>
      </c>
      <c r="P25" s="262">
        <f t="shared" si="13"/>
        <v>4310.6250000000009</v>
      </c>
      <c r="Q25" s="262">
        <f>const!E2</f>
        <v>-3</v>
      </c>
      <c r="R25" s="56"/>
      <c r="S25" s="56"/>
      <c r="T25" s="56"/>
      <c r="U25" s="56"/>
      <c r="V25" s="56"/>
      <c r="W25" s="56"/>
      <c r="X25" s="56"/>
    </row>
    <row r="26" spans="2:24" customFormat="1" ht="18" thickBot="1">
      <c r="B26" s="239"/>
      <c r="C26" s="474"/>
      <c r="D26" s="91" t="str">
        <f t="shared" si="6"/>
        <v>5GX
플래티넘</v>
      </c>
      <c r="E26" s="88">
        <f t="shared" si="6"/>
        <v>125000</v>
      </c>
      <c r="F26" s="85">
        <f t="shared" si="7"/>
        <v>31250</v>
      </c>
      <c r="G26" s="85">
        <f t="shared" si="8"/>
        <v>750000</v>
      </c>
      <c r="H26" s="87">
        <f>I7</f>
        <v>1650000</v>
      </c>
      <c r="I26" s="88">
        <f t="shared" si="9"/>
        <v>166807.625</v>
      </c>
      <c r="J26" s="88">
        <f t="shared" si="10"/>
        <v>143890.95833333334</v>
      </c>
      <c r="K26" s="256">
        <f t="shared" si="11"/>
        <v>132432.625</v>
      </c>
      <c r="L26" s="239"/>
      <c r="M26" s="56"/>
      <c r="N26" s="261" t="str">
        <f t="shared" si="12"/>
        <v>5GX
플래티넘</v>
      </c>
      <c r="O26" s="262">
        <f>SUM(H26*const!C2)</f>
        <v>103455.00000000001</v>
      </c>
      <c r="P26" s="262">
        <f t="shared" si="13"/>
        <v>4310.6250000000009</v>
      </c>
      <c r="Q26" s="262">
        <f>const!E2</f>
        <v>-3</v>
      </c>
      <c r="R26" s="56"/>
      <c r="S26" s="56"/>
      <c r="T26" s="56"/>
      <c r="U26" s="56"/>
      <c r="V26" s="56"/>
      <c r="W26" s="56"/>
      <c r="X26" s="56"/>
    </row>
    <row r="27" spans="2:24" customFormat="1" ht="18" thickBot="1">
      <c r="B27" s="239"/>
      <c r="C27" s="246" t="s">
        <v>272</v>
      </c>
      <c r="D27" s="243" t="str">
        <f t="shared" si="6"/>
        <v>5GX
0틴</v>
      </c>
      <c r="E27" s="226">
        <f t="shared" si="6"/>
        <v>45000</v>
      </c>
      <c r="F27" s="227">
        <f t="shared" si="7"/>
        <v>11250</v>
      </c>
      <c r="G27" s="227">
        <f t="shared" si="8"/>
        <v>270000</v>
      </c>
      <c r="H27" s="226">
        <f>I7</f>
        <v>1650000</v>
      </c>
      <c r="I27" s="226">
        <f t="shared" si="9"/>
        <v>106807.625</v>
      </c>
      <c r="J27" s="226">
        <f t="shared" si="10"/>
        <v>83890.958333333343</v>
      </c>
      <c r="K27" s="257">
        <f t="shared" si="11"/>
        <v>72432.625</v>
      </c>
      <c r="L27" s="239"/>
      <c r="M27" s="56"/>
      <c r="N27" s="261" t="str">
        <f t="shared" si="12"/>
        <v>5GX
0틴</v>
      </c>
      <c r="O27" s="262">
        <f>SUM(H27*const!C2)</f>
        <v>103455.00000000001</v>
      </c>
      <c r="P27" s="262">
        <f t="shared" si="13"/>
        <v>4310.6250000000009</v>
      </c>
      <c r="Q27" s="262">
        <f>const!E2</f>
        <v>-3</v>
      </c>
      <c r="R27" s="56"/>
      <c r="S27" s="56"/>
      <c r="T27" s="56"/>
      <c r="U27" s="56"/>
      <c r="V27" s="56"/>
      <c r="W27" s="56"/>
      <c r="X27" s="56"/>
    </row>
    <row r="28" spans="2:24" s="56" customFormat="1" ht="4.5" customHeight="1" thickBot="1">
      <c r="B28" s="239"/>
      <c r="C28" s="247"/>
      <c r="D28" s="127"/>
      <c r="E28" s="128"/>
      <c r="F28" s="129"/>
      <c r="G28" s="129"/>
      <c r="H28" s="128"/>
      <c r="I28" s="128"/>
      <c r="J28" s="128"/>
      <c r="K28" s="130"/>
      <c r="L28" s="122"/>
      <c r="N28" s="119"/>
      <c r="O28" s="120"/>
      <c r="P28" s="120"/>
      <c r="Q28" s="120"/>
    </row>
    <row r="29" spans="2:24" s="56" customFormat="1" ht="11.25" customHeight="1">
      <c r="B29" s="453" t="s">
        <v>278</v>
      </c>
      <c r="C29" s="453"/>
      <c r="D29" s="453"/>
      <c r="E29" s="453"/>
      <c r="F29" s="453"/>
      <c r="G29" s="453"/>
      <c r="H29" s="453"/>
      <c r="I29" s="453"/>
      <c r="J29" s="453"/>
      <c r="K29" s="453"/>
      <c r="L29" s="453"/>
    </row>
    <row r="30" spans="2:24" s="56" customFormat="1"/>
    <row r="31" spans="2:24" s="56" customFormat="1"/>
    <row r="32" spans="2:24" s="56" customFormat="1"/>
    <row r="33" s="56" customFormat="1"/>
    <row r="34" s="56" customFormat="1"/>
    <row r="35" s="56" customFormat="1"/>
    <row r="36" s="56" customFormat="1"/>
    <row r="37" s="56" customFormat="1"/>
    <row r="38" s="56" customFormat="1"/>
    <row r="39" s="56" customFormat="1"/>
    <row r="40" s="56" customFormat="1"/>
    <row r="41" s="56" customFormat="1"/>
    <row r="42" s="56" customFormat="1"/>
    <row r="43" s="56" customFormat="1"/>
    <row r="44" s="56" customFormat="1"/>
    <row r="45" s="56" customFormat="1"/>
    <row r="46" s="56" customFormat="1"/>
    <row r="47" s="56" customFormat="1"/>
    <row r="48" s="56" customFormat="1"/>
    <row r="49" s="56" customFormat="1"/>
    <row r="50" s="56" customFormat="1"/>
    <row r="51" s="56" customFormat="1"/>
    <row r="52" s="56" customFormat="1"/>
  </sheetData>
  <mergeCells count="24">
    <mergeCell ref="C14:C17"/>
    <mergeCell ref="B9:L9"/>
    <mergeCell ref="H11:K11"/>
    <mergeCell ref="C12:D13"/>
    <mergeCell ref="E12:E13"/>
    <mergeCell ref="F12:F13"/>
    <mergeCell ref="G12:G13"/>
    <mergeCell ref="H12:H13"/>
    <mergeCell ref="I12:K12"/>
    <mergeCell ref="I7:J7"/>
    <mergeCell ref="C2:D2"/>
    <mergeCell ref="C3:D3"/>
    <mergeCell ref="C4:D4"/>
    <mergeCell ref="E7:F7"/>
    <mergeCell ref="G7:H7"/>
    <mergeCell ref="C23:C26"/>
    <mergeCell ref="B29:L29"/>
    <mergeCell ref="H20:K20"/>
    <mergeCell ref="C21:D22"/>
    <mergeCell ref="E21:E22"/>
    <mergeCell ref="F21:F22"/>
    <mergeCell ref="G21:G22"/>
    <mergeCell ref="H21:H22"/>
    <mergeCell ref="I21:K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45</vt:i4>
      </vt:variant>
    </vt:vector>
  </HeadingPairs>
  <TitlesOfParts>
    <vt:vector size="45" baseType="lpstr">
      <vt:lpstr>plan</vt:lpstr>
      <vt:lpstr>price</vt:lpstr>
      <vt:lpstr>const</vt:lpstr>
      <vt:lpstr>요금제표</vt:lpstr>
      <vt:lpstr>노트10</vt:lpstr>
      <vt:lpstr>노트20</vt:lpstr>
      <vt:lpstr>노트20+</vt:lpstr>
      <vt:lpstr>z폴드2</vt:lpstr>
      <vt:lpstr>z플립2</vt:lpstr>
      <vt:lpstr>S20fe</vt:lpstr>
      <vt:lpstr>S20+</vt:lpstr>
      <vt:lpstr>S20울트라</vt:lpstr>
      <vt:lpstr>S10_5G</vt:lpstr>
      <vt:lpstr>A90</vt:lpstr>
      <vt:lpstr>A퀀텀</vt:lpstr>
      <vt:lpstr>A51</vt:lpstr>
      <vt:lpstr>V50</vt:lpstr>
      <vt:lpstr>벨벳</vt:lpstr>
      <vt:lpstr>WING</vt:lpstr>
      <vt:lpstr>i12_64</vt:lpstr>
      <vt:lpstr>i12_128</vt:lpstr>
      <vt:lpstr>i12_256</vt:lpstr>
      <vt:lpstr>i12Pro128</vt:lpstr>
      <vt:lpstr>i12Pro256</vt:lpstr>
      <vt:lpstr>i12Pro512</vt:lpstr>
      <vt:lpstr>i12Max128</vt:lpstr>
      <vt:lpstr>i12Max256</vt:lpstr>
      <vt:lpstr>i12Max512</vt:lpstr>
      <vt:lpstr>i12mini64</vt:lpstr>
      <vt:lpstr>i12mini128</vt:lpstr>
      <vt:lpstr>i12mini256</vt:lpstr>
      <vt:lpstr>노트9</vt:lpstr>
      <vt:lpstr>z플립</vt:lpstr>
      <vt:lpstr>A80</vt:lpstr>
      <vt:lpstr>A30</vt:lpstr>
      <vt:lpstr>A21</vt:lpstr>
      <vt:lpstr>i7_128</vt:lpstr>
      <vt:lpstr>ise20_64</vt:lpstr>
      <vt:lpstr>ise20_128</vt:lpstr>
      <vt:lpstr>i11Max64</vt:lpstr>
      <vt:lpstr>i11Max256</vt:lpstr>
      <vt:lpstr>i11Pro64</vt:lpstr>
      <vt:lpstr>i11Pro256</vt:lpstr>
      <vt:lpstr>i11_64</vt:lpstr>
      <vt:lpstr>i11_128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송한경</dc:creator>
  <cp:lastModifiedBy>송민형</cp:lastModifiedBy>
  <cp:lastPrinted>2020-12-25T11:30:17Z</cp:lastPrinted>
  <dcterms:created xsi:type="dcterms:W3CDTF">2020-12-08T11:12:06Z</dcterms:created>
  <dcterms:modified xsi:type="dcterms:W3CDTF">2020-12-27T10:41:58Z</dcterms:modified>
</cp:coreProperties>
</file>