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urii_Slau\Desktop\"/>
    </mc:Choice>
  </mc:AlternateContent>
  <xr:revisionPtr revIDLastSave="0" documentId="13_ncr:1_{2107A76B-5510-4C51-9EBC-2072EBAA510A}" xr6:coauthVersionLast="47" xr6:coauthVersionMax="47" xr10:uidLastSave="{00000000-0000-0000-0000-000000000000}"/>
  <bookViews>
    <workbookView xWindow="11700" yWindow="111" windowWidth="18514" windowHeight="10740" activeTab="1" xr2:uid="{00000000-000D-0000-FFFF-FFFF00000000}"/>
  </bookViews>
  <sheets>
    <sheet name="Дерево иерархии" sheetId="2" r:id="rId1"/>
    <sheet name="Расчет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H6" i="3"/>
  <c r="U16" i="3"/>
  <c r="U15" i="3"/>
  <c r="U14" i="3"/>
  <c r="U13" i="3"/>
  <c r="U12" i="3"/>
  <c r="F55" i="3"/>
  <c r="F54" i="3"/>
  <c r="D56" i="3" s="1"/>
  <c r="E54" i="3"/>
  <c r="D55" i="3" s="1"/>
  <c r="F53" i="3"/>
  <c r="C56" i="3" s="1"/>
  <c r="E53" i="3"/>
  <c r="F52" i="3"/>
  <c r="B56" i="3" s="1"/>
  <c r="E52" i="3"/>
  <c r="C52" i="3"/>
  <c r="E56" i="3"/>
  <c r="E55" i="3"/>
  <c r="C55" i="3"/>
  <c r="B55" i="3"/>
  <c r="C54" i="3"/>
  <c r="B53" i="3"/>
  <c r="D52" i="3"/>
  <c r="G52" i="3" s="1"/>
  <c r="I44" i="3"/>
  <c r="I43" i="3"/>
  <c r="I42" i="3"/>
  <c r="I41" i="3"/>
  <c r="I40" i="3"/>
  <c r="H44" i="3"/>
  <c r="H43" i="3"/>
  <c r="H42" i="3"/>
  <c r="H41" i="3"/>
  <c r="H40" i="3"/>
  <c r="F43" i="3"/>
  <c r="D44" i="3"/>
  <c r="D43" i="3"/>
  <c r="F40" i="3"/>
  <c r="B44" i="3" s="1"/>
  <c r="D40" i="3"/>
  <c r="B42" i="3" s="1"/>
  <c r="C40" i="3"/>
  <c r="B41" i="3" s="1"/>
  <c r="G41" i="3" s="1"/>
  <c r="E44" i="3"/>
  <c r="C44" i="3"/>
  <c r="E43" i="3"/>
  <c r="C43" i="3"/>
  <c r="B43" i="3"/>
  <c r="C42" i="3"/>
  <c r="G40" i="3"/>
  <c r="E29" i="3"/>
  <c r="D30" i="3"/>
  <c r="E15" i="3"/>
  <c r="E16" i="3"/>
  <c r="D16" i="3"/>
  <c r="C16" i="3"/>
  <c r="F15" i="3"/>
  <c r="F14" i="3"/>
  <c r="C17" i="3" s="1"/>
  <c r="D17" i="3"/>
  <c r="F16" i="3"/>
  <c r="E17" i="3"/>
  <c r="F30" i="3"/>
  <c r="E31" i="3" s="1"/>
  <c r="F27" i="3"/>
  <c r="D27" i="3"/>
  <c r="B29" i="3" s="1"/>
  <c r="C27" i="3"/>
  <c r="C31" i="3"/>
  <c r="B31" i="3"/>
  <c r="E30" i="3"/>
  <c r="C30" i="3"/>
  <c r="B30" i="3"/>
  <c r="D31" i="3"/>
  <c r="C29" i="3"/>
  <c r="B28" i="3"/>
  <c r="G28" i="3" s="1"/>
  <c r="G27" i="3"/>
  <c r="D14" i="3"/>
  <c r="C15" i="3"/>
  <c r="G15" i="3" s="1"/>
  <c r="F13" i="3"/>
  <c r="B17" i="3"/>
  <c r="B16" i="3"/>
  <c r="B15" i="3"/>
  <c r="B14" i="3"/>
  <c r="G13" i="3"/>
  <c r="D2" i="3"/>
  <c r="B4" i="3" s="1"/>
  <c r="E2" i="3"/>
  <c r="B5" i="3"/>
  <c r="C5" i="3"/>
  <c r="C4" i="3"/>
  <c r="D5" i="3"/>
  <c r="B3" i="3"/>
  <c r="F3" i="3" s="1"/>
  <c r="G53" i="3" l="1"/>
  <c r="G56" i="3"/>
  <c r="G55" i="3"/>
  <c r="B54" i="3"/>
  <c r="G54" i="3" s="1"/>
  <c r="G44" i="3"/>
  <c r="G43" i="3"/>
  <c r="G42" i="3"/>
  <c r="G30" i="3"/>
  <c r="G31" i="3"/>
  <c r="G29" i="3"/>
  <c r="G17" i="3"/>
  <c r="G16" i="3"/>
  <c r="G14" i="3"/>
  <c r="F5" i="3"/>
  <c r="F4" i="3"/>
  <c r="F2" i="3"/>
  <c r="H54" i="3" l="1"/>
  <c r="I54" i="3" s="1"/>
  <c r="H52" i="3"/>
  <c r="I52" i="3" s="1"/>
  <c r="H53" i="3"/>
  <c r="I53" i="3" s="1"/>
  <c r="H56" i="3"/>
  <c r="I56" i="3" s="1"/>
  <c r="H55" i="3"/>
  <c r="I55" i="3" s="1"/>
  <c r="I45" i="3"/>
  <c r="I46" i="3" s="1"/>
  <c r="I47" i="3" s="1"/>
  <c r="H30" i="3"/>
  <c r="I30" i="3" s="1"/>
  <c r="H27" i="3"/>
  <c r="I27" i="3" s="1"/>
  <c r="H31" i="3"/>
  <c r="I31" i="3" s="1"/>
  <c r="H29" i="3"/>
  <c r="I29" i="3" s="1"/>
  <c r="H28" i="3"/>
  <c r="I28" i="3" s="1"/>
  <c r="H13" i="3"/>
  <c r="I13" i="3" s="1"/>
  <c r="H17" i="3"/>
  <c r="I17" i="3" s="1"/>
  <c r="H14" i="3"/>
  <c r="I14" i="3" s="1"/>
  <c r="H16" i="3"/>
  <c r="I16" i="3" s="1"/>
  <c r="H15" i="3"/>
  <c r="I15" i="3" s="1"/>
  <c r="G2" i="3"/>
  <c r="H2" i="3" s="1"/>
  <c r="G3" i="3"/>
  <c r="H3" i="3" s="1"/>
  <c r="G4" i="3"/>
  <c r="H4" i="3" s="1"/>
  <c r="G5" i="3"/>
  <c r="H5" i="3" s="1"/>
  <c r="I57" i="3" l="1"/>
  <c r="I58" i="3" s="1"/>
  <c r="I59" i="3" s="1"/>
  <c r="I32" i="3"/>
  <c r="I33" i="3" s="1"/>
  <c r="I34" i="3" s="1"/>
  <c r="I18" i="3"/>
  <c r="I19" i="3" s="1"/>
  <c r="I20" i="3" s="1"/>
  <c r="H7" i="3"/>
  <c r="H8" i="3" s="1"/>
</calcChain>
</file>

<file path=xl/sharedStrings.xml><?xml version="1.0" encoding="utf-8"?>
<sst xmlns="http://schemas.openxmlformats.org/spreadsheetml/2006/main" count="130" uniqueCount="26">
  <si>
    <t>Собств вектор</t>
  </si>
  <si>
    <t>Нормирование СВ</t>
  </si>
  <si>
    <t>Лямбда макс</t>
  </si>
  <si>
    <t>Индекс соглас ИС</t>
  </si>
  <si>
    <t>Отнош соглас ОО</t>
  </si>
  <si>
    <t>&lt;0,1</t>
  </si>
  <si>
    <t>Глобальные приоритеты</t>
  </si>
  <si>
    <t>Локальные приоритеты</t>
  </si>
  <si>
    <t>Уровень 2</t>
  </si>
  <si>
    <t>Уровень 3</t>
  </si>
  <si>
    <t>К1</t>
  </si>
  <si>
    <t>К2</t>
  </si>
  <si>
    <t>К3</t>
  </si>
  <si>
    <t>К4</t>
  </si>
  <si>
    <t>A1</t>
  </si>
  <si>
    <t>A2</t>
  </si>
  <si>
    <t>A3</t>
  </si>
  <si>
    <t>A4</t>
  </si>
  <si>
    <t>A5</t>
  </si>
  <si>
    <t>Количество привлеченных клиентов</t>
  </si>
  <si>
    <t xml:space="preserve">малозатратность </t>
  </si>
  <si>
    <t xml:space="preserve">простота реализации </t>
  </si>
  <si>
    <t>Выгода для клиента</t>
  </si>
  <si>
    <t>Критерии</t>
  </si>
  <si>
    <t>Альтернативы</t>
  </si>
  <si>
    <t>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</si>
</sst>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\ _₽_-;\-* #,##0.000\ _₽_-;_-* &quot;-&quot;???\ _₽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0" borderId="0" xfId="0" applyFont="1"/>
    <xf numFmtId="164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164" fontId="0" fillId="5" borderId="0" xfId="0" applyNumberFormat="1" applyFill="1"/>
    <xf numFmtId="43" fontId="0" fillId="0" borderId="0" xfId="1" applyFont="1"/>
    <xf numFmtId="165" fontId="0" fillId="0" borderId="0" xfId="0" applyNumberFormat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48986</xdr:colOff>
      <xdr:row>0</xdr:row>
      <xdr:rowOff>97971</xdr:rowOff>
    </xdr:from>
    <xdr:to>
      <xdr:col>11</xdr:col>
      <xdr:colOff>302510</xdr:colOff>
      <xdr:row>19</xdr:row>
      <xdr:rowOff>115218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385B5AB-0700-C5F0-5851-6FB57F9C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6" y="97971"/>
          <a:ext cx="7438095" cy="3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3446-45D7-4581-96A1-EDBF5E407DC4}">
  <dimension ref="A1"/>
  <sheetViews>
    <sheetView workbookViewId="0">
      <selection activeCell="C4" sqref="C4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A8E3-4AF9-4E9F-A4BB-D229F3722925}">
  <dimension ref="A1:V59"/>
  <sheetViews>
    <sheetView tabSelected="1" topLeftCell="K1" zoomScale="90" zoomScaleNormal="90" workbookViewId="0">
      <selection activeCell="T6" sqref="T6"/>
    </sheetView>
  </sheetViews>
  <sheetFormatPr defaultRowHeight="14.6" x14ac:dyDescent="0.4"/>
  <cols>
    <col min="6" max="6" width="14.4609375" customWidth="1"/>
    <col min="7" max="7" width="16.07421875" customWidth="1"/>
    <col min="8" max="8" width="19.765625" customWidth="1"/>
  </cols>
  <sheetData>
    <row r="1" spans="1:22" ht="23.15" x14ac:dyDescent="0.6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0</v>
      </c>
      <c r="G1" s="5" t="s">
        <v>1</v>
      </c>
      <c r="O1" s="12" t="s">
        <v>7</v>
      </c>
      <c r="P1" s="10"/>
      <c r="T1" s="12" t="s">
        <v>6</v>
      </c>
      <c r="U1" s="11"/>
    </row>
    <row r="2" spans="1:22" x14ac:dyDescent="0.4">
      <c r="A2" s="1" t="s">
        <v>10</v>
      </c>
      <c r="B2">
        <v>1</v>
      </c>
      <c r="C2">
        <v>5</v>
      </c>
      <c r="D2">
        <f>3</f>
        <v>3</v>
      </c>
      <c r="E2">
        <f>7</f>
        <v>7</v>
      </c>
      <c r="F2" s="4">
        <f>POWER(PRODUCT(B2:E2),0.25)</f>
        <v>3.2010858729436791</v>
      </c>
      <c r="G2" s="6">
        <f>F2/SUM($F$2:$F$5)</f>
        <v>0.57815097845631147</v>
      </c>
      <c r="H2">
        <f>SUM(B$2:B$5)*G2</f>
        <v>0.96909116388867433</v>
      </c>
      <c r="O2" s="8" t="s">
        <v>8</v>
      </c>
      <c r="P2" t="s">
        <v>23</v>
      </c>
      <c r="T2" s="8" t="s">
        <v>8</v>
      </c>
      <c r="U2" t="s">
        <v>23</v>
      </c>
    </row>
    <row r="3" spans="1:22" x14ac:dyDescent="0.4">
      <c r="A3" s="1" t="s">
        <v>11</v>
      </c>
      <c r="B3">
        <f>1/C2</f>
        <v>0.2</v>
      </c>
      <c r="C3">
        <v>1</v>
      </c>
      <c r="D3">
        <v>2</v>
      </c>
      <c r="E3">
        <v>4</v>
      </c>
      <c r="F3" s="4">
        <f t="shared" ref="F3:F5" si="0">POWER(PRODUCT(B3:E3),0.25)</f>
        <v>1.1246826503806981</v>
      </c>
      <c r="G3" s="6">
        <f t="shared" ref="G3:G5" si="1">F3/SUM($F$2:$F$5)</f>
        <v>0.2031299379583619</v>
      </c>
      <c r="H3">
        <f>SUM(C$2:C$5)*G3</f>
        <v>1.3711270812189429</v>
      </c>
      <c r="O3" s="1" t="s">
        <v>10</v>
      </c>
      <c r="P3" s="6">
        <v>0.57815097845631147</v>
      </c>
      <c r="T3" s="1" t="s">
        <v>10</v>
      </c>
      <c r="U3" s="9">
        <v>0.57815097845631147</v>
      </c>
    </row>
    <row r="4" spans="1:22" x14ac:dyDescent="0.4">
      <c r="A4" s="1" t="s">
        <v>12</v>
      </c>
      <c r="B4">
        <f>1/D2</f>
        <v>0.33333333333333331</v>
      </c>
      <c r="C4">
        <f>1/D3</f>
        <v>0.5</v>
      </c>
      <c r="D4">
        <v>1</v>
      </c>
      <c r="E4">
        <v>4</v>
      </c>
      <c r="F4" s="4">
        <f t="shared" si="0"/>
        <v>0.90360200360984477</v>
      </c>
      <c r="G4" s="6">
        <f t="shared" si="1"/>
        <v>0.16320036489421189</v>
      </c>
      <c r="H4">
        <f>SUM(D$2:D$5)*G4</f>
        <v>1.0200022805888243</v>
      </c>
      <c r="O4" s="1" t="s">
        <v>11</v>
      </c>
      <c r="P4" s="6">
        <v>0.2031299379583619</v>
      </c>
      <c r="T4" s="1" t="s">
        <v>11</v>
      </c>
      <c r="U4" s="9">
        <v>0.2031299379583619</v>
      </c>
    </row>
    <row r="5" spans="1:22" x14ac:dyDescent="0.4">
      <c r="A5" s="1" t="s">
        <v>12</v>
      </c>
      <c r="B5">
        <f>1/E2</f>
        <v>0.14285714285714285</v>
      </c>
      <c r="C5">
        <f>1/E3</f>
        <v>0.25</v>
      </c>
      <c r="D5">
        <f>1/E4</f>
        <v>0.25</v>
      </c>
      <c r="E5">
        <v>1</v>
      </c>
      <c r="F5" s="4">
        <f t="shared" si="0"/>
        <v>0.30739407647563222</v>
      </c>
      <c r="G5" s="6">
        <f t="shared" si="1"/>
        <v>5.5518718691114556E-2</v>
      </c>
      <c r="H5">
        <f>SUM(E$2:E$5)*G5</f>
        <v>0.8882994990578329</v>
      </c>
      <c r="O5" s="1" t="s">
        <v>12</v>
      </c>
      <c r="P5" s="6">
        <v>0.16320036489421189</v>
      </c>
      <c r="T5" s="1" t="s">
        <v>12</v>
      </c>
      <c r="U5" s="9">
        <v>0.16320036489421189</v>
      </c>
    </row>
    <row r="6" spans="1:22" x14ac:dyDescent="0.4">
      <c r="G6" s="7" t="s">
        <v>2</v>
      </c>
      <c r="H6" s="13">
        <f>SUM(H2:H5)</f>
        <v>4.2485200247542743</v>
      </c>
      <c r="O6" s="1" t="s">
        <v>12</v>
      </c>
      <c r="P6" s="6">
        <v>5.5518718691114556E-2</v>
      </c>
      <c r="T6" s="1" t="s">
        <v>13</v>
      </c>
      <c r="U6" s="9">
        <v>5.5518718691114556E-2</v>
      </c>
    </row>
    <row r="7" spans="1:22" x14ac:dyDescent="0.4">
      <c r="G7" s="7" t="s">
        <v>3</v>
      </c>
      <c r="H7" s="13">
        <f>(H6-4)/(4-1)</f>
        <v>8.2840008251424749E-2</v>
      </c>
      <c r="P7" s="2"/>
    </row>
    <row r="8" spans="1:22" x14ac:dyDescent="0.4">
      <c r="G8" s="7" t="s">
        <v>4</v>
      </c>
      <c r="H8" s="13">
        <f>H7/0.9</f>
        <v>9.2044453612694158E-2</v>
      </c>
      <c r="I8" s="5" t="s">
        <v>5</v>
      </c>
      <c r="P8" s="2"/>
    </row>
    <row r="9" spans="1:22" x14ac:dyDescent="0.4">
      <c r="O9" s="8" t="s">
        <v>9</v>
      </c>
      <c r="P9" s="2" t="s">
        <v>24</v>
      </c>
      <c r="T9" s="8" t="s">
        <v>9</v>
      </c>
      <c r="U9" s="2" t="s">
        <v>24</v>
      </c>
    </row>
    <row r="10" spans="1:22" x14ac:dyDescent="0.4">
      <c r="P10" s="2"/>
    </row>
    <row r="11" spans="1:22" x14ac:dyDescent="0.4">
      <c r="A11" t="s">
        <v>19</v>
      </c>
      <c r="O11" t="s">
        <v>10</v>
      </c>
    </row>
    <row r="12" spans="1:22" x14ac:dyDescent="0.4">
      <c r="A12" s="1"/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3" t="s">
        <v>0</v>
      </c>
      <c r="H12" s="5" t="s">
        <v>1</v>
      </c>
      <c r="O12" s="1" t="s">
        <v>14</v>
      </c>
      <c r="P12" s="16">
        <v>0.25616642039798077</v>
      </c>
      <c r="T12" s="1" t="s">
        <v>14</v>
      </c>
      <c r="U12" s="18">
        <f>$P12*$U$3+$P19*$U$4+$P26*$U$5+$P33*$U$6</f>
        <v>0.22219237127110728</v>
      </c>
    </row>
    <row r="13" spans="1:22" x14ac:dyDescent="0.4">
      <c r="A13" s="1" t="s">
        <v>14</v>
      </c>
      <c r="B13">
        <v>1</v>
      </c>
      <c r="C13">
        <v>5</v>
      </c>
      <c r="D13">
        <v>3</v>
      </c>
      <c r="E13">
        <v>3</v>
      </c>
      <c r="F13" s="14">
        <f>1/3</f>
        <v>0.33333333333333331</v>
      </c>
      <c r="G13" s="4">
        <f>POWER(PRODUCT(B13:F13),0.2)</f>
        <v>1.7187719275874789</v>
      </c>
      <c r="H13" s="6">
        <f t="shared" ref="H13:H16" si="2">G13/SUM($G$13:$G$17)</f>
        <v>0.25616642039798077</v>
      </c>
      <c r="I13">
        <f>SUM(B$13:B$17)*H13</f>
        <v>1.2466765792701731</v>
      </c>
      <c r="O13" s="1" t="s">
        <v>15</v>
      </c>
      <c r="P13" s="17">
        <v>3.8765741065574066E-2</v>
      </c>
      <c r="T13" s="1" t="s">
        <v>15</v>
      </c>
      <c r="U13" s="18">
        <f>$P13*$U$3+$P20*$U$4+$P27*$U$5+$P34*$U$6</f>
        <v>0.18549619676272436</v>
      </c>
    </row>
    <row r="14" spans="1:22" x14ac:dyDescent="0.4">
      <c r="A14" s="1" t="s">
        <v>15</v>
      </c>
      <c r="B14">
        <f>1/C13</f>
        <v>0.2</v>
      </c>
      <c r="C14">
        <v>1</v>
      </c>
      <c r="D14">
        <f>1/4</f>
        <v>0.25</v>
      </c>
      <c r="E14">
        <f>1/6</f>
        <v>0.16666666666666666</v>
      </c>
      <c r="F14">
        <f>1/7</f>
        <v>0.14285714285714285</v>
      </c>
      <c r="G14" s="4">
        <f t="shared" ref="G14:G17" si="3">POWER(PRODUCT(B14:F14),0.2)</f>
        <v>0.26010227020433874</v>
      </c>
      <c r="H14" s="6">
        <f t="shared" si="2"/>
        <v>3.8765741065574066E-2</v>
      </c>
      <c r="I14">
        <f>SUM(C$13:C$17)*H14</f>
        <v>0.89161204450820353</v>
      </c>
      <c r="O14" s="1" t="s">
        <v>16</v>
      </c>
      <c r="P14" s="17">
        <v>9.9607420877773745E-2</v>
      </c>
      <c r="T14" s="1" t="s">
        <v>16</v>
      </c>
      <c r="U14" s="18">
        <f>$P14*$U$3+$P21*$U$4+$P28*$U$5+$P35*$U$6</f>
        <v>0.12647293647426938</v>
      </c>
    </row>
    <row r="15" spans="1:22" x14ac:dyDescent="0.4">
      <c r="A15" s="1" t="s">
        <v>16</v>
      </c>
      <c r="B15">
        <f>1/D13</f>
        <v>0.33333333333333331</v>
      </c>
      <c r="C15">
        <f>1/D14</f>
        <v>4</v>
      </c>
      <c r="D15">
        <v>1</v>
      </c>
      <c r="E15">
        <f>1/2</f>
        <v>0.5</v>
      </c>
      <c r="F15">
        <f>1/5</f>
        <v>0.2</v>
      </c>
      <c r="G15" s="4">
        <f t="shared" si="3"/>
        <v>0.66832506195826891</v>
      </c>
      <c r="H15" s="6">
        <f t="shared" si="2"/>
        <v>9.9607420877773745E-2</v>
      </c>
      <c r="I15">
        <f>SUM(D$13:D$17)*H15</f>
        <v>1.1205834848749547</v>
      </c>
      <c r="O15" s="1" t="s">
        <v>17</v>
      </c>
      <c r="P15" s="17">
        <v>0.17120243878410846</v>
      </c>
      <c r="T15" s="1" t="s">
        <v>17</v>
      </c>
      <c r="U15" s="18">
        <f>$P15*$U$3+$P22*$U$4+$P29*$U$5+$P36*$U$6</f>
        <v>0.14378995947901518</v>
      </c>
    </row>
    <row r="16" spans="1:22" x14ac:dyDescent="0.4">
      <c r="A16" s="1" t="s">
        <v>17</v>
      </c>
      <c r="B16">
        <f>1/E13</f>
        <v>0.33333333333333331</v>
      </c>
      <c r="C16">
        <f>1/E14</f>
        <v>6</v>
      </c>
      <c r="D16">
        <f>1/E15</f>
        <v>2</v>
      </c>
      <c r="E16">
        <f>1</f>
        <v>1</v>
      </c>
      <c r="F16">
        <f>1/2</f>
        <v>0.5</v>
      </c>
      <c r="G16" s="4">
        <f t="shared" si="3"/>
        <v>1.1486983549970351</v>
      </c>
      <c r="H16" s="6">
        <f t="shared" si="2"/>
        <v>0.17120243878410846</v>
      </c>
      <c r="I16">
        <f>SUM(E$13:E$17)*H16</f>
        <v>1.1413495918940564</v>
      </c>
      <c r="O16" s="1" t="s">
        <v>18</v>
      </c>
      <c r="P16" s="17">
        <v>0.43425797887456302</v>
      </c>
      <c r="T16" s="1" t="s">
        <v>18</v>
      </c>
      <c r="U16" s="18">
        <f>$P16*$U$3+$P23*$U$4+$P30*$U$5+$P37*$U$6</f>
        <v>0.32204853601288363</v>
      </c>
      <c r="V16" t="s">
        <v>25</v>
      </c>
    </row>
    <row r="17" spans="1:16" x14ac:dyDescent="0.4">
      <c r="A17" s="1" t="s">
        <v>18</v>
      </c>
      <c r="B17">
        <f>1/F13</f>
        <v>3</v>
      </c>
      <c r="C17">
        <f>1/F14</f>
        <v>7</v>
      </c>
      <c r="D17">
        <f>1/F15</f>
        <v>5</v>
      </c>
      <c r="E17">
        <f>1/F16</f>
        <v>2</v>
      </c>
      <c r="F17">
        <v>1</v>
      </c>
      <c r="G17" s="4">
        <f t="shared" si="3"/>
        <v>2.913693458576192</v>
      </c>
      <c r="H17" s="6">
        <f>G17/SUM($G$13:$G$17)</f>
        <v>0.43425797887456302</v>
      </c>
      <c r="I17">
        <f>SUM(F$13:F$17)*H17</f>
        <v>0.94502807783654919</v>
      </c>
    </row>
    <row r="18" spans="1:16" x14ac:dyDescent="0.4">
      <c r="H18" s="7" t="s">
        <v>2</v>
      </c>
      <c r="I18" s="13">
        <f>SUM(I13:I17)</f>
        <v>5.3452497783839368</v>
      </c>
      <c r="O18" s="1" t="s">
        <v>11</v>
      </c>
    </row>
    <row r="19" spans="1:16" x14ac:dyDescent="0.4">
      <c r="H19" s="7" t="s">
        <v>3</v>
      </c>
      <c r="I19" s="13">
        <f>(I18-5)/(5-1)</f>
        <v>8.6312444595984195E-2</v>
      </c>
      <c r="O19" s="1" t="s">
        <v>14</v>
      </c>
      <c r="P19" s="5">
        <v>0.10919114970039115</v>
      </c>
    </row>
    <row r="20" spans="1:16" x14ac:dyDescent="0.4">
      <c r="H20" s="7" t="s">
        <v>4</v>
      </c>
      <c r="I20" s="13">
        <f>I19/1.12</f>
        <v>7.7064682674985882E-2</v>
      </c>
      <c r="J20" s="5" t="s">
        <v>5</v>
      </c>
      <c r="O20" s="1" t="s">
        <v>15</v>
      </c>
      <c r="P20" s="5">
        <v>0.47872977729801386</v>
      </c>
    </row>
    <row r="21" spans="1:16" x14ac:dyDescent="0.4">
      <c r="O21" s="1" t="s">
        <v>16</v>
      </c>
      <c r="P21" s="5">
        <v>0.18614866983721975</v>
      </c>
    </row>
    <row r="22" spans="1:16" x14ac:dyDescent="0.4">
      <c r="O22" s="1" t="s">
        <v>17</v>
      </c>
      <c r="P22" s="5">
        <v>5.6482600791093809E-2</v>
      </c>
    </row>
    <row r="23" spans="1:16" x14ac:dyDescent="0.4">
      <c r="O23" s="1" t="s">
        <v>18</v>
      </c>
      <c r="P23" s="5">
        <v>0.16944780237328144</v>
      </c>
    </row>
    <row r="25" spans="1:16" x14ac:dyDescent="0.4">
      <c r="A25" t="s">
        <v>20</v>
      </c>
      <c r="O25" s="1" t="s">
        <v>12</v>
      </c>
    </row>
    <row r="26" spans="1:16" x14ac:dyDescent="0.4">
      <c r="A26" s="1"/>
      <c r="B26" s="1" t="s">
        <v>14</v>
      </c>
      <c r="C26" s="1" t="s">
        <v>15</v>
      </c>
      <c r="D26" s="1" t="s">
        <v>16</v>
      </c>
      <c r="E26" s="1" t="s">
        <v>17</v>
      </c>
      <c r="F26" s="1" t="s">
        <v>18</v>
      </c>
      <c r="G26" s="3" t="s">
        <v>0</v>
      </c>
      <c r="H26" s="5" t="s">
        <v>1</v>
      </c>
      <c r="O26" s="1" t="s">
        <v>14</v>
      </c>
      <c r="P26" s="5">
        <v>0.27616114256237057</v>
      </c>
    </row>
    <row r="27" spans="1:16" x14ac:dyDescent="0.4">
      <c r="A27" s="1" t="s">
        <v>14</v>
      </c>
      <c r="B27">
        <v>1</v>
      </c>
      <c r="C27">
        <f>1/3</f>
        <v>0.33333333333333331</v>
      </c>
      <c r="D27">
        <f>1/2</f>
        <v>0.5</v>
      </c>
      <c r="E27">
        <v>3</v>
      </c>
      <c r="F27" s="14">
        <f>1/3</f>
        <v>0.33333333333333331</v>
      </c>
      <c r="G27" s="4">
        <f>POWER(PRODUCT(B27:F27),0.2)</f>
        <v>0.69882711877157921</v>
      </c>
      <c r="H27" s="6">
        <f>G27/SUM($G$27:$G$31)</f>
        <v>0.10919114970039115</v>
      </c>
      <c r="I27">
        <f>SUM(B$27:B$31)*H27</f>
        <v>1.0191173972036507</v>
      </c>
      <c r="O27" s="1" t="s">
        <v>15</v>
      </c>
      <c r="P27" s="5">
        <v>0.37792952210934849</v>
      </c>
    </row>
    <row r="28" spans="1:16" x14ac:dyDescent="0.4">
      <c r="A28" s="1" t="s">
        <v>15</v>
      </c>
      <c r="B28">
        <f>1/C27</f>
        <v>3</v>
      </c>
      <c r="C28">
        <v>1</v>
      </c>
      <c r="D28">
        <v>5</v>
      </c>
      <c r="E28">
        <v>6</v>
      </c>
      <c r="F28">
        <v>3</v>
      </c>
      <c r="G28" s="4">
        <f t="shared" ref="G28:G31" si="4">POWER(PRODUCT(B28:F28),0.2)</f>
        <v>3.0638870628004056</v>
      </c>
      <c r="H28" s="6">
        <f>G28/SUM($G$27:$G$31)</f>
        <v>0.47872977729801386</v>
      </c>
      <c r="I28">
        <f>SUM(C$27:C$31)*H28</f>
        <v>0.9734172138392948</v>
      </c>
      <c r="O28" s="1" t="s">
        <v>16</v>
      </c>
      <c r="P28" s="5">
        <v>0.17018922724897415</v>
      </c>
    </row>
    <row r="29" spans="1:16" x14ac:dyDescent="0.4">
      <c r="A29" s="1" t="s">
        <v>16</v>
      </c>
      <c r="B29">
        <f>1/D27</f>
        <v>2</v>
      </c>
      <c r="C29">
        <f>1/D28</f>
        <v>0.2</v>
      </c>
      <c r="D29">
        <v>1</v>
      </c>
      <c r="E29">
        <f>3</f>
        <v>3</v>
      </c>
      <c r="F29">
        <v>2</v>
      </c>
      <c r="G29" s="4">
        <f t="shared" si="4"/>
        <v>1.1913578981670916</v>
      </c>
      <c r="H29" s="6">
        <f>G29/SUM($G$27:$G$31)</f>
        <v>0.18614866983721975</v>
      </c>
      <c r="I29">
        <f>SUM(D$27:D$31)*H29</f>
        <v>1.3650902454729448</v>
      </c>
      <c r="O29" s="1" t="s">
        <v>17</v>
      </c>
      <c r="P29" s="5">
        <v>4.6740792487870345E-2</v>
      </c>
    </row>
    <row r="30" spans="1:16" x14ac:dyDescent="0.4">
      <c r="A30" s="1" t="s">
        <v>17</v>
      </c>
      <c r="B30">
        <f>1/E27</f>
        <v>0.33333333333333331</v>
      </c>
      <c r="C30">
        <f>1/E28</f>
        <v>0.16666666666666666</v>
      </c>
      <c r="D30">
        <f>1/E29</f>
        <v>0.33333333333333331</v>
      </c>
      <c r="E30">
        <f>1</f>
        <v>1</v>
      </c>
      <c r="F30">
        <f>1/3</f>
        <v>0.33333333333333331</v>
      </c>
      <c r="G30" s="4">
        <f t="shared" si="4"/>
        <v>0.36149059039923281</v>
      </c>
      <c r="H30" s="6">
        <f>G30/SUM($G$27:$G$31)</f>
        <v>5.6482600791093809E-2</v>
      </c>
      <c r="I30">
        <f>SUM(E$27:E$31)*H30</f>
        <v>0.90372161265750095</v>
      </c>
      <c r="O30" s="1" t="s">
        <v>18</v>
      </c>
      <c r="P30" s="5">
        <v>0.12897931559143649</v>
      </c>
    </row>
    <row r="31" spans="1:16" x14ac:dyDescent="0.4">
      <c r="A31" s="1" t="s">
        <v>18</v>
      </c>
      <c r="B31">
        <f>1/F27</f>
        <v>3</v>
      </c>
      <c r="C31">
        <f>1/F28</f>
        <v>0.33333333333333331</v>
      </c>
      <c r="D31">
        <f>1/F29</f>
        <v>0.5</v>
      </c>
      <c r="E31">
        <f>1/F30</f>
        <v>3</v>
      </c>
      <c r="F31">
        <v>1</v>
      </c>
      <c r="G31" s="4">
        <f t="shared" si="4"/>
        <v>1.0844717711976986</v>
      </c>
      <c r="H31" s="6">
        <f>G31/SUM($G$27:$G$31)</f>
        <v>0.16944780237328144</v>
      </c>
      <c r="I31" s="15">
        <f>SUM(F$27:F$31)*H31</f>
        <v>1.1296520158218764</v>
      </c>
    </row>
    <row r="32" spans="1:16" x14ac:dyDescent="0.4">
      <c r="H32" s="7" t="s">
        <v>2</v>
      </c>
      <c r="I32" s="13">
        <f>SUM(I27:I31)</f>
        <v>5.3909984849952677</v>
      </c>
      <c r="O32" s="1" t="s">
        <v>13</v>
      </c>
    </row>
    <row r="33" spans="1:16" x14ac:dyDescent="0.4">
      <c r="H33" s="7" t="s">
        <v>3</v>
      </c>
      <c r="I33" s="13">
        <f>(I32-5)/(5-1)</f>
        <v>9.774962124881692E-2</v>
      </c>
      <c r="O33" s="1" t="s">
        <v>14</v>
      </c>
      <c r="P33" s="5">
        <v>0.12320014099018732</v>
      </c>
    </row>
    <row r="34" spans="1:16" x14ac:dyDescent="0.4">
      <c r="H34" s="7" t="s">
        <v>4</v>
      </c>
      <c r="I34" s="13">
        <f>I33/1.12</f>
        <v>8.727644754358653E-2</v>
      </c>
      <c r="J34" s="5" t="s">
        <v>5</v>
      </c>
      <c r="O34" s="1" t="s">
        <v>15</v>
      </c>
      <c r="P34" s="5">
        <v>7.4950572694645487E-2</v>
      </c>
    </row>
    <row r="35" spans="1:16" x14ac:dyDescent="0.4">
      <c r="O35" s="1" t="s">
        <v>16</v>
      </c>
      <c r="P35" s="5">
        <v>5.9394326217402718E-2</v>
      </c>
    </row>
    <row r="36" spans="1:16" x14ac:dyDescent="0.4">
      <c r="O36" s="1" t="s">
        <v>17</v>
      </c>
      <c r="P36" s="5">
        <v>0.46304527561266617</v>
      </c>
    </row>
    <row r="37" spans="1:16" x14ac:dyDescent="0.4">
      <c r="O37" s="1" t="s">
        <v>18</v>
      </c>
      <c r="P37" s="5">
        <v>0.27940968448509834</v>
      </c>
    </row>
    <row r="38" spans="1:16" x14ac:dyDescent="0.4">
      <c r="A38" t="s">
        <v>21</v>
      </c>
    </row>
    <row r="39" spans="1:16" x14ac:dyDescent="0.4">
      <c r="A39" s="1"/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3" t="s">
        <v>0</v>
      </c>
      <c r="H39" s="5" t="s">
        <v>1</v>
      </c>
    </row>
    <row r="40" spans="1:16" x14ac:dyDescent="0.4">
      <c r="A40" s="1" t="s">
        <v>14</v>
      </c>
      <c r="B40">
        <v>1</v>
      </c>
      <c r="C40">
        <f>1/2</f>
        <v>0.5</v>
      </c>
      <c r="D40">
        <f>2</f>
        <v>2</v>
      </c>
      <c r="E40">
        <v>5</v>
      </c>
      <c r="F40" s="14">
        <f>3</f>
        <v>3</v>
      </c>
      <c r="G40" s="4">
        <f>POWER(PRODUCT(B40:F40),0.2)</f>
        <v>1.7187719275874789</v>
      </c>
      <c r="H40" s="6">
        <f>G40/SUM($G$40:$G$44)</f>
        <v>0.27616114256237057</v>
      </c>
      <c r="I40">
        <f>SUM(B$40:B$44)*H40</f>
        <v>1.1138499416682279</v>
      </c>
    </row>
    <row r="41" spans="1:16" x14ac:dyDescent="0.4">
      <c r="A41" s="1" t="s">
        <v>15</v>
      </c>
      <c r="B41">
        <f>1/C40</f>
        <v>2</v>
      </c>
      <c r="C41">
        <v>1</v>
      </c>
      <c r="D41">
        <v>3</v>
      </c>
      <c r="E41">
        <v>4</v>
      </c>
      <c r="F41">
        <v>3</v>
      </c>
      <c r="G41" s="4">
        <f t="shared" ref="G41:G44" si="5">POWER(PRODUCT(B41:F41),0.2)</f>
        <v>2.3521580450493471</v>
      </c>
      <c r="H41" s="6">
        <f>G41/SUM($G$40:$G$44)</f>
        <v>0.37792952210934849</v>
      </c>
      <c r="I41">
        <f>SUM(C$40:C$44)*H41</f>
        <v>0.9133296784309255</v>
      </c>
    </row>
    <row r="42" spans="1:16" x14ac:dyDescent="0.4">
      <c r="A42" s="1" t="s">
        <v>16</v>
      </c>
      <c r="B42">
        <f>1/D40</f>
        <v>0.5</v>
      </c>
      <c r="C42">
        <f>1/D41</f>
        <v>0.33333333333333331</v>
      </c>
      <c r="D42">
        <v>1</v>
      </c>
      <c r="E42">
        <v>4</v>
      </c>
      <c r="F42">
        <v>2</v>
      </c>
      <c r="G42" s="4">
        <f t="shared" si="5"/>
        <v>1.0592238410488122</v>
      </c>
      <c r="H42" s="6">
        <f>G42/SUM($G$40:$G$44)</f>
        <v>0.17018922724897415</v>
      </c>
      <c r="I42">
        <f>SUM(D$40:D$44)*H42</f>
        <v>1.1487772839305754</v>
      </c>
    </row>
    <row r="43" spans="1:16" x14ac:dyDescent="0.4">
      <c r="A43" s="1" t="s">
        <v>17</v>
      </c>
      <c r="B43">
        <f>1/E40</f>
        <v>0.2</v>
      </c>
      <c r="C43">
        <f>1/E41</f>
        <v>0.25</v>
      </c>
      <c r="D43">
        <f>1/E42</f>
        <v>0.25</v>
      </c>
      <c r="E43">
        <f>1</f>
        <v>1</v>
      </c>
      <c r="F43">
        <f>1/6</f>
        <v>0.16666666666666666</v>
      </c>
      <c r="G43" s="4">
        <f t="shared" si="5"/>
        <v>0.29090537957634399</v>
      </c>
      <c r="H43" s="6">
        <f>G43/SUM($G$40:$G$44)</f>
        <v>4.6740792487870345E-2</v>
      </c>
      <c r="I43">
        <f>SUM(E$40:E$44)*H43</f>
        <v>0.93481584975740684</v>
      </c>
    </row>
    <row r="44" spans="1:16" x14ac:dyDescent="0.4">
      <c r="A44" s="1" t="s">
        <v>18</v>
      </c>
      <c r="B44">
        <f>1/F40</f>
        <v>0.33333333333333331</v>
      </c>
      <c r="C44">
        <f>1/F41</f>
        <v>0.33333333333333331</v>
      </c>
      <c r="D44">
        <f>1/F42</f>
        <v>0.5</v>
      </c>
      <c r="E44">
        <f>1/F43</f>
        <v>6</v>
      </c>
      <c r="F44">
        <v>1</v>
      </c>
      <c r="G44" s="4">
        <f t="shared" si="5"/>
        <v>0.8027415617602307</v>
      </c>
      <c r="H44" s="6">
        <f>G44/SUM($G$40:$G$44)</f>
        <v>0.12897931559143649</v>
      </c>
      <c r="I44" s="15">
        <f>SUM(F$40:F$44)*H44</f>
        <v>1.1823103929215011</v>
      </c>
    </row>
    <row r="45" spans="1:16" x14ac:dyDescent="0.4">
      <c r="H45" s="7" t="s">
        <v>2</v>
      </c>
      <c r="I45" s="13">
        <f>SUM(I40:I44)</f>
        <v>5.2930831467086366</v>
      </c>
    </row>
    <row r="46" spans="1:16" x14ac:dyDescent="0.4">
      <c r="H46" s="7" t="s">
        <v>3</v>
      </c>
      <c r="I46" s="13">
        <f>(I45-5)/(5-1)</f>
        <v>7.3270786677159139E-2</v>
      </c>
    </row>
    <row r="47" spans="1:16" x14ac:dyDescent="0.4">
      <c r="H47" s="7" t="s">
        <v>4</v>
      </c>
      <c r="I47" s="13">
        <f>I46/1.12</f>
        <v>6.5420345247463513E-2</v>
      </c>
      <c r="J47" s="5" t="s">
        <v>5</v>
      </c>
    </row>
    <row r="50" spans="1:10" x14ac:dyDescent="0.4">
      <c r="A50" t="s">
        <v>22</v>
      </c>
    </row>
    <row r="51" spans="1:10" x14ac:dyDescent="0.4">
      <c r="A51" s="1"/>
      <c r="B51" s="1" t="s">
        <v>14</v>
      </c>
      <c r="C51" s="1" t="s">
        <v>15</v>
      </c>
      <c r="D51" s="1" t="s">
        <v>16</v>
      </c>
      <c r="E51" s="1" t="s">
        <v>17</v>
      </c>
      <c r="F51" s="1" t="s">
        <v>18</v>
      </c>
      <c r="G51" s="3" t="s">
        <v>0</v>
      </c>
      <c r="H51" s="5" t="s">
        <v>1</v>
      </c>
    </row>
    <row r="52" spans="1:10" x14ac:dyDescent="0.4">
      <c r="A52" s="1" t="s">
        <v>14</v>
      </c>
      <c r="B52">
        <v>1</v>
      </c>
      <c r="C52">
        <f>3</f>
        <v>3</v>
      </c>
      <c r="D52">
        <f>2</f>
        <v>2</v>
      </c>
      <c r="E52">
        <f>1/5</f>
        <v>0.2</v>
      </c>
      <c r="F52" s="14">
        <f>1/3</f>
        <v>0.33333333333333331</v>
      </c>
      <c r="G52" s="4">
        <f>POWER(PRODUCT(B52:F52),0.2)</f>
        <v>0.83255320740187311</v>
      </c>
      <c r="H52" s="6">
        <f>G52/SUM($G$52:$G$56)</f>
        <v>0.12320014099018732</v>
      </c>
      <c r="I52">
        <f>SUM(B$52:B$56)*H52</f>
        <v>1.2114680530701751</v>
      </c>
    </row>
    <row r="53" spans="1:10" x14ac:dyDescent="0.4">
      <c r="A53" s="1" t="s">
        <v>15</v>
      </c>
      <c r="B53">
        <f>1/C52</f>
        <v>0.33333333333333331</v>
      </c>
      <c r="C53">
        <v>1</v>
      </c>
      <c r="D53">
        <v>2</v>
      </c>
      <c r="E53">
        <f>1/5</f>
        <v>0.2</v>
      </c>
      <c r="F53">
        <f>1/4</f>
        <v>0.25</v>
      </c>
      <c r="G53" s="4">
        <f t="shared" ref="G53:G56" si="6">POWER(PRODUCT(B53:F53),0.2)</f>
        <v>0.50649568411211821</v>
      </c>
      <c r="H53" s="6">
        <f>G53/SUM($G$52:$G$56)</f>
        <v>7.4950572694645487E-2</v>
      </c>
      <c r="I53">
        <f>SUM(C$52:C$56)*H53</f>
        <v>1.011832731377714</v>
      </c>
    </row>
    <row r="54" spans="1:10" x14ac:dyDescent="0.4">
      <c r="A54" s="1" t="s">
        <v>16</v>
      </c>
      <c r="B54">
        <f>1/D52</f>
        <v>0.5</v>
      </c>
      <c r="C54">
        <f>1/D53</f>
        <v>0.5</v>
      </c>
      <c r="D54">
        <v>1</v>
      </c>
      <c r="E54">
        <f>1/6</f>
        <v>0.16666666666666666</v>
      </c>
      <c r="F54">
        <f>1/4</f>
        <v>0.25</v>
      </c>
      <c r="G54" s="4">
        <f t="shared" si="6"/>
        <v>0.40137078088011535</v>
      </c>
      <c r="H54" s="6">
        <f>G54/SUM($G$52:$G$56)</f>
        <v>5.9394326217402718E-2</v>
      </c>
      <c r="I54">
        <f>SUM(D$52:D$56)*H54</f>
        <v>0.89091489326104079</v>
      </c>
    </row>
    <row r="55" spans="1:10" x14ac:dyDescent="0.4">
      <c r="A55" s="1" t="s">
        <v>17</v>
      </c>
      <c r="B55">
        <f>1/E52</f>
        <v>5</v>
      </c>
      <c r="C55">
        <f>1/E53</f>
        <v>5</v>
      </c>
      <c r="D55">
        <f>1/E54</f>
        <v>6</v>
      </c>
      <c r="E55">
        <f>1</f>
        <v>1</v>
      </c>
      <c r="F55">
        <f>2</f>
        <v>2</v>
      </c>
      <c r="G55" s="4">
        <f t="shared" si="6"/>
        <v>3.1291346445318982</v>
      </c>
      <c r="H55" s="6">
        <f>G55/SUM($G$52:$G$56)</f>
        <v>0.46304527561266617</v>
      </c>
      <c r="I55">
        <f>SUM(E$52:E$56)*H55</f>
        <v>0.95696023626617666</v>
      </c>
    </row>
    <row r="56" spans="1:10" x14ac:dyDescent="0.4">
      <c r="A56" s="1" t="s">
        <v>18</v>
      </c>
      <c r="B56">
        <f>1/F52</f>
        <v>3</v>
      </c>
      <c r="C56">
        <f>1/F53</f>
        <v>4</v>
      </c>
      <c r="D56">
        <f>1/F54</f>
        <v>4</v>
      </c>
      <c r="E56">
        <f>1/F55</f>
        <v>0.5</v>
      </c>
      <c r="F56">
        <v>1</v>
      </c>
      <c r="G56" s="4">
        <f t="shared" si="6"/>
        <v>1.8881750225898042</v>
      </c>
      <c r="H56" s="6">
        <f>G56/SUM($G$52:$G$56)</f>
        <v>0.27940968448509834</v>
      </c>
      <c r="I56" s="15">
        <f>SUM(F$52:F$56)*H56</f>
        <v>1.0710704571928769</v>
      </c>
    </row>
    <row r="57" spans="1:10" x14ac:dyDescent="0.4">
      <c r="H57" s="7" t="s">
        <v>2</v>
      </c>
      <c r="I57" s="13">
        <f>SUM(I52:I56)</f>
        <v>5.1422463711679836</v>
      </c>
    </row>
    <row r="58" spans="1:10" x14ac:dyDescent="0.4">
      <c r="H58" s="7" t="s">
        <v>3</v>
      </c>
      <c r="I58" s="13">
        <f>(I57-5)/(5-1)</f>
        <v>3.5561592791995889E-2</v>
      </c>
    </row>
    <row r="59" spans="1:10" x14ac:dyDescent="0.4">
      <c r="H59" s="7" t="s">
        <v>4</v>
      </c>
      <c r="I59" s="13">
        <f>I58/1.12</f>
        <v>3.1751422135710611E-2</v>
      </c>
      <c r="J59" s="5" t="s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Дерево иерархии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Yurii_Slau</cp:lastModifiedBy>
  <dcterms:created xsi:type="dcterms:W3CDTF">2015-06-05T18:19:34Z</dcterms:created>
  <dcterms:modified xsi:type="dcterms:W3CDTF">2022-12-19T04:16:14Z</dcterms:modified>
</cp:coreProperties>
</file>