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Документы\ТУСУР\Системный анализ\"/>
    </mc:Choice>
  </mc:AlternateContent>
  <xr:revisionPtr revIDLastSave="0" documentId="13_ncr:1_{45CF12A6-034C-440C-9CA5-BF4A00D626B4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Дерево целей" sheetId="2" r:id="rId1"/>
    <sheet name="расчет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1" l="1"/>
  <c r="W34" i="1"/>
  <c r="W33" i="1"/>
  <c r="W32" i="1"/>
  <c r="W13" i="1"/>
  <c r="W14" i="1"/>
  <c r="W12" i="1"/>
  <c r="W17" i="1"/>
  <c r="W18" i="1"/>
  <c r="W19" i="1"/>
  <c r="W16" i="1"/>
  <c r="W22" i="1"/>
  <c r="W23" i="1"/>
  <c r="W21" i="1"/>
  <c r="W26" i="1"/>
  <c r="W25" i="1"/>
  <c r="H48" i="1"/>
  <c r="H49" i="1" s="1"/>
  <c r="H44" i="1"/>
  <c r="H43" i="1"/>
  <c r="G44" i="1"/>
  <c r="G43" i="1"/>
  <c r="F44" i="1"/>
  <c r="F43" i="1"/>
  <c r="B44" i="1"/>
  <c r="H35" i="1"/>
  <c r="H34" i="1"/>
  <c r="H33" i="1"/>
  <c r="G35" i="1"/>
  <c r="G34" i="1"/>
  <c r="G33" i="1"/>
  <c r="C35" i="1"/>
  <c r="B35" i="1"/>
  <c r="F35" i="1" s="1"/>
  <c r="B34" i="1"/>
  <c r="F34" i="1" s="1"/>
  <c r="F33" i="1"/>
  <c r="C23" i="1"/>
  <c r="D26" i="1"/>
  <c r="C26" i="1"/>
  <c r="F26" i="1" s="1"/>
  <c r="B26" i="1"/>
  <c r="C25" i="1"/>
  <c r="B24" i="1"/>
  <c r="F24" i="1" s="1"/>
  <c r="F23" i="1"/>
  <c r="H15" i="1"/>
  <c r="H14" i="1"/>
  <c r="F13" i="1"/>
  <c r="C15" i="1"/>
  <c r="B14" i="1"/>
  <c r="B15" i="1"/>
  <c r="F15" i="1" s="1"/>
  <c r="D5" i="1"/>
  <c r="C5" i="1"/>
  <c r="B5" i="1"/>
  <c r="F5" i="1" s="1"/>
  <c r="C4" i="1"/>
  <c r="B3" i="1"/>
  <c r="F3" i="1" s="1"/>
  <c r="D3" i="1"/>
  <c r="D2" i="1"/>
  <c r="B4" i="1" s="1"/>
  <c r="F4" i="1" s="1"/>
  <c r="H47" i="1" l="1"/>
  <c r="H37" i="1"/>
  <c r="H38" i="1" s="1"/>
  <c r="H39" i="1" s="1"/>
  <c r="B25" i="1"/>
  <c r="F25" i="1" s="1"/>
  <c r="G23" i="1" s="1"/>
  <c r="F14" i="1"/>
  <c r="G14" i="1" s="1"/>
  <c r="G4" i="1"/>
  <c r="F2" i="1"/>
  <c r="G2" i="1" s="1"/>
  <c r="H2" i="1"/>
  <c r="H4" i="1"/>
  <c r="G25" i="1" l="1"/>
  <c r="H25" i="1" s="1"/>
  <c r="G26" i="1"/>
  <c r="H26" i="1" s="1"/>
  <c r="G24" i="1"/>
  <c r="H24" i="1" s="1"/>
  <c r="H23" i="1"/>
  <c r="G13" i="1"/>
  <c r="H13" i="1" s="1"/>
  <c r="G15" i="1"/>
  <c r="G5" i="1"/>
  <c r="H5" i="1" s="1"/>
  <c r="G3" i="1"/>
  <c r="H3" i="1" s="1"/>
  <c r="H6" i="1" s="1"/>
  <c r="H7" i="1" s="1"/>
  <c r="H8" i="1" s="1"/>
  <c r="H27" i="1" l="1"/>
  <c r="H28" i="1" s="1"/>
  <c r="H29" i="1" s="1"/>
  <c r="H17" i="1"/>
  <c r="H18" i="1" s="1"/>
  <c r="H19" i="1" s="1"/>
</calcChain>
</file>

<file path=xl/sharedStrings.xml><?xml version="1.0" encoding="utf-8"?>
<sst xmlns="http://schemas.openxmlformats.org/spreadsheetml/2006/main" count="127" uniqueCount="34">
  <si>
    <t>а1</t>
  </si>
  <si>
    <t>а2</t>
  </si>
  <si>
    <t>а3</t>
  </si>
  <si>
    <t>а4</t>
  </si>
  <si>
    <t>Собств вектор</t>
  </si>
  <si>
    <t>Нормирование СВ</t>
  </si>
  <si>
    <t>Лямбда макс</t>
  </si>
  <si>
    <t>Индекс соглас ИС</t>
  </si>
  <si>
    <t>Отнош соглас ОО</t>
  </si>
  <si>
    <t>&lt;0,1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</si>
  <si>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</si>
  <si>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</si>
  <si>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</si>
  <si>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</si>
  <si>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</si>
  <si>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</si>
  <si>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</si>
  <si>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</si>
  <si>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</si>
  <si>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</si>
  <si>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</si>
  <si>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</si>
  <si>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Глобальные приоритеты</t>
  </si>
  <si>
    <t>Локальные приоритеты</t>
  </si>
  <si>
    <t>Уровень 2</t>
  </si>
  <si>
    <t>Уровень 3</t>
  </si>
  <si>
    <t>Уровень 4</t>
  </si>
  <si>
    <t>Направляющий элемент</t>
  </si>
  <si>
    <t>а17</t>
  </si>
  <si>
    <t>а18</t>
  </si>
  <si>
    <t>а19</t>
  </si>
  <si>
    <t>а20</t>
  </si>
  <si>
    <t>Привожу только нормированные собстввенные вектора, матрицы и расчеты по нимдля 4 уровня не привожу</t>
  </si>
  <si>
    <t>Конечный 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</si>
</sst>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2" fillId="0" borderId="0" xfId="0" applyFont="1"/>
    <xf numFmtId="164" fontId="0" fillId="6" borderId="0" xfId="0" applyNumberFormat="1" applyFill="1"/>
    <xf numFmtId="0" fontId="2" fillId="7" borderId="0" xfId="0" applyFont="1" applyFill="1"/>
    <xf numFmtId="0" fontId="0" fillId="7" borderId="0" xfId="0" applyFill="1"/>
    <xf numFmtId="164" fontId="0" fillId="8" borderId="0" xfId="0" applyNumberFormat="1" applyFill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164" fontId="0" fillId="9" borderId="0" xfId="0" applyNumberFormat="1" applyFill="1"/>
    <xf numFmtId="0" fontId="3" fillId="10" borderId="0" xfId="0" applyFont="1" applyFill="1" applyAlignment="1">
      <alignment wrapText="1"/>
    </xf>
    <xf numFmtId="0" fontId="3" fillId="10" borderId="0" xfId="0" applyFont="1" applyFill="1" applyAlignment="1"/>
    <xf numFmtId="0" fontId="4" fillId="7" borderId="0" xfId="0" applyFont="1" applyFill="1"/>
    <xf numFmtId="164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428625</xdr:colOff>
      <xdr:row>22</xdr:row>
      <xdr:rowOff>145341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C059DB-9EB2-4E1B-B186-87605292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34225" cy="4336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3446-45D7-4581-96A1-EDBF5E407DC4}">
  <dimension ref="A1"/>
  <sheetViews>
    <sheetView topLeftCell="A4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70" zoomScaleNormal="70" workbookViewId="0">
      <selection activeCell="H14" sqref="H14"/>
    </sheetView>
  </sheetViews>
  <sheetFormatPr defaultRowHeight="15" x14ac:dyDescent="0.25"/>
  <cols>
    <col min="6" max="6" width="16.28515625" customWidth="1"/>
    <col min="7" max="7" width="19" customWidth="1"/>
    <col min="8" max="8" width="16.5703125" customWidth="1"/>
    <col min="14" max="14" width="12.140625" customWidth="1"/>
    <col min="17" max="20" width="12.140625" customWidth="1"/>
    <col min="21" max="21" width="19" customWidth="1"/>
    <col min="22" max="22" width="11.85546875" customWidth="1"/>
    <col min="23" max="23" width="11.5703125" customWidth="1"/>
  </cols>
  <sheetData>
    <row r="1" spans="1:24" ht="23.2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5" t="s">
        <v>5</v>
      </c>
      <c r="N1" s="19" t="s">
        <v>23</v>
      </c>
      <c r="O1" s="10"/>
      <c r="P1" s="10"/>
      <c r="V1" s="19" t="s">
        <v>22</v>
      </c>
      <c r="W1" s="11"/>
      <c r="X1" s="11"/>
    </row>
    <row r="2" spans="1:24" x14ac:dyDescent="0.25">
      <c r="A2" s="1" t="s">
        <v>0</v>
      </c>
      <c r="B2">
        <v>1</v>
      </c>
      <c r="C2">
        <v>2</v>
      </c>
      <c r="D2">
        <f>1/2</f>
        <v>0.5</v>
      </c>
      <c r="E2">
        <v>4</v>
      </c>
      <c r="F2" s="4">
        <f>POWER(PRODUCT(B2:E2),0.25)</f>
        <v>1.4142135623730949</v>
      </c>
      <c r="G2" s="6">
        <f>F2/SUM($F$2:$F$5)</f>
        <v>0.28015911069125998</v>
      </c>
      <c r="H2">
        <f>SUM(B$2:B$5)*G2</f>
        <v>1.0505966650922249</v>
      </c>
      <c r="N2" s="8" t="s">
        <v>24</v>
      </c>
      <c r="V2" s="8" t="s">
        <v>24</v>
      </c>
    </row>
    <row r="3" spans="1:24" x14ac:dyDescent="0.25">
      <c r="A3" s="1" t="s">
        <v>1</v>
      </c>
      <c r="B3">
        <f>1/C2</f>
        <v>0.5</v>
      </c>
      <c r="C3">
        <v>1</v>
      </c>
      <c r="D3">
        <f>1/3</f>
        <v>0.33333333333333331</v>
      </c>
      <c r="E3">
        <v>3</v>
      </c>
      <c r="F3" s="4">
        <f t="shared" ref="F3:F5" si="0">POWER(PRODUCT(B3:E3),0.25)</f>
        <v>0.8408964152537145</v>
      </c>
      <c r="G3" s="6">
        <f t="shared" ref="G3:G5" si="1">F3/SUM($F$2:$F$5)</f>
        <v>0.16658360388344062</v>
      </c>
      <c r="H3">
        <f>SUM(C$2:C$5)*G3</f>
        <v>1.0550294912617906</v>
      </c>
      <c r="N3" s="1" t="s">
        <v>0</v>
      </c>
      <c r="O3" s="6">
        <v>0.28015911069125998</v>
      </c>
      <c r="V3" s="1" t="s">
        <v>0</v>
      </c>
      <c r="W3" s="9">
        <v>0.28015911069125998</v>
      </c>
    </row>
    <row r="4" spans="1:24" x14ac:dyDescent="0.25">
      <c r="A4" s="1" t="s">
        <v>2</v>
      </c>
      <c r="B4">
        <f>1/D2</f>
        <v>2</v>
      </c>
      <c r="C4">
        <f>1/D3</f>
        <v>3</v>
      </c>
      <c r="D4">
        <v>1</v>
      </c>
      <c r="E4">
        <v>6</v>
      </c>
      <c r="F4" s="4">
        <f t="shared" si="0"/>
        <v>2.4494897427831779</v>
      </c>
      <c r="G4" s="6">
        <f t="shared" si="1"/>
        <v>0.48524981392057531</v>
      </c>
      <c r="H4">
        <f>SUM(D$2:D$5)*G4</f>
        <v>0.97049962784115062</v>
      </c>
      <c r="N4" s="1" t="s">
        <v>1</v>
      </c>
      <c r="O4" s="6">
        <v>0.16658360388344062</v>
      </c>
      <c r="V4" s="1" t="s">
        <v>1</v>
      </c>
      <c r="W4" s="9">
        <v>0.16658360388344062</v>
      </c>
    </row>
    <row r="5" spans="1:24" x14ac:dyDescent="0.25">
      <c r="A5" s="1" t="s">
        <v>3</v>
      </c>
      <c r="B5">
        <f>1/E2</f>
        <v>0.25</v>
      </c>
      <c r="C5">
        <f>1/E3</f>
        <v>0.33333333333333331</v>
      </c>
      <c r="D5">
        <f>1/E4</f>
        <v>0.16666666666666666</v>
      </c>
      <c r="E5">
        <v>1</v>
      </c>
      <c r="F5" s="4">
        <f t="shared" si="0"/>
        <v>0.34329452398451965</v>
      </c>
      <c r="G5" s="6">
        <f t="shared" si="1"/>
        <v>6.8007471504723971E-2</v>
      </c>
      <c r="H5">
        <f>SUM(E$2:E$5)*G5</f>
        <v>0.95210460106613559</v>
      </c>
      <c r="N5" s="1" t="s">
        <v>2</v>
      </c>
      <c r="O5" s="6">
        <v>0.48524981392057531</v>
      </c>
      <c r="V5" s="1" t="s">
        <v>2</v>
      </c>
      <c r="W5" s="9">
        <v>0.48524981392057531</v>
      </c>
    </row>
    <row r="6" spans="1:24" x14ac:dyDescent="0.25">
      <c r="G6" s="7" t="s">
        <v>6</v>
      </c>
      <c r="H6" s="20">
        <f>SUM(H2:H5)</f>
        <v>4.0282303852613017</v>
      </c>
      <c r="N6" s="1" t="s">
        <v>3</v>
      </c>
      <c r="O6" s="6">
        <v>6.8007471504723971E-2</v>
      </c>
      <c r="V6" s="1" t="s">
        <v>3</v>
      </c>
      <c r="W6" s="9">
        <v>6.8007471504723971E-2</v>
      </c>
    </row>
    <row r="7" spans="1:24" x14ac:dyDescent="0.25">
      <c r="G7" s="7" t="s">
        <v>7</v>
      </c>
      <c r="H7" s="20">
        <f>(H6-4)/(4-1)</f>
        <v>9.4101284204339084E-3</v>
      </c>
      <c r="O7" s="2"/>
      <c r="W7" s="2"/>
    </row>
    <row r="8" spans="1:24" x14ac:dyDescent="0.25">
      <c r="G8" s="7" t="s">
        <v>8</v>
      </c>
      <c r="H8" s="20">
        <f>H7/0.9</f>
        <v>1.0455698244926565E-2</v>
      </c>
      <c r="I8" s="5" t="s">
        <v>9</v>
      </c>
      <c r="O8" s="2"/>
      <c r="W8" s="2"/>
    </row>
    <row r="9" spans="1:24" x14ac:dyDescent="0.25">
      <c r="O9" s="2"/>
      <c r="W9" s="2"/>
    </row>
    <row r="10" spans="1:24" x14ac:dyDescent="0.25">
      <c r="O10" s="2"/>
      <c r="V10" s="10" t="s">
        <v>22</v>
      </c>
      <c r="W10" s="10"/>
      <c r="X10" s="10"/>
    </row>
    <row r="11" spans="1:24" x14ac:dyDescent="0.25">
      <c r="N11" s="8" t="s">
        <v>25</v>
      </c>
      <c r="O11" s="2"/>
      <c r="V11" s="8" t="s">
        <v>25</v>
      </c>
      <c r="W11" s="2"/>
    </row>
    <row r="12" spans="1:24" x14ac:dyDescent="0.25">
      <c r="A12" s="1"/>
      <c r="B12" s="1" t="s">
        <v>10</v>
      </c>
      <c r="C12" s="1" t="s">
        <v>11</v>
      </c>
      <c r="D12" s="1" t="s">
        <v>12</v>
      </c>
      <c r="E12" s="1"/>
      <c r="F12" s="3" t="s">
        <v>4</v>
      </c>
      <c r="G12" s="5" t="s">
        <v>5</v>
      </c>
      <c r="N12" s="1" t="s">
        <v>10</v>
      </c>
      <c r="O12" s="6">
        <v>0.30977756049630301</v>
      </c>
      <c r="V12" s="1" t="s">
        <v>10</v>
      </c>
      <c r="W12" s="9">
        <f>O12*$W$3</f>
        <v>8.6787005860752234E-2</v>
      </c>
    </row>
    <row r="13" spans="1:24" x14ac:dyDescent="0.25">
      <c r="A13" s="1" t="s">
        <v>10</v>
      </c>
      <c r="B13">
        <v>1</v>
      </c>
      <c r="C13">
        <v>0.5</v>
      </c>
      <c r="D13">
        <v>3</v>
      </c>
      <c r="F13" s="4">
        <f>POWER(PRODUCT(B13:D13),0.33)</f>
        <v>1.1431681486535354</v>
      </c>
      <c r="G13" s="6">
        <f>F13/SUM($F$13:$F$15)</f>
        <v>0.30977756049630301</v>
      </c>
      <c r="H13">
        <f>SUM(B$13:B$15)*G13</f>
        <v>1.03259186832101</v>
      </c>
      <c r="N13" s="1" t="s">
        <v>11</v>
      </c>
      <c r="O13" s="6">
        <v>0.57934843732276153</v>
      </c>
      <c r="V13" s="1" t="s">
        <v>11</v>
      </c>
      <c r="W13" s="9">
        <f t="shared" ref="W13:W14" si="2">O13*$W$3</f>
        <v>0.16230974298071604</v>
      </c>
    </row>
    <row r="14" spans="1:24" x14ac:dyDescent="0.25">
      <c r="A14" s="1" t="s">
        <v>11</v>
      </c>
      <c r="B14">
        <f>1/C13</f>
        <v>2</v>
      </c>
      <c r="C14">
        <v>1</v>
      </c>
      <c r="D14">
        <v>5</v>
      </c>
      <c r="F14" s="4">
        <f t="shared" ref="F14:F15" si="3">POWER(PRODUCT(B14:D14),0.33)</f>
        <v>2.1379620895022322</v>
      </c>
      <c r="G14" s="6">
        <f t="shared" ref="G14:G15" si="4">F14/SUM($F$13:$F$15)</f>
        <v>0.57934843732276153</v>
      </c>
      <c r="H14">
        <f>SUM(C$13:C$15)*G14</f>
        <v>0.98489234344869458</v>
      </c>
      <c r="N14" s="1" t="s">
        <v>12</v>
      </c>
      <c r="O14" s="6">
        <v>0.11087400218093545</v>
      </c>
      <c r="V14" s="1" t="s">
        <v>12</v>
      </c>
      <c r="W14" s="9">
        <f t="shared" si="2"/>
        <v>3.1062361849791695E-2</v>
      </c>
    </row>
    <row r="15" spans="1:24" x14ac:dyDescent="0.25">
      <c r="A15" s="1" t="s">
        <v>12</v>
      </c>
      <c r="B15">
        <f>1/D13</f>
        <v>0.33333333333333331</v>
      </c>
      <c r="C15">
        <f>1/D14</f>
        <v>0.2</v>
      </c>
      <c r="D15">
        <v>1</v>
      </c>
      <c r="F15" s="4">
        <f t="shared" si="3"/>
        <v>0.40915690472841942</v>
      </c>
      <c r="G15" s="6">
        <f t="shared" si="4"/>
        <v>0.11087400218093545</v>
      </c>
      <c r="H15">
        <f>SUM(D$13:D$15)*G15</f>
        <v>0.99786601962841903</v>
      </c>
      <c r="O15" s="2"/>
      <c r="W15" s="12"/>
    </row>
    <row r="16" spans="1:24" x14ac:dyDescent="0.25">
      <c r="A16" s="1"/>
      <c r="F16" s="4"/>
      <c r="G16" s="6"/>
      <c r="N16" s="1" t="s">
        <v>13</v>
      </c>
      <c r="O16" s="6">
        <v>0.23027585204287546</v>
      </c>
      <c r="V16" s="1" t="s">
        <v>13</v>
      </c>
      <c r="W16" s="9">
        <f>O16*$W$4</f>
        <v>3.8360181320632146E-2</v>
      </c>
    </row>
    <row r="17" spans="1:24" x14ac:dyDescent="0.25">
      <c r="G17" s="7" t="s">
        <v>6</v>
      </c>
      <c r="H17" s="20">
        <f>SUM(H13:H16)</f>
        <v>3.0153502313981235</v>
      </c>
      <c r="N17" s="1" t="s">
        <v>14</v>
      </c>
      <c r="O17" s="6">
        <v>0.57683757126080437</v>
      </c>
      <c r="V17" s="1" t="s">
        <v>14</v>
      </c>
      <c r="W17" s="9">
        <f t="shared" ref="W17:W19" si="5">O17*$W$4</f>
        <v>9.6091681475995783E-2</v>
      </c>
    </row>
    <row r="18" spans="1:24" x14ac:dyDescent="0.25">
      <c r="G18" s="7" t="s">
        <v>7</v>
      </c>
      <c r="H18" s="20">
        <f>(H17-3)/(3-1)</f>
        <v>7.6751156990617631E-3</v>
      </c>
      <c r="N18" s="1" t="s">
        <v>15</v>
      </c>
      <c r="O18" s="6">
        <v>0.13336335994093018</v>
      </c>
      <c r="V18" s="1" t="s">
        <v>15</v>
      </c>
      <c r="W18" s="9">
        <f t="shared" si="5"/>
        <v>2.2216149124964626E-2</v>
      </c>
    </row>
    <row r="19" spans="1:24" x14ac:dyDescent="0.25">
      <c r="G19" s="7" t="s">
        <v>8</v>
      </c>
      <c r="H19" s="20">
        <f>H18/0.58</f>
        <v>1.3232958101830627E-2</v>
      </c>
      <c r="I19" s="5" t="s">
        <v>9</v>
      </c>
      <c r="N19" s="1" t="s">
        <v>16</v>
      </c>
      <c r="O19" s="6">
        <v>5.9523216755390046E-2</v>
      </c>
      <c r="V19" s="1" t="s">
        <v>16</v>
      </c>
      <c r="W19" s="9">
        <f t="shared" si="5"/>
        <v>9.9155919618480713E-3</v>
      </c>
    </row>
    <row r="20" spans="1:24" x14ac:dyDescent="0.25">
      <c r="O20" s="2"/>
      <c r="W20" s="12"/>
    </row>
    <row r="21" spans="1:24" x14ac:dyDescent="0.25">
      <c r="N21" s="1" t="s">
        <v>17</v>
      </c>
      <c r="O21" s="6">
        <v>0.73865332226341962</v>
      </c>
      <c r="V21" s="1" t="s">
        <v>17</v>
      </c>
      <c r="W21" s="9">
        <f>O21*$W$5</f>
        <v>0.35843138718013912</v>
      </c>
    </row>
    <row r="22" spans="1:24" x14ac:dyDescent="0.25">
      <c r="A22" s="1"/>
      <c r="B22" s="1" t="s">
        <v>13</v>
      </c>
      <c r="C22" s="1" t="s">
        <v>14</v>
      </c>
      <c r="D22" s="1" t="s">
        <v>15</v>
      </c>
      <c r="E22" s="1" t="s">
        <v>16</v>
      </c>
      <c r="F22" s="3" t="s">
        <v>4</v>
      </c>
      <c r="G22" s="5" t="s">
        <v>5</v>
      </c>
      <c r="N22" s="1" t="s">
        <v>18</v>
      </c>
      <c r="O22" s="6">
        <v>0.18473567466709648</v>
      </c>
      <c r="V22" s="1" t="s">
        <v>18</v>
      </c>
      <c r="W22" s="9">
        <f t="shared" ref="W22:W23" si="6">O22*$W$5</f>
        <v>8.9642951756700506E-2</v>
      </c>
    </row>
    <row r="23" spans="1:24" x14ac:dyDescent="0.25">
      <c r="A23" s="1" t="s">
        <v>13</v>
      </c>
      <c r="B23">
        <v>1</v>
      </c>
      <c r="C23">
        <f>1/3</f>
        <v>0.33333333333333331</v>
      </c>
      <c r="D23">
        <v>2</v>
      </c>
      <c r="E23">
        <v>4</v>
      </c>
      <c r="F23" s="4">
        <f>POWER(PRODUCT(B23:E23),0.25)</f>
        <v>1.2778862084925449</v>
      </c>
      <c r="G23" s="6">
        <f>F23/SUM($F$23:$F$26)</f>
        <v>0.23027585204287546</v>
      </c>
      <c r="H23">
        <f>SUM(B$23:B$26)*G23</f>
        <v>1.0938102972036585</v>
      </c>
      <c r="N23" s="1" t="s">
        <v>19</v>
      </c>
      <c r="O23" s="6">
        <v>7.6611003069483846E-2</v>
      </c>
      <c r="V23" s="1" t="s">
        <v>19</v>
      </c>
      <c r="W23" s="9">
        <f t="shared" si="6"/>
        <v>3.7175474983735662E-2</v>
      </c>
    </row>
    <row r="24" spans="1:24" x14ac:dyDescent="0.25">
      <c r="A24" s="1" t="s">
        <v>14</v>
      </c>
      <c r="B24">
        <f>1/C23</f>
        <v>3</v>
      </c>
      <c r="C24">
        <v>1</v>
      </c>
      <c r="D24">
        <v>5</v>
      </c>
      <c r="E24">
        <v>7</v>
      </c>
      <c r="F24" s="4">
        <f t="shared" ref="F24:F26" si="7">POWER(PRODUCT(B24:E24),0.25)</f>
        <v>3.2010858729436791</v>
      </c>
      <c r="G24" s="6">
        <f t="shared" ref="G24:G26" si="8">F24/SUM($F$23:$F$26)</f>
        <v>0.57683757126080437</v>
      </c>
      <c r="H24">
        <f>SUM(C$23:C$26)*G24</f>
        <v>0.9668896432562053</v>
      </c>
      <c r="O24" s="2"/>
      <c r="W24" s="12"/>
    </row>
    <row r="25" spans="1:24" x14ac:dyDescent="0.25">
      <c r="A25" s="1" t="s">
        <v>15</v>
      </c>
      <c r="B25">
        <f>1/D23</f>
        <v>0.5</v>
      </c>
      <c r="C25">
        <f>1/D24</f>
        <v>0.2</v>
      </c>
      <c r="D25">
        <v>1</v>
      </c>
      <c r="E25">
        <v>3</v>
      </c>
      <c r="F25" s="4">
        <f t="shared" si="7"/>
        <v>0.74008280449228525</v>
      </c>
      <c r="G25" s="6">
        <f t="shared" si="8"/>
        <v>0.13336335994093018</v>
      </c>
      <c r="H25">
        <f>SUM(D$23:D$26)*G25</f>
        <v>1.111361332841085</v>
      </c>
      <c r="N25" s="1" t="s">
        <v>20</v>
      </c>
      <c r="O25" s="6">
        <v>0.83333333333333337</v>
      </c>
      <c r="V25" s="1" t="s">
        <v>20</v>
      </c>
      <c r="W25" s="9">
        <f>O25*W6</f>
        <v>5.6672892920603311E-2</v>
      </c>
    </row>
    <row r="26" spans="1:24" x14ac:dyDescent="0.25">
      <c r="A26" s="1" t="s">
        <v>16</v>
      </c>
      <c r="B26">
        <f>1/E23</f>
        <v>0.25</v>
      </c>
      <c r="C26">
        <f>1/E24</f>
        <v>0.14285714285714285</v>
      </c>
      <c r="D26">
        <f>1/E25</f>
        <v>0.33333333333333331</v>
      </c>
      <c r="E26">
        <v>1</v>
      </c>
      <c r="F26" s="4">
        <f t="shared" si="7"/>
        <v>0.33031643180138071</v>
      </c>
      <c r="G26" s="6">
        <f t="shared" si="8"/>
        <v>5.9523216755390046E-2</v>
      </c>
      <c r="H26">
        <f>SUM(E$23:E$26)*G26</f>
        <v>0.89284825133085066</v>
      </c>
      <c r="N26" s="1" t="s">
        <v>21</v>
      </c>
      <c r="O26" s="6">
        <v>0.16666666666666666</v>
      </c>
      <c r="V26" s="1" t="s">
        <v>21</v>
      </c>
      <c r="W26" s="9">
        <f>O26*W6</f>
        <v>1.1334578584120661E-2</v>
      </c>
    </row>
    <row r="27" spans="1:24" x14ac:dyDescent="0.25">
      <c r="G27" s="7" t="s">
        <v>6</v>
      </c>
      <c r="H27" s="20">
        <f>SUM(H23:H26)</f>
        <v>4.0649095246317994</v>
      </c>
    </row>
    <row r="28" spans="1:24" x14ac:dyDescent="0.25">
      <c r="G28" s="7" t="s">
        <v>7</v>
      </c>
      <c r="H28" s="20">
        <f>(H27-4)/(4-1)</f>
        <v>2.1636508210599814E-2</v>
      </c>
      <c r="V28" s="10" t="s">
        <v>22</v>
      </c>
      <c r="W28" s="10"/>
      <c r="X28" s="10"/>
    </row>
    <row r="29" spans="1:24" ht="41.25" customHeight="1" x14ac:dyDescent="0.25">
      <c r="G29" s="7" t="s">
        <v>8</v>
      </c>
      <c r="H29" s="20">
        <f>H28/0.9</f>
        <v>2.4040564678444239E-2</v>
      </c>
      <c r="I29" s="5" t="s">
        <v>9</v>
      </c>
      <c r="N29" s="8" t="s">
        <v>26</v>
      </c>
      <c r="P29" s="17" t="s">
        <v>32</v>
      </c>
      <c r="Q29" s="18"/>
      <c r="R29" s="18"/>
      <c r="S29" s="18"/>
      <c r="T29" s="18"/>
      <c r="V29" s="8" t="s">
        <v>26</v>
      </c>
      <c r="W29" t="s">
        <v>33</v>
      </c>
    </row>
    <row r="30" spans="1:24" x14ac:dyDescent="0.25">
      <c r="N30" t="s">
        <v>27</v>
      </c>
      <c r="Q30" s="1" t="s">
        <v>28</v>
      </c>
      <c r="R30" s="1" t="s">
        <v>29</v>
      </c>
      <c r="S30" s="1" t="s">
        <v>30</v>
      </c>
      <c r="T30" s="1" t="s">
        <v>31</v>
      </c>
    </row>
    <row r="32" spans="1:24" x14ac:dyDescent="0.25">
      <c r="A32" s="1"/>
      <c r="B32" s="1" t="s">
        <v>17</v>
      </c>
      <c r="C32" s="1" t="s">
        <v>18</v>
      </c>
      <c r="D32" s="1" t="s">
        <v>19</v>
      </c>
      <c r="E32" s="1"/>
      <c r="F32" s="3" t="s">
        <v>4</v>
      </c>
      <c r="G32" s="5" t="s">
        <v>5</v>
      </c>
      <c r="N32" s="1" t="s">
        <v>10</v>
      </c>
      <c r="O32" s="6">
        <v>0.30977756049630301</v>
      </c>
      <c r="P32" s="15"/>
      <c r="Q32" s="15">
        <v>0.1066</v>
      </c>
      <c r="R32" s="15">
        <v>0.54379999999999995</v>
      </c>
      <c r="S32" s="15">
        <v>0.29210000000000003</v>
      </c>
      <c r="T32" s="15">
        <v>5.7299999999999997E-2</v>
      </c>
      <c r="U32" s="13"/>
      <c r="V32" s="1" t="s">
        <v>28</v>
      </c>
      <c r="W32" s="16">
        <f>SUMPRODUCT(Q32:Q46,W12:W26)</f>
        <v>0.22556147120313147</v>
      </c>
    </row>
    <row r="33" spans="1:23" x14ac:dyDescent="0.25">
      <c r="A33" s="1" t="s">
        <v>17</v>
      </c>
      <c r="B33">
        <v>1</v>
      </c>
      <c r="C33">
        <v>5</v>
      </c>
      <c r="D33">
        <v>8</v>
      </c>
      <c r="F33" s="4">
        <f>POWER(PRODUCT(B33:D33),0.33)</f>
        <v>3.3781567478090211</v>
      </c>
      <c r="G33" s="6">
        <f>F33/SUM($F$33:$F$35)</f>
        <v>0.73865332226341962</v>
      </c>
      <c r="H33">
        <f>SUM(B$33:B$35)*G33</f>
        <v>0.97871565199903099</v>
      </c>
      <c r="N33" s="1" t="s">
        <v>11</v>
      </c>
      <c r="O33" s="6">
        <v>0.57934843732276153</v>
      </c>
      <c r="P33" s="13"/>
      <c r="Q33" s="15">
        <v>0.1333</v>
      </c>
      <c r="R33" s="15">
        <v>0.5333</v>
      </c>
      <c r="S33" s="15">
        <v>0.2666</v>
      </c>
      <c r="T33" s="15">
        <v>6.6600000000000006E-2</v>
      </c>
      <c r="U33" s="13"/>
      <c r="V33" s="1" t="s">
        <v>29</v>
      </c>
      <c r="W33" s="16">
        <f>SUMPRODUCT(R32:R46,W12:W26)</f>
        <v>0.28956358563435469</v>
      </c>
    </row>
    <row r="34" spans="1:23" x14ac:dyDescent="0.25">
      <c r="A34" s="1" t="s">
        <v>18</v>
      </c>
      <c r="B34">
        <f>1/C33</f>
        <v>0.2</v>
      </c>
      <c r="C34">
        <v>1</v>
      </c>
      <c r="D34">
        <v>3</v>
      </c>
      <c r="F34" s="4">
        <f t="shared" ref="F34:F35" si="9">POWER(PRODUCT(B34:D34),0.33)</f>
        <v>0.84487004542998412</v>
      </c>
      <c r="G34" s="6">
        <f>F34/SUM($F$33:$F$35)</f>
        <v>0.18473567466709648</v>
      </c>
      <c r="H34">
        <f>SUM(C$33:C$35)*G34</f>
        <v>1.1699926062249444</v>
      </c>
      <c r="N34" s="1" t="s">
        <v>12</v>
      </c>
      <c r="O34" s="6">
        <v>0.11087400218093545</v>
      </c>
      <c r="P34" s="13"/>
      <c r="Q34" s="15">
        <v>0.23319999999999999</v>
      </c>
      <c r="R34" s="15">
        <v>5.0599999999999999E-2</v>
      </c>
      <c r="S34" s="15">
        <v>0.12770000000000001</v>
      </c>
      <c r="T34" s="14">
        <v>0.58830000000000005</v>
      </c>
      <c r="U34" s="13"/>
      <c r="V34" s="1" t="s">
        <v>30</v>
      </c>
      <c r="W34" s="16">
        <f>SUMPRODUCT(S32:S46,W12:W26)</f>
        <v>0.39161883435015565</v>
      </c>
    </row>
    <row r="35" spans="1:23" x14ac:dyDescent="0.25">
      <c r="A35" s="1" t="s">
        <v>19</v>
      </c>
      <c r="B35">
        <f>1/D33</f>
        <v>0.125</v>
      </c>
      <c r="C35">
        <f>1/D34</f>
        <v>0.33333333333333331</v>
      </c>
      <c r="D35">
        <v>1</v>
      </c>
      <c r="F35" s="4">
        <f t="shared" si="9"/>
        <v>0.35037272449077195</v>
      </c>
      <c r="G35" s="6">
        <f>F35/SUM($F$33:$F$35)</f>
        <v>7.6611003069483846E-2</v>
      </c>
      <c r="H35">
        <f>SUM(D$33:D$35)*G35</f>
        <v>0.91933203683380615</v>
      </c>
      <c r="O35" s="2"/>
      <c r="P35" s="13"/>
      <c r="Q35" s="13"/>
      <c r="R35" s="13"/>
      <c r="S35" s="13"/>
      <c r="T35" s="13"/>
      <c r="U35" s="13"/>
      <c r="V35" s="1" t="s">
        <v>31</v>
      </c>
      <c r="W35" s="16">
        <f>SUMPRODUCT(T32:T46,W12:W26)</f>
        <v>9.3064726421309432E-2</v>
      </c>
    </row>
    <row r="36" spans="1:23" x14ac:dyDescent="0.25">
      <c r="A36" s="1"/>
      <c r="F36" s="4"/>
      <c r="G36" s="6"/>
      <c r="N36" s="1" t="s">
        <v>13</v>
      </c>
      <c r="O36" s="6">
        <v>0.23027585204287546</v>
      </c>
      <c r="P36" s="13"/>
      <c r="Q36" s="15">
        <v>0.1212</v>
      </c>
      <c r="R36" s="15">
        <v>0.5806</v>
      </c>
      <c r="S36" s="15">
        <v>0.23169999999999999</v>
      </c>
      <c r="T36" s="15">
        <v>6.6299999999999998E-2</v>
      </c>
      <c r="U36" s="13"/>
    </row>
    <row r="37" spans="1:23" x14ac:dyDescent="0.25">
      <c r="G37" s="7" t="s">
        <v>6</v>
      </c>
      <c r="H37" s="20">
        <f>SUM(H33:H36)</f>
        <v>3.0680402950577816</v>
      </c>
      <c r="N37" s="1" t="s">
        <v>14</v>
      </c>
      <c r="O37" s="6">
        <v>0.57683757126080437</v>
      </c>
      <c r="P37" s="13"/>
      <c r="Q37" s="15">
        <v>0.1177</v>
      </c>
      <c r="R37" s="15">
        <v>0.52649999999999997</v>
      </c>
      <c r="S37" s="15">
        <v>0.3049</v>
      </c>
      <c r="T37" s="15">
        <v>5.0799999999999998E-2</v>
      </c>
      <c r="U37" s="13"/>
    </row>
    <row r="38" spans="1:23" x14ac:dyDescent="0.25">
      <c r="G38" s="7" t="s">
        <v>7</v>
      </c>
      <c r="H38" s="20">
        <f>(H37-3)/(3-1)</f>
        <v>3.4020147528890821E-2</v>
      </c>
      <c r="N38" s="1" t="s">
        <v>15</v>
      </c>
      <c r="O38" s="6">
        <v>0.13336335994093018</v>
      </c>
      <c r="P38" s="13"/>
      <c r="Q38" s="15">
        <v>0.1469</v>
      </c>
      <c r="R38" s="15">
        <v>0.51359999999999995</v>
      </c>
      <c r="S38" s="15">
        <v>0.28070000000000001</v>
      </c>
      <c r="T38" s="15">
        <v>5.8599999999999999E-2</v>
      </c>
      <c r="U38" s="13"/>
    </row>
    <row r="39" spans="1:23" x14ac:dyDescent="0.25">
      <c r="G39" s="7" t="s">
        <v>8</v>
      </c>
      <c r="H39" s="20">
        <f>H38/0.58</f>
        <v>5.8655426773949693E-2</v>
      </c>
      <c r="I39" s="5" t="s">
        <v>9</v>
      </c>
      <c r="N39" s="1" t="s">
        <v>16</v>
      </c>
      <c r="O39" s="6">
        <v>5.9523216755390046E-2</v>
      </c>
      <c r="P39" s="13"/>
      <c r="Q39" s="15">
        <v>0.2009</v>
      </c>
      <c r="R39" s="15">
        <v>0.52039999999999997</v>
      </c>
      <c r="S39" s="15">
        <v>0.2009</v>
      </c>
      <c r="T39" s="15">
        <v>7.7499999999999999E-2</v>
      </c>
      <c r="U39" s="13"/>
    </row>
    <row r="40" spans="1:23" x14ac:dyDescent="0.25">
      <c r="O40" s="2"/>
      <c r="P40" s="13"/>
      <c r="Q40" s="13"/>
      <c r="R40" s="13"/>
      <c r="S40" s="13"/>
      <c r="T40" s="13"/>
      <c r="U40" s="13"/>
    </row>
    <row r="41" spans="1:23" x14ac:dyDescent="0.25">
      <c r="N41" s="1" t="s">
        <v>17</v>
      </c>
      <c r="O41" s="6">
        <v>0.73865332226341962</v>
      </c>
      <c r="P41" s="13"/>
      <c r="Q41" s="14">
        <v>0.22239999999999999</v>
      </c>
      <c r="R41" s="15">
        <v>0.125</v>
      </c>
      <c r="S41" s="15">
        <v>0.57609999999999995</v>
      </c>
      <c r="T41" s="15">
        <v>7.6300000000000007E-2</v>
      </c>
      <c r="U41" s="13"/>
    </row>
    <row r="42" spans="1:23" x14ac:dyDescent="0.25">
      <c r="A42" s="1"/>
      <c r="B42" s="1" t="s">
        <v>20</v>
      </c>
      <c r="C42" s="1" t="s">
        <v>21</v>
      </c>
      <c r="D42" s="1"/>
      <c r="E42" s="1"/>
      <c r="F42" s="3" t="s">
        <v>4</v>
      </c>
      <c r="G42" s="5" t="s">
        <v>5</v>
      </c>
      <c r="N42" s="1" t="s">
        <v>18</v>
      </c>
      <c r="O42" s="6">
        <v>0.18473567466709648</v>
      </c>
      <c r="P42" s="13"/>
      <c r="Q42" s="14">
        <v>0.51359999999999995</v>
      </c>
      <c r="R42" s="15">
        <v>5.8599999999999999E-2</v>
      </c>
      <c r="S42" s="15">
        <v>0.28070000000000001</v>
      </c>
      <c r="T42" s="15">
        <v>0.1469</v>
      </c>
      <c r="U42" s="13"/>
    </row>
    <row r="43" spans="1:23" x14ac:dyDescent="0.25">
      <c r="A43" s="1" t="s">
        <v>20</v>
      </c>
      <c r="B43">
        <v>1</v>
      </c>
      <c r="C43">
        <v>5</v>
      </c>
      <c r="F43" s="4">
        <f>POWER(PRODUCT(B43:D43),0.5)</f>
        <v>2.2360679774997898</v>
      </c>
      <c r="G43" s="6">
        <f>F43/SUM($F$43:$F$44)</f>
        <v>0.83333333333333337</v>
      </c>
      <c r="H43">
        <f>SUM(B$43:B$44)*G43</f>
        <v>1</v>
      </c>
      <c r="N43" s="1" t="s">
        <v>19</v>
      </c>
      <c r="O43" s="6">
        <v>7.6611003069483846E-2</v>
      </c>
      <c r="P43" s="13"/>
      <c r="Q43" s="15">
        <v>0.10929999999999999</v>
      </c>
      <c r="R43" s="15">
        <v>0.2089</v>
      </c>
      <c r="S43" s="15">
        <v>0.57230000000000003</v>
      </c>
      <c r="T43" s="15">
        <v>0.10929999999999999</v>
      </c>
      <c r="U43" s="13"/>
    </row>
    <row r="44" spans="1:23" x14ac:dyDescent="0.25">
      <c r="A44" s="1" t="s">
        <v>21</v>
      </c>
      <c r="B44">
        <f>1/C43</f>
        <v>0.2</v>
      </c>
      <c r="C44">
        <v>1</v>
      </c>
      <c r="F44" s="4">
        <f>POWER(PRODUCT(B44:D44),0.5)</f>
        <v>0.44721359549995793</v>
      </c>
      <c r="G44" s="6">
        <f>F44/SUM($F$43:$F$44)</f>
        <v>0.16666666666666666</v>
      </c>
      <c r="H44">
        <f>SUM(C$43:C$44)*G44</f>
        <v>1</v>
      </c>
      <c r="O44" s="2"/>
      <c r="P44" s="13"/>
      <c r="Q44" s="13"/>
      <c r="R44" s="13"/>
      <c r="S44" s="13"/>
      <c r="T44" s="13"/>
      <c r="U44" s="13"/>
    </row>
    <row r="45" spans="1:23" x14ac:dyDescent="0.25">
      <c r="A45" s="1"/>
      <c r="F45" s="4"/>
      <c r="G45" s="6"/>
      <c r="N45" s="1" t="s">
        <v>20</v>
      </c>
      <c r="O45" s="6">
        <v>0.83333333333333337</v>
      </c>
      <c r="P45" s="13"/>
      <c r="Q45" s="15">
        <v>0.52610000000000001</v>
      </c>
      <c r="R45" s="15">
        <v>0.1099</v>
      </c>
      <c r="S45" s="15">
        <v>0.30099999999999999</v>
      </c>
      <c r="T45" s="15">
        <v>6.2799999999999995E-2</v>
      </c>
      <c r="U45" s="13"/>
    </row>
    <row r="46" spans="1:23" x14ac:dyDescent="0.25">
      <c r="A46" s="1"/>
      <c r="F46" s="4"/>
      <c r="G46" s="6"/>
      <c r="N46" s="1" t="s">
        <v>21</v>
      </c>
      <c r="O46" s="6">
        <v>0.16666666666666666</v>
      </c>
      <c r="P46" s="13"/>
      <c r="Q46" s="15">
        <v>0.5806</v>
      </c>
      <c r="R46" s="15">
        <v>6.6299999999999998E-2</v>
      </c>
      <c r="S46" s="15">
        <v>0.23169999999999999</v>
      </c>
      <c r="T46" s="15">
        <v>0.1212</v>
      </c>
      <c r="U46" s="13"/>
    </row>
    <row r="47" spans="1:23" x14ac:dyDescent="0.25">
      <c r="G47" s="7" t="s">
        <v>6</v>
      </c>
      <c r="H47" s="20">
        <f>SUM(H43:H46)</f>
        <v>2</v>
      </c>
      <c r="O47" s="13"/>
      <c r="P47" s="13"/>
      <c r="Q47" s="13"/>
      <c r="R47" s="13"/>
      <c r="S47" s="13"/>
      <c r="T47" s="13"/>
      <c r="U47" s="13"/>
    </row>
    <row r="48" spans="1:23" x14ac:dyDescent="0.25">
      <c r="G48" s="7" t="s">
        <v>7</v>
      </c>
      <c r="H48" s="20">
        <f>(H47-2)/(2-1)</f>
        <v>0</v>
      </c>
    </row>
    <row r="49" spans="7:9" x14ac:dyDescent="0.25">
      <c r="G49" s="7" t="s">
        <v>8</v>
      </c>
      <c r="H49" s="20">
        <f>H48/0.1</f>
        <v>0</v>
      </c>
      <c r="I49" s="5" t="s">
        <v>9</v>
      </c>
    </row>
  </sheetData>
  <sheetProtection algorithmName="SHA-512" hashValue="ne3XaKKnl/4Y8/XXSrKcREE9NxMk4IseaxLj1ZbxQoZjp8b7oakFWIk7/pu6CetTRoPbnj8ObLHYmeZMJ6Pgaw==" saltValue="3w1wrYRUJTGiyIvhs0uVlg==" spinCount="100000" sheet="1" objects="1" scenarios="1"/>
  <mergeCells count="1">
    <mergeCell ref="P29:T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Дерево целей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2020-11-10T09:40:20Z</dcterms:modified>
</cp:coreProperties>
</file>